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BS5" i="13"/>
  <c r="BR5"/>
  <c r="BQ5"/>
  <c r="BP52"/>
  <c r="BO52"/>
  <c r="BN52"/>
  <c r="BP51"/>
  <c r="BO51"/>
  <c r="BN51"/>
  <c r="BP50"/>
  <c r="BO50"/>
  <c r="BN50"/>
  <c r="BP49"/>
  <c r="BO49"/>
  <c r="BN49"/>
  <c r="BP48"/>
  <c r="BO48"/>
  <c r="BN48"/>
  <c r="BP47"/>
  <c r="BO47"/>
  <c r="BN47"/>
  <c r="BP46"/>
  <c r="BO46"/>
  <c r="BN46"/>
  <c r="BP45"/>
  <c r="BO45"/>
  <c r="BN45"/>
  <c r="BP44"/>
  <c r="BO44"/>
  <c r="BN44"/>
  <c r="BP43"/>
  <c r="BO43"/>
  <c r="BN43"/>
  <c r="BP42"/>
  <c r="BO42"/>
  <c r="BN42"/>
  <c r="BP41"/>
  <c r="BO41"/>
  <c r="BN41"/>
  <c r="BP40"/>
  <c r="BO40"/>
  <c r="BN40"/>
  <c r="BP39"/>
  <c r="BO39"/>
  <c r="BN39"/>
  <c r="BP38"/>
  <c r="BO38"/>
  <c r="BN38"/>
  <c r="BP37"/>
  <c r="BO37"/>
  <c r="BN37"/>
  <c r="BP36"/>
  <c r="BO36"/>
  <c r="BN36"/>
  <c r="BP35"/>
  <c r="BO35"/>
  <c r="BN35"/>
  <c r="BP34"/>
  <c r="BO34"/>
  <c r="BN34"/>
  <c r="BP33"/>
  <c r="BO33"/>
  <c r="BN33"/>
  <c r="BP32"/>
  <c r="BO32"/>
  <c r="BN32"/>
  <c r="BP31"/>
  <c r="BO31"/>
  <c r="BN31"/>
  <c r="BP30"/>
  <c r="BO30"/>
  <c r="BN30"/>
  <c r="BP29"/>
  <c r="BO29"/>
  <c r="BN29"/>
  <c r="BP28"/>
  <c r="BO28"/>
  <c r="BN28"/>
  <c r="BP27"/>
  <c r="BO27"/>
  <c r="BN27"/>
  <c r="BP26"/>
  <c r="BO26"/>
  <c r="BN26"/>
  <c r="BP25"/>
  <c r="BO25"/>
  <c r="BN25"/>
  <c r="BP24"/>
  <c r="BO24"/>
  <c r="BN24"/>
  <c r="BP23"/>
  <c r="BO23"/>
  <c r="BN23"/>
  <c r="BP22"/>
  <c r="BO22"/>
  <c r="BN22"/>
  <c r="BP21"/>
  <c r="BO21"/>
  <c r="BN21"/>
  <c r="BP20"/>
  <c r="BO20"/>
  <c r="BN20"/>
  <c r="BP19"/>
  <c r="BO19"/>
  <c r="BN19"/>
  <c r="BP18"/>
  <c r="BO18"/>
  <c r="BN18"/>
  <c r="BP17"/>
  <c r="BO17"/>
  <c r="BN17"/>
  <c r="BP16"/>
  <c r="BO16"/>
  <c r="BN16"/>
  <c r="BP15"/>
  <c r="BO15"/>
  <c r="BN15"/>
  <c r="BP14"/>
  <c r="BO14"/>
  <c r="BN14"/>
  <c r="BP13"/>
  <c r="BO13"/>
  <c r="BN13"/>
  <c r="BP12"/>
  <c r="BO12"/>
  <c r="BN12"/>
  <c r="BP11"/>
  <c r="BO11"/>
  <c r="BN11"/>
  <c r="BP10"/>
  <c r="BO10"/>
  <c r="BN10"/>
  <c r="BP9"/>
  <c r="BO9"/>
  <c r="BN9"/>
  <c r="BP8"/>
  <c r="BO8"/>
  <c r="BN8"/>
  <c r="BP7"/>
  <c r="BO7"/>
  <c r="BN7"/>
  <c r="BP6"/>
  <c r="BO6"/>
  <c r="BN6"/>
  <c r="C4" i="12"/>
  <c r="M4"/>
  <c r="BM62" i="13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BM270" s="1"/>
  <c r="BM271" s="1"/>
  <c r="BM272" s="1"/>
  <c r="BM273" s="1"/>
  <c r="BM274" s="1"/>
  <c r="BM275" s="1"/>
  <c r="BM276" s="1"/>
  <c r="BM277" s="1"/>
  <c r="BM278" s="1"/>
  <c r="BM279" s="1"/>
  <c r="BM280" s="1"/>
  <c r="BM281" s="1"/>
  <c r="BM282" s="1"/>
  <c r="BM283" s="1"/>
  <c r="BM284" s="1"/>
  <c r="BM285" s="1"/>
  <c r="BM286" s="1"/>
  <c r="BM287" s="1"/>
  <c r="BM288" s="1"/>
  <c r="BM289" s="1"/>
  <c r="BM290" s="1"/>
  <c r="BM291" s="1"/>
  <c r="BM292" s="1"/>
  <c r="BM293" s="1"/>
  <c r="BM294" s="1"/>
  <c r="BM295" s="1"/>
  <c r="BM296" s="1"/>
  <c r="BM297" s="1"/>
  <c r="BM298" s="1"/>
  <c r="BM299" s="1"/>
  <c r="BM300" s="1"/>
  <c r="BM301" s="1"/>
  <c r="BM302" s="1"/>
  <c r="BM303" s="1"/>
  <c r="BM304" s="1"/>
  <c r="BM305" s="1"/>
  <c r="BM306" s="1"/>
  <c r="BM307" s="1"/>
  <c r="BM308" s="1"/>
  <c r="BM309" s="1"/>
  <c r="BM310" s="1"/>
  <c r="BM311" s="1"/>
  <c r="BM312" s="1"/>
  <c r="BM313" s="1"/>
  <c r="BM314" s="1"/>
  <c r="BM315" s="1"/>
  <c r="BM316" s="1"/>
  <c r="BM317" s="1"/>
  <c r="BM318" s="1"/>
  <c r="BM319" s="1"/>
  <c r="BM320" s="1"/>
  <c r="BM321" s="1"/>
  <c r="BM322" s="1"/>
  <c r="BM323" s="1"/>
  <c r="BM324" s="1"/>
  <c r="BM325" s="1"/>
  <c r="BM326" s="1"/>
  <c r="BM327" s="1"/>
  <c r="BM328" s="1"/>
  <c r="BM329" s="1"/>
  <c r="BM330" s="1"/>
  <c r="BM331" s="1"/>
  <c r="BM332" s="1"/>
  <c r="BM333" s="1"/>
  <c r="BM334" s="1"/>
  <c r="BM335" s="1"/>
  <c r="BM336" s="1"/>
  <c r="BM337" s="1"/>
  <c r="BM338" s="1"/>
  <c r="BM339" s="1"/>
  <c r="BM340" s="1"/>
  <c r="BM341" s="1"/>
  <c r="BM342" s="1"/>
  <c r="BM343" s="1"/>
  <c r="BM344" s="1"/>
  <c r="BM345" s="1"/>
  <c r="BM346" s="1"/>
  <c r="BS4"/>
  <c r="BR4"/>
  <c r="BQ4"/>
  <c r="BS3"/>
  <c r="BR3"/>
  <c r="BQ3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A54" i="13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Q52" l="1"/>
  <c r="BS52"/>
  <c r="BR52"/>
  <c r="BS7"/>
  <c r="BS9"/>
  <c r="BS11"/>
  <c r="BS13"/>
  <c r="BS15"/>
  <c r="BS18"/>
  <c r="BS20"/>
  <c r="BS22"/>
  <c r="BS24"/>
  <c r="BS25"/>
  <c r="BS28"/>
  <c r="BS30"/>
  <c r="BS32"/>
  <c r="BS34"/>
  <c r="BS37"/>
  <c r="BS38"/>
  <c r="BS40"/>
  <c r="BS42"/>
  <c r="BS44"/>
  <c r="BS46"/>
  <c r="BS47"/>
  <c r="BS50"/>
  <c r="BS51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S6"/>
  <c r="BS8"/>
  <c r="BS10"/>
  <c r="BS12"/>
  <c r="BS14"/>
  <c r="BS16"/>
  <c r="BS17"/>
  <c r="BS19"/>
  <c r="BS21"/>
  <c r="BS23"/>
  <c r="BS26"/>
  <c r="BS27"/>
  <c r="BS29"/>
  <c r="BS31"/>
  <c r="BS33"/>
  <c r="BS35"/>
  <c r="BS36"/>
  <c r="BS39"/>
  <c r="BS41"/>
  <c r="BS43"/>
  <c r="BS45"/>
  <c r="BS48"/>
  <c r="BS49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L161" i="12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K56" i="13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B61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BD6"/>
  <c r="BC6"/>
  <c r="BB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BJ6" s="1"/>
  <c r="AJ6"/>
  <c r="AS6" s="1"/>
  <c r="BI6" s="1"/>
  <c r="AI6"/>
  <c r="AR6" s="1"/>
  <c r="BH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AU6" i="13" l="1"/>
  <c r="AI7" s="1"/>
  <c r="N9" i="12"/>
  <c r="N10" s="1"/>
  <c r="S8" i="7"/>
  <c r="H162" i="12"/>
  <c r="AM8" i="13"/>
  <c r="AP8" s="1"/>
  <c r="AW6"/>
  <c r="AK7" s="1"/>
  <c r="AT7" s="1"/>
  <c r="BJ7" s="1"/>
  <c r="BF6"/>
  <c r="AN8"/>
  <c r="AQ8" s="1"/>
  <c r="AV6"/>
  <c r="AJ7" s="1"/>
  <c r="AS7" s="1"/>
  <c r="BI7" s="1"/>
  <c r="BE6"/>
  <c r="BG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M10" i="12"/>
  <c r="M11" s="1"/>
  <c r="S9" i="7"/>
  <c r="AW7" i="13"/>
  <c r="AK8" s="1"/>
  <c r="AT8" s="1"/>
  <c r="BG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I8" s="1"/>
  <c r="BF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M10"/>
  <c r="AP10" s="1"/>
  <c r="AP9"/>
  <c r="Y56"/>
  <c r="V56" s="1"/>
  <c r="Y57"/>
  <c r="X57"/>
  <c r="X56"/>
  <c r="U56" s="1"/>
  <c r="G8" i="7"/>
  <c r="L7"/>
  <c r="I8" i="12"/>
  <c r="J8"/>
  <c r="AV8" i="13" l="1"/>
  <c r="AJ9" s="1"/>
  <c r="AS9" s="1"/>
  <c r="BI9" s="1"/>
  <c r="AW8"/>
  <c r="AK9" s="1"/>
  <c r="AT9" s="1"/>
  <c r="BJ9" s="1"/>
  <c r="BJ8"/>
  <c r="T58"/>
  <c r="T59" s="1"/>
  <c r="T60" s="1"/>
  <c r="T61" s="1"/>
  <c r="AN10"/>
  <c r="AQ10" s="1"/>
  <c r="N11" i="12"/>
  <c r="N12" s="1"/>
  <c r="S10" i="7"/>
  <c r="BF9" i="13"/>
  <c r="AV9"/>
  <c r="AJ10" s="1"/>
  <c r="AS10" s="1"/>
  <c r="BI10" s="1"/>
  <c r="BG8"/>
  <c r="BF8"/>
  <c r="J9" i="12"/>
  <c r="AM11" i="13"/>
  <c r="AP11" s="1"/>
  <c r="V57"/>
  <c r="V58" s="1"/>
  <c r="V59" s="1"/>
  <c r="V60" s="1"/>
  <c r="V61" s="1"/>
  <c r="V62" s="1"/>
  <c r="S56"/>
  <c r="U57"/>
  <c r="U58" s="1"/>
  <c r="U59" s="1"/>
  <c r="U60" s="1"/>
  <c r="U61" s="1"/>
  <c r="R56"/>
  <c r="AN11"/>
  <c r="AQ11" s="1"/>
  <c r="L8" i="7"/>
  <c r="G9"/>
  <c r="I9" i="12"/>
  <c r="AM12" i="13" l="1"/>
  <c r="AP12" s="1"/>
  <c r="AW9"/>
  <c r="AK10" s="1"/>
  <c r="AT10" s="1"/>
  <c r="BJ10" s="1"/>
  <c r="BG9"/>
  <c r="I10" i="12"/>
  <c r="M12"/>
  <c r="M13" s="1"/>
  <c r="S11" i="7"/>
  <c r="BF10" i="13"/>
  <c r="AV10"/>
  <c r="AJ11" s="1"/>
  <c r="AS11" s="1"/>
  <c r="BI11" s="1"/>
  <c r="J10" i="12"/>
  <c r="V63" i="13"/>
  <c r="U62"/>
  <c r="T62"/>
  <c r="AM13"/>
  <c r="AP13" s="1"/>
  <c r="AN12"/>
  <c r="AQ12" s="1"/>
  <c r="G10" i="7"/>
  <c r="L9"/>
  <c r="J11" i="12" l="1"/>
  <c r="N13"/>
  <c r="N14" s="1"/>
  <c r="S12" i="7"/>
  <c r="BG10" i="13"/>
  <c r="AW10"/>
  <c r="AK11" s="1"/>
  <c r="AT11" s="1"/>
  <c r="BJ11" s="1"/>
  <c r="BF11"/>
  <c r="AV11"/>
  <c r="AJ12" s="1"/>
  <c r="AS12" s="1"/>
  <c r="BI12" s="1"/>
  <c r="I11" i="12"/>
  <c r="V64" i="13"/>
  <c r="T63"/>
  <c r="U63"/>
  <c r="AM14"/>
  <c r="AP14" s="1"/>
  <c r="AN13"/>
  <c r="AQ13" s="1"/>
  <c r="L10" i="7"/>
  <c r="G11"/>
  <c r="I12" i="12" l="1"/>
  <c r="M14"/>
  <c r="M15" s="1"/>
  <c r="S13" i="7"/>
  <c r="BG11" i="13"/>
  <c r="AW11"/>
  <c r="AK12" s="1"/>
  <c r="AT12" s="1"/>
  <c r="BJ12" s="1"/>
  <c r="BF12"/>
  <c r="AV12"/>
  <c r="AJ13" s="1"/>
  <c r="AS13" s="1"/>
  <c r="J12" i="12"/>
  <c r="U64" i="13"/>
  <c r="V65"/>
  <c r="T64"/>
  <c r="AN14"/>
  <c r="AQ14" s="1"/>
  <c r="AM15"/>
  <c r="AP15" s="1"/>
  <c r="L11" i="7"/>
  <c r="G12"/>
  <c r="AV13" i="13" l="1"/>
  <c r="AJ14" s="1"/>
  <c r="AS14" s="1"/>
  <c r="BI14" s="1"/>
  <c r="BI13"/>
  <c r="J13" i="12"/>
  <c r="N15"/>
  <c r="N16" s="1"/>
  <c r="I13"/>
  <c r="S14" i="7"/>
  <c r="BG12" i="13"/>
  <c r="AW12"/>
  <c r="AK13" s="1"/>
  <c r="AT13" s="1"/>
  <c r="BJ13" s="1"/>
  <c r="BF13"/>
  <c r="T65"/>
  <c r="U65"/>
  <c r="V66"/>
  <c r="AM16"/>
  <c r="AP16" s="1"/>
  <c r="AN15"/>
  <c r="AQ15" s="1"/>
  <c r="L12" i="7"/>
  <c r="G13"/>
  <c r="AV14" i="13" l="1"/>
  <c r="AJ15" s="1"/>
  <c r="AS15" s="1"/>
  <c r="BI15" s="1"/>
  <c r="BF14"/>
  <c r="I14" i="12"/>
  <c r="M16"/>
  <c r="M17" s="1"/>
  <c r="J14"/>
  <c r="S15" i="7"/>
  <c r="BG13" i="13"/>
  <c r="AW13"/>
  <c r="AK14" s="1"/>
  <c r="AT14" s="1"/>
  <c r="BJ14" s="1"/>
  <c r="T66"/>
  <c r="U66"/>
  <c r="V67"/>
  <c r="AM17"/>
  <c r="AP17" s="1"/>
  <c r="AN16"/>
  <c r="AQ16" s="1"/>
  <c r="L13" i="7"/>
  <c r="G14"/>
  <c r="AV15" i="13" l="1"/>
  <c r="AJ16" s="1"/>
  <c r="AS16" s="1"/>
  <c r="BI16" s="1"/>
  <c r="BF15"/>
  <c r="J15" i="12"/>
  <c r="N17"/>
  <c r="N18" s="1"/>
  <c r="I15"/>
  <c r="S16" i="7"/>
  <c r="AW14" i="13"/>
  <c r="AK15" s="1"/>
  <c r="AT15" s="1"/>
  <c r="BJ15" s="1"/>
  <c r="BG14"/>
  <c r="BF16"/>
  <c r="V68"/>
  <c r="T67"/>
  <c r="U67"/>
  <c r="AV16"/>
  <c r="AJ17" s="1"/>
  <c r="AS17" s="1"/>
  <c r="BI17" s="1"/>
  <c r="AM18"/>
  <c r="AP18" s="1"/>
  <c r="AN17"/>
  <c r="AQ17" s="1"/>
  <c r="L14" i="7"/>
  <c r="G15"/>
  <c r="I16" i="12" l="1"/>
  <c r="M18"/>
  <c r="M19" s="1"/>
  <c r="J16"/>
  <c r="S17" i="7"/>
  <c r="AW15" i="13"/>
  <c r="AK16" s="1"/>
  <c r="AT16" s="1"/>
  <c r="BJ16" s="1"/>
  <c r="BG15"/>
  <c r="BF17"/>
  <c r="U68"/>
  <c r="V69"/>
  <c r="T68"/>
  <c r="AV17"/>
  <c r="AJ18" s="1"/>
  <c r="AS18" s="1"/>
  <c r="BI18" s="1"/>
  <c r="AM19"/>
  <c r="AP19" s="1"/>
  <c r="AN18"/>
  <c r="AQ18" s="1"/>
  <c r="L15" i="7"/>
  <c r="G16"/>
  <c r="J17" i="12" l="1"/>
  <c r="N19"/>
  <c r="N20" s="1"/>
  <c r="I17"/>
  <c r="S18" i="7"/>
  <c r="BG16" i="13"/>
  <c r="AW16"/>
  <c r="AK17" s="1"/>
  <c r="AT17" s="1"/>
  <c r="BJ17" s="1"/>
  <c r="BF18"/>
  <c r="T69"/>
  <c r="U69"/>
  <c r="V70"/>
  <c r="AV18"/>
  <c r="AJ19" s="1"/>
  <c r="AS19" s="1"/>
  <c r="BI19" s="1"/>
  <c r="AM20"/>
  <c r="AP20" s="1"/>
  <c r="AN19"/>
  <c r="AQ19" s="1"/>
  <c r="L16" i="7"/>
  <c r="G17"/>
  <c r="I18" i="12" l="1"/>
  <c r="M20"/>
  <c r="M21" s="1"/>
  <c r="J18"/>
  <c r="S19" i="7"/>
  <c r="AW17" i="13"/>
  <c r="AK18" s="1"/>
  <c r="AT18" s="1"/>
  <c r="BJ18" s="1"/>
  <c r="BG17"/>
  <c r="BF19"/>
  <c r="T70"/>
  <c r="V71"/>
  <c r="U70"/>
  <c r="AV19"/>
  <c r="AJ20" s="1"/>
  <c r="AS20" s="1"/>
  <c r="BI20" s="1"/>
  <c r="AN20"/>
  <c r="AQ20" s="1"/>
  <c r="AM21"/>
  <c r="AP21" s="1"/>
  <c r="L17" i="7"/>
  <c r="G18"/>
  <c r="J19" i="12" l="1"/>
  <c r="N21"/>
  <c r="N22" s="1"/>
  <c r="I19"/>
  <c r="S20" i="7"/>
  <c r="AW18" i="13"/>
  <c r="AK19" s="1"/>
  <c r="AT19" s="1"/>
  <c r="BJ19" s="1"/>
  <c r="BG18"/>
  <c r="BF20"/>
  <c r="T71"/>
  <c r="V72"/>
  <c r="U71"/>
  <c r="AV20"/>
  <c r="AJ21" s="1"/>
  <c r="AS21" s="1"/>
  <c r="BI21" s="1"/>
  <c r="AM22"/>
  <c r="AP22" s="1"/>
  <c r="AN21"/>
  <c r="AQ21" s="1"/>
  <c r="L18" i="7"/>
  <c r="G19"/>
  <c r="I20" i="12" l="1"/>
  <c r="J20"/>
  <c r="M22"/>
  <c r="M23" s="1"/>
  <c r="S21" i="7"/>
  <c r="BG19" i="13"/>
  <c r="AW19"/>
  <c r="AK20" s="1"/>
  <c r="AT20" s="1"/>
  <c r="BJ20" s="1"/>
  <c r="BF21"/>
  <c r="U72"/>
  <c r="T72"/>
  <c r="V73"/>
  <c r="AN22"/>
  <c r="AQ22" s="1"/>
  <c r="AM23"/>
  <c r="AP23" s="1"/>
  <c r="AV21"/>
  <c r="AJ22" s="1"/>
  <c r="AS22" s="1"/>
  <c r="BI22" s="1"/>
  <c r="G20" i="7"/>
  <c r="L19"/>
  <c r="I21" i="12" l="1"/>
  <c r="J21"/>
  <c r="N23"/>
  <c r="N24" s="1"/>
  <c r="S22" i="7"/>
  <c r="AW20" i="13"/>
  <c r="AK21" s="1"/>
  <c r="AT21" s="1"/>
  <c r="BJ21" s="1"/>
  <c r="BG20"/>
  <c r="BF22"/>
  <c r="V74"/>
  <c r="U73"/>
  <c r="T73"/>
  <c r="AV22"/>
  <c r="AJ23" s="1"/>
  <c r="AS23" s="1"/>
  <c r="BI23" s="1"/>
  <c r="AN23"/>
  <c r="AQ23" s="1"/>
  <c r="AM24"/>
  <c r="AP24" s="1"/>
  <c r="L20" i="7"/>
  <c r="G21"/>
  <c r="J22" i="12" l="1"/>
  <c r="I22"/>
  <c r="J23" s="1"/>
  <c r="M24"/>
  <c r="M25" s="1"/>
  <c r="S23" i="7"/>
  <c r="BG21" i="13"/>
  <c r="AW21"/>
  <c r="AK22" s="1"/>
  <c r="AT22" s="1"/>
  <c r="BJ22" s="1"/>
  <c r="BF23"/>
  <c r="V75"/>
  <c r="U74"/>
  <c r="T74"/>
  <c r="AN24"/>
  <c r="AQ24" s="1"/>
  <c r="AM25"/>
  <c r="AP25" s="1"/>
  <c r="AV23"/>
  <c r="AJ24" s="1"/>
  <c r="AS24" s="1"/>
  <c r="BI24" s="1"/>
  <c r="G22" i="7"/>
  <c r="L21"/>
  <c r="I23" i="12" l="1"/>
  <c r="J24" s="1"/>
  <c r="N25"/>
  <c r="N26" s="1"/>
  <c r="S24" i="7"/>
  <c r="BG22" i="13"/>
  <c r="AW22"/>
  <c r="AK23" s="1"/>
  <c r="AT23" s="1"/>
  <c r="BJ23" s="1"/>
  <c r="BF24"/>
  <c r="T75"/>
  <c r="U75"/>
  <c r="V76"/>
  <c r="AV24"/>
  <c r="AJ25" s="1"/>
  <c r="AS25" s="1"/>
  <c r="BI25" s="1"/>
  <c r="AN25"/>
  <c r="AQ25" s="1"/>
  <c r="AM26"/>
  <c r="AP26" s="1"/>
  <c r="L22" i="7"/>
  <c r="G23"/>
  <c r="I24" i="12" l="1"/>
  <c r="I25" s="1"/>
  <c r="M26"/>
  <c r="M27" s="1"/>
  <c r="S25" i="7"/>
  <c r="AW23" i="13"/>
  <c r="AK24" s="1"/>
  <c r="AT24" s="1"/>
  <c r="BJ24" s="1"/>
  <c r="BG23"/>
  <c r="BF25"/>
  <c r="V77"/>
  <c r="T76"/>
  <c r="U76"/>
  <c r="AN26"/>
  <c r="AQ26" s="1"/>
  <c r="AM27"/>
  <c r="AP27" s="1"/>
  <c r="AV25"/>
  <c r="AJ26" s="1"/>
  <c r="AS26" s="1"/>
  <c r="BI26" s="1"/>
  <c r="G24" i="7"/>
  <c r="L23"/>
  <c r="J25" i="12" l="1"/>
  <c r="I26" s="1"/>
  <c r="N27"/>
  <c r="N28" s="1"/>
  <c r="S26" i="7"/>
  <c r="AW24" i="13"/>
  <c r="AK25" s="1"/>
  <c r="AT25" s="1"/>
  <c r="BJ25" s="1"/>
  <c r="BG24"/>
  <c r="BF26"/>
  <c r="U77"/>
  <c r="V78"/>
  <c r="T77"/>
  <c r="AV26"/>
  <c r="AJ27" s="1"/>
  <c r="AS27" s="1"/>
  <c r="BI27" s="1"/>
  <c r="AN27"/>
  <c r="AQ27" s="1"/>
  <c r="AM28"/>
  <c r="AP28" s="1"/>
  <c r="L24" i="7"/>
  <c r="G25"/>
  <c r="J26" i="12" l="1"/>
  <c r="J27" s="1"/>
  <c r="M28"/>
  <c r="M29" s="1"/>
  <c r="S27" i="7"/>
  <c r="AW25" i="13"/>
  <c r="AK26" s="1"/>
  <c r="AT26" s="1"/>
  <c r="BJ26" s="1"/>
  <c r="BG25"/>
  <c r="BF27"/>
  <c r="T78"/>
  <c r="V79"/>
  <c r="U78"/>
  <c r="AN28"/>
  <c r="AQ28" s="1"/>
  <c r="AM29"/>
  <c r="AP29" s="1"/>
  <c r="AV27"/>
  <c r="AJ28" s="1"/>
  <c r="AS28" s="1"/>
  <c r="BI28" s="1"/>
  <c r="G26" i="7"/>
  <c r="L25"/>
  <c r="I27" i="12" l="1"/>
  <c r="I28" s="1"/>
  <c r="N29"/>
  <c r="N30" s="1"/>
  <c r="S28" i="7"/>
  <c r="AW26" i="13"/>
  <c r="AK27" s="1"/>
  <c r="AT27" s="1"/>
  <c r="BJ27" s="1"/>
  <c r="BG26"/>
  <c r="BF28"/>
  <c r="U79"/>
  <c r="T79"/>
  <c r="V80"/>
  <c r="AV28"/>
  <c r="AJ29" s="1"/>
  <c r="AS29" s="1"/>
  <c r="BI29" s="1"/>
  <c r="AN29"/>
  <c r="AQ29" s="1"/>
  <c r="AM30"/>
  <c r="AP30" s="1"/>
  <c r="L26" i="7"/>
  <c r="G27"/>
  <c r="J28" i="12" l="1"/>
  <c r="I29" s="1"/>
  <c r="M30"/>
  <c r="M31" s="1"/>
  <c r="S29" i="7"/>
  <c r="AW27" i="13"/>
  <c r="AK28" s="1"/>
  <c r="AT28" s="1"/>
  <c r="BJ28" s="1"/>
  <c r="BG27"/>
  <c r="AV29"/>
  <c r="AJ30" s="1"/>
  <c r="AS30" s="1"/>
  <c r="BI30" s="1"/>
  <c r="V81"/>
  <c r="U80"/>
  <c r="T80"/>
  <c r="AN30"/>
  <c r="AQ30" s="1"/>
  <c r="AM31"/>
  <c r="AP31" s="1"/>
  <c r="G28" i="7"/>
  <c r="L27"/>
  <c r="J29" i="12" l="1"/>
  <c r="J30" s="1"/>
  <c r="N31"/>
  <c r="N32" s="1"/>
  <c r="S30" i="7"/>
  <c r="BG28" i="13"/>
  <c r="AW28"/>
  <c r="AK29" s="1"/>
  <c r="AT29" s="1"/>
  <c r="BJ29" s="1"/>
  <c r="AV30"/>
  <c r="AJ31" s="1"/>
  <c r="AS31" s="1"/>
  <c r="BI31" s="1"/>
  <c r="BF29"/>
  <c r="T81"/>
  <c r="V82"/>
  <c r="U81"/>
  <c r="AN31"/>
  <c r="AQ31" s="1"/>
  <c r="AM32"/>
  <c r="AP32" s="1"/>
  <c r="L28" i="7"/>
  <c r="G29"/>
  <c r="I30" i="12" l="1"/>
  <c r="I31" s="1"/>
  <c r="M32"/>
  <c r="M33" s="1"/>
  <c r="S31" i="7"/>
  <c r="AW29" i="13"/>
  <c r="AK30" s="1"/>
  <c r="AT30" s="1"/>
  <c r="BJ30" s="1"/>
  <c r="BG29"/>
  <c r="BF31"/>
  <c r="BF30"/>
  <c r="T82"/>
  <c r="V83"/>
  <c r="U82"/>
  <c r="AM33"/>
  <c r="AP33" s="1"/>
  <c r="AN32"/>
  <c r="AQ32" s="1"/>
  <c r="AV31"/>
  <c r="AJ32" s="1"/>
  <c r="AS32" s="1"/>
  <c r="BI32" s="1"/>
  <c r="G30" i="7"/>
  <c r="L29"/>
  <c r="J31" i="12" l="1"/>
  <c r="I32" s="1"/>
  <c r="N33"/>
  <c r="N34" s="1"/>
  <c r="S32" i="7"/>
  <c r="BG30" i="13"/>
  <c r="AW30"/>
  <c r="AK31" s="1"/>
  <c r="AT31" s="1"/>
  <c r="BJ31" s="1"/>
  <c r="BF32"/>
  <c r="T83"/>
  <c r="U83"/>
  <c r="V84"/>
  <c r="AV32"/>
  <c r="AJ33" s="1"/>
  <c r="AS33" s="1"/>
  <c r="BI33" s="1"/>
  <c r="AN33"/>
  <c r="AQ33" s="1"/>
  <c r="AM34"/>
  <c r="AP34" s="1"/>
  <c r="L30" i="7"/>
  <c r="G31"/>
  <c r="J32" i="12" l="1"/>
  <c r="J33" s="1"/>
  <c r="M34"/>
  <c r="M35" s="1"/>
  <c r="S33" i="7"/>
  <c r="AW31" i="13"/>
  <c r="AK32" s="1"/>
  <c r="AT32" s="1"/>
  <c r="BJ32" s="1"/>
  <c r="BG31"/>
  <c r="BF33"/>
  <c r="V85"/>
  <c r="T84"/>
  <c r="U84"/>
  <c r="AV33"/>
  <c r="AJ34" s="1"/>
  <c r="AS34" s="1"/>
  <c r="BI34" s="1"/>
  <c r="AN34"/>
  <c r="AQ34" s="1"/>
  <c r="AM35"/>
  <c r="AP35" s="1"/>
  <c r="G32" i="7"/>
  <c r="L31"/>
  <c r="I33" i="12" l="1"/>
  <c r="J34" s="1"/>
  <c r="N35"/>
  <c r="N36" s="1"/>
  <c r="S34" i="7"/>
  <c r="BG32" i="13"/>
  <c r="AW32"/>
  <c r="AK33" s="1"/>
  <c r="AT33" s="1"/>
  <c r="BJ33" s="1"/>
  <c r="U85"/>
  <c r="V86"/>
  <c r="T85"/>
  <c r="AM36"/>
  <c r="AP36" s="1"/>
  <c r="AN35"/>
  <c r="AQ35" s="1"/>
  <c r="L32" i="7"/>
  <c r="G33"/>
  <c r="J35" i="12" l="1"/>
  <c r="J36" s="1"/>
  <c r="I34"/>
  <c r="I35" s="1"/>
  <c r="I36" s="1"/>
  <c r="M36"/>
  <c r="M37" s="1"/>
  <c r="S35" i="7"/>
  <c r="AW33" i="13"/>
  <c r="AK34" s="1"/>
  <c r="AT34" s="1"/>
  <c r="BJ34" s="1"/>
  <c r="BG33"/>
  <c r="BF34"/>
  <c r="AV34"/>
  <c r="AJ35" s="1"/>
  <c r="AS35" s="1"/>
  <c r="BI35" s="1"/>
  <c r="T86"/>
  <c r="U86"/>
  <c r="V87"/>
  <c r="AN36"/>
  <c r="AQ36" s="1"/>
  <c r="AM37"/>
  <c r="AP37" s="1"/>
  <c r="G34" i="7"/>
  <c r="L33"/>
  <c r="I37" i="12" l="1"/>
  <c r="M38"/>
  <c r="M39" s="1"/>
  <c r="N37"/>
  <c r="N38" s="1"/>
  <c r="J37"/>
  <c r="S36" i="7"/>
  <c r="BG34" i="13"/>
  <c r="AW34"/>
  <c r="AK35" s="1"/>
  <c r="AT35" s="1"/>
  <c r="BJ35" s="1"/>
  <c r="AV35"/>
  <c r="AJ36" s="1"/>
  <c r="AS36" s="1"/>
  <c r="BI36" s="1"/>
  <c r="V88"/>
  <c r="T87"/>
  <c r="U87"/>
  <c r="AM38"/>
  <c r="AP38" s="1"/>
  <c r="AN37"/>
  <c r="AQ37" s="1"/>
  <c r="L34" i="7"/>
  <c r="G35"/>
  <c r="N39" i="12" l="1"/>
  <c r="N40" s="1"/>
  <c r="J38"/>
  <c r="J39" s="1"/>
  <c r="I38"/>
  <c r="S37" i="7"/>
  <c r="BG35" i="13"/>
  <c r="AW35"/>
  <c r="AK36" s="1"/>
  <c r="AT36" s="1"/>
  <c r="BJ36" s="1"/>
  <c r="BF35"/>
  <c r="U88"/>
  <c r="V89"/>
  <c r="T88"/>
  <c r="AN38"/>
  <c r="AQ38" s="1"/>
  <c r="AM39"/>
  <c r="AP39" s="1"/>
  <c r="G36" i="7"/>
  <c r="L35"/>
  <c r="M40" i="12" l="1"/>
  <c r="M41" s="1"/>
  <c r="I39"/>
  <c r="S38" i="7"/>
  <c r="AW36" i="13"/>
  <c r="AK37" s="1"/>
  <c r="AT37" s="1"/>
  <c r="BJ37" s="1"/>
  <c r="BG36"/>
  <c r="BF36"/>
  <c r="AV36"/>
  <c r="AJ37" s="1"/>
  <c r="AS37" s="1"/>
  <c r="BI37" s="1"/>
  <c r="T89"/>
  <c r="U89"/>
  <c r="V90"/>
  <c r="AM40"/>
  <c r="AP40" s="1"/>
  <c r="AN39"/>
  <c r="AQ39" s="1"/>
  <c r="L36" i="7"/>
  <c r="G37"/>
  <c r="N41" i="12" l="1"/>
  <c r="N42" s="1"/>
  <c r="I40"/>
  <c r="J40"/>
  <c r="S39" i="7"/>
  <c r="AW37" i="13"/>
  <c r="AK38" s="1"/>
  <c r="AT38" s="1"/>
  <c r="BJ38" s="1"/>
  <c r="BG37"/>
  <c r="AV37"/>
  <c r="AJ38" s="1"/>
  <c r="AS38" s="1"/>
  <c r="BI38" s="1"/>
  <c r="V91"/>
  <c r="T90"/>
  <c r="U90"/>
  <c r="AN40"/>
  <c r="AQ40" s="1"/>
  <c r="AM41"/>
  <c r="AP41" s="1"/>
  <c r="G38" i="7"/>
  <c r="L37"/>
  <c r="M42" i="12" l="1"/>
  <c r="M43" s="1"/>
  <c r="I41"/>
  <c r="J41"/>
  <c r="S40" i="7"/>
  <c r="BG38" i="13"/>
  <c r="AW38"/>
  <c r="AK39" s="1"/>
  <c r="AT39" s="1"/>
  <c r="BJ39" s="1"/>
  <c r="AV38"/>
  <c r="AJ39" s="1"/>
  <c r="AS39" s="1"/>
  <c r="BI39" s="1"/>
  <c r="BF37"/>
  <c r="U91"/>
  <c r="V92"/>
  <c r="T91"/>
  <c r="AM42"/>
  <c r="AP42" s="1"/>
  <c r="AN41"/>
  <c r="AQ41" s="1"/>
  <c r="L38" i="7"/>
  <c r="G39"/>
  <c r="M44" i="12" l="1"/>
  <c r="M45" s="1"/>
  <c r="N43"/>
  <c r="N44" s="1"/>
  <c r="I42"/>
  <c r="J42"/>
  <c r="S41" i="7"/>
  <c r="AW39" i="13"/>
  <c r="AK40" s="1"/>
  <c r="AT40" s="1"/>
  <c r="BJ40" s="1"/>
  <c r="BG39"/>
  <c r="BF39"/>
  <c r="AV39"/>
  <c r="AJ40" s="1"/>
  <c r="AS40" s="1"/>
  <c r="BI40" s="1"/>
  <c r="BF38"/>
  <c r="T92"/>
  <c r="U92"/>
  <c r="V93"/>
  <c r="AN42"/>
  <c r="AQ42" s="1"/>
  <c r="AM43"/>
  <c r="AP43" s="1"/>
  <c r="G40" i="7"/>
  <c r="L39"/>
  <c r="M46" i="12" l="1"/>
  <c r="M47" s="1"/>
  <c r="N45"/>
  <c r="N46" s="1"/>
  <c r="N47" s="1"/>
  <c r="J43"/>
  <c r="I43"/>
  <c r="S42" i="7"/>
  <c r="BG40" i="13"/>
  <c r="AW40"/>
  <c r="AK41" s="1"/>
  <c r="AT41" s="1"/>
  <c r="BJ41" s="1"/>
  <c r="BF40"/>
  <c r="AV40"/>
  <c r="AJ41" s="1"/>
  <c r="AS41" s="1"/>
  <c r="BI41" s="1"/>
  <c r="T93"/>
  <c r="V94"/>
  <c r="U93"/>
  <c r="AN43"/>
  <c r="AQ43" s="1"/>
  <c r="AM44"/>
  <c r="AP44" s="1"/>
  <c r="L40" i="7"/>
  <c r="G41"/>
  <c r="N48" i="12" l="1"/>
  <c r="I44"/>
  <c r="I45" s="1"/>
  <c r="J44"/>
  <c r="M48"/>
  <c r="S43" i="7"/>
  <c r="BG41" i="13"/>
  <c r="AW41"/>
  <c r="AK42" s="1"/>
  <c r="AT42" s="1"/>
  <c r="BJ42" s="1"/>
  <c r="AV41"/>
  <c r="AJ42" s="1"/>
  <c r="AS42" s="1"/>
  <c r="BI42" s="1"/>
  <c r="T94"/>
  <c r="V95"/>
  <c r="U94"/>
  <c r="AM45"/>
  <c r="AP45" s="1"/>
  <c r="AN44"/>
  <c r="AQ44" s="1"/>
  <c r="L41" i="7"/>
  <c r="G42"/>
  <c r="M49" i="12" l="1"/>
  <c r="J45"/>
  <c r="I46" s="1"/>
  <c r="N49"/>
  <c r="S44" i="7"/>
  <c r="AW42" i="13"/>
  <c r="AK43" s="1"/>
  <c r="AT43" s="1"/>
  <c r="BJ43" s="1"/>
  <c r="BG42"/>
  <c r="AV42"/>
  <c r="AJ43" s="1"/>
  <c r="AS43" s="1"/>
  <c r="BI43" s="1"/>
  <c r="BF41"/>
  <c r="V96"/>
  <c r="U95"/>
  <c r="T95"/>
  <c r="AN45"/>
  <c r="AQ45" s="1"/>
  <c r="AM46"/>
  <c r="AP46" s="1"/>
  <c r="L42" i="7"/>
  <c r="G43"/>
  <c r="N50" i="12" l="1"/>
  <c r="J46"/>
  <c r="J47" s="1"/>
  <c r="M50"/>
  <c r="S45" i="7"/>
  <c r="BG43" i="13"/>
  <c r="AW43"/>
  <c r="AK44" s="1"/>
  <c r="AT44" s="1"/>
  <c r="BJ44" s="1"/>
  <c r="AV43"/>
  <c r="AJ44" s="1"/>
  <c r="AS44" s="1"/>
  <c r="BI44" s="1"/>
  <c r="BF42"/>
  <c r="T96"/>
  <c r="V97"/>
  <c r="U96"/>
  <c r="AN46"/>
  <c r="AQ46" s="1"/>
  <c r="AM47"/>
  <c r="AP47" s="1"/>
  <c r="G44" i="7"/>
  <c r="L43"/>
  <c r="M51" i="12" l="1"/>
  <c r="I47"/>
  <c r="I48" s="1"/>
  <c r="N51"/>
  <c r="S46" i="7"/>
  <c r="BG44" i="13"/>
  <c r="AW44"/>
  <c r="AK45" s="1"/>
  <c r="AT45" s="1"/>
  <c r="BJ45" s="1"/>
  <c r="BF44"/>
  <c r="AV44"/>
  <c r="AJ45" s="1"/>
  <c r="AS45" s="1"/>
  <c r="BI45" s="1"/>
  <c r="BF43"/>
  <c r="T97"/>
  <c r="U97"/>
  <c r="V98"/>
  <c r="AN47"/>
  <c r="AQ47" s="1"/>
  <c r="AM48"/>
  <c r="AP48" s="1"/>
  <c r="L44" i="7"/>
  <c r="G45"/>
  <c r="N52" i="12" l="1"/>
  <c r="J48"/>
  <c r="J49" s="1"/>
  <c r="M52"/>
  <c r="S47" i="7"/>
  <c r="BG45" i="13"/>
  <c r="AW45"/>
  <c r="AK46" s="1"/>
  <c r="AT46" s="1"/>
  <c r="BJ46" s="1"/>
  <c r="BF45"/>
  <c r="AV45"/>
  <c r="AJ46" s="1"/>
  <c r="AS46" s="1"/>
  <c r="BI46" s="1"/>
  <c r="V99"/>
  <c r="T98"/>
  <c r="U98"/>
  <c r="AN48"/>
  <c r="AQ48" s="1"/>
  <c r="AM49"/>
  <c r="AP49" s="1"/>
  <c r="G46" i="7"/>
  <c r="L45"/>
  <c r="M53" i="12" l="1"/>
  <c r="I49"/>
  <c r="I50" s="1"/>
  <c r="N53"/>
  <c r="S48" i="7"/>
  <c r="BG46" i="13"/>
  <c r="AW46"/>
  <c r="AK47" s="1"/>
  <c r="AT47" s="1"/>
  <c r="BJ47" s="1"/>
  <c r="BF46"/>
  <c r="AV46"/>
  <c r="AJ47" s="1"/>
  <c r="AS47" s="1"/>
  <c r="BI47" s="1"/>
  <c r="U99"/>
  <c r="V100"/>
  <c r="T99"/>
  <c r="AM50"/>
  <c r="AP50" s="1"/>
  <c r="AN49"/>
  <c r="AQ49" s="1"/>
  <c r="L46" i="7"/>
  <c r="G47"/>
  <c r="N54" i="12" l="1"/>
  <c r="I51"/>
  <c r="J50"/>
  <c r="J51" s="1"/>
  <c r="M54"/>
  <c r="M55" s="1"/>
  <c r="S49" i="7"/>
  <c r="AW47" i="13"/>
  <c r="AK48" s="1"/>
  <c r="AT48" s="1"/>
  <c r="BJ48" s="1"/>
  <c r="BG47"/>
  <c r="BF47"/>
  <c r="AV47"/>
  <c r="AJ48" s="1"/>
  <c r="AS48" s="1"/>
  <c r="BI48" s="1"/>
  <c r="T100"/>
  <c r="U100"/>
  <c r="V101"/>
  <c r="AN50"/>
  <c r="AQ50" s="1"/>
  <c r="AM51"/>
  <c r="AP51" s="1"/>
  <c r="G48" i="7"/>
  <c r="L47"/>
  <c r="J52" i="12" l="1"/>
  <c r="I52"/>
  <c r="N55"/>
  <c r="S50" i="7"/>
  <c r="BG48" i="13"/>
  <c r="AW48"/>
  <c r="AK49" s="1"/>
  <c r="AT49" s="1"/>
  <c r="BJ49" s="1"/>
  <c r="AV48"/>
  <c r="AJ49" s="1"/>
  <c r="AS49" s="1"/>
  <c r="BI49" s="1"/>
  <c r="T101"/>
  <c r="V102"/>
  <c r="U101"/>
  <c r="AM52"/>
  <c r="AP52" s="1"/>
  <c r="AN51"/>
  <c r="AQ51" s="1"/>
  <c r="L48" i="7"/>
  <c r="G49"/>
  <c r="J53" i="12" l="1"/>
  <c r="I53"/>
  <c r="N56"/>
  <c r="M56"/>
  <c r="S51" i="7"/>
  <c r="BG49" i="13"/>
  <c r="AW49"/>
  <c r="AK50" s="1"/>
  <c r="AT50" s="1"/>
  <c r="BJ50" s="1"/>
  <c r="BF49"/>
  <c r="AV49"/>
  <c r="AJ50" s="1"/>
  <c r="AS50" s="1"/>
  <c r="BI50" s="1"/>
  <c r="BF48"/>
  <c r="U102"/>
  <c r="T102"/>
  <c r="V103"/>
  <c r="AN52"/>
  <c r="AQ52" s="1"/>
  <c r="AM53"/>
  <c r="L49" i="7"/>
  <c r="G50"/>
  <c r="I54" i="12" l="1"/>
  <c r="I55" s="1"/>
  <c r="J54"/>
  <c r="N57"/>
  <c r="M57"/>
  <c r="M58" s="1"/>
  <c r="S52" i="7"/>
  <c r="AP53" i="13"/>
  <c r="BG50"/>
  <c r="AW50"/>
  <c r="AK51" s="1"/>
  <c r="AT51" s="1"/>
  <c r="BJ51" s="1"/>
  <c r="BF50"/>
  <c r="AV50"/>
  <c r="AJ51" s="1"/>
  <c r="AS51" s="1"/>
  <c r="BI51" s="1"/>
  <c r="V104"/>
  <c r="U103"/>
  <c r="T103"/>
  <c r="AM54"/>
  <c r="AN53"/>
  <c r="L50" i="7"/>
  <c r="G51"/>
  <c r="I56" i="12" l="1"/>
  <c r="J55"/>
  <c r="J56" s="1"/>
  <c r="J57" s="1"/>
  <c r="N58"/>
  <c r="N59" s="1"/>
  <c r="I57"/>
  <c r="S53" i="7"/>
  <c r="AP54" i="13"/>
  <c r="AQ53"/>
  <c r="AW51"/>
  <c r="AK52" s="1"/>
  <c r="AT52" s="1"/>
  <c r="BJ52" s="1"/>
  <c r="BG51"/>
  <c r="BF51"/>
  <c r="AV51"/>
  <c r="AJ52" s="1"/>
  <c r="AS52" s="1"/>
  <c r="BI52" s="1"/>
  <c r="T104"/>
  <c r="V105"/>
  <c r="U104"/>
  <c r="AN54"/>
  <c r="AM55"/>
  <c r="L51" i="7"/>
  <c r="G52"/>
  <c r="I58" i="12" l="1"/>
  <c r="M59"/>
  <c r="N60" s="1"/>
  <c r="J58"/>
  <c r="S54" i="7"/>
  <c r="AP55" i="13"/>
  <c r="AQ54"/>
  <c r="BG52"/>
  <c r="AW52"/>
  <c r="AK53" s="1"/>
  <c r="AT53" s="1"/>
  <c r="BJ53" s="1"/>
  <c r="BF52"/>
  <c r="AV52"/>
  <c r="AJ53" s="1"/>
  <c r="AS53" s="1"/>
  <c r="BI53" s="1"/>
  <c r="T105"/>
  <c r="U105"/>
  <c r="V106"/>
  <c r="AM56"/>
  <c r="AN55"/>
  <c r="L52" i="7"/>
  <c r="G53"/>
  <c r="J59" i="12" l="1"/>
  <c r="M60"/>
  <c r="M61" s="1"/>
  <c r="I59"/>
  <c r="I60" s="1"/>
  <c r="S55" i="7"/>
  <c r="AQ55" i="13"/>
  <c r="BG53"/>
  <c r="AW53"/>
  <c r="AK54" s="1"/>
  <c r="AT54" s="1"/>
  <c r="BJ54" s="1"/>
  <c r="AV53"/>
  <c r="AJ54" s="1"/>
  <c r="AS54" s="1"/>
  <c r="BI54" s="1"/>
  <c r="AP56"/>
  <c r="AP57" s="1"/>
  <c r="T106"/>
  <c r="U106"/>
  <c r="V107"/>
  <c r="AN56"/>
  <c r="L53" i="7"/>
  <c r="G54"/>
  <c r="M62" i="12" l="1"/>
  <c r="M63" s="1"/>
  <c r="N61"/>
  <c r="N62" s="1"/>
  <c r="J60"/>
  <c r="J61" s="1"/>
  <c r="S56" i="7"/>
  <c r="AM57" i="13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G54"/>
  <c r="BF54"/>
  <c r="AV54"/>
  <c r="AJ55" s="1"/>
  <c r="AS55" s="1"/>
  <c r="BF53"/>
  <c r="AQ56"/>
  <c r="AQ57" s="1"/>
  <c r="U107"/>
  <c r="V108"/>
  <c r="T107"/>
  <c r="L54" i="7"/>
  <c r="G55"/>
  <c r="N63" i="12" l="1"/>
  <c r="N64" s="1"/>
  <c r="I61"/>
  <c r="I62" s="1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G55"/>
  <c r="BF55"/>
  <c r="AV55"/>
  <c r="AJ56" s="1"/>
  <c r="T108"/>
  <c r="U108"/>
  <c r="V109"/>
  <c r="L55" i="7"/>
  <c r="G56"/>
  <c r="M64" i="12" l="1"/>
  <c r="M65" s="1"/>
  <c r="J62"/>
  <c r="J63" s="1"/>
  <c r="S58" i="7"/>
  <c r="AS56" i="13"/>
  <c r="AV56" s="1"/>
  <c r="AJ57" s="1"/>
  <c r="AN58"/>
  <c r="AM59"/>
  <c r="BG56"/>
  <c r="AW56"/>
  <c r="AK57" s="1"/>
  <c r="T109"/>
  <c r="V110"/>
  <c r="U109"/>
  <c r="L56" i="7"/>
  <c r="G57"/>
  <c r="BF56" i="13" l="1"/>
  <c r="N65" i="12"/>
  <c r="N66" s="1"/>
  <c r="I63"/>
  <c r="I64" s="1"/>
  <c r="S59" i="7"/>
  <c r="AM60" i="13"/>
  <c r="AN59"/>
  <c r="T110"/>
  <c r="V111"/>
  <c r="U110"/>
  <c r="L57" i="7"/>
  <c r="G58"/>
  <c r="M66" i="12" l="1"/>
  <c r="M67" s="1"/>
  <c r="J64"/>
  <c r="J65" s="1"/>
  <c r="S60" i="7"/>
  <c r="AN60" i="13"/>
  <c r="AM61"/>
  <c r="V112"/>
  <c r="U111"/>
  <c r="T111"/>
  <c r="L58" i="7"/>
  <c r="G59"/>
  <c r="N67" i="12" l="1"/>
  <c r="N68" s="1"/>
  <c r="I65"/>
  <c r="I66" s="1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M68" i="12" l="1"/>
  <c r="M69" s="1"/>
  <c r="J66"/>
  <c r="J67" s="1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N69" i="12" l="1"/>
  <c r="N70" s="1"/>
  <c r="I67"/>
  <c r="I68" s="1"/>
  <c r="S63" i="7"/>
  <c r="T114" i="13"/>
  <c r="V115"/>
  <c r="U114"/>
  <c r="G62" i="7"/>
  <c r="L61"/>
  <c r="M70" i="12" l="1"/>
  <c r="M71" s="1"/>
  <c r="J68"/>
  <c r="J69" s="1"/>
  <c r="S64" i="7"/>
  <c r="U115" i="13"/>
  <c r="T115"/>
  <c r="V116"/>
  <c r="L62" i="7"/>
  <c r="G63"/>
  <c r="I69" i="12" l="1"/>
  <c r="I70" s="1"/>
  <c r="M72"/>
  <c r="M73" s="1"/>
  <c r="N71"/>
  <c r="N72" s="1"/>
  <c r="S65" i="7"/>
  <c r="V117" i="13"/>
  <c r="U116"/>
  <c r="T116"/>
  <c r="G64" i="7"/>
  <c r="L63"/>
  <c r="N73" i="12" l="1"/>
  <c r="N74" s="1"/>
  <c r="J70"/>
  <c r="J71" s="1"/>
  <c r="I71"/>
  <c r="I72" s="1"/>
  <c r="S66" i="7"/>
  <c r="T117" i="13"/>
  <c r="V118"/>
  <c r="U117"/>
  <c r="L64" i="7"/>
  <c r="G65"/>
  <c r="M74" i="12" l="1"/>
  <c r="M75" s="1"/>
  <c r="J72"/>
  <c r="J73" s="1"/>
  <c r="S67" i="7"/>
  <c r="T118" i="13"/>
  <c r="V119"/>
  <c r="U118"/>
  <c r="G66" i="7"/>
  <c r="L65"/>
  <c r="N75" i="12" l="1"/>
  <c r="N76" s="1"/>
  <c r="I73"/>
  <c r="I74" s="1"/>
  <c r="S68" i="7"/>
  <c r="T119" i="13"/>
  <c r="U119"/>
  <c r="V120"/>
  <c r="L66" i="7"/>
  <c r="G67"/>
  <c r="M76" i="12" l="1"/>
  <c r="M77" s="1"/>
  <c r="J74"/>
  <c r="J75" s="1"/>
  <c r="S69" i="7"/>
  <c r="V121" i="13"/>
  <c r="T120"/>
  <c r="U120"/>
  <c r="G68" i="7"/>
  <c r="L67"/>
  <c r="N77" i="12" l="1"/>
  <c r="N78" s="1"/>
  <c r="I75"/>
  <c r="J76" s="1"/>
  <c r="S70" i="7"/>
  <c r="T121" i="13"/>
  <c r="U121"/>
  <c r="V122"/>
  <c r="L68" i="7"/>
  <c r="G69"/>
  <c r="M78" i="12" l="1"/>
  <c r="M79" s="1"/>
  <c r="M80" s="1"/>
  <c r="J77"/>
  <c r="I76"/>
  <c r="I77" s="1"/>
  <c r="N79"/>
  <c r="J78"/>
  <c r="I78"/>
  <c r="I79" s="1"/>
  <c r="S71" i="7"/>
  <c r="T122" i="13"/>
  <c r="V123"/>
  <c r="U122"/>
  <c r="L69" i="7"/>
  <c r="G70"/>
  <c r="M81" i="12" l="1"/>
  <c r="N80"/>
  <c r="N81" s="1"/>
  <c r="N82" s="1"/>
  <c r="J79"/>
  <c r="J80" s="1"/>
  <c r="S72" i="7"/>
  <c r="U123" i="13"/>
  <c r="V124"/>
  <c r="T123"/>
  <c r="L70" i="7"/>
  <c r="G71"/>
  <c r="M82" i="12" l="1"/>
  <c r="M83" s="1"/>
  <c r="I80"/>
  <c r="I81" s="1"/>
  <c r="S73" i="7"/>
  <c r="T124" i="13"/>
  <c r="U124"/>
  <c r="V125"/>
  <c r="L71" i="7"/>
  <c r="G72"/>
  <c r="N83" i="12" l="1"/>
  <c r="N84" s="1"/>
  <c r="J81"/>
  <c r="J82" s="1"/>
  <c r="S74" i="7"/>
  <c r="T125" i="13"/>
  <c r="V126"/>
  <c r="U125"/>
  <c r="L72" i="7"/>
  <c r="G73"/>
  <c r="M84" i="12" l="1"/>
  <c r="M85" s="1"/>
  <c r="I82"/>
  <c r="I83" s="1"/>
  <c r="S75" i="7"/>
  <c r="U126" i="13"/>
  <c r="T126"/>
  <c r="V127"/>
  <c r="L73" i="7"/>
  <c r="G74"/>
  <c r="N85" i="12" l="1"/>
  <c r="N86" s="1"/>
  <c r="J83"/>
  <c r="J84" s="1"/>
  <c r="S76" i="7"/>
  <c r="V128" i="13"/>
  <c r="U127"/>
  <c r="T127"/>
  <c r="L74" i="7"/>
  <c r="G75"/>
  <c r="M86" i="12" l="1"/>
  <c r="M87" s="1"/>
  <c r="I84"/>
  <c r="I85" s="1"/>
  <c r="S77" i="7"/>
  <c r="T128" i="13"/>
  <c r="V129"/>
  <c r="U128"/>
  <c r="G76" i="7"/>
  <c r="L75"/>
  <c r="M88" i="12" l="1"/>
  <c r="M89" s="1"/>
  <c r="N87"/>
  <c r="N88" s="1"/>
  <c r="N89" s="1"/>
  <c r="J85"/>
  <c r="J86" s="1"/>
  <c r="S78" i="7"/>
  <c r="T129" i="13"/>
  <c r="U129"/>
  <c r="V130"/>
  <c r="L76" i="7"/>
  <c r="G77"/>
  <c r="I86" i="12" l="1"/>
  <c r="I87" s="1"/>
  <c r="N90"/>
  <c r="M90"/>
  <c r="S79" i="7"/>
  <c r="T130" i="13"/>
  <c r="U130"/>
  <c r="V131"/>
  <c r="G78" i="7"/>
  <c r="L77"/>
  <c r="I88" i="12" l="1"/>
  <c r="I89" s="1"/>
  <c r="I90" s="1"/>
  <c r="I91" s="1"/>
  <c r="J87"/>
  <c r="J88" s="1"/>
  <c r="J89" s="1"/>
  <c r="J90" s="1"/>
  <c r="M91"/>
  <c r="N91"/>
  <c r="S80" i="7"/>
  <c r="U131" i="13"/>
  <c r="V132"/>
  <c r="T131"/>
  <c r="L78" i="7"/>
  <c r="G79"/>
  <c r="M92" i="12" l="1"/>
  <c r="M93" s="1"/>
  <c r="N92"/>
  <c r="J91"/>
  <c r="J92" s="1"/>
  <c r="S81" i="7"/>
  <c r="T132" i="13"/>
  <c r="U132"/>
  <c r="V133"/>
  <c r="G80" i="7"/>
  <c r="L79"/>
  <c r="M94" i="12" l="1"/>
  <c r="M95" s="1"/>
  <c r="M96" s="1"/>
  <c r="N93"/>
  <c r="N94" s="1"/>
  <c r="N95" s="1"/>
  <c r="I92"/>
  <c r="I93" s="1"/>
  <c r="S82" i="7"/>
  <c r="T133" i="13"/>
  <c r="U133"/>
  <c r="V134"/>
  <c r="L80" i="7"/>
  <c r="G81"/>
  <c r="N96" i="12" l="1"/>
  <c r="N97" s="1"/>
  <c r="I94"/>
  <c r="I95" s="1"/>
  <c r="J93"/>
  <c r="J94" s="1"/>
  <c r="S83" i="7"/>
  <c r="V135" i="13"/>
  <c r="T134"/>
  <c r="U134"/>
  <c r="G82" i="7"/>
  <c r="L81"/>
  <c r="M97" i="12" l="1"/>
  <c r="M98" s="1"/>
  <c r="J95"/>
  <c r="J96" s="1"/>
  <c r="S84" i="7"/>
  <c r="V136" i="13"/>
  <c r="U135"/>
  <c r="T135"/>
  <c r="L82" i="7"/>
  <c r="G83"/>
  <c r="M99" i="12" l="1"/>
  <c r="M100" s="1"/>
  <c r="N98"/>
  <c r="N99" s="1"/>
  <c r="I96"/>
  <c r="S85" i="7"/>
  <c r="T136" i="13"/>
  <c r="V137"/>
  <c r="U136"/>
  <c r="G84" i="7"/>
  <c r="L83"/>
  <c r="M101" i="12" l="1"/>
  <c r="M102" s="1"/>
  <c r="N100"/>
  <c r="N101" s="1"/>
  <c r="J97"/>
  <c r="I97"/>
  <c r="S86" i="7"/>
  <c r="U137" i="13"/>
  <c r="T137"/>
  <c r="V138"/>
  <c r="L84" i="7"/>
  <c r="G85"/>
  <c r="N102" i="12" l="1"/>
  <c r="N103" s="1"/>
  <c r="J98"/>
  <c r="I98"/>
  <c r="I99" s="1"/>
  <c r="S87" i="7"/>
  <c r="V139" i="13"/>
  <c r="U138"/>
  <c r="T138"/>
  <c r="G86" i="7"/>
  <c r="L85"/>
  <c r="M103" i="12" l="1"/>
  <c r="N104" s="1"/>
  <c r="J99"/>
  <c r="J100" s="1"/>
  <c r="S88" i="7"/>
  <c r="U139" i="13"/>
  <c r="T139"/>
  <c r="V140"/>
  <c r="L86" i="7"/>
  <c r="G87"/>
  <c r="M104" i="12" l="1"/>
  <c r="N105" s="1"/>
  <c r="I100"/>
  <c r="I101" s="1"/>
  <c r="S89" i="7"/>
  <c r="V141" i="13"/>
  <c r="U140"/>
  <c r="T140"/>
  <c r="G88" i="7"/>
  <c r="L87"/>
  <c r="M105" i="12" l="1"/>
  <c r="M106" s="1"/>
  <c r="J101"/>
  <c r="J102" s="1"/>
  <c r="S90" i="7"/>
  <c r="V142" i="13"/>
  <c r="U141"/>
  <c r="T141"/>
  <c r="L88" i="7"/>
  <c r="G89"/>
  <c r="M107" i="12" l="1"/>
  <c r="N108" s="1"/>
  <c r="N106"/>
  <c r="N107" s="1"/>
  <c r="I102"/>
  <c r="I103" s="1"/>
  <c r="S91" i="7"/>
  <c r="V143" i="13"/>
  <c r="T142"/>
  <c r="U142"/>
  <c r="G90" i="7"/>
  <c r="L89"/>
  <c r="M108" i="12" l="1"/>
  <c r="M109" s="1"/>
  <c r="J103"/>
  <c r="J104" s="1"/>
  <c r="I104"/>
  <c r="I105" s="1"/>
  <c r="S92" i="7"/>
  <c r="V144" i="13"/>
  <c r="U143"/>
  <c r="T143"/>
  <c r="L90" i="7"/>
  <c r="G91"/>
  <c r="M110" i="12" l="1"/>
  <c r="N109"/>
  <c r="N110" s="1"/>
  <c r="N111" s="1"/>
  <c r="J105"/>
  <c r="J106" s="1"/>
  <c r="S93" i="7"/>
  <c r="T144" i="13"/>
  <c r="V145"/>
  <c r="U144"/>
  <c r="G92" i="7"/>
  <c r="L91"/>
  <c r="M111" i="12" l="1"/>
  <c r="M112" s="1"/>
  <c r="I106"/>
  <c r="I107" s="1"/>
  <c r="S94" i="7"/>
  <c r="T145" i="13"/>
  <c r="U145"/>
  <c r="V146"/>
  <c r="L92" i="7"/>
  <c r="G93"/>
  <c r="M113" i="12" l="1"/>
  <c r="I108"/>
  <c r="I109" s="1"/>
  <c r="N112"/>
  <c r="N113" s="1"/>
  <c r="J107"/>
  <c r="J108" s="1"/>
  <c r="S95" i="7"/>
  <c r="T146" i="13"/>
  <c r="U146"/>
  <c r="V147"/>
  <c r="G94" i="7"/>
  <c r="L93"/>
  <c r="N114" i="12" l="1"/>
  <c r="J109"/>
  <c r="J110" s="1"/>
  <c r="M114"/>
  <c r="S96" i="7"/>
  <c r="U147" i="13"/>
  <c r="V148"/>
  <c r="T147"/>
  <c r="L94" i="7"/>
  <c r="G95"/>
  <c r="M115" i="12" l="1"/>
  <c r="I110"/>
  <c r="I111" s="1"/>
  <c r="N115"/>
  <c r="S97" i="7"/>
  <c r="T148" i="13"/>
  <c r="U148"/>
  <c r="V149"/>
  <c r="G96" i="7"/>
  <c r="L95"/>
  <c r="I112" i="12" l="1"/>
  <c r="I113" s="1"/>
  <c r="J111"/>
  <c r="J112" s="1"/>
  <c r="M116"/>
  <c r="N116"/>
  <c r="S98" i="7"/>
  <c r="T149" i="13"/>
  <c r="V150"/>
  <c r="U149"/>
  <c r="L96" i="7"/>
  <c r="G97"/>
  <c r="J113" i="12" l="1"/>
  <c r="I114" s="1"/>
  <c r="N117"/>
  <c r="J114"/>
  <c r="M117"/>
  <c r="S99" i="7"/>
  <c r="U150" i="13"/>
  <c r="T150"/>
  <c r="V151"/>
  <c r="G98" i="7"/>
  <c r="L97"/>
  <c r="I115" i="12" l="1"/>
  <c r="J115"/>
  <c r="I116" s="1"/>
  <c r="N118"/>
  <c r="M118"/>
  <c r="S100" i="7"/>
  <c r="V152" i="13"/>
  <c r="U151"/>
  <c r="T151"/>
  <c r="L98" i="7"/>
  <c r="G99"/>
  <c r="J116" i="12" l="1"/>
  <c r="J117" s="1"/>
  <c r="N119"/>
  <c r="BU6" i="13"/>
  <c r="BV6"/>
  <c r="BT6"/>
  <c r="I117" i="12"/>
  <c r="M119"/>
  <c r="S101" i="7"/>
  <c r="T152" i="13"/>
  <c r="V153"/>
  <c r="U152"/>
  <c r="G100" i="7"/>
  <c r="L99"/>
  <c r="BW6" i="13" l="1"/>
  <c r="BY6" s="1"/>
  <c r="M120" i="12"/>
  <c r="J118"/>
  <c r="BU7" i="13"/>
  <c r="BT7"/>
  <c r="BV7"/>
  <c r="I118" i="12"/>
  <c r="N120"/>
  <c r="S102" i="7"/>
  <c r="T153" i="13"/>
  <c r="U153"/>
  <c r="V154"/>
  <c r="L100" i="7"/>
  <c r="G101"/>
  <c r="BX6" i="13" l="1"/>
  <c r="BT8"/>
  <c r="J119" i="12"/>
  <c r="M121"/>
  <c r="N121"/>
  <c r="BU8" i="13"/>
  <c r="BV8"/>
  <c r="I119" i="12"/>
  <c r="S103" i="7"/>
  <c r="V155" i="13"/>
  <c r="T154"/>
  <c r="U154"/>
  <c r="G102" i="7"/>
  <c r="L101"/>
  <c r="J120" i="12" l="1"/>
  <c r="J121" s="1"/>
  <c r="N122"/>
  <c r="BU9" i="13"/>
  <c r="I120" i="12"/>
  <c r="BV9" i="13"/>
  <c r="BT9"/>
  <c r="M122" i="12"/>
  <c r="S104" i="7"/>
  <c r="U155" i="13"/>
  <c r="V156"/>
  <c r="T155"/>
  <c r="L102" i="7"/>
  <c r="G103"/>
  <c r="BU10" i="13" l="1"/>
  <c r="N123" i="12"/>
  <c r="M123"/>
  <c r="I121"/>
  <c r="BV10" i="13"/>
  <c r="BT10"/>
  <c r="S105" i="7"/>
  <c r="T156" i="13"/>
  <c r="U156"/>
  <c r="V157"/>
  <c r="L103" i="7"/>
  <c r="G104"/>
  <c r="I122" i="12" l="1"/>
  <c r="BV11" i="13"/>
  <c r="BT11"/>
  <c r="BU11"/>
  <c r="M124" i="12"/>
  <c r="N124"/>
  <c r="J122"/>
  <c r="S106" i="7"/>
  <c r="V158" i="13"/>
  <c r="T157"/>
  <c r="U157"/>
  <c r="L104" i="7"/>
  <c r="G105"/>
  <c r="BT12" i="13" l="1"/>
  <c r="M125" i="12"/>
  <c r="J123"/>
  <c r="BU12" i="13"/>
  <c r="I123" i="12"/>
  <c r="BV12" i="13"/>
  <c r="N125" i="12"/>
  <c r="N126" s="1"/>
  <c r="S107" i="7"/>
  <c r="V159" i="13"/>
  <c r="U158"/>
  <c r="T158"/>
  <c r="G106" i="7"/>
  <c r="L105"/>
  <c r="I124" i="12" l="1"/>
  <c r="BT13" i="13"/>
  <c r="BV13"/>
  <c r="BU13"/>
  <c r="M126" i="12"/>
  <c r="J124"/>
  <c r="S108" i="7"/>
  <c r="T159" i="13"/>
  <c r="V160"/>
  <c r="U159"/>
  <c r="L106" i="7"/>
  <c r="G107"/>
  <c r="BU14" i="13" l="1"/>
  <c r="N127" i="12"/>
  <c r="BT14" i="13"/>
  <c r="I125" i="12"/>
  <c r="BV14" i="13"/>
  <c r="M127" i="12"/>
  <c r="J125"/>
  <c r="S109" i="7"/>
  <c r="T160" i="13"/>
  <c r="U160"/>
  <c r="V161"/>
  <c r="G108" i="7"/>
  <c r="L107"/>
  <c r="J126" i="12" l="1"/>
  <c r="N128"/>
  <c r="M128"/>
  <c r="BT15" i="13"/>
  <c r="I126" i="12"/>
  <c r="BV15" i="13"/>
  <c r="BU15"/>
  <c r="S110" i="7"/>
  <c r="V162" i="13"/>
  <c r="U161"/>
  <c r="T161"/>
  <c r="L108" i="7"/>
  <c r="G109"/>
  <c r="J127" i="12" l="1"/>
  <c r="BU16" i="13"/>
  <c r="BT16"/>
  <c r="M129" i="12"/>
  <c r="I127"/>
  <c r="BV16" i="13"/>
  <c r="N129" i="12"/>
  <c r="N130" s="1"/>
  <c r="S111" i="7"/>
  <c r="T162" i="13"/>
  <c r="U162"/>
  <c r="V163"/>
  <c r="G110" i="7"/>
  <c r="L109"/>
  <c r="J128" i="12" l="1"/>
  <c r="BU17" i="13"/>
  <c r="BV17"/>
  <c r="I128" i="12"/>
  <c r="BT17" i="13"/>
  <c r="M130" i="12"/>
  <c r="S112" i="7"/>
  <c r="V164" i="13"/>
  <c r="T163"/>
  <c r="U163"/>
  <c r="L110" i="7"/>
  <c r="G111"/>
  <c r="J129" i="12" l="1"/>
  <c r="BU18" i="13"/>
  <c r="BT18"/>
  <c r="I129" i="12"/>
  <c r="BV18" i="13"/>
  <c r="M131" i="12"/>
  <c r="N131"/>
  <c r="S113" i="7"/>
  <c r="U164" i="13"/>
  <c r="V165"/>
  <c r="T164"/>
  <c r="G112" i="7"/>
  <c r="L111"/>
  <c r="N132" i="12" l="1"/>
  <c r="J130"/>
  <c r="BV19" i="13"/>
  <c r="BU19"/>
  <c r="I130" i="12"/>
  <c r="BT19" i="13"/>
  <c r="M132" i="12"/>
  <c r="J131"/>
  <c r="S114" i="7"/>
  <c r="U165" i="13"/>
  <c r="V166"/>
  <c r="T165"/>
  <c r="L112" i="7"/>
  <c r="G113"/>
  <c r="M133" i="12" l="1"/>
  <c r="N133"/>
  <c r="BV20" i="13"/>
  <c r="BT20"/>
  <c r="I131" i="12"/>
  <c r="BU20" i="13"/>
  <c r="S115" i="7"/>
  <c r="U166" i="13"/>
  <c r="T166"/>
  <c r="V167"/>
  <c r="G114" i="7"/>
  <c r="L113"/>
  <c r="M134" i="12" l="1"/>
  <c r="BU21" i="13"/>
  <c r="BV21"/>
  <c r="I132" i="12"/>
  <c r="BT21" i="13"/>
  <c r="J132" i="12"/>
  <c r="J133" s="1"/>
  <c r="N134"/>
  <c r="N135" s="1"/>
  <c r="S116" i="7"/>
  <c r="V168" i="13"/>
  <c r="U167"/>
  <c r="T167"/>
  <c r="L114" i="7"/>
  <c r="G115"/>
  <c r="BT22" i="13" l="1"/>
  <c r="BU22"/>
  <c r="BV22"/>
  <c r="I133" i="12"/>
  <c r="J134" s="1"/>
  <c r="M135"/>
  <c r="S117" i="7"/>
  <c r="T168" i="13"/>
  <c r="V169"/>
  <c r="U168"/>
  <c r="G116" i="7"/>
  <c r="L115"/>
  <c r="N136" i="12" l="1"/>
  <c r="M136"/>
  <c r="BV23" i="13"/>
  <c r="BT23"/>
  <c r="I134" i="12"/>
  <c r="BU23" i="13"/>
  <c r="S118" i="7"/>
  <c r="T169" i="13"/>
  <c r="V170"/>
  <c r="U169"/>
  <c r="L116" i="7"/>
  <c r="G117"/>
  <c r="J135" i="12" l="1"/>
  <c r="N137"/>
  <c r="BV24" i="13"/>
  <c r="I135" i="12"/>
  <c r="BU24" i="13"/>
  <c r="BT24"/>
  <c r="M137" i="12"/>
  <c r="J136"/>
  <c r="S119" i="7"/>
  <c r="V171" i="13"/>
  <c r="U170"/>
  <c r="T170"/>
  <c r="G118" i="7"/>
  <c r="L117"/>
  <c r="M138" i="12" l="1"/>
  <c r="BV25" i="13"/>
  <c r="BT25"/>
  <c r="I136" i="12"/>
  <c r="BU25" i="13"/>
  <c r="N138" i="12"/>
  <c r="S120" i="7"/>
  <c r="T171" i="13"/>
  <c r="V172"/>
  <c r="U171"/>
  <c r="L118" i="7"/>
  <c r="G119"/>
  <c r="M139" i="12" l="1"/>
  <c r="BT26" i="13"/>
  <c r="I137" i="12"/>
  <c r="BV26" i="13"/>
  <c r="BU26"/>
  <c r="N139" i="12"/>
  <c r="J137"/>
  <c r="J138" s="1"/>
  <c r="S121" i="7"/>
  <c r="T172" i="13"/>
  <c r="U172"/>
  <c r="V173"/>
  <c r="G120" i="7"/>
  <c r="L119"/>
  <c r="M140" i="12" l="1"/>
  <c r="BU27" i="13"/>
  <c r="I138" i="12"/>
  <c r="BT27" i="13"/>
  <c r="BV27"/>
  <c r="N140" i="12"/>
  <c r="S122" i="7"/>
  <c r="T173" i="13"/>
  <c r="U173"/>
  <c r="V174"/>
  <c r="L120" i="7"/>
  <c r="G121"/>
  <c r="J139" i="12" l="1"/>
  <c r="N141"/>
  <c r="BV28" i="13"/>
  <c r="I139" i="12"/>
  <c r="BU28" i="13"/>
  <c r="BT28"/>
  <c r="M141" i="12"/>
  <c r="S123" i="7"/>
  <c r="U174" i="13"/>
  <c r="V175"/>
  <c r="T174"/>
  <c r="G122" i="7"/>
  <c r="L121"/>
  <c r="N142" i="12" l="1"/>
  <c r="M142"/>
  <c r="I140"/>
  <c r="BU29" i="13"/>
  <c r="BT29"/>
  <c r="BV29"/>
  <c r="J140" i="12"/>
  <c r="J141" s="1"/>
  <c r="S124" i="7"/>
  <c r="T175" i="13"/>
  <c r="U175"/>
  <c r="V176"/>
  <c r="L122" i="7"/>
  <c r="G123"/>
  <c r="N143" i="12" l="1"/>
  <c r="BV30" i="13"/>
  <c r="I141" i="12"/>
  <c r="BU30" i="13"/>
  <c r="BT30"/>
  <c r="M143" i="12"/>
  <c r="J142"/>
  <c r="S125" i="7"/>
  <c r="T176" i="13"/>
  <c r="V177"/>
  <c r="U176"/>
  <c r="G124" i="7"/>
  <c r="L123"/>
  <c r="M144" i="12" l="1"/>
  <c r="I142"/>
  <c r="BU31" i="13"/>
  <c r="BT31"/>
  <c r="BV31"/>
  <c r="N144" i="12"/>
  <c r="N145" s="1"/>
  <c r="J143"/>
  <c r="S126" i="7"/>
  <c r="T177" i="13"/>
  <c r="V178"/>
  <c r="U177"/>
  <c r="L124" i="7"/>
  <c r="G125"/>
  <c r="BV32" i="13" l="1"/>
  <c r="BT32"/>
  <c r="I143" i="12"/>
  <c r="BU32" i="13"/>
  <c r="M145" i="12"/>
  <c r="J144"/>
  <c r="S127" i="7"/>
  <c r="V179" i="13"/>
  <c r="U178"/>
  <c r="T178"/>
  <c r="G126" i="7"/>
  <c r="L125"/>
  <c r="N146" i="12" l="1"/>
  <c r="M146"/>
  <c r="BV33" i="13"/>
  <c r="BT33"/>
  <c r="BU33"/>
  <c r="I144" i="12"/>
  <c r="S128" i="7"/>
  <c r="T179" i="13"/>
  <c r="V180"/>
  <c r="U179"/>
  <c r="L126" i="7"/>
  <c r="G127"/>
  <c r="J145" i="12" l="1"/>
  <c r="BV34" i="13"/>
  <c r="BU34"/>
  <c r="BT34"/>
  <c r="I145" i="12"/>
  <c r="N147"/>
  <c r="M147"/>
  <c r="S129" i="7"/>
  <c r="T180" i="13"/>
  <c r="U180"/>
  <c r="V181"/>
  <c r="G128" i="7"/>
  <c r="L127"/>
  <c r="N148" i="12" l="1"/>
  <c r="BT35" i="13"/>
  <c r="BU35"/>
  <c r="I146" i="12"/>
  <c r="BV35" i="13"/>
  <c r="M148" i="12"/>
  <c r="J146"/>
  <c r="S130" i="7"/>
  <c r="T181" i="13"/>
  <c r="U181"/>
  <c r="V182"/>
  <c r="L128" i="7"/>
  <c r="G129"/>
  <c r="I147" i="12" l="1"/>
  <c r="BU36" i="13"/>
  <c r="BV36"/>
  <c r="BT36"/>
  <c r="N149" i="12"/>
  <c r="M149"/>
  <c r="J147"/>
  <c r="S131" i="7"/>
  <c r="V183" i="13"/>
  <c r="U182"/>
  <c r="T182"/>
  <c r="G130" i="7"/>
  <c r="L129"/>
  <c r="M150" i="12" l="1"/>
  <c r="J148"/>
  <c r="N150"/>
  <c r="BU37" i="13"/>
  <c r="BV37"/>
  <c r="BT37"/>
  <c r="I148" i="12"/>
  <c r="S132" i="7"/>
  <c r="T183" i="13"/>
  <c r="V184"/>
  <c r="U183"/>
  <c r="L130" i="7"/>
  <c r="G131"/>
  <c r="J149" i="12" l="1"/>
  <c r="M151"/>
  <c r="BV38" i="13"/>
  <c r="BU38"/>
  <c r="BT38"/>
  <c r="I149" i="12"/>
  <c r="N151"/>
  <c r="N152" s="1"/>
  <c r="S133" i="7"/>
  <c r="T184" i="13"/>
  <c r="U184"/>
  <c r="V185"/>
  <c r="G132" i="7"/>
  <c r="L131"/>
  <c r="M152" i="12" l="1"/>
  <c r="J150"/>
  <c r="BV39" i="13"/>
  <c r="BU39"/>
  <c r="I150" i="12"/>
  <c r="BT39" i="13"/>
  <c r="S134" i="7"/>
  <c r="T185" i="13"/>
  <c r="U185"/>
  <c r="V186"/>
  <c r="L132" i="7"/>
  <c r="G133"/>
  <c r="M153" i="12" l="1"/>
  <c r="N153"/>
  <c r="J151"/>
  <c r="BT40" i="13"/>
  <c r="BU40"/>
  <c r="I151" i="12"/>
  <c r="BV40" i="13"/>
  <c r="S135" i="7"/>
  <c r="U186" i="13"/>
  <c r="V187"/>
  <c r="T186"/>
  <c r="G134" i="7"/>
  <c r="L133"/>
  <c r="N154" i="12" l="1"/>
  <c r="M154"/>
  <c r="BU41" i="13"/>
  <c r="I152" i="12"/>
  <c r="BV41" i="13"/>
  <c r="BT41"/>
  <c r="J152" i="12"/>
  <c r="S136" i="7"/>
  <c r="T187" i="13"/>
  <c r="U187"/>
  <c r="V188"/>
  <c r="L134" i="7"/>
  <c r="G135"/>
  <c r="N155" i="12" l="1"/>
  <c r="M155"/>
  <c r="J153"/>
  <c r="I153"/>
  <c r="BV42" i="13"/>
  <c r="BU42"/>
  <c r="BT42"/>
  <c r="S137" i="7"/>
  <c r="U188" i="13"/>
  <c r="V189"/>
  <c r="T188"/>
  <c r="G136" i="7"/>
  <c r="L135"/>
  <c r="J154" i="12" l="1"/>
  <c r="N156"/>
  <c r="M156"/>
  <c r="I154"/>
  <c r="BV43" i="13"/>
  <c r="BU43"/>
  <c r="BT43"/>
  <c r="S138" i="7"/>
  <c r="T189" i="13"/>
  <c r="U189"/>
  <c r="V190"/>
  <c r="L136" i="7"/>
  <c r="G137"/>
  <c r="J155" i="12" l="1"/>
  <c r="BV44" i="13"/>
  <c r="I155" i="12"/>
  <c r="BT44" i="13"/>
  <c r="BU44"/>
  <c r="M157" i="12"/>
  <c r="N157"/>
  <c r="S139" i="7"/>
  <c r="V191" i="13"/>
  <c r="T190"/>
  <c r="U190"/>
  <c r="G138" i="7"/>
  <c r="L137"/>
  <c r="N158" i="12" l="1"/>
  <c r="BV45" i="13"/>
  <c r="I156" i="12"/>
  <c r="BU45" i="13"/>
  <c r="BT45"/>
  <c r="M158" i="12"/>
  <c r="J156"/>
  <c r="S140" i="7"/>
  <c r="T191" i="13"/>
  <c r="U191"/>
  <c r="V192"/>
  <c r="L138" i="7"/>
  <c r="G139"/>
  <c r="M159" i="12" l="1"/>
  <c r="J157"/>
  <c r="N159"/>
  <c r="N160" s="1"/>
  <c r="BV46" i="13"/>
  <c r="I157" i="12"/>
  <c r="BT46" i="13"/>
  <c r="BU46"/>
  <c r="S141" i="7"/>
  <c r="T192" i="13"/>
  <c r="U192"/>
  <c r="V193"/>
  <c r="L139" i="7"/>
  <c r="G140"/>
  <c r="BU47" i="13" l="1"/>
  <c r="BT47"/>
  <c r="I158" i="12"/>
  <c r="M160"/>
  <c r="J158"/>
  <c r="J159" s="1"/>
  <c r="S142" i="7"/>
  <c r="U193" i="13"/>
  <c r="V194"/>
  <c r="T193"/>
  <c r="L140" i="7"/>
  <c r="G141"/>
  <c r="BV47" i="13" l="1"/>
  <c r="BV48"/>
  <c r="I159" i="12"/>
  <c r="BT48" i="13"/>
  <c r="BU48"/>
  <c r="M161" i="12"/>
  <c r="N161"/>
  <c r="S143" i="7"/>
  <c r="T194" i="13"/>
  <c r="U194"/>
  <c r="V195"/>
  <c r="G142" i="7"/>
  <c r="L141"/>
  <c r="N162" i="12" l="1"/>
  <c r="J160"/>
  <c r="BT49" i="13"/>
  <c r="BU49"/>
  <c r="I160" i="12"/>
  <c r="BV49" i="13"/>
  <c r="M162" i="12"/>
  <c r="S144" i="7"/>
  <c r="T195" i="13"/>
  <c r="V196"/>
  <c r="U195"/>
  <c r="L142" i="7"/>
  <c r="G143"/>
  <c r="BT50" i="13" l="1"/>
  <c r="BV50"/>
  <c r="I161" i="12"/>
  <c r="BU50" i="13"/>
  <c r="N163" i="12"/>
  <c r="J161"/>
  <c r="S145" i="7"/>
  <c r="V197" i="13"/>
  <c r="U196"/>
  <c r="T196"/>
  <c r="G144" i="7"/>
  <c r="L143"/>
  <c r="J162" i="12" l="1"/>
  <c r="BU51" i="13"/>
  <c r="BV51"/>
  <c r="I162" i="12"/>
  <c r="BT51" i="13"/>
  <c r="S146" i="7"/>
  <c r="V198" i="13"/>
  <c r="T197"/>
  <c r="U197"/>
  <c r="L144" i="7"/>
  <c r="G145"/>
  <c r="J163" i="12" l="1"/>
  <c r="BU52" i="13"/>
  <c r="BV52"/>
  <c r="S147" i="7"/>
  <c r="U198" i="13"/>
  <c r="V199"/>
  <c r="T198"/>
  <c r="L145" i="7"/>
  <c r="G146"/>
  <c r="BT52" i="13" l="1"/>
  <c r="S148" i="7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BR53" i="13" l="1"/>
  <c r="BS53"/>
  <c r="BQ53"/>
  <c r="N164" i="12"/>
  <c r="S264" i="7"/>
  <c r="K164" i="12" s="1"/>
  <c r="L164" s="1"/>
  <c r="M164" s="1"/>
  <c r="T315" i="13"/>
  <c r="U315"/>
  <c r="V316"/>
  <c r="L262" i="7"/>
  <c r="G263"/>
  <c r="BR54" i="13" l="1"/>
  <c r="BS54"/>
  <c r="BQ54"/>
  <c r="N165" i="12"/>
  <c r="S265" i="7"/>
  <c r="K165" i="12" s="1"/>
  <c r="L165" s="1"/>
  <c r="M165" s="1"/>
  <c r="T316" i="13"/>
  <c r="V317"/>
  <c r="U316"/>
  <c r="G264" i="7"/>
  <c r="L263"/>
  <c r="G163" i="12" s="1"/>
  <c r="BR55" i="13" l="1"/>
  <c r="BS55"/>
  <c r="BQ55"/>
  <c r="N166" i="12"/>
  <c r="H163"/>
  <c r="I163" s="1"/>
  <c r="U317" i="13"/>
  <c r="T317"/>
  <c r="V318"/>
  <c r="G265" i="7"/>
  <c r="L264"/>
  <c r="G164" i="12" s="1"/>
  <c r="BP53" i="13" l="1"/>
  <c r="BN53"/>
  <c r="BT53" s="1"/>
  <c r="BO53"/>
  <c r="BU53" s="1"/>
  <c r="J164" i="12"/>
  <c r="H164"/>
  <c r="I164" s="1"/>
  <c r="V319" i="13"/>
  <c r="U318"/>
  <c r="T318"/>
  <c r="L265" i="7"/>
  <c r="G165" i="12" s="1"/>
  <c r="BN54" i="13" l="1"/>
  <c r="BT54" s="1"/>
  <c r="BO54"/>
  <c r="BU54" s="1"/>
  <c r="BP54"/>
  <c r="BV54" s="1"/>
  <c r="BV53"/>
  <c r="J165" i="12"/>
  <c r="H165"/>
  <c r="I165" s="1"/>
  <c r="T319" i="13"/>
  <c r="V320"/>
  <c r="U319"/>
  <c r="BN55" l="1"/>
  <c r="BT55" s="1"/>
  <c r="BO55"/>
  <c r="BU55" s="1"/>
  <c r="BP55"/>
  <c r="BV55" s="1"/>
  <c r="J166" i="12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F37" s="1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F8" l="1"/>
  <c r="AF12"/>
  <c r="AF16"/>
  <c r="AG50"/>
  <c r="AF53"/>
  <c r="N7"/>
  <c r="P9"/>
  <c r="O12"/>
  <c r="N15"/>
  <c r="P17"/>
  <c r="O20"/>
  <c r="N23"/>
  <c r="P25"/>
  <c r="O28"/>
  <c r="N31"/>
  <c r="P33"/>
  <c r="O36"/>
  <c r="N39"/>
  <c r="P41"/>
  <c r="O44"/>
  <c r="N47"/>
  <c r="P49"/>
  <c r="O52"/>
  <c r="N55"/>
  <c r="AF10"/>
  <c r="AF29"/>
  <c r="O9"/>
  <c r="N12"/>
  <c r="P14"/>
  <c r="P18"/>
  <c r="N20"/>
  <c r="P22"/>
  <c r="O25"/>
  <c r="N28"/>
  <c r="P30"/>
  <c r="O33"/>
  <c r="N36"/>
  <c r="AF14"/>
  <c r="AG26"/>
  <c r="AF45"/>
  <c r="AH47"/>
  <c r="N8"/>
  <c r="P10"/>
  <c r="O13"/>
  <c r="N16"/>
  <c r="O17"/>
  <c r="O21"/>
  <c r="N24"/>
  <c r="P26"/>
  <c r="O29"/>
  <c r="N32"/>
  <c r="P34"/>
  <c r="O37"/>
  <c r="AG18"/>
  <c r="AF21"/>
  <c r="AH23"/>
  <c r="AH31"/>
  <c r="AG34"/>
  <c r="AH39"/>
  <c r="AG42"/>
  <c r="P7"/>
  <c r="O10"/>
  <c r="N13"/>
  <c r="P15"/>
  <c r="O18"/>
  <c r="P19"/>
  <c r="O22"/>
  <c r="O26"/>
  <c r="N29"/>
  <c r="P31"/>
  <c r="O34"/>
  <c r="N37"/>
  <c r="P39"/>
  <c r="O42"/>
  <c r="N45"/>
  <c r="P47"/>
  <c r="O50"/>
  <c r="N53"/>
  <c r="P55"/>
  <c r="AH19"/>
  <c r="AH27"/>
  <c r="AF33"/>
  <c r="AH35"/>
  <c r="AG38"/>
  <c r="AF41"/>
  <c r="AH43"/>
  <c r="AG46"/>
  <c r="AF49"/>
  <c r="AH51"/>
  <c r="AG54"/>
  <c r="O7"/>
  <c r="P8"/>
  <c r="N10"/>
  <c r="O11"/>
  <c r="P12"/>
  <c r="N14"/>
  <c r="O15"/>
  <c r="P16"/>
  <c r="N18"/>
  <c r="O19"/>
  <c r="P20"/>
  <c r="N22"/>
  <c r="O23"/>
  <c r="P24"/>
  <c r="N26"/>
  <c r="O27"/>
  <c r="P28"/>
  <c r="N30"/>
  <c r="O31"/>
  <c r="P32"/>
  <c r="N34"/>
  <c r="O35"/>
  <c r="P36"/>
  <c r="N38"/>
  <c r="O39"/>
  <c r="P40"/>
  <c r="N42"/>
  <c r="O43"/>
  <c r="P44"/>
  <c r="N46"/>
  <c r="O47"/>
  <c r="P48"/>
  <c r="N50"/>
  <c r="O51"/>
  <c r="P52"/>
  <c r="N54"/>
  <c r="O55"/>
  <c r="P56"/>
  <c r="AF18"/>
  <c r="AG19"/>
  <c r="AH20"/>
  <c r="AF22"/>
  <c r="AG23"/>
  <c r="AH24"/>
  <c r="AF26"/>
  <c r="AG27"/>
  <c r="AH28"/>
  <c r="AF30"/>
  <c r="AG31"/>
  <c r="AH32"/>
  <c r="AF34"/>
  <c r="AG35"/>
  <c r="AH36"/>
  <c r="AF38"/>
  <c r="AG39"/>
  <c r="AH40"/>
  <c r="AF42"/>
  <c r="AG43"/>
  <c r="AH44"/>
  <c r="AF46"/>
  <c r="AG47"/>
  <c r="AH48"/>
  <c r="AF50"/>
  <c r="AG51"/>
  <c r="AH52"/>
  <c r="AF54"/>
  <c r="N9"/>
  <c r="P11"/>
  <c r="O14"/>
  <c r="N17"/>
  <c r="N21"/>
  <c r="P23"/>
  <c r="N25"/>
  <c r="P27"/>
  <c r="O30"/>
  <c r="N33"/>
  <c r="P35"/>
  <c r="O38"/>
  <c r="N41"/>
  <c r="P43"/>
  <c r="O46"/>
  <c r="N49"/>
  <c r="P51"/>
  <c r="O54"/>
  <c r="AG22"/>
  <c r="AF25"/>
  <c r="AG30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O56"/>
  <c r="AF7"/>
  <c r="AF11"/>
  <c r="AF15"/>
  <c r="AF19"/>
  <c r="AH21"/>
  <c r="AG24"/>
  <c r="AF27"/>
  <c r="AH29"/>
  <c r="AH33"/>
  <c r="AG36"/>
  <c r="AF39"/>
  <c r="AH41"/>
  <c r="AG44"/>
  <c r="AF47"/>
  <c r="AF51"/>
  <c r="P38"/>
  <c r="N40"/>
  <c r="O41"/>
  <c r="P42"/>
  <c r="N44"/>
  <c r="O45"/>
  <c r="P46"/>
  <c r="N48"/>
  <c r="O49"/>
  <c r="P50"/>
  <c r="N52"/>
  <c r="O53"/>
  <c r="P54"/>
  <c r="N56"/>
  <c r="AF9"/>
  <c r="AF13"/>
  <c r="AF17"/>
  <c r="AG20"/>
  <c r="AF23"/>
  <c r="AH25"/>
  <c r="AG28"/>
  <c r="AF31"/>
  <c r="AG32"/>
  <c r="AF35"/>
  <c r="AH37"/>
  <c r="AG40"/>
  <c r="AF43"/>
  <c r="AH45"/>
  <c r="AG48"/>
  <c r="AH49"/>
  <c r="AG52"/>
  <c r="AH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AU7" l="1"/>
  <c r="AI8" s="1"/>
  <c r="AR7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AR8" l="1"/>
  <c r="BH8" s="1"/>
  <c r="BH7"/>
  <c r="BW7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I55" s="1"/>
  <c r="AE56"/>
  <c r="AB55"/>
  <c r="BJ55" s="1"/>
  <c r="BE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G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F57"/>
  <c r="AV57"/>
  <c r="AJ58" s="1"/>
  <c r="AL9"/>
  <c r="AO8"/>
  <c r="AU8" l="1"/>
  <c r="AI9" s="1"/>
  <c r="BW8"/>
  <c r="BX8" s="1"/>
  <c r="BE8"/>
  <c r="F265" i="7"/>
  <c r="AR9" i="13"/>
  <c r="BX7"/>
  <c r="BY7"/>
  <c r="AE57"/>
  <c r="AB56"/>
  <c r="BJ56" s="1"/>
  <c r="AS58"/>
  <c r="I58" s="1"/>
  <c r="AT58"/>
  <c r="R57"/>
  <c r="L57"/>
  <c r="O57" s="1"/>
  <c r="S57"/>
  <c r="M57"/>
  <c r="P57" s="1"/>
  <c r="AC57"/>
  <c r="Z56"/>
  <c r="AD57"/>
  <c r="AA56"/>
  <c r="BI56" s="1"/>
  <c r="BA55"/>
  <c r="AO9"/>
  <c r="AL10"/>
  <c r="F266" i="7" l="1"/>
  <c r="BY8" i="13"/>
  <c r="BH9"/>
  <c r="BW9"/>
  <c r="AU9"/>
  <c r="AI10" s="1"/>
  <c r="AR10" s="1"/>
  <c r="AU10" s="1"/>
  <c r="AI11" s="1"/>
  <c r="BE9"/>
  <c r="AW58"/>
  <c r="AK59" s="1"/>
  <c r="AT59" s="1"/>
  <c r="J59" s="1"/>
  <c r="N266" i="7"/>
  <c r="O266"/>
  <c r="R266"/>
  <c r="Q266"/>
  <c r="P266"/>
  <c r="J266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I57" s="1"/>
  <c r="L58"/>
  <c r="O58" s="1"/>
  <c r="R58"/>
  <c r="AA59" s="1"/>
  <c r="Z57"/>
  <c r="AC58"/>
  <c r="AC59" s="1"/>
  <c r="AC60" s="1"/>
  <c r="AE58"/>
  <c r="AE59" s="1"/>
  <c r="AE60" s="1"/>
  <c r="AB57"/>
  <c r="BJ57" s="1"/>
  <c r="AA58"/>
  <c r="BI58" s="1"/>
  <c r="BA56"/>
  <c r="J58"/>
  <c r="BG58"/>
  <c r="AV58"/>
  <c r="AJ59" s="1"/>
  <c r="BF58"/>
  <c r="AL11"/>
  <c r="AO10"/>
  <c r="BE10" l="1"/>
  <c r="F267" i="7"/>
  <c r="BG59" i="13"/>
  <c r="BX9"/>
  <c r="BY9"/>
  <c r="BH10"/>
  <c r="BW10"/>
  <c r="AW59"/>
  <c r="AK60" s="1"/>
  <c r="AT60" s="1"/>
  <c r="AW60" s="1"/>
  <c r="AK61" s="1"/>
  <c r="P267" i="7"/>
  <c r="N267"/>
  <c r="O267"/>
  <c r="R267"/>
  <c r="Q267"/>
  <c r="S266"/>
  <c r="K166" i="12" s="1"/>
  <c r="L166" s="1"/>
  <c r="M166" s="1"/>
  <c r="I267" i="7"/>
  <c r="BG60" i="13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M59"/>
  <c r="S59"/>
  <c r="AB60" s="1"/>
  <c r="AS59"/>
  <c r="BI59" s="1"/>
  <c r="L266" i="7"/>
  <c r="G166" i="12" s="1"/>
  <c r="G267" i="7"/>
  <c r="M58" i="13"/>
  <c r="P58" s="1"/>
  <c r="S58"/>
  <c r="AB59" s="1"/>
  <c r="BJ59" s="1"/>
  <c r="BA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R11" i="13"/>
  <c r="AB58"/>
  <c r="BJ58" s="1"/>
  <c r="H267" i="7"/>
  <c r="AL12" i="13"/>
  <c r="AO11"/>
  <c r="J268" i="7" l="1"/>
  <c r="J60" i="13"/>
  <c r="M60" s="1"/>
  <c r="P60" s="1"/>
  <c r="R268" i="7"/>
  <c r="BX10" i="13"/>
  <c r="BY10"/>
  <c r="BH11"/>
  <c r="BW11"/>
  <c r="BE11"/>
  <c r="AV59"/>
  <c r="AJ60" s="1"/>
  <c r="AS60" s="1"/>
  <c r="AV60" s="1"/>
  <c r="AJ61" s="1"/>
  <c r="BJ60"/>
  <c r="BQ56"/>
  <c r="BS56"/>
  <c r="BR56"/>
  <c r="Q268" i="7"/>
  <c r="H268"/>
  <c r="K268"/>
  <c r="I268"/>
  <c r="P268"/>
  <c r="N268"/>
  <c r="O268"/>
  <c r="N167" i="12"/>
  <c r="S267" i="7"/>
  <c r="K167" i="12" s="1"/>
  <c r="L167" s="1"/>
  <c r="M167" s="1"/>
  <c r="L267" i="7"/>
  <c r="G167" i="12" s="1"/>
  <c r="G268" i="7"/>
  <c r="I59" i="13"/>
  <c r="BF59"/>
  <c r="H166" i="12"/>
  <c r="I166" s="1"/>
  <c r="I60" i="13"/>
  <c r="AU11"/>
  <c r="AI12" s="1"/>
  <c r="AR12" s="1"/>
  <c r="P59"/>
  <c r="AO12"/>
  <c r="AL13"/>
  <c r="S60" l="1"/>
  <c r="AB61" s="1"/>
  <c r="BE12"/>
  <c r="BH12"/>
  <c r="BW12"/>
  <c r="BF60"/>
  <c r="BO56"/>
  <c r="BU56" s="1"/>
  <c r="BP56"/>
  <c r="BV56" s="1"/>
  <c r="BN56"/>
  <c r="BT56" s="1"/>
  <c r="BX11"/>
  <c r="BY11"/>
  <c r="AU12"/>
  <c r="AI13" s="1"/>
  <c r="AR13" s="1"/>
  <c r="BQ57"/>
  <c r="BS57"/>
  <c r="BR57"/>
  <c r="L268" i="7"/>
  <c r="G168" i="12" s="1"/>
  <c r="H168" s="1"/>
  <c r="N168"/>
  <c r="S268" i="7"/>
  <c r="K168" i="12" s="1"/>
  <c r="L168" s="1"/>
  <c r="M168" s="1"/>
  <c r="H167"/>
  <c r="I167" s="1"/>
  <c r="L59" i="13"/>
  <c r="O59" s="1"/>
  <c r="R59"/>
  <c r="AA60" s="1"/>
  <c r="BI60" s="1"/>
  <c r="R60"/>
  <c r="AA61" s="1"/>
  <c r="L60"/>
  <c r="J167" i="12"/>
  <c r="AO13" i="13"/>
  <c r="AL14"/>
  <c r="BH13" l="1"/>
  <c r="BW13"/>
  <c r="BP57"/>
  <c r="BV57" s="1"/>
  <c r="BN57"/>
  <c r="BT57" s="1"/>
  <c r="BO57"/>
  <c r="BU57" s="1"/>
  <c r="AU13"/>
  <c r="AI14" s="1"/>
  <c r="AR14" s="1"/>
  <c r="BE13"/>
  <c r="BX12"/>
  <c r="BY12"/>
  <c r="BQ58"/>
  <c r="BR58"/>
  <c r="BS58"/>
  <c r="I168" i="12"/>
  <c r="N169"/>
  <c r="J168"/>
  <c r="O60" i="13"/>
  <c r="AL15"/>
  <c r="AO14"/>
  <c r="BH14" l="1"/>
  <c r="BW14"/>
  <c r="BE14"/>
  <c r="BX13"/>
  <c r="BY13"/>
  <c r="BN58"/>
  <c r="BT58" s="1"/>
  <c r="BO58"/>
  <c r="BU58" s="1"/>
  <c r="BP58"/>
  <c r="J169" i="12"/>
  <c r="BV58" i="13"/>
  <c r="AU14"/>
  <c r="AI15" s="1"/>
  <c r="AR15" s="1"/>
  <c r="BE15" s="1"/>
  <c r="AO15"/>
  <c r="AU15"/>
  <c r="AI16" s="1"/>
  <c r="AL16"/>
  <c r="BX14" l="1"/>
  <c r="BY14"/>
  <c r="BH15"/>
  <c r="BW15"/>
  <c r="AR16"/>
  <c r="BE16" s="1"/>
  <c r="AO16"/>
  <c r="AU16"/>
  <c r="AI17" s="1"/>
  <c r="AL17"/>
  <c r="BH16" l="1"/>
  <c r="BW16"/>
  <c r="BY15"/>
  <c r="BX15"/>
  <c r="AR17"/>
  <c r="AU17" s="1"/>
  <c r="AI18" s="1"/>
  <c r="AR18" s="1"/>
  <c r="AL18"/>
  <c r="AO17"/>
  <c r="BH18" l="1"/>
  <c r="BW18"/>
  <c r="BY16"/>
  <c r="BX16"/>
  <c r="BH17"/>
  <c r="BW17"/>
  <c r="BE17"/>
  <c r="BE18"/>
  <c r="AO18"/>
  <c r="AU18"/>
  <c r="AI19" s="1"/>
  <c r="AR19" s="1"/>
  <c r="AL19"/>
  <c r="BX18" l="1"/>
  <c r="BY18"/>
  <c r="BH19"/>
  <c r="BW19"/>
  <c r="BX17"/>
  <c r="BY17"/>
  <c r="BE19"/>
  <c r="AO19"/>
  <c r="AU19"/>
  <c r="AI20" s="1"/>
  <c r="AL20"/>
  <c r="AR20" l="1"/>
  <c r="AU20" s="1"/>
  <c r="AI21" s="1"/>
  <c r="BY19"/>
  <c r="BX19"/>
  <c r="AO20"/>
  <c r="AL21"/>
  <c r="AR21" l="1"/>
  <c r="BE21" s="1"/>
  <c r="BW20"/>
  <c r="BX20" s="1"/>
  <c r="BE20"/>
  <c r="BH20"/>
  <c r="AO21"/>
  <c r="AL22"/>
  <c r="BY20" l="1"/>
  <c r="BH21"/>
  <c r="BW21"/>
  <c r="BX21" s="1"/>
  <c r="AU21"/>
  <c r="AI22" s="1"/>
  <c r="AR22"/>
  <c r="AO22"/>
  <c r="AL23"/>
  <c r="BY21" l="1"/>
  <c r="BE22"/>
  <c r="BH22"/>
  <c r="BW22"/>
  <c r="AU22"/>
  <c r="AI23" s="1"/>
  <c r="AR23" s="1"/>
  <c r="AO23"/>
  <c r="AL24"/>
  <c r="BX22" l="1"/>
  <c r="BY22"/>
  <c r="BE23"/>
  <c r="BH23"/>
  <c r="BW23"/>
  <c r="AU23"/>
  <c r="AI24" s="1"/>
  <c r="AR24" s="1"/>
  <c r="AO24"/>
  <c r="AL25"/>
  <c r="BY23" l="1"/>
  <c r="BX23"/>
  <c r="BE24"/>
  <c r="BH24"/>
  <c r="BW24"/>
  <c r="AU24"/>
  <c r="AI25" s="1"/>
  <c r="AR25" s="1"/>
  <c r="BE25" s="1"/>
  <c r="AO25"/>
  <c r="AL26"/>
  <c r="BX24" l="1"/>
  <c r="BY24"/>
  <c r="BH25"/>
  <c r="BW25"/>
  <c r="AU25"/>
  <c r="AI26" s="1"/>
  <c r="AR26" s="1"/>
  <c r="AO26"/>
  <c r="AL27"/>
  <c r="BH26" l="1"/>
  <c r="BW26"/>
  <c r="BE26"/>
  <c r="BX25"/>
  <c r="BY25"/>
  <c r="AU26"/>
  <c r="AI27" s="1"/>
  <c r="AR27" s="1"/>
  <c r="BE27" s="1"/>
  <c r="AL28"/>
  <c r="AO27"/>
  <c r="BY26" l="1"/>
  <c r="BX26"/>
  <c r="BH27"/>
  <c r="BW27"/>
  <c r="AU27"/>
  <c r="AI28" s="1"/>
  <c r="AR28" s="1"/>
  <c r="AO28"/>
  <c r="AL29"/>
  <c r="AU28" l="1"/>
  <c r="AI29" s="1"/>
  <c r="AR29" s="1"/>
  <c r="BE29" s="1"/>
  <c r="BH28"/>
  <c r="BW28"/>
  <c r="BX27"/>
  <c r="BY27"/>
  <c r="BE28"/>
  <c r="AL30"/>
  <c r="AO29"/>
  <c r="BX28" l="1"/>
  <c r="BY28"/>
  <c r="BH29"/>
  <c r="BW29"/>
  <c r="AU29"/>
  <c r="AI30" s="1"/>
  <c r="AR30" s="1"/>
  <c r="AU30" s="1"/>
  <c r="AI31" s="1"/>
  <c r="AL31"/>
  <c r="AO30"/>
  <c r="BE30" l="1"/>
  <c r="BH30"/>
  <c r="BW30"/>
  <c r="BY29"/>
  <c r="BX29"/>
  <c r="AR31"/>
  <c r="AL32"/>
  <c r="AO31"/>
  <c r="BE31" l="1"/>
  <c r="BH31"/>
  <c r="BW31"/>
  <c r="BY30"/>
  <c r="BX30"/>
  <c r="AU31"/>
  <c r="AI32" s="1"/>
  <c r="AR32" s="1"/>
  <c r="AU32" s="1"/>
  <c r="AI33" s="1"/>
  <c r="AR33" s="1"/>
  <c r="AL33"/>
  <c r="AO32"/>
  <c r="BH33" l="1"/>
  <c r="BW33"/>
  <c r="BX31"/>
  <c r="BY31"/>
  <c r="BH32"/>
  <c r="BW32"/>
  <c r="BE32"/>
  <c r="BE33"/>
  <c r="AU33"/>
  <c r="AI34" s="1"/>
  <c r="AL34"/>
  <c r="AO33"/>
  <c r="AR34" l="1"/>
  <c r="BE34" s="1"/>
  <c r="BX33"/>
  <c r="BY33"/>
  <c r="BX32"/>
  <c r="BY32"/>
  <c r="AL35"/>
  <c r="AO34"/>
  <c r="BH34" l="1"/>
  <c r="BW34"/>
  <c r="BY34" s="1"/>
  <c r="AU34"/>
  <c r="AI35" s="1"/>
  <c r="AR35" s="1"/>
  <c r="AO35"/>
  <c r="AL36"/>
  <c r="BX34" l="1"/>
  <c r="BE35"/>
  <c r="BH35"/>
  <c r="BW35"/>
  <c r="AU35"/>
  <c r="AI36" s="1"/>
  <c r="AR36" s="1"/>
  <c r="BE36" s="1"/>
  <c r="AO36"/>
  <c r="AU36"/>
  <c r="AI37" s="1"/>
  <c r="AR37" s="1"/>
  <c r="AL37"/>
  <c r="BX35" l="1"/>
  <c r="BY35"/>
  <c r="BH37"/>
  <c r="BW37"/>
  <c r="BH36"/>
  <c r="BW36"/>
  <c r="BE37"/>
  <c r="AO37"/>
  <c r="AL38"/>
  <c r="AU37"/>
  <c r="AI38" s="1"/>
  <c r="BY36" l="1"/>
  <c r="BX36"/>
  <c r="BY37"/>
  <c r="BX37"/>
  <c r="AR38"/>
  <c r="AL39"/>
  <c r="AO38"/>
  <c r="BE38" l="1"/>
  <c r="BH38"/>
  <c r="BW38"/>
  <c r="AU38"/>
  <c r="AI39" s="1"/>
  <c r="AR39" s="1"/>
  <c r="BE39" s="1"/>
  <c r="AO39"/>
  <c r="AU39"/>
  <c r="AI40" s="1"/>
  <c r="AR40" s="1"/>
  <c r="AL40"/>
  <c r="BY38" l="1"/>
  <c r="BX38"/>
  <c r="BH40"/>
  <c r="BW40"/>
  <c r="BH39"/>
  <c r="BW39"/>
  <c r="BE40"/>
  <c r="AO40"/>
  <c r="AL41"/>
  <c r="AU40"/>
  <c r="AI41" s="1"/>
  <c r="BY39" l="1"/>
  <c r="BX39"/>
  <c r="BY40"/>
  <c r="BX40"/>
  <c r="AR41"/>
  <c r="AU41" s="1"/>
  <c r="AI42" s="1"/>
  <c r="AL42"/>
  <c r="AO41"/>
  <c r="BH41" l="1"/>
  <c r="BW41"/>
  <c r="BE41"/>
  <c r="AR42"/>
  <c r="AU42" s="1"/>
  <c r="AI43" s="1"/>
  <c r="AO42"/>
  <c r="AL43"/>
  <c r="AR43" l="1"/>
  <c r="BH43"/>
  <c r="BW43"/>
  <c r="BY41"/>
  <c r="BX41"/>
  <c r="BE42"/>
  <c r="BH42"/>
  <c r="BW42"/>
  <c r="BE43"/>
  <c r="AO43"/>
  <c r="AL44"/>
  <c r="AU43"/>
  <c r="AI44" s="1"/>
  <c r="BY42" l="1"/>
  <c r="BX42"/>
  <c r="BY43"/>
  <c r="BX43"/>
  <c r="AR44"/>
  <c r="AL45"/>
  <c r="AO44"/>
  <c r="AU44" l="1"/>
  <c r="AI45" s="1"/>
  <c r="AR45" s="1"/>
  <c r="BE45" s="1"/>
  <c r="BH44"/>
  <c r="BW44"/>
  <c r="BE44"/>
  <c r="AL46"/>
  <c r="AO45"/>
  <c r="BX44" l="1"/>
  <c r="BY44"/>
  <c r="BH45"/>
  <c r="BW45"/>
  <c r="AU45"/>
  <c r="AI46" s="1"/>
  <c r="AR46" s="1"/>
  <c r="AO46"/>
  <c r="AL47"/>
  <c r="BH46" l="1"/>
  <c r="BW46"/>
  <c r="BE46"/>
  <c r="BY45"/>
  <c r="BX45"/>
  <c r="AU46"/>
  <c r="AI47" s="1"/>
  <c r="AR47" s="1"/>
  <c r="AL48"/>
  <c r="AO47"/>
  <c r="BH47" l="1"/>
  <c r="BW47"/>
  <c r="BY46"/>
  <c r="BX46"/>
  <c r="BE47"/>
  <c r="AU47"/>
  <c r="AI48" s="1"/>
  <c r="AR48" s="1"/>
  <c r="AL49"/>
  <c r="AO48"/>
  <c r="BE48" l="1"/>
  <c r="BH48"/>
  <c r="BW48"/>
  <c r="AU48"/>
  <c r="AI49" s="1"/>
  <c r="AR49" s="1"/>
  <c r="BE49" s="1"/>
  <c r="BY47"/>
  <c r="BX47"/>
  <c r="AO49"/>
  <c r="AL50"/>
  <c r="AU49" l="1"/>
  <c r="AI50" s="1"/>
  <c r="AR50" s="1"/>
  <c r="BY48"/>
  <c r="BX48"/>
  <c r="BH49"/>
  <c r="BW49"/>
  <c r="AL51"/>
  <c r="AO50"/>
  <c r="AU50" l="1"/>
  <c r="AI51" s="1"/>
  <c r="AR51" s="1"/>
  <c r="BH50"/>
  <c r="BW50"/>
  <c r="BY49"/>
  <c r="BX49"/>
  <c r="BE50"/>
  <c r="AL52"/>
  <c r="AO51"/>
  <c r="BX50" l="1"/>
  <c r="BY50"/>
  <c r="BH51"/>
  <c r="BW51"/>
  <c r="AU51"/>
  <c r="AI52" s="1"/>
  <c r="AR52" s="1"/>
  <c r="BE51"/>
  <c r="AO52"/>
  <c r="AL53"/>
  <c r="BH52" l="1"/>
  <c r="BW52"/>
  <c r="BE52"/>
  <c r="BX51"/>
  <c r="BY51"/>
  <c r="AU52"/>
  <c r="AI53" s="1"/>
  <c r="AR53" s="1"/>
  <c r="AO53"/>
  <c r="AL54"/>
  <c r="AU53" l="1"/>
  <c r="AI54" s="1"/>
  <c r="AR54" s="1"/>
  <c r="BH53"/>
  <c r="BW53"/>
  <c r="BY52"/>
  <c r="BX52"/>
  <c r="BE53"/>
  <c r="AO54"/>
  <c r="AL55"/>
  <c r="BH54" l="1"/>
  <c r="BW54"/>
  <c r="BE54"/>
  <c r="AU54"/>
  <c r="AI55" s="1"/>
  <c r="AR55" s="1"/>
  <c r="BX53"/>
  <c r="BY53"/>
  <c r="AO55"/>
  <c r="AL56"/>
  <c r="BX54" l="1"/>
  <c r="BY54"/>
  <c r="AU55"/>
  <c r="AI56" s="1"/>
  <c r="AR56" s="1"/>
  <c r="BH55"/>
  <c r="BW55"/>
  <c r="BE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BE56" l="1"/>
  <c r="BH56"/>
  <c r="BW56"/>
  <c r="BX55"/>
  <c r="BY55"/>
  <c r="AL57"/>
  <c r="AL58" s="1"/>
  <c r="AU56"/>
  <c r="AI57" s="1"/>
  <c r="BX56" l="1"/>
  <c r="BY56"/>
  <c r="AR57"/>
  <c r="H57" s="1"/>
  <c r="BK57" s="1"/>
  <c r="AL59"/>
  <c r="AU57"/>
  <c r="AI58" s="1"/>
  <c r="BE57" l="1"/>
  <c r="BH57"/>
  <c r="BW57"/>
  <c r="AR58"/>
  <c r="BE58" s="1"/>
  <c r="AL60"/>
  <c r="Q57"/>
  <c r="Z58" s="1"/>
  <c r="F268" i="7" s="1"/>
  <c r="K57" i="13"/>
  <c r="N57" s="1"/>
  <c r="H58" l="1"/>
  <c r="BK58" s="1"/>
  <c r="BY57"/>
  <c r="BX57"/>
  <c r="AU58"/>
  <c r="AI59" s="1"/>
  <c r="AR59" s="1"/>
  <c r="BH58"/>
  <c r="BW58"/>
  <c r="AL61"/>
  <c r="BA58"/>
  <c r="K58"/>
  <c r="N58" s="1"/>
  <c r="Q58" l="1"/>
  <c r="Z59" s="1"/>
  <c r="F269" i="7" s="1"/>
  <c r="BE59" i="13"/>
  <c r="BX58"/>
  <c r="BY58"/>
  <c r="N269" i="7"/>
  <c r="Q269"/>
  <c r="R269"/>
  <c r="O269"/>
  <c r="P269"/>
  <c r="I269"/>
  <c r="AL62" i="13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69" i="7"/>
  <c r="J269"/>
  <c r="H269"/>
  <c r="G269"/>
  <c r="BA59" i="13"/>
  <c r="AU59"/>
  <c r="AI60" s="1"/>
  <c r="AR60" s="1"/>
  <c r="H59"/>
  <c r="BK59" s="1"/>
  <c r="BH59" l="1"/>
  <c r="K270" i="7"/>
  <c r="Q270"/>
  <c r="P270"/>
  <c r="N270"/>
  <c r="R270"/>
  <c r="O270"/>
  <c r="S269"/>
  <c r="K169" i="12" s="1"/>
  <c r="L169" s="1"/>
  <c r="M169" s="1"/>
  <c r="I270" i="7"/>
  <c r="G270"/>
  <c r="L269"/>
  <c r="G169" i="12" s="1"/>
  <c r="J270" i="7"/>
  <c r="H270"/>
  <c r="BE60" i="13"/>
  <c r="K59"/>
  <c r="N59" s="1"/>
  <c r="Q59"/>
  <c r="Z60" s="1"/>
  <c r="F270" i="7" s="1"/>
  <c r="BH60" i="13" l="1"/>
  <c r="BQ59"/>
  <c r="BR59"/>
  <c r="BS59"/>
  <c r="N170" i="12"/>
  <c r="S270" i="7"/>
  <c r="K170" i="12" s="1"/>
  <c r="L170" s="1"/>
  <c r="M170" s="1"/>
  <c r="H169"/>
  <c r="I169" s="1"/>
  <c r="L270" i="7"/>
  <c r="G170" i="12" s="1"/>
  <c r="BA60" i="13"/>
  <c r="H60"/>
  <c r="BK60" s="1"/>
  <c r="AU60"/>
  <c r="AI61" s="1"/>
  <c r="BN59" l="1"/>
  <c r="BT59" s="1"/>
  <c r="BO59"/>
  <c r="BU59" s="1"/>
  <c r="BP59"/>
  <c r="BV59" s="1"/>
  <c r="BQ60"/>
  <c r="BS60"/>
  <c r="BR60"/>
  <c r="N271" i="7"/>
  <c r="N171" i="12"/>
  <c r="O271" i="7"/>
  <c r="I271"/>
  <c r="Q271"/>
  <c r="P271"/>
  <c r="R271"/>
  <c r="H170" i="12"/>
  <c r="I170" s="1"/>
  <c r="J170"/>
  <c r="K271" i="7"/>
  <c r="G271"/>
  <c r="J271"/>
  <c r="H271"/>
  <c r="Q60" i="13"/>
  <c r="Z61" s="1"/>
  <c r="F271" i="7" s="1"/>
  <c r="K60" i="13"/>
  <c r="N60" s="1"/>
  <c r="BO60" l="1"/>
  <c r="BP60"/>
  <c r="AT61" s="1"/>
  <c r="BN60"/>
  <c r="BW59"/>
  <c r="S271" i="7"/>
  <c r="K171" i="12" s="1"/>
  <c r="L171" s="1"/>
  <c r="M171" s="1"/>
  <c r="J171"/>
  <c r="L271" i="7"/>
  <c r="G171" i="12" s="1"/>
  <c r="H171" s="1"/>
  <c r="I171" s="1"/>
  <c r="BP61" i="13" l="1"/>
  <c r="BN61"/>
  <c r="BO61"/>
  <c r="BV60"/>
  <c r="BT60"/>
  <c r="AR61"/>
  <c r="BU60"/>
  <c r="AS61"/>
  <c r="BQ61"/>
  <c r="BS61"/>
  <c r="BR61"/>
  <c r="N172" i="12"/>
  <c r="BX59" i="13"/>
  <c r="BY59"/>
  <c r="BA61"/>
  <c r="J172" i="12"/>
  <c r="BW60" i="13" l="1"/>
  <c r="BX60" s="1"/>
  <c r="AU61"/>
  <c r="AI62" s="1"/>
  <c r="AR62" s="1"/>
  <c r="BH61"/>
  <c r="BE61"/>
  <c r="H61"/>
  <c r="AV61"/>
  <c r="BI61"/>
  <c r="AW61"/>
  <c r="AK62" s="1"/>
  <c r="BJ61"/>
  <c r="J61"/>
  <c r="BY60" l="1"/>
  <c r="K61"/>
  <c r="Q61"/>
  <c r="Z62" s="1"/>
  <c r="M61"/>
  <c r="S61"/>
  <c r="N61" l="1"/>
  <c r="P61"/>
  <c r="BV61"/>
  <c r="BT61" l="1"/>
  <c r="N272" i="7"/>
  <c r="R272"/>
  <c r="Q272"/>
  <c r="O272"/>
  <c r="P272"/>
  <c r="H272"/>
  <c r="AJ62" i="13"/>
  <c r="I61"/>
  <c r="K272" i="7"/>
  <c r="J272"/>
  <c r="G272"/>
  <c r="I272"/>
  <c r="AU62" i="13" l="1"/>
  <c r="H62"/>
  <c r="BH62"/>
  <c r="S272" i="7"/>
  <c r="K172" i="12" s="1"/>
  <c r="L172" s="1"/>
  <c r="M172" s="1"/>
  <c r="R61" i="13"/>
  <c r="BK61"/>
  <c r="BL62" s="1"/>
  <c r="L61"/>
  <c r="L272" i="7"/>
  <c r="G172" i="12" s="1"/>
  <c r="BR62" i="13" l="1"/>
  <c r="BS62"/>
  <c r="BQ62"/>
  <c r="Q62"/>
  <c r="K62"/>
  <c r="N62" s="1"/>
  <c r="O61"/>
  <c r="BU61"/>
  <c r="BW61" s="1"/>
  <c r="AI63"/>
  <c r="N173" i="12"/>
  <c r="H172"/>
  <c r="I172" s="1"/>
  <c r="AA62" i="13"/>
  <c r="BC61"/>
  <c r="AS62" s="1"/>
  <c r="BP62" l="1"/>
  <c r="BN62"/>
  <c r="BT62" s="1"/>
  <c r="BO62"/>
  <c r="BY61"/>
  <c r="BX61"/>
  <c r="BF61"/>
  <c r="J173" i="12"/>
  <c r="BD61" i="13"/>
  <c r="AT62" s="1"/>
  <c r="AW62" s="1"/>
  <c r="AB62"/>
  <c r="F272" i="7" s="1"/>
  <c r="P273" l="1"/>
  <c r="I273"/>
  <c r="J273"/>
  <c r="R273"/>
  <c r="G273"/>
  <c r="K273"/>
  <c r="H273"/>
  <c r="N273"/>
  <c r="Q273"/>
  <c r="O273"/>
  <c r="AV62" i="13"/>
  <c r="BJ62"/>
  <c r="BI62"/>
  <c r="I62"/>
  <c r="L62" s="1"/>
  <c r="BG61"/>
  <c r="L273" i="7" l="1"/>
  <c r="G173" i="12" s="1"/>
  <c r="H173" s="1"/>
  <c r="I173" s="1"/>
  <c r="S273" i="7"/>
  <c r="K173" i="12" s="1"/>
  <c r="L173" s="1"/>
  <c r="M173" s="1"/>
  <c r="O62" i="13"/>
  <c r="R62"/>
  <c r="J62"/>
  <c r="BN63" l="1"/>
  <c r="BP63"/>
  <c r="BO63"/>
  <c r="BR63"/>
  <c r="N174" i="12"/>
  <c r="BQ63" i="13"/>
  <c r="BS63"/>
  <c r="AJ63"/>
  <c r="BU62"/>
  <c r="J174" i="12"/>
  <c r="S62" i="13"/>
  <c r="M62"/>
  <c r="BK62"/>
  <c r="BL63" s="1"/>
  <c r="P62" l="1"/>
  <c r="Z63"/>
  <c r="BC62"/>
  <c r="AS63" s="1"/>
  <c r="AV63" s="1"/>
  <c r="AK63" l="1"/>
  <c r="BV62"/>
  <c r="BW62" s="1"/>
  <c r="BY62" s="1"/>
  <c r="BF62"/>
  <c r="AB63"/>
  <c r="BD62"/>
  <c r="BA62"/>
  <c r="BB62"/>
  <c r="AR63" s="1"/>
  <c r="AU63" s="1"/>
  <c r="AA63"/>
  <c r="AT63" l="1"/>
  <c r="BJ63" s="1"/>
  <c r="F273" i="7"/>
  <c r="BX62" i="13"/>
  <c r="BI63"/>
  <c r="BC63"/>
  <c r="BF63" s="1"/>
  <c r="BE62"/>
  <c r="I63"/>
  <c r="BG62"/>
  <c r="AW63" l="1"/>
  <c r="BH63"/>
  <c r="N274" i="7"/>
  <c r="O274"/>
  <c r="R274"/>
  <c r="Q274"/>
  <c r="P274"/>
  <c r="H274"/>
  <c r="G274"/>
  <c r="K274"/>
  <c r="I274"/>
  <c r="J274"/>
  <c r="BB63" i="13"/>
  <c r="BE63" s="1"/>
  <c r="R63"/>
  <c r="AA64" s="1"/>
  <c r="L63"/>
  <c r="H63"/>
  <c r="J63"/>
  <c r="O63" l="1"/>
  <c r="S274" i="7"/>
  <c r="K174" i="12" s="1"/>
  <c r="L174" s="1"/>
  <c r="M174" s="1"/>
  <c r="L274" i="7"/>
  <c r="G174" i="12" s="1"/>
  <c r="H174" s="1"/>
  <c r="I174" s="1"/>
  <c r="S63" i="13"/>
  <c r="AB64" s="1"/>
  <c r="M63"/>
  <c r="Q63"/>
  <c r="Z64" s="1"/>
  <c r="K63"/>
  <c r="BK63"/>
  <c r="BL64" s="1"/>
  <c r="BD63"/>
  <c r="BG63" s="1"/>
  <c r="BA63"/>
  <c r="BO64" l="1"/>
  <c r="BN64"/>
  <c r="BP64"/>
  <c r="F274" i="7"/>
  <c r="BQ64" i="13"/>
  <c r="BR64"/>
  <c r="BS64"/>
  <c r="AJ64"/>
  <c r="BU63"/>
  <c r="P63"/>
  <c r="N175" i="12"/>
  <c r="N63" i="13"/>
  <c r="J175" i="12"/>
  <c r="AS64" i="13" l="1"/>
  <c r="BI64" s="1"/>
  <c r="AK64"/>
  <c r="AI64"/>
  <c r="BT63"/>
  <c r="BV63"/>
  <c r="N275" i="7"/>
  <c r="O275"/>
  <c r="Q275"/>
  <c r="P275"/>
  <c r="R275"/>
  <c r="BC64" i="13"/>
  <c r="G275" i="7"/>
  <c r="I275"/>
  <c r="J275"/>
  <c r="K275"/>
  <c r="H275"/>
  <c r="BB64" i="13"/>
  <c r="I64" l="1"/>
  <c r="R64" s="1"/>
  <c r="AA65" s="1"/>
  <c r="AV64"/>
  <c r="AT64"/>
  <c r="BJ64" s="1"/>
  <c r="AR64"/>
  <c r="AU64" s="1"/>
  <c r="BW63"/>
  <c r="BX63" s="1"/>
  <c r="S275" i="7"/>
  <c r="K175" i="12" s="1"/>
  <c r="L175" s="1"/>
  <c r="M175" s="1"/>
  <c r="BD64" i="13"/>
  <c r="BA64"/>
  <c r="L275" i="7"/>
  <c r="G175" i="12" s="1"/>
  <c r="BF64" i="13"/>
  <c r="L64" l="1"/>
  <c r="O64" s="1"/>
  <c r="BH64"/>
  <c r="AW64"/>
  <c r="H64"/>
  <c r="K64" s="1"/>
  <c r="J64"/>
  <c r="S64" s="1"/>
  <c r="AB65" s="1"/>
  <c r="BE64"/>
  <c r="BQ65"/>
  <c r="BS65"/>
  <c r="BR65"/>
  <c r="BY63"/>
  <c r="Q64"/>
  <c r="Z65" s="1"/>
  <c r="N176" i="12"/>
  <c r="BG64" i="13"/>
  <c r="H175" i="12"/>
  <c r="I175" s="1"/>
  <c r="M64" i="13" l="1"/>
  <c r="P64" s="1"/>
  <c r="BP65"/>
  <c r="BO65"/>
  <c r="BN65"/>
  <c r="BK64"/>
  <c r="BL65" s="1"/>
  <c r="F275" i="7"/>
  <c r="G276" s="1"/>
  <c r="AK65" i="13"/>
  <c r="AJ65"/>
  <c r="BU64"/>
  <c r="N64"/>
  <c r="BD65"/>
  <c r="BA65"/>
  <c r="BB65"/>
  <c r="J176" i="12"/>
  <c r="BC65" i="13"/>
  <c r="R276" i="7" l="1"/>
  <c r="N276"/>
  <c r="H276"/>
  <c r="P276"/>
  <c r="J276"/>
  <c r="K276"/>
  <c r="Q276"/>
  <c r="I276"/>
  <c r="O276"/>
  <c r="AT65" i="13"/>
  <c r="BJ65" s="1"/>
  <c r="AS65"/>
  <c r="AV65" s="1"/>
  <c r="AI65"/>
  <c r="BV64"/>
  <c r="BT64"/>
  <c r="S276" i="7" l="1"/>
  <c r="K176" i="12" s="1"/>
  <c r="L176" s="1"/>
  <c r="M176" s="1"/>
  <c r="BQ66" i="13" s="1"/>
  <c r="L276" i="7"/>
  <c r="G176" i="12" s="1"/>
  <c r="H176" s="1"/>
  <c r="I176" s="1"/>
  <c r="BO66" i="13" s="1"/>
  <c r="BG65"/>
  <c r="BI65"/>
  <c r="AW65"/>
  <c r="BF65"/>
  <c r="J65"/>
  <c r="AR65"/>
  <c r="H65" s="1"/>
  <c r="I65"/>
  <c r="R65" s="1"/>
  <c r="AA66" s="1"/>
  <c r="BW64"/>
  <c r="BY64" s="1"/>
  <c r="BB66"/>
  <c r="BR66" l="1"/>
  <c r="N177" i="12"/>
  <c r="BS66" i="13"/>
  <c r="BN66"/>
  <c r="J177" i="12"/>
  <c r="BP66" i="13"/>
  <c r="BH65"/>
  <c r="L65"/>
  <c r="O65" s="1"/>
  <c r="S65"/>
  <c r="AB66" s="1"/>
  <c r="M65"/>
  <c r="P65" s="1"/>
  <c r="BE65"/>
  <c r="AU65"/>
  <c r="BX64"/>
  <c r="AK66"/>
  <c r="BV65"/>
  <c r="K65"/>
  <c r="Q65"/>
  <c r="Z66" s="1"/>
  <c r="BK65"/>
  <c r="BL66" s="1"/>
  <c r="BD66"/>
  <c r="BC66"/>
  <c r="F276" i="7" l="1"/>
  <c r="O277" s="1"/>
  <c r="AT66" i="13"/>
  <c r="BJ66" s="1"/>
  <c r="AJ66"/>
  <c r="BU65"/>
  <c r="BA66"/>
  <c r="N65"/>
  <c r="BB67"/>
  <c r="AW66" l="1"/>
  <c r="K277" i="7"/>
  <c r="H277"/>
  <c r="I277"/>
  <c r="Q277"/>
  <c r="J277"/>
  <c r="G277"/>
  <c r="N277"/>
  <c r="P277"/>
  <c r="R277"/>
  <c r="BG66" i="13"/>
  <c r="AS66"/>
  <c r="AV66" s="1"/>
  <c r="J66"/>
  <c r="S66" s="1"/>
  <c r="AB67" s="1"/>
  <c r="AI66"/>
  <c r="BT65"/>
  <c r="BW65" s="1"/>
  <c r="BY65" s="1"/>
  <c r="BC67"/>
  <c r="S277" i="7" l="1"/>
  <c r="K177" i="12" s="1"/>
  <c r="L177" s="1"/>
  <c r="M177" s="1"/>
  <c r="BQ67" i="13" s="1"/>
  <c r="L277" i="7"/>
  <c r="G177" i="12" s="1"/>
  <c r="H177" s="1"/>
  <c r="I177" s="1"/>
  <c r="BP67" i="13" s="1"/>
  <c r="M66"/>
  <c r="P66" s="1"/>
  <c r="I66"/>
  <c r="L66" s="1"/>
  <c r="BF66"/>
  <c r="BI66"/>
  <c r="AR66"/>
  <c r="AU66" s="1"/>
  <c r="BX65"/>
  <c r="BD67"/>
  <c r="BR67" l="1"/>
  <c r="N178" i="12"/>
  <c r="BS67" i="13"/>
  <c r="H66"/>
  <c r="BK66" s="1"/>
  <c r="BL67" s="1"/>
  <c r="J178" i="12"/>
  <c r="BO67" i="13"/>
  <c r="BN67"/>
  <c r="BH66"/>
  <c r="BE66"/>
  <c r="R66"/>
  <c r="AA67" s="1"/>
  <c r="AK67"/>
  <c r="BV66"/>
  <c r="O66"/>
  <c r="Q66"/>
  <c r="Z67" s="1"/>
  <c r="K66" l="1"/>
  <c r="N66" s="1"/>
  <c r="F277" i="7"/>
  <c r="AT67" i="13"/>
  <c r="BG67" s="1"/>
  <c r="AJ67"/>
  <c r="BU66"/>
  <c r="BA67"/>
  <c r="BD68"/>
  <c r="BB68"/>
  <c r="BC68"/>
  <c r="AS67" l="1"/>
  <c r="I67" s="1"/>
  <c r="J67"/>
  <c r="M67" s="1"/>
  <c r="AW67"/>
  <c r="BJ67"/>
  <c r="AI67"/>
  <c r="BT66"/>
  <c r="BW66" s="1"/>
  <c r="BX66" s="1"/>
  <c r="R278" i="7"/>
  <c r="J278"/>
  <c r="Q278"/>
  <c r="N278"/>
  <c r="I278"/>
  <c r="K278"/>
  <c r="G278"/>
  <c r="P278"/>
  <c r="H278"/>
  <c r="O278"/>
  <c r="BB69" i="13"/>
  <c r="S67" l="1"/>
  <c r="AB68" s="1"/>
  <c r="AR67"/>
  <c r="BH67" s="1"/>
  <c r="BI67"/>
  <c r="BF67"/>
  <c r="AV67"/>
  <c r="BY66"/>
  <c r="L278" i="7"/>
  <c r="G178" i="12" s="1"/>
  <c r="H178" s="1"/>
  <c r="I178" s="1"/>
  <c r="R67" i="13"/>
  <c r="AA68" s="1"/>
  <c r="L67"/>
  <c r="P67"/>
  <c r="S278" i="7"/>
  <c r="K178" i="12" s="1"/>
  <c r="L178" s="1"/>
  <c r="M178" s="1"/>
  <c r="BC69" i="13"/>
  <c r="BO68" l="1"/>
  <c r="BN68"/>
  <c r="BP68"/>
  <c r="H67"/>
  <c r="K67" s="1"/>
  <c r="BE67"/>
  <c r="AU67"/>
  <c r="BQ68"/>
  <c r="BR68"/>
  <c r="BS68"/>
  <c r="AK68"/>
  <c r="BV67"/>
  <c r="J179" i="12"/>
  <c r="Q67" i="13"/>
  <c r="Z68" s="1"/>
  <c r="F278" i="7" s="1"/>
  <c r="N179" i="12"/>
  <c r="O67" i="13"/>
  <c r="BD69"/>
  <c r="BK67" l="1"/>
  <c r="BL68" s="1"/>
  <c r="AT68"/>
  <c r="BG68" s="1"/>
  <c r="AJ68"/>
  <c r="BU67"/>
  <c r="N67"/>
  <c r="BA68"/>
  <c r="BB70"/>
  <c r="J68" l="1"/>
  <c r="S68" s="1"/>
  <c r="AB69" s="1"/>
  <c r="AW68"/>
  <c r="BJ68"/>
  <c r="AS68"/>
  <c r="BF68" s="1"/>
  <c r="AI68"/>
  <c r="BT67"/>
  <c r="BW67" s="1"/>
  <c r="BY67" s="1"/>
  <c r="H279" i="7"/>
  <c r="J279"/>
  <c r="P279"/>
  <c r="I279"/>
  <c r="Q279"/>
  <c r="N279"/>
  <c r="K279"/>
  <c r="G279"/>
  <c r="R279"/>
  <c r="O279"/>
  <c r="BC70" i="13"/>
  <c r="M68" l="1"/>
  <c r="P68" s="1"/>
  <c r="AR68"/>
  <c r="AU68" s="1"/>
  <c r="BI68"/>
  <c r="AV68"/>
  <c r="I68"/>
  <c r="R68" s="1"/>
  <c r="AA69" s="1"/>
  <c r="BX67"/>
  <c r="L279" i="7"/>
  <c r="G179" i="12" s="1"/>
  <c r="H179" s="1"/>
  <c r="I179" s="1"/>
  <c r="S279" i="7"/>
  <c r="K179" i="12" s="1"/>
  <c r="L179" s="1"/>
  <c r="M179" s="1"/>
  <c r="BD70" i="13"/>
  <c r="BB71"/>
  <c r="L68" l="1"/>
  <c r="BH68"/>
  <c r="BP69"/>
  <c r="BO69"/>
  <c r="BN69"/>
  <c r="H68"/>
  <c r="BK68" s="1"/>
  <c r="BL69" s="1"/>
  <c r="BE68"/>
  <c r="BQ69"/>
  <c r="BS69"/>
  <c r="BR69"/>
  <c r="AK69"/>
  <c r="BV68"/>
  <c r="N180" i="12"/>
  <c r="J180"/>
  <c r="O68" i="13"/>
  <c r="AT69" l="1"/>
  <c r="BG69" s="1"/>
  <c r="K68"/>
  <c r="Q68"/>
  <c r="Z69" s="1"/>
  <c r="F279" i="7" s="1"/>
  <c r="AJ69" i="13"/>
  <c r="BU68"/>
  <c r="N68"/>
  <c r="BD71"/>
  <c r="BC71"/>
  <c r="BA69" l="1"/>
  <c r="BJ69"/>
  <c r="J69"/>
  <c r="S69" s="1"/>
  <c r="AB70" s="1"/>
  <c r="AW69"/>
  <c r="AS69"/>
  <c r="AV69" s="1"/>
  <c r="AI69"/>
  <c r="BT68"/>
  <c r="BW68" s="1"/>
  <c r="BX68" s="1"/>
  <c r="H280" i="7"/>
  <c r="I280"/>
  <c r="P280"/>
  <c r="J280"/>
  <c r="K280"/>
  <c r="G280"/>
  <c r="N280"/>
  <c r="O280"/>
  <c r="Q280"/>
  <c r="R280"/>
  <c r="M69" i="13"/>
  <c r="BB72"/>
  <c r="BF69" l="1"/>
  <c r="AR69"/>
  <c r="BH69" s="1"/>
  <c r="BI69"/>
  <c r="I69"/>
  <c r="L69" s="1"/>
  <c r="BY68"/>
  <c r="L280" i="7"/>
  <c r="G180" i="12" s="1"/>
  <c r="H180" s="1"/>
  <c r="I180" s="1"/>
  <c r="P69" i="13"/>
  <c r="S280" i="7"/>
  <c r="K180" i="12" s="1"/>
  <c r="L180" s="1"/>
  <c r="M180" s="1"/>
  <c r="BP70" i="13" l="1"/>
  <c r="BN70"/>
  <c r="BO70"/>
  <c r="R69"/>
  <c r="AA70" s="1"/>
  <c r="BE69"/>
  <c r="H69"/>
  <c r="K69" s="1"/>
  <c r="AU69"/>
  <c r="BQ70"/>
  <c r="BR70"/>
  <c r="BS70"/>
  <c r="AK70"/>
  <c r="BV69"/>
  <c r="J181" i="12"/>
  <c r="N181"/>
  <c r="O69" i="13"/>
  <c r="BD72"/>
  <c r="BC72"/>
  <c r="Q69" l="1"/>
  <c r="Z70" s="1"/>
  <c r="BA70" s="1"/>
  <c r="BK69"/>
  <c r="BL70" s="1"/>
  <c r="AT70"/>
  <c r="J70" s="1"/>
  <c r="AJ70"/>
  <c r="BU69"/>
  <c r="N69"/>
  <c r="BB73"/>
  <c r="F280" i="7" l="1"/>
  <c r="Q281" s="1"/>
  <c r="AW70" i="13"/>
  <c r="BJ70"/>
  <c r="BG70"/>
  <c r="AS70"/>
  <c r="AV70" s="1"/>
  <c r="AI70"/>
  <c r="BT69"/>
  <c r="BW69" s="1"/>
  <c r="BY69" s="1"/>
  <c r="S70"/>
  <c r="AB71" s="1"/>
  <c r="M70"/>
  <c r="BD73"/>
  <c r="N281" i="7" l="1"/>
  <c r="G281"/>
  <c r="O281"/>
  <c r="P281"/>
  <c r="I281"/>
  <c r="R281"/>
  <c r="K281"/>
  <c r="J281"/>
  <c r="H281"/>
  <c r="BI70" i="13"/>
  <c r="I70"/>
  <c r="R70" s="1"/>
  <c r="AA71" s="1"/>
  <c r="BF70"/>
  <c r="AR70"/>
  <c r="AU70" s="1"/>
  <c r="BX69"/>
  <c r="P70"/>
  <c r="BC73"/>
  <c r="L281" i="7" l="1"/>
  <c r="G181" i="12" s="1"/>
  <c r="H181" s="1"/>
  <c r="I181" s="1"/>
  <c r="BP71" i="13" s="1"/>
  <c r="S281" i="7"/>
  <c r="K181" i="12" s="1"/>
  <c r="L181" s="1"/>
  <c r="M181" s="1"/>
  <c r="BQ71" i="13" s="1"/>
  <c r="BH70"/>
  <c r="H70"/>
  <c r="Q70" s="1"/>
  <c r="Z71" s="1"/>
  <c r="F281" i="7" s="1"/>
  <c r="L70" i="13"/>
  <c r="O70" s="1"/>
  <c r="BE70"/>
  <c r="AK71"/>
  <c r="BV70"/>
  <c r="K70"/>
  <c r="BB74"/>
  <c r="BS71" l="1"/>
  <c r="N182" i="12"/>
  <c r="BN71" i="13"/>
  <c r="BO71"/>
  <c r="J182" i="12"/>
  <c r="BR71" i="13"/>
  <c r="BK70"/>
  <c r="BL71" s="1"/>
  <c r="AT71"/>
  <c r="BJ71" s="1"/>
  <c r="AJ71"/>
  <c r="BU70"/>
  <c r="N70"/>
  <c r="BA71"/>
  <c r="BD74"/>
  <c r="BC74"/>
  <c r="AS71" l="1"/>
  <c r="BI71" s="1"/>
  <c r="J71"/>
  <c r="S71" s="1"/>
  <c r="AB72" s="1"/>
  <c r="BG71"/>
  <c r="AW71"/>
  <c r="AI71"/>
  <c r="BT70"/>
  <c r="BW70" s="1"/>
  <c r="BX70" s="1"/>
  <c r="K282" i="7"/>
  <c r="J282"/>
  <c r="G282"/>
  <c r="P282"/>
  <c r="O282"/>
  <c r="Q282"/>
  <c r="R282"/>
  <c r="N282"/>
  <c r="I282"/>
  <c r="H282"/>
  <c r="M71" i="13"/>
  <c r="BF71" l="1"/>
  <c r="I71"/>
  <c r="L71" s="1"/>
  <c r="AV71"/>
  <c r="AR71"/>
  <c r="BH71" s="1"/>
  <c r="BY70"/>
  <c r="L282" i="7"/>
  <c r="G182" i="12" s="1"/>
  <c r="H182" s="1"/>
  <c r="I182" s="1"/>
  <c r="S282" i="7"/>
  <c r="K182" i="12" s="1"/>
  <c r="L182" s="1"/>
  <c r="M182" s="1"/>
  <c r="P71" i="13"/>
  <c r="BB75"/>
  <c r="R71" l="1"/>
  <c r="AA72" s="1"/>
  <c r="BO72"/>
  <c r="BN72"/>
  <c r="BP72"/>
  <c r="H71"/>
  <c r="K71" s="1"/>
  <c r="BE71"/>
  <c r="AU71"/>
  <c r="BQ72"/>
  <c r="BR72"/>
  <c r="BS72"/>
  <c r="AK72"/>
  <c r="BV71"/>
  <c r="J183" i="12"/>
  <c r="O71" i="13"/>
  <c r="N183" i="12"/>
  <c r="Q71" i="13"/>
  <c r="Z72" s="1"/>
  <c r="F282" i="7" s="1"/>
  <c r="BC75" i="13"/>
  <c r="BD75"/>
  <c r="BB76"/>
  <c r="BK71" l="1"/>
  <c r="BL72" s="1"/>
  <c r="AT72"/>
  <c r="BJ72" s="1"/>
  <c r="AJ72"/>
  <c r="BU71"/>
  <c r="N71"/>
  <c r="BA72"/>
  <c r="BG72" l="1"/>
  <c r="J72"/>
  <c r="M72" s="1"/>
  <c r="AW72"/>
  <c r="AS72"/>
  <c r="AV72" s="1"/>
  <c r="AI72"/>
  <c r="BT71"/>
  <c r="BW71" s="1"/>
  <c r="BX71" s="1"/>
  <c r="N283" i="7"/>
  <c r="R283"/>
  <c r="J283"/>
  <c r="O283"/>
  <c r="H283"/>
  <c r="P283"/>
  <c r="Q283"/>
  <c r="K283"/>
  <c r="G283"/>
  <c r="I283"/>
  <c r="BI72" i="13"/>
  <c r="BC76"/>
  <c r="BF72" l="1"/>
  <c r="S72"/>
  <c r="AB73" s="1"/>
  <c r="I72"/>
  <c r="R72" s="1"/>
  <c r="AA73" s="1"/>
  <c r="AR72"/>
  <c r="BH72" s="1"/>
  <c r="BY71"/>
  <c r="P72"/>
  <c r="L283" i="7"/>
  <c r="G183" i="12" s="1"/>
  <c r="H183" s="1"/>
  <c r="I183" s="1"/>
  <c r="S283" i="7"/>
  <c r="K183" i="12" s="1"/>
  <c r="L183" s="1"/>
  <c r="M183" s="1"/>
  <c r="BD76" i="13"/>
  <c r="H72" l="1"/>
  <c r="BK72" s="1"/>
  <c r="BL73" s="1"/>
  <c r="BE72"/>
  <c r="BP73"/>
  <c r="BO73"/>
  <c r="BN73"/>
  <c r="AU72"/>
  <c r="L72"/>
  <c r="O72" s="1"/>
  <c r="BQ73"/>
  <c r="BS73"/>
  <c r="BR73"/>
  <c r="AK73"/>
  <c r="BV72"/>
  <c r="J184" i="12"/>
  <c r="N184"/>
  <c r="BD77" i="13"/>
  <c r="Q72" l="1"/>
  <c r="Z73" s="1"/>
  <c r="F283" i="7" s="1"/>
  <c r="K72" i="13"/>
  <c r="N72" s="1"/>
  <c r="AT73"/>
  <c r="BG73" s="1"/>
  <c r="AJ73"/>
  <c r="BU72"/>
  <c r="BB77"/>
  <c r="BC77"/>
  <c r="BA73" l="1"/>
  <c r="AS73"/>
  <c r="AV73" s="1"/>
  <c r="AW73"/>
  <c r="BJ73"/>
  <c r="J73"/>
  <c r="M73" s="1"/>
  <c r="AI73"/>
  <c r="BT72"/>
  <c r="BW72" s="1"/>
  <c r="BY72" s="1"/>
  <c r="Q284" i="7"/>
  <c r="K284"/>
  <c r="N284"/>
  <c r="H284"/>
  <c r="J284"/>
  <c r="G284"/>
  <c r="P284"/>
  <c r="R284"/>
  <c r="O284"/>
  <c r="I284"/>
  <c r="S73" i="13" l="1"/>
  <c r="AB74" s="1"/>
  <c r="BI73"/>
  <c r="I73"/>
  <c r="R73" s="1"/>
  <c r="AA74" s="1"/>
  <c r="BF73"/>
  <c r="AR73"/>
  <c r="AU73" s="1"/>
  <c r="BX72"/>
  <c r="S284" i="7"/>
  <c r="K184" i="12" s="1"/>
  <c r="L184" s="1"/>
  <c r="M184" s="1"/>
  <c r="P73" i="13"/>
  <c r="L284" i="7"/>
  <c r="G184" i="12" s="1"/>
  <c r="H184" s="1"/>
  <c r="I184" s="1"/>
  <c r="BB78" i="13"/>
  <c r="BD78"/>
  <c r="BE73" l="1"/>
  <c r="BP74"/>
  <c r="BO74"/>
  <c r="BN74"/>
  <c r="H73"/>
  <c r="BK73" s="1"/>
  <c r="BL74" s="1"/>
  <c r="L73"/>
  <c r="O73" s="1"/>
  <c r="BH73"/>
  <c r="BQ74"/>
  <c r="BR74"/>
  <c r="BS74"/>
  <c r="AK74"/>
  <c r="BV73"/>
  <c r="N185" i="12"/>
  <c r="J185"/>
  <c r="BC78" i="13"/>
  <c r="Q73" l="1"/>
  <c r="Z74" s="1"/>
  <c r="F284" i="7" s="1"/>
  <c r="K73" i="13"/>
  <c r="N73" s="1"/>
  <c r="AT74"/>
  <c r="BG74" s="1"/>
  <c r="AJ74"/>
  <c r="BU73"/>
  <c r="BB79"/>
  <c r="BD79"/>
  <c r="BA74" l="1"/>
  <c r="BJ74"/>
  <c r="AW74"/>
  <c r="AS74"/>
  <c r="BI74" s="1"/>
  <c r="J74"/>
  <c r="S74" s="1"/>
  <c r="AB75" s="1"/>
  <c r="AI74"/>
  <c r="BT73"/>
  <c r="BW73" s="1"/>
  <c r="BY73" s="1"/>
  <c r="I285" i="7"/>
  <c r="Q285"/>
  <c r="G285"/>
  <c r="J285"/>
  <c r="K285"/>
  <c r="H285"/>
  <c r="R285"/>
  <c r="N285"/>
  <c r="P285"/>
  <c r="O285"/>
  <c r="I74" i="13" l="1"/>
  <c r="L74" s="1"/>
  <c r="BF74"/>
  <c r="M74"/>
  <c r="P74" s="1"/>
  <c r="AV74"/>
  <c r="AR74"/>
  <c r="H74" s="1"/>
  <c r="BX73"/>
  <c r="L285" i="7"/>
  <c r="G185" i="12" s="1"/>
  <c r="H185" s="1"/>
  <c r="I185" s="1"/>
  <c r="S285" i="7"/>
  <c r="K185" i="12" s="1"/>
  <c r="L185" s="1"/>
  <c r="M185" s="1"/>
  <c r="BC79" i="13"/>
  <c r="BH74" l="1"/>
  <c r="R74"/>
  <c r="AA75" s="1"/>
  <c r="AU74"/>
  <c r="BN75"/>
  <c r="BO75"/>
  <c r="BP75"/>
  <c r="BE74"/>
  <c r="BQ75"/>
  <c r="BS75"/>
  <c r="BR75"/>
  <c r="AK75"/>
  <c r="BV74"/>
  <c r="O74"/>
  <c r="J186" i="12"/>
  <c r="N186"/>
  <c r="K74" i="13"/>
  <c r="Q74"/>
  <c r="Z75" s="1"/>
  <c r="F285" i="7" s="1"/>
  <c r="BK74" i="13"/>
  <c r="BL75" s="1"/>
  <c r="BD80"/>
  <c r="BB80"/>
  <c r="AT75" l="1"/>
  <c r="BG75" s="1"/>
  <c r="AJ75"/>
  <c r="BU74"/>
  <c r="BA75"/>
  <c r="N74"/>
  <c r="BC80"/>
  <c r="BJ75" l="1"/>
  <c r="AW75"/>
  <c r="J75"/>
  <c r="S75" s="1"/>
  <c r="AB76" s="1"/>
  <c r="AS75"/>
  <c r="I75" s="1"/>
  <c r="AI75"/>
  <c r="BT74"/>
  <c r="BW74" s="1"/>
  <c r="BY74" s="1"/>
  <c r="G286" i="7"/>
  <c r="O286"/>
  <c r="N286"/>
  <c r="P286"/>
  <c r="Q286"/>
  <c r="I286"/>
  <c r="J286"/>
  <c r="K286"/>
  <c r="R286"/>
  <c r="H286"/>
  <c r="BB81" i="13"/>
  <c r="BF75" l="1"/>
  <c r="M75"/>
  <c r="P75" s="1"/>
  <c r="AV75"/>
  <c r="BI75"/>
  <c r="AR75"/>
  <c r="AU75" s="1"/>
  <c r="BX74"/>
  <c r="L286" i="7"/>
  <c r="G186" i="12" s="1"/>
  <c r="H186" s="1"/>
  <c r="I186" s="1"/>
  <c r="S286" i="7"/>
  <c r="K186" i="12" s="1"/>
  <c r="L186" s="1"/>
  <c r="M186" s="1"/>
  <c r="R75" i="13"/>
  <c r="AA76" s="1"/>
  <c r="L75"/>
  <c r="BC81"/>
  <c r="BD81"/>
  <c r="BO76" l="1"/>
  <c r="BN76"/>
  <c r="BP76"/>
  <c r="BE75"/>
  <c r="H75"/>
  <c r="K75" s="1"/>
  <c r="BH75"/>
  <c r="BQ76"/>
  <c r="BR76"/>
  <c r="BS76"/>
  <c r="J187" i="12"/>
  <c r="AK76" i="13"/>
  <c r="BV75"/>
  <c r="O75"/>
  <c r="N187" i="12"/>
  <c r="BK75" i="13" l="1"/>
  <c r="BL76" s="1"/>
  <c r="Q75"/>
  <c r="Z76" s="1"/>
  <c r="F286" i="7" s="1"/>
  <c r="AT76" i="13"/>
  <c r="BJ76" s="1"/>
  <c r="AJ76"/>
  <c r="BU75"/>
  <c r="N75"/>
  <c r="BB82"/>
  <c r="BD82"/>
  <c r="BA76" l="1"/>
  <c r="AW76"/>
  <c r="BG76"/>
  <c r="J76"/>
  <c r="AS76"/>
  <c r="I76" s="1"/>
  <c r="AI76"/>
  <c r="BT75"/>
  <c r="BW75" s="1"/>
  <c r="BX75" s="1"/>
  <c r="G287" i="7"/>
  <c r="N287"/>
  <c r="H287"/>
  <c r="K287"/>
  <c r="P287"/>
  <c r="Q287"/>
  <c r="J287"/>
  <c r="I287"/>
  <c r="R287"/>
  <c r="O287"/>
  <c r="M76" i="13"/>
  <c r="S76"/>
  <c r="AB77" s="1"/>
  <c r="BC82"/>
  <c r="AR76" l="1"/>
  <c r="BH76" s="1"/>
  <c r="BF76"/>
  <c r="BI76"/>
  <c r="AV76"/>
  <c r="BY75"/>
  <c r="L287" i="7"/>
  <c r="G187" i="12" s="1"/>
  <c r="H187" s="1"/>
  <c r="I187" s="1"/>
  <c r="S287" i="7"/>
  <c r="K187" i="12" s="1"/>
  <c r="L187" s="1"/>
  <c r="M187" s="1"/>
  <c r="R76" i="13"/>
  <c r="AA77" s="1"/>
  <c r="L76"/>
  <c r="P76"/>
  <c r="AU76" l="1"/>
  <c r="BP77"/>
  <c r="BO77"/>
  <c r="BN77"/>
  <c r="H76"/>
  <c r="BK76" s="1"/>
  <c r="BL77" s="1"/>
  <c r="BE76"/>
  <c r="BQ77"/>
  <c r="BS77"/>
  <c r="BR77"/>
  <c r="AK77"/>
  <c r="BV76"/>
  <c r="O76"/>
  <c r="N188" i="12"/>
  <c r="J188"/>
  <c r="BD83" i="13"/>
  <c r="BC83"/>
  <c r="BB83"/>
  <c r="Q76" l="1"/>
  <c r="Z77" s="1"/>
  <c r="F287" i="7" s="1"/>
  <c r="K76" i="13"/>
  <c r="N76" s="1"/>
  <c r="AT77"/>
  <c r="AW77" s="1"/>
  <c r="AJ77"/>
  <c r="BU76"/>
  <c r="BA77" l="1"/>
  <c r="BG77"/>
  <c r="J77"/>
  <c r="M77" s="1"/>
  <c r="BJ77"/>
  <c r="AS77"/>
  <c r="AV77" s="1"/>
  <c r="AI77"/>
  <c r="BT76"/>
  <c r="BW76" s="1"/>
  <c r="BX76" s="1"/>
  <c r="N288" i="7"/>
  <c r="J288"/>
  <c r="Q288"/>
  <c r="K288"/>
  <c r="P288"/>
  <c r="G288"/>
  <c r="R288"/>
  <c r="I288"/>
  <c r="O288"/>
  <c r="H288"/>
  <c r="BD84" i="13"/>
  <c r="BC84"/>
  <c r="S77" l="1"/>
  <c r="AB78" s="1"/>
  <c r="AR77"/>
  <c r="BH77" s="1"/>
  <c r="BI77"/>
  <c r="I77"/>
  <c r="L77" s="1"/>
  <c r="BF77"/>
  <c r="BY76"/>
  <c r="L288" i="7"/>
  <c r="G188" i="12" s="1"/>
  <c r="H188" s="1"/>
  <c r="I188" s="1"/>
  <c r="S288" i="7"/>
  <c r="K188" i="12" s="1"/>
  <c r="L188" s="1"/>
  <c r="M188" s="1"/>
  <c r="P77" i="13"/>
  <c r="BB84"/>
  <c r="AU77" l="1"/>
  <c r="BE77"/>
  <c r="H77"/>
  <c r="BK77" s="1"/>
  <c r="BL78" s="1"/>
  <c r="BP78"/>
  <c r="BN78"/>
  <c r="BO78"/>
  <c r="R77"/>
  <c r="AA78" s="1"/>
  <c r="BQ78"/>
  <c r="BR78"/>
  <c r="BS78"/>
  <c r="AK78"/>
  <c r="BV77"/>
  <c r="O77"/>
  <c r="N189" i="12"/>
  <c r="J189"/>
  <c r="BD85" i="13"/>
  <c r="K77" l="1"/>
  <c r="N77" s="1"/>
  <c r="Q77"/>
  <c r="Z78" s="1"/>
  <c r="F288" i="7" s="1"/>
  <c r="AT78" i="13"/>
  <c r="BJ78" s="1"/>
  <c r="AJ78"/>
  <c r="BU77"/>
  <c r="BB85"/>
  <c r="BC85"/>
  <c r="BA78" l="1"/>
  <c r="BG78"/>
  <c r="AW78"/>
  <c r="AS78"/>
  <c r="BI78" s="1"/>
  <c r="J78"/>
  <c r="M78" s="1"/>
  <c r="AI78"/>
  <c r="BT77"/>
  <c r="BW77" s="1"/>
  <c r="BX77" s="1"/>
  <c r="N289" i="7"/>
  <c r="Q289"/>
  <c r="R289"/>
  <c r="P289"/>
  <c r="O289"/>
  <c r="K289"/>
  <c r="H289"/>
  <c r="I289"/>
  <c r="G289"/>
  <c r="J289"/>
  <c r="BF78" i="13"/>
  <c r="S78" l="1"/>
  <c r="AB79" s="1"/>
  <c r="AV78"/>
  <c r="AR78"/>
  <c r="BE78" s="1"/>
  <c r="I78"/>
  <c r="R78" s="1"/>
  <c r="AA79" s="1"/>
  <c r="BY77"/>
  <c r="L289" i="7"/>
  <c r="G189" i="12" s="1"/>
  <c r="H189" s="1"/>
  <c r="I189" s="1"/>
  <c r="P78" i="13"/>
  <c r="S289" i="7"/>
  <c r="K189" i="12" s="1"/>
  <c r="L189" s="1"/>
  <c r="M189" s="1"/>
  <c r="BB86" i="13"/>
  <c r="BD86"/>
  <c r="BN79" l="1"/>
  <c r="BP79"/>
  <c r="BO79"/>
  <c r="H78"/>
  <c r="K78" s="1"/>
  <c r="L78"/>
  <c r="O78" s="1"/>
  <c r="AU78"/>
  <c r="BH78"/>
  <c r="BQ79"/>
  <c r="BS79"/>
  <c r="BR79"/>
  <c r="AK79"/>
  <c r="BV78"/>
  <c r="J190" i="12"/>
  <c r="N190"/>
  <c r="BK78" i="13"/>
  <c r="BL79" s="1"/>
  <c r="BC86"/>
  <c r="Q78" l="1"/>
  <c r="Z79" s="1"/>
  <c r="F289" i="7" s="1"/>
  <c r="AT79" i="13"/>
  <c r="J79" s="1"/>
  <c r="AJ79"/>
  <c r="BU78"/>
  <c r="N78"/>
  <c r="BD87"/>
  <c r="BA79" l="1"/>
  <c r="AS79"/>
  <c r="BI79" s="1"/>
  <c r="BG79"/>
  <c r="BJ79"/>
  <c r="AW79"/>
  <c r="AI79"/>
  <c r="BT78"/>
  <c r="BW78" s="1"/>
  <c r="BX78" s="1"/>
  <c r="M79"/>
  <c r="S79"/>
  <c r="AB80" s="1"/>
  <c r="G290" i="7"/>
  <c r="O290"/>
  <c r="I290"/>
  <c r="H290"/>
  <c r="Q290"/>
  <c r="J290"/>
  <c r="P290"/>
  <c r="R290"/>
  <c r="K290"/>
  <c r="N290"/>
  <c r="BB87" i="13"/>
  <c r="AR79" l="1"/>
  <c r="BH79" s="1"/>
  <c r="BF79"/>
  <c r="I79"/>
  <c r="R79" s="1"/>
  <c r="AA80" s="1"/>
  <c r="AV79"/>
  <c r="BY78"/>
  <c r="S290" i="7"/>
  <c r="K190" i="12" s="1"/>
  <c r="L190" s="1"/>
  <c r="M190" s="1"/>
  <c r="P79" i="13"/>
  <c r="L290" i="7"/>
  <c r="G190" i="12" s="1"/>
  <c r="H190" s="1"/>
  <c r="I190" s="1"/>
  <c r="BC87" i="13"/>
  <c r="L79" l="1"/>
  <c r="O79" s="1"/>
  <c r="BO80"/>
  <c r="BN80"/>
  <c r="BP80"/>
  <c r="H79"/>
  <c r="Q79" s="1"/>
  <c r="Z80" s="1"/>
  <c r="F290" i="7" s="1"/>
  <c r="AU79" i="13"/>
  <c r="BE79"/>
  <c r="BQ80"/>
  <c r="BR80"/>
  <c r="BS80"/>
  <c r="AK80"/>
  <c r="BV79"/>
  <c r="N191" i="12"/>
  <c r="J191"/>
  <c r="BB88" i="13"/>
  <c r="BK79" l="1"/>
  <c r="BL80" s="1"/>
  <c r="AT80"/>
  <c r="BJ80" s="1"/>
  <c r="K79"/>
  <c r="N79" s="1"/>
  <c r="AJ80"/>
  <c r="BU79"/>
  <c r="BA80"/>
  <c r="BC88"/>
  <c r="BD88"/>
  <c r="J80" l="1"/>
  <c r="M80" s="1"/>
  <c r="BG80"/>
  <c r="AW80"/>
  <c r="AS80"/>
  <c r="AV80" s="1"/>
  <c r="AI80"/>
  <c r="BT79"/>
  <c r="BW79" s="1"/>
  <c r="BY79" s="1"/>
  <c r="Q291" i="7"/>
  <c r="I291"/>
  <c r="G291"/>
  <c r="R291"/>
  <c r="O291"/>
  <c r="K291"/>
  <c r="P291"/>
  <c r="N291"/>
  <c r="J291"/>
  <c r="H291"/>
  <c r="BI80" i="13" l="1"/>
  <c r="I80"/>
  <c r="L80" s="1"/>
  <c r="S80"/>
  <c r="AB81" s="1"/>
  <c r="AR80"/>
  <c r="H80" s="1"/>
  <c r="BF80"/>
  <c r="BX79"/>
  <c r="L291" i="7"/>
  <c r="G191" i="12" s="1"/>
  <c r="H191" s="1"/>
  <c r="I191" s="1"/>
  <c r="P80" i="13"/>
  <c r="S291" i="7"/>
  <c r="K191" i="12" s="1"/>
  <c r="L191" s="1"/>
  <c r="M191" s="1"/>
  <c r="R80" i="13"/>
  <c r="AA81" s="1"/>
  <c r="BC89"/>
  <c r="BD89"/>
  <c r="BB89"/>
  <c r="BP81" l="1"/>
  <c r="BO81"/>
  <c r="BN81"/>
  <c r="BE80"/>
  <c r="BH80"/>
  <c r="AU80"/>
  <c r="BQ81"/>
  <c r="BS81"/>
  <c r="BR81"/>
  <c r="AK81"/>
  <c r="BV80"/>
  <c r="O80"/>
  <c r="N192" i="12"/>
  <c r="K80" i="13"/>
  <c r="Q80"/>
  <c r="Z81" s="1"/>
  <c r="F291" i="7" s="1"/>
  <c r="BK80" i="13"/>
  <c r="BL81" s="1"/>
  <c r="J192" i="12"/>
  <c r="AT81" i="13" l="1"/>
  <c r="AW81" s="1"/>
  <c r="AJ81"/>
  <c r="BU80"/>
  <c r="N80"/>
  <c r="BA81"/>
  <c r="BC90"/>
  <c r="BB90"/>
  <c r="BJ81" l="1"/>
  <c r="J81"/>
  <c r="M81" s="1"/>
  <c r="BG81"/>
  <c r="AS81"/>
  <c r="AV81" s="1"/>
  <c r="AI81"/>
  <c r="BT80"/>
  <c r="BW80" s="1"/>
  <c r="BX80" s="1"/>
  <c r="I292" i="7"/>
  <c r="R292"/>
  <c r="K292"/>
  <c r="O292"/>
  <c r="N292"/>
  <c r="P292"/>
  <c r="H292"/>
  <c r="Q292"/>
  <c r="G292"/>
  <c r="J292"/>
  <c r="BD90" i="13"/>
  <c r="BI81" l="1"/>
  <c r="I81"/>
  <c r="R81" s="1"/>
  <c r="AA82" s="1"/>
  <c r="S81"/>
  <c r="AB82" s="1"/>
  <c r="AR81"/>
  <c r="H81" s="1"/>
  <c r="BF81"/>
  <c r="BY80"/>
  <c r="L292" i="7"/>
  <c r="G192" i="12" s="1"/>
  <c r="H192" s="1"/>
  <c r="I192" s="1"/>
  <c r="S292" i="7"/>
  <c r="K192" i="12" s="1"/>
  <c r="L192" s="1"/>
  <c r="M192" s="1"/>
  <c r="P81" i="13"/>
  <c r="L81" l="1"/>
  <c r="O81" s="1"/>
  <c r="BP82"/>
  <c r="BO82"/>
  <c r="BN82"/>
  <c r="AU81"/>
  <c r="BH81"/>
  <c r="BE81"/>
  <c r="BQ82"/>
  <c r="BR82"/>
  <c r="BS82"/>
  <c r="AK82"/>
  <c r="BV81"/>
  <c r="J193" i="12"/>
  <c r="N193"/>
  <c r="Q81" i="13"/>
  <c r="Z82" s="1"/>
  <c r="F292" i="7" s="1"/>
  <c r="K81" i="13"/>
  <c r="BK81"/>
  <c r="BL82" s="1"/>
  <c r="AT82" l="1"/>
  <c r="J82" s="1"/>
  <c r="AJ82"/>
  <c r="BU81"/>
  <c r="N81"/>
  <c r="BA82"/>
  <c r="BD91"/>
  <c r="AW82" l="1"/>
  <c r="BG82"/>
  <c r="BJ82"/>
  <c r="AS82"/>
  <c r="BI82" s="1"/>
  <c r="AI82"/>
  <c r="BT81"/>
  <c r="BW81" s="1"/>
  <c r="BX81" s="1"/>
  <c r="G293" i="7"/>
  <c r="P293"/>
  <c r="H293"/>
  <c r="I293"/>
  <c r="N293"/>
  <c r="R293"/>
  <c r="Q293"/>
  <c r="J293"/>
  <c r="K293"/>
  <c r="O293"/>
  <c r="M82" i="13"/>
  <c r="S82"/>
  <c r="AB83" s="1"/>
  <c r="BC91"/>
  <c r="BB91"/>
  <c r="I82" l="1"/>
  <c r="L82" s="1"/>
  <c r="BF82"/>
  <c r="AV82"/>
  <c r="AR82"/>
  <c r="BH82" s="1"/>
  <c r="BY81"/>
  <c r="L293" i="7"/>
  <c r="G193" i="12" s="1"/>
  <c r="H193" s="1"/>
  <c r="I193" s="1"/>
  <c r="P82" i="13"/>
  <c r="S293" i="7"/>
  <c r="K193" i="12" s="1"/>
  <c r="L193" s="1"/>
  <c r="M193" s="1"/>
  <c r="BD92" i="13"/>
  <c r="R82" l="1"/>
  <c r="AA83" s="1"/>
  <c r="BN83"/>
  <c r="BO83"/>
  <c r="BP83"/>
  <c r="AU82"/>
  <c r="BE82"/>
  <c r="H82"/>
  <c r="Q82" s="1"/>
  <c r="Z83" s="1"/>
  <c r="BQ83"/>
  <c r="BS83"/>
  <c r="BR83"/>
  <c r="AK83"/>
  <c r="BV82"/>
  <c r="N194" i="12"/>
  <c r="J194"/>
  <c r="O82" i="13"/>
  <c r="BB92"/>
  <c r="F293" i="7" l="1"/>
  <c r="BK82" i="13"/>
  <c r="BL83" s="1"/>
  <c r="K82"/>
  <c r="N82" s="1"/>
  <c r="AT83"/>
  <c r="J83" s="1"/>
  <c r="AJ83"/>
  <c r="BU82"/>
  <c r="BA83"/>
  <c r="BC92"/>
  <c r="BJ83" l="1"/>
  <c r="BG83"/>
  <c r="AW83"/>
  <c r="AS83"/>
  <c r="AV83" s="1"/>
  <c r="AI83"/>
  <c r="BT82"/>
  <c r="BW82" s="1"/>
  <c r="BX82" s="1"/>
  <c r="S83"/>
  <c r="AB84" s="1"/>
  <c r="M83"/>
  <c r="R294" i="7"/>
  <c r="J294"/>
  <c r="Q294"/>
  <c r="P294"/>
  <c r="G294"/>
  <c r="N294"/>
  <c r="O294"/>
  <c r="K294"/>
  <c r="I294"/>
  <c r="H294"/>
  <c r="BD93" i="13"/>
  <c r="BB93"/>
  <c r="BF83" l="1"/>
  <c r="I83"/>
  <c r="L83" s="1"/>
  <c r="BI83"/>
  <c r="AR83"/>
  <c r="BH83" s="1"/>
  <c r="BY82"/>
  <c r="P83"/>
  <c r="S294" i="7"/>
  <c r="K194" i="12" s="1"/>
  <c r="L194" s="1"/>
  <c r="M194" s="1"/>
  <c r="L294" i="7"/>
  <c r="G194" i="12" s="1"/>
  <c r="H194" s="1"/>
  <c r="I194" s="1"/>
  <c r="BO84" i="13" l="1"/>
  <c r="BN84"/>
  <c r="BP84"/>
  <c r="R83"/>
  <c r="AA84" s="1"/>
  <c r="H83"/>
  <c r="K83" s="1"/>
  <c r="AU83"/>
  <c r="BE83"/>
  <c r="BQ84"/>
  <c r="BR84"/>
  <c r="BS84"/>
  <c r="AK84"/>
  <c r="BV83"/>
  <c r="J195" i="12"/>
  <c r="N195"/>
  <c r="O83" i="13"/>
  <c r="BC93"/>
  <c r="Q83" l="1"/>
  <c r="Z84" s="1"/>
  <c r="BA84" s="1"/>
  <c r="BK83"/>
  <c r="BL84" s="1"/>
  <c r="AT84"/>
  <c r="BG84" s="1"/>
  <c r="AJ84"/>
  <c r="BU83"/>
  <c r="N83"/>
  <c r="BB94"/>
  <c r="F294" i="7" l="1"/>
  <c r="Q295" s="1"/>
  <c r="BJ84" i="13"/>
  <c r="J84"/>
  <c r="S84" s="1"/>
  <c r="AB85" s="1"/>
  <c r="AW84"/>
  <c r="AS84"/>
  <c r="I84" s="1"/>
  <c r="AI84"/>
  <c r="BT83"/>
  <c r="BW83" s="1"/>
  <c r="BX83" s="1"/>
  <c r="R295" i="7"/>
  <c r="J295"/>
  <c r="BD94" i="13"/>
  <c r="I295" i="7" l="1"/>
  <c r="P295"/>
  <c r="S295" s="1"/>
  <c r="K195" i="12" s="1"/>
  <c r="L195" s="1"/>
  <c r="M195" s="1"/>
  <c r="K295" i="7"/>
  <c r="N295"/>
  <c r="H295"/>
  <c r="L295" s="1"/>
  <c r="G195" i="12" s="1"/>
  <c r="H195" s="1"/>
  <c r="I195" s="1"/>
  <c r="G295" i="7"/>
  <c r="O295"/>
  <c r="BI84" i="13"/>
  <c r="BF84"/>
  <c r="AV84"/>
  <c r="M84"/>
  <c r="P84" s="1"/>
  <c r="AR84"/>
  <c r="H84" s="1"/>
  <c r="BY83"/>
  <c r="R84"/>
  <c r="AA85" s="1"/>
  <c r="L84"/>
  <c r="BC94"/>
  <c r="BP85" l="1"/>
  <c r="BO85"/>
  <c r="BN85"/>
  <c r="BE84"/>
  <c r="AU84"/>
  <c r="BH84"/>
  <c r="BQ85"/>
  <c r="BS85"/>
  <c r="BR85"/>
  <c r="AK85"/>
  <c r="BV84"/>
  <c r="K84"/>
  <c r="Q84"/>
  <c r="Z85" s="1"/>
  <c r="F295" i="7" s="1"/>
  <c r="BK84" i="13"/>
  <c r="BL85" s="1"/>
  <c r="N196" i="12"/>
  <c r="O84" i="13"/>
  <c r="J196" i="12"/>
  <c r="BB95" i="13"/>
  <c r="AT85" l="1"/>
  <c r="BJ85" s="1"/>
  <c r="AJ85"/>
  <c r="BU84"/>
  <c r="N84"/>
  <c r="BA85"/>
  <c r="BD95"/>
  <c r="J85" l="1"/>
  <c r="S85" s="1"/>
  <c r="AB86" s="1"/>
  <c r="AW85"/>
  <c r="BG85"/>
  <c r="AS85"/>
  <c r="BF85" s="1"/>
  <c r="AI85"/>
  <c r="BT84"/>
  <c r="BW84" s="1"/>
  <c r="BX84" s="1"/>
  <c r="I296" i="7"/>
  <c r="N296"/>
  <c r="J296"/>
  <c r="K296"/>
  <c r="P296"/>
  <c r="Q296"/>
  <c r="O296"/>
  <c r="G296"/>
  <c r="H296"/>
  <c r="R296"/>
  <c r="BC95" i="13"/>
  <c r="BB96"/>
  <c r="M85" l="1"/>
  <c r="P85" s="1"/>
  <c r="BI85"/>
  <c r="I85"/>
  <c r="R85" s="1"/>
  <c r="AA86" s="1"/>
  <c r="AV85"/>
  <c r="AR85"/>
  <c r="H85" s="1"/>
  <c r="BY84"/>
  <c r="L296" i="7"/>
  <c r="G196" i="12" s="1"/>
  <c r="H196" s="1"/>
  <c r="I196" s="1"/>
  <c r="L85" i="13"/>
  <c r="S296" i="7"/>
  <c r="K196" i="12" s="1"/>
  <c r="L196" s="1"/>
  <c r="M196" s="1"/>
  <c r="BP86" i="13" l="1"/>
  <c r="BN86"/>
  <c r="BO86"/>
  <c r="BE85"/>
  <c r="AU85"/>
  <c r="BH85"/>
  <c r="BQ86"/>
  <c r="BR86"/>
  <c r="BS86"/>
  <c r="AK86"/>
  <c r="BV85"/>
  <c r="Q85"/>
  <c r="Z86" s="1"/>
  <c r="F296" i="7" s="1"/>
  <c r="BK85" i="13"/>
  <c r="BL86" s="1"/>
  <c r="K85"/>
  <c r="N197" i="12"/>
  <c r="O85" i="13"/>
  <c r="J197" i="12"/>
  <c r="BD96" i="13"/>
  <c r="AT86" l="1"/>
  <c r="BG86" s="1"/>
  <c r="AJ86"/>
  <c r="BU85"/>
  <c r="N85"/>
  <c r="BA86"/>
  <c r="BC96"/>
  <c r="AS86" l="1"/>
  <c r="BF86" s="1"/>
  <c r="BJ86"/>
  <c r="AW86"/>
  <c r="J86"/>
  <c r="M86" s="1"/>
  <c r="AI86"/>
  <c r="BT85"/>
  <c r="BW85" s="1"/>
  <c r="BY85" s="1"/>
  <c r="I297" i="7"/>
  <c r="R297"/>
  <c r="N297"/>
  <c r="G297"/>
  <c r="P297"/>
  <c r="O297"/>
  <c r="J297"/>
  <c r="H297"/>
  <c r="K297"/>
  <c r="Q297"/>
  <c r="BB97" i="13"/>
  <c r="BC97"/>
  <c r="S86" l="1"/>
  <c r="AB87" s="1"/>
  <c r="BI86"/>
  <c r="I86"/>
  <c r="R86" s="1"/>
  <c r="AA87" s="1"/>
  <c r="AV86"/>
  <c r="AR86"/>
  <c r="BE86" s="1"/>
  <c r="BX85"/>
  <c r="S297" i="7"/>
  <c r="K197" i="12" s="1"/>
  <c r="L197" s="1"/>
  <c r="M197" s="1"/>
  <c r="L297" i="7"/>
  <c r="G197" i="12" s="1"/>
  <c r="H197" s="1"/>
  <c r="I197" s="1"/>
  <c r="P86" i="13"/>
  <c r="BD97"/>
  <c r="L86" l="1"/>
  <c r="O86" s="1"/>
  <c r="BN87"/>
  <c r="BP87"/>
  <c r="BO87"/>
  <c r="BH86"/>
  <c r="AU86"/>
  <c r="H86"/>
  <c r="BK86" s="1"/>
  <c r="BL87" s="1"/>
  <c r="BQ87"/>
  <c r="BS87"/>
  <c r="BR87"/>
  <c r="AK87"/>
  <c r="BV86"/>
  <c r="N198" i="12"/>
  <c r="J198"/>
  <c r="BC98" i="13"/>
  <c r="Q86" l="1"/>
  <c r="Z87" s="1"/>
  <c r="F297" i="7" s="1"/>
  <c r="K86" i="13"/>
  <c r="N86" s="1"/>
  <c r="AT87"/>
  <c r="J87" s="1"/>
  <c r="AJ87"/>
  <c r="BU86"/>
  <c r="BD98"/>
  <c r="BB98"/>
  <c r="BA87" l="1"/>
  <c r="BJ87"/>
  <c r="AW87"/>
  <c r="BG87"/>
  <c r="AS87"/>
  <c r="I87" s="1"/>
  <c r="AI87"/>
  <c r="BT86"/>
  <c r="BW86" s="1"/>
  <c r="BY86" s="1"/>
  <c r="K298" i="7"/>
  <c r="G298"/>
  <c r="R298"/>
  <c r="N298"/>
  <c r="P298"/>
  <c r="Q298"/>
  <c r="H298"/>
  <c r="I298"/>
  <c r="J298"/>
  <c r="O298"/>
  <c r="S87" i="13"/>
  <c r="AB88" s="1"/>
  <c r="M87"/>
  <c r="BI87" l="1"/>
  <c r="BF87"/>
  <c r="AV87"/>
  <c r="AR87"/>
  <c r="BE87" s="1"/>
  <c r="BX86"/>
  <c r="L298" i="7"/>
  <c r="G198" i="12" s="1"/>
  <c r="H198" s="1"/>
  <c r="I198" s="1"/>
  <c r="L87" i="13"/>
  <c r="R87"/>
  <c r="AA88" s="1"/>
  <c r="BH87"/>
  <c r="P87"/>
  <c r="S298" i="7"/>
  <c r="K198" i="12" s="1"/>
  <c r="L198" s="1"/>
  <c r="M198" s="1"/>
  <c r="BD99" i="13"/>
  <c r="BB99"/>
  <c r="BC99"/>
  <c r="BO88" l="1"/>
  <c r="BN88"/>
  <c r="BP88"/>
  <c r="H87"/>
  <c r="K87" s="1"/>
  <c r="AU87"/>
  <c r="BQ88"/>
  <c r="BR88"/>
  <c r="BS88"/>
  <c r="AK88"/>
  <c r="BV87"/>
  <c r="J199" i="12"/>
  <c r="BK87" i="13"/>
  <c r="BL88" s="1"/>
  <c r="N199" i="12"/>
  <c r="O87" i="13"/>
  <c r="Q87" l="1"/>
  <c r="Z88" s="1"/>
  <c r="F298" i="7" s="1"/>
  <c r="AT88" i="13"/>
  <c r="BJ88" s="1"/>
  <c r="AJ88"/>
  <c r="BU87"/>
  <c r="N87"/>
  <c r="BA88" l="1"/>
  <c r="AW88"/>
  <c r="J88"/>
  <c r="M88" s="1"/>
  <c r="BG88"/>
  <c r="AS88"/>
  <c r="BF88" s="1"/>
  <c r="AI88"/>
  <c r="BT87"/>
  <c r="BW87" s="1"/>
  <c r="BX87" s="1"/>
  <c r="O299" i="7"/>
  <c r="R299"/>
  <c r="P299"/>
  <c r="N299"/>
  <c r="K299"/>
  <c r="Q299"/>
  <c r="H299"/>
  <c r="J299"/>
  <c r="G299"/>
  <c r="I299"/>
  <c r="S88" i="13"/>
  <c r="AB89" s="1"/>
  <c r="BD100"/>
  <c r="BB100"/>
  <c r="BC100"/>
  <c r="AR88" l="1"/>
  <c r="BE88" s="1"/>
  <c r="I88"/>
  <c r="R88" s="1"/>
  <c r="AA89" s="1"/>
  <c r="AV88"/>
  <c r="BI88"/>
  <c r="BY87"/>
  <c r="P88"/>
  <c r="S299" i="7"/>
  <c r="K199" i="12" s="1"/>
  <c r="L199" s="1"/>
  <c r="M199" s="1"/>
  <c r="L299" i="7"/>
  <c r="G199" i="12" s="1"/>
  <c r="H199" s="1"/>
  <c r="I199" s="1"/>
  <c r="BP89" i="13" l="1"/>
  <c r="BO89"/>
  <c r="BN89"/>
  <c r="H88"/>
  <c r="K88" s="1"/>
  <c r="L88"/>
  <c r="O88" s="1"/>
  <c r="BH88"/>
  <c r="AU88"/>
  <c r="BQ89"/>
  <c r="BS89"/>
  <c r="BR89"/>
  <c r="AK89"/>
  <c r="AT89" s="1"/>
  <c r="BV88"/>
  <c r="J200" i="12"/>
  <c r="N200"/>
  <c r="BK88" i="13" l="1"/>
  <c r="BL89" s="1"/>
  <c r="Q88"/>
  <c r="Z89" s="1"/>
  <c r="F299" i="7" s="1"/>
  <c r="AW89" i="13"/>
  <c r="AJ89"/>
  <c r="BU88"/>
  <c r="N88"/>
  <c r="BB101"/>
  <c r="BC101"/>
  <c r="BD101"/>
  <c r="AS89" l="1"/>
  <c r="I89" s="1"/>
  <c r="BA89"/>
  <c r="BG89"/>
  <c r="J89"/>
  <c r="M89" s="1"/>
  <c r="BJ89"/>
  <c r="AI89"/>
  <c r="BT88"/>
  <c r="BW88" s="1"/>
  <c r="BY88" s="1"/>
  <c r="S89"/>
  <c r="AB90" s="1"/>
  <c r="I300" i="7"/>
  <c r="P300"/>
  <c r="O300"/>
  <c r="Q300"/>
  <c r="G300"/>
  <c r="K300"/>
  <c r="R300"/>
  <c r="H300"/>
  <c r="N300"/>
  <c r="J300"/>
  <c r="BF89" i="13" l="1"/>
  <c r="AV89"/>
  <c r="BI89"/>
  <c r="AR89"/>
  <c r="H89" s="1"/>
  <c r="BX88"/>
  <c r="R89"/>
  <c r="AA90" s="1"/>
  <c r="L89"/>
  <c r="L300" i="7"/>
  <c r="G200" i="12" s="1"/>
  <c r="H200" s="1"/>
  <c r="I200" s="1"/>
  <c r="P89" i="13"/>
  <c r="S300" i="7"/>
  <c r="K200" i="12" s="1"/>
  <c r="L200" s="1"/>
  <c r="M200" s="1"/>
  <c r="BB102" i="13"/>
  <c r="BC102"/>
  <c r="BD102"/>
  <c r="BP90" l="1"/>
  <c r="BO90"/>
  <c r="BN90"/>
  <c r="BE89"/>
  <c r="AU89"/>
  <c r="BH89"/>
  <c r="BQ90"/>
  <c r="BR90"/>
  <c r="BS90"/>
  <c r="AK90"/>
  <c r="BV89"/>
  <c r="K89"/>
  <c r="BK89"/>
  <c r="BL90" s="1"/>
  <c r="Q89"/>
  <c r="Z90" s="1"/>
  <c r="F300" i="7" s="1"/>
  <c r="N201" i="12"/>
  <c r="J201"/>
  <c r="O89" i="13"/>
  <c r="AT90" l="1"/>
  <c r="BJ90" s="1"/>
  <c r="AJ90"/>
  <c r="BU89"/>
  <c r="BA90"/>
  <c r="N89"/>
  <c r="BB103"/>
  <c r="BG90" l="1"/>
  <c r="J90"/>
  <c r="S90" s="1"/>
  <c r="AB91" s="1"/>
  <c r="AW90"/>
  <c r="AS90"/>
  <c r="AV90" s="1"/>
  <c r="AI90"/>
  <c r="BT89"/>
  <c r="BW89" s="1"/>
  <c r="BX89" s="1"/>
  <c r="J301" i="7"/>
  <c r="G301"/>
  <c r="K301"/>
  <c r="N301"/>
  <c r="O301"/>
  <c r="H301"/>
  <c r="P301"/>
  <c r="Q301"/>
  <c r="I301"/>
  <c r="R301"/>
  <c r="BD103" i="13"/>
  <c r="BC103"/>
  <c r="I90" l="1"/>
  <c r="R90" s="1"/>
  <c r="AA91" s="1"/>
  <c r="BI90"/>
  <c r="BF90"/>
  <c r="M90"/>
  <c r="P90" s="1"/>
  <c r="AR90"/>
  <c r="BH90" s="1"/>
  <c r="BY89"/>
  <c r="L301" i="7"/>
  <c r="G201" i="12" s="1"/>
  <c r="H201" s="1"/>
  <c r="I201" s="1"/>
  <c r="S301" i="7"/>
  <c r="K201" i="12" s="1"/>
  <c r="L201" s="1"/>
  <c r="M201" s="1"/>
  <c r="BB104" i="13"/>
  <c r="L90" l="1"/>
  <c r="O90" s="1"/>
  <c r="BN91"/>
  <c r="BO91"/>
  <c r="BP91"/>
  <c r="AU90"/>
  <c r="H90"/>
  <c r="BK90" s="1"/>
  <c r="BL91" s="1"/>
  <c r="BE90"/>
  <c r="BQ91"/>
  <c r="BS91"/>
  <c r="BR91"/>
  <c r="AK91"/>
  <c r="BV90"/>
  <c r="N202" i="12"/>
  <c r="J202"/>
  <c r="Q90" i="13" l="1"/>
  <c r="Z91" s="1"/>
  <c r="F301" i="7" s="1"/>
  <c r="AT91" i="13"/>
  <c r="BG91" s="1"/>
  <c r="K90"/>
  <c r="N90" s="1"/>
  <c r="AJ91"/>
  <c r="BU90"/>
  <c r="BD104"/>
  <c r="BC104"/>
  <c r="BA91" l="1"/>
  <c r="AW91"/>
  <c r="BJ91"/>
  <c r="J91"/>
  <c r="S91" s="1"/>
  <c r="AB92" s="1"/>
  <c r="AS91"/>
  <c r="AV91" s="1"/>
  <c r="AI91"/>
  <c r="BT90"/>
  <c r="BW90" s="1"/>
  <c r="BX90" s="1"/>
  <c r="M91"/>
  <c r="N302" i="7"/>
  <c r="G302"/>
  <c r="I302"/>
  <c r="R302"/>
  <c r="P302"/>
  <c r="O302"/>
  <c r="J302"/>
  <c r="H302"/>
  <c r="K302"/>
  <c r="Q302"/>
  <c r="BB105" i="13"/>
  <c r="BI91" l="1"/>
  <c r="BF91"/>
  <c r="I91"/>
  <c r="L91" s="1"/>
  <c r="AR91"/>
  <c r="H91" s="1"/>
  <c r="BY90"/>
  <c r="L302" i="7"/>
  <c r="G202" i="12" s="1"/>
  <c r="H202" s="1"/>
  <c r="I202" s="1"/>
  <c r="S302" i="7"/>
  <c r="K202" i="12" s="1"/>
  <c r="L202" s="1"/>
  <c r="M202" s="1"/>
  <c r="P91" i="13"/>
  <c r="R91" l="1"/>
  <c r="AA92" s="1"/>
  <c r="BO92"/>
  <c r="BN92"/>
  <c r="BP92"/>
  <c r="BE91"/>
  <c r="BH91"/>
  <c r="AU91"/>
  <c r="BQ92"/>
  <c r="BR92"/>
  <c r="BS92"/>
  <c r="AK92"/>
  <c r="BV91"/>
  <c r="J203" i="12"/>
  <c r="O91" i="13"/>
  <c r="N203" i="12"/>
  <c r="K91" i="13"/>
  <c r="Q91"/>
  <c r="Z92" s="1"/>
  <c r="BK91"/>
  <c r="BL92" s="1"/>
  <c r="BD105"/>
  <c r="BC105"/>
  <c r="F302" i="7" l="1"/>
  <c r="AT92" i="13"/>
  <c r="BJ92" s="1"/>
  <c r="AJ92"/>
  <c r="BU91"/>
  <c r="N91"/>
  <c r="BA92"/>
  <c r="J92" l="1"/>
  <c r="M92" s="1"/>
  <c r="AW92"/>
  <c r="BG92"/>
  <c r="AS92"/>
  <c r="BI92" s="1"/>
  <c r="AI92"/>
  <c r="BT91"/>
  <c r="BW91" s="1"/>
  <c r="BY91" s="1"/>
  <c r="I303" i="7"/>
  <c r="H303"/>
  <c r="Q303"/>
  <c r="P303"/>
  <c r="J303"/>
  <c r="G303"/>
  <c r="O303"/>
  <c r="N303"/>
  <c r="K303"/>
  <c r="R303"/>
  <c r="BB106" i="13"/>
  <c r="BC106"/>
  <c r="BD106"/>
  <c r="S92" l="1"/>
  <c r="AB93" s="1"/>
  <c r="I92"/>
  <c r="L92" s="1"/>
  <c r="BF92"/>
  <c r="AV92"/>
  <c r="AR92"/>
  <c r="BE92" s="1"/>
  <c r="BX91"/>
  <c r="S303" i="7"/>
  <c r="K203" i="12" s="1"/>
  <c r="L203" s="1"/>
  <c r="M203" s="1"/>
  <c r="L303" i="7"/>
  <c r="G203" i="12" s="1"/>
  <c r="H203" s="1"/>
  <c r="I203" s="1"/>
  <c r="P92" i="13"/>
  <c r="R92" l="1"/>
  <c r="AA93" s="1"/>
  <c r="BP93"/>
  <c r="BO93"/>
  <c r="BN93"/>
  <c r="BH92"/>
  <c r="AU92"/>
  <c r="H92"/>
  <c r="Q92" s="1"/>
  <c r="Z93" s="1"/>
  <c r="BQ93"/>
  <c r="BS93"/>
  <c r="BR93"/>
  <c r="AK93"/>
  <c r="BV92"/>
  <c r="N204" i="12"/>
  <c r="J204"/>
  <c r="O92" i="13"/>
  <c r="BB107"/>
  <c r="F303" i="7" l="1"/>
  <c r="BK92" i="13"/>
  <c r="BL93" s="1"/>
  <c r="K92"/>
  <c r="N92" s="1"/>
  <c r="AT93"/>
  <c r="J93" s="1"/>
  <c r="AJ93"/>
  <c r="BU92"/>
  <c r="BA93"/>
  <c r="BD107"/>
  <c r="BC107"/>
  <c r="BG93" l="1"/>
  <c r="AW93"/>
  <c r="BJ93"/>
  <c r="AS93"/>
  <c r="BF93" s="1"/>
  <c r="AI93"/>
  <c r="BT92"/>
  <c r="BW92" s="1"/>
  <c r="BX92" s="1"/>
  <c r="G304" i="7"/>
  <c r="I304"/>
  <c r="O304"/>
  <c r="J304"/>
  <c r="H304"/>
  <c r="N304"/>
  <c r="K304"/>
  <c r="R304"/>
  <c r="P304"/>
  <c r="Q304"/>
  <c r="M93" i="13"/>
  <c r="S93"/>
  <c r="AB94" s="1"/>
  <c r="BB108"/>
  <c r="I93" l="1"/>
  <c r="R93" s="1"/>
  <c r="AA94" s="1"/>
  <c r="BI93"/>
  <c r="AV93"/>
  <c r="AR93"/>
  <c r="AU93" s="1"/>
  <c r="BY92"/>
  <c r="L304" i="7"/>
  <c r="G204" i="12" s="1"/>
  <c r="H204" s="1"/>
  <c r="I204" s="1"/>
  <c r="P93" i="13"/>
  <c r="S304" i="7"/>
  <c r="K204" i="12" s="1"/>
  <c r="L204" s="1"/>
  <c r="M204" s="1"/>
  <c r="BC108" i="13"/>
  <c r="BP94" l="1"/>
  <c r="BN94"/>
  <c r="BO94"/>
  <c r="L93"/>
  <c r="O93" s="1"/>
  <c r="BH93"/>
  <c r="H93"/>
  <c r="Q93" s="1"/>
  <c r="Z94" s="1"/>
  <c r="F304" i="7" s="1"/>
  <c r="BE93" i="13"/>
  <c r="BQ94"/>
  <c r="BR94"/>
  <c r="BS94"/>
  <c r="AK94"/>
  <c r="BV93"/>
  <c r="J205" i="12"/>
  <c r="N205"/>
  <c r="BD108" i="13"/>
  <c r="BB109"/>
  <c r="BK93" l="1"/>
  <c r="BL94" s="1"/>
  <c r="K93"/>
  <c r="N93" s="1"/>
  <c r="AT94"/>
  <c r="J94" s="1"/>
  <c r="AJ94"/>
  <c r="BU93"/>
  <c r="BA94"/>
  <c r="BJ94" l="1"/>
  <c r="BG94"/>
  <c r="AW94"/>
  <c r="AS94"/>
  <c r="AV94" s="1"/>
  <c r="AI94"/>
  <c r="BT93"/>
  <c r="BW93" s="1"/>
  <c r="BY93" s="1"/>
  <c r="Q305" i="7"/>
  <c r="N305"/>
  <c r="K305"/>
  <c r="J305"/>
  <c r="H305"/>
  <c r="P305"/>
  <c r="I305"/>
  <c r="O305"/>
  <c r="G305"/>
  <c r="R305"/>
  <c r="M94" i="13"/>
  <c r="S94"/>
  <c r="AB95" s="1"/>
  <c r="BC109"/>
  <c r="I94" l="1"/>
  <c r="L94" s="1"/>
  <c r="AR94"/>
  <c r="BE94" s="1"/>
  <c r="BF94"/>
  <c r="BI94"/>
  <c r="BX93"/>
  <c r="P94"/>
  <c r="L305" i="7"/>
  <c r="G205" i="12" s="1"/>
  <c r="H205" s="1"/>
  <c r="I205" s="1"/>
  <c r="S305" i="7"/>
  <c r="K205" i="12" s="1"/>
  <c r="L205" s="1"/>
  <c r="M205" s="1"/>
  <c r="BD109" i="13"/>
  <c r="R94" l="1"/>
  <c r="AA95" s="1"/>
  <c r="BN95"/>
  <c r="BP95"/>
  <c r="BO95"/>
  <c r="BH94"/>
  <c r="H94"/>
  <c r="BK94" s="1"/>
  <c r="BL95" s="1"/>
  <c r="AU94"/>
  <c r="BQ95"/>
  <c r="BS95"/>
  <c r="BR95"/>
  <c r="AK95"/>
  <c r="BV94"/>
  <c r="J206" i="12"/>
  <c r="N206"/>
  <c r="O94" i="13"/>
  <c r="Q94" l="1"/>
  <c r="Z95" s="1"/>
  <c r="F305" i="7" s="1"/>
  <c r="AT95" i="13"/>
  <c r="J95" s="1"/>
  <c r="K94"/>
  <c r="N94" s="1"/>
  <c r="AJ95"/>
  <c r="BU94"/>
  <c r="BB110"/>
  <c r="BC110"/>
  <c r="BD110"/>
  <c r="BA95" l="1"/>
  <c r="BJ95"/>
  <c r="AW95"/>
  <c r="AS95"/>
  <c r="AV95" s="1"/>
  <c r="BG95"/>
  <c r="AI95"/>
  <c r="BT94"/>
  <c r="BW94" s="1"/>
  <c r="BX94" s="1"/>
  <c r="S95"/>
  <c r="AB96" s="1"/>
  <c r="M95"/>
  <c r="N306" i="7"/>
  <c r="O306"/>
  <c r="Q306"/>
  <c r="G306"/>
  <c r="K306"/>
  <c r="H306"/>
  <c r="P306"/>
  <c r="I306"/>
  <c r="J306"/>
  <c r="R306"/>
  <c r="BI95" i="13" l="1"/>
  <c r="I95"/>
  <c r="L95" s="1"/>
  <c r="BF95"/>
  <c r="AR95"/>
  <c r="BH95" s="1"/>
  <c r="BY94"/>
  <c r="S306" i="7"/>
  <c r="K206" i="12" s="1"/>
  <c r="L206" s="1"/>
  <c r="M206" s="1"/>
  <c r="P95" i="13"/>
  <c r="H95"/>
  <c r="L306" i="7"/>
  <c r="G206" i="12" s="1"/>
  <c r="H206" s="1"/>
  <c r="I206" s="1"/>
  <c r="BK95" i="13" l="1"/>
  <c r="BL96" s="1"/>
  <c r="BO96"/>
  <c r="BN96"/>
  <c r="BP96"/>
  <c r="R95"/>
  <c r="AA96" s="1"/>
  <c r="AU95"/>
  <c r="BE95"/>
  <c r="BQ96"/>
  <c r="BR96"/>
  <c r="BS96"/>
  <c r="AK96"/>
  <c r="BV95"/>
  <c r="N207" i="12"/>
  <c r="O95" i="13"/>
  <c r="J207" i="12"/>
  <c r="K95" i="13"/>
  <c r="Q95"/>
  <c r="Z96" s="1"/>
  <c r="F306" i="7" s="1"/>
  <c r="BB111" i="13"/>
  <c r="BC111"/>
  <c r="BD111"/>
  <c r="AT96" l="1"/>
  <c r="J96" s="1"/>
  <c r="AJ96"/>
  <c r="BU95"/>
  <c r="N95"/>
  <c r="BA96"/>
  <c r="AW96" l="1"/>
  <c r="BG96"/>
  <c r="AS96"/>
  <c r="BI96" s="1"/>
  <c r="BJ96"/>
  <c r="AI96"/>
  <c r="BT95"/>
  <c r="BW95" s="1"/>
  <c r="BY95" s="1"/>
  <c r="R307" i="7"/>
  <c r="P307"/>
  <c r="K307"/>
  <c r="N307"/>
  <c r="J307"/>
  <c r="O307"/>
  <c r="I307"/>
  <c r="G307"/>
  <c r="H307"/>
  <c r="Q307"/>
  <c r="M96" i="13"/>
  <c r="S96"/>
  <c r="AB97" s="1"/>
  <c r="BC112"/>
  <c r="BD112"/>
  <c r="BF96" l="1"/>
  <c r="I96"/>
  <c r="R96" s="1"/>
  <c r="AA97" s="1"/>
  <c r="AV96"/>
  <c r="AR96"/>
  <c r="BH96" s="1"/>
  <c r="BX95"/>
  <c r="L307" i="7"/>
  <c r="G207" i="12" s="1"/>
  <c r="H207" s="1"/>
  <c r="I207" s="1"/>
  <c r="S307" i="7"/>
  <c r="K207" i="12" s="1"/>
  <c r="L207" s="1"/>
  <c r="M207" s="1"/>
  <c r="P96" i="13"/>
  <c r="BB112"/>
  <c r="L96" l="1"/>
  <c r="O96" s="1"/>
  <c r="BP97"/>
  <c r="BO97"/>
  <c r="BN97"/>
  <c r="H96"/>
  <c r="BK96" s="1"/>
  <c r="BL97" s="1"/>
  <c r="BE96"/>
  <c r="AU96"/>
  <c r="BQ97"/>
  <c r="BS97"/>
  <c r="BR97"/>
  <c r="AK97"/>
  <c r="BV96"/>
  <c r="N208" i="12"/>
  <c r="J208"/>
  <c r="K96" i="13" l="1"/>
  <c r="N96" s="1"/>
  <c r="Q96"/>
  <c r="Z97" s="1"/>
  <c r="F307" i="7" s="1"/>
  <c r="AT97" i="13"/>
  <c r="J97" s="1"/>
  <c r="AJ97"/>
  <c r="BU96"/>
  <c r="BB113"/>
  <c r="BD113"/>
  <c r="BC113"/>
  <c r="BA97" l="1"/>
  <c r="AS97"/>
  <c r="AV97" s="1"/>
  <c r="BG97"/>
  <c r="AW97"/>
  <c r="BJ97"/>
  <c r="AI97"/>
  <c r="BT96"/>
  <c r="BW96" s="1"/>
  <c r="BY96" s="1"/>
  <c r="G308" i="7"/>
  <c r="K308"/>
  <c r="R308"/>
  <c r="P308"/>
  <c r="N308"/>
  <c r="I308"/>
  <c r="J308"/>
  <c r="O308"/>
  <c r="H308"/>
  <c r="Q308"/>
  <c r="M97" i="13"/>
  <c r="S97"/>
  <c r="AB98" s="1"/>
  <c r="BF97" l="1"/>
  <c r="AR97"/>
  <c r="H97" s="1"/>
  <c r="I97"/>
  <c r="R97" s="1"/>
  <c r="AA98" s="1"/>
  <c r="BI97"/>
  <c r="BX96"/>
  <c r="S308" i="7"/>
  <c r="K208" i="12" s="1"/>
  <c r="L208" s="1"/>
  <c r="M208" s="1"/>
  <c r="P97" i="13"/>
  <c r="L308" i="7"/>
  <c r="G208" i="12" s="1"/>
  <c r="H208" s="1"/>
  <c r="I208" s="1"/>
  <c r="L97" i="13"/>
  <c r="BB114"/>
  <c r="BC114"/>
  <c r="BP98" l="1"/>
  <c r="BO98"/>
  <c r="BN98"/>
  <c r="BE97"/>
  <c r="AU97"/>
  <c r="BH97"/>
  <c r="BQ98"/>
  <c r="BR98"/>
  <c r="BS98"/>
  <c r="AK98"/>
  <c r="BV97"/>
  <c r="O97"/>
  <c r="J209" i="12"/>
  <c r="N209"/>
  <c r="K97" i="13"/>
  <c r="Q97"/>
  <c r="Z98" s="1"/>
  <c r="F308" i="7" s="1"/>
  <c r="BK97" i="13"/>
  <c r="BL98" s="1"/>
  <c r="BD114"/>
  <c r="AT98" l="1"/>
  <c r="AW98" s="1"/>
  <c r="AJ98"/>
  <c r="BU97"/>
  <c r="N97"/>
  <c r="BA98"/>
  <c r="BB115"/>
  <c r="AS98" l="1"/>
  <c r="I98" s="1"/>
  <c r="BJ98"/>
  <c r="J98"/>
  <c r="S98" s="1"/>
  <c r="AB99" s="1"/>
  <c r="BG98"/>
  <c r="AI98"/>
  <c r="BT97"/>
  <c r="BW97" s="1"/>
  <c r="BY97" s="1"/>
  <c r="K309" i="7"/>
  <c r="P309"/>
  <c r="N309"/>
  <c r="I309"/>
  <c r="O309"/>
  <c r="H309"/>
  <c r="R309"/>
  <c r="G309"/>
  <c r="J309"/>
  <c r="Q309"/>
  <c r="M98" i="13"/>
  <c r="BC115"/>
  <c r="AV98" l="1"/>
  <c r="BF98"/>
  <c r="AR98"/>
  <c r="BE98" s="1"/>
  <c r="BI98"/>
  <c r="BX97"/>
  <c r="L98"/>
  <c r="R98"/>
  <c r="AA99" s="1"/>
  <c r="P98"/>
  <c r="S309" i="7"/>
  <c r="K209" i="12" s="1"/>
  <c r="L209" s="1"/>
  <c r="M209" s="1"/>
  <c r="L309" i="7"/>
  <c r="G209" i="12" s="1"/>
  <c r="H209" s="1"/>
  <c r="I209" s="1"/>
  <c r="BD115" i="13"/>
  <c r="H98" l="1"/>
  <c r="K98" s="1"/>
  <c r="BN99"/>
  <c r="BO99"/>
  <c r="BP99"/>
  <c r="BH98"/>
  <c r="AU98"/>
  <c r="BQ99"/>
  <c r="BS99"/>
  <c r="BR99"/>
  <c r="AK99"/>
  <c r="BV98"/>
  <c r="N210" i="12"/>
  <c r="Q98" i="13"/>
  <c r="Z99" s="1"/>
  <c r="F309" i="7" s="1"/>
  <c r="O98" i="13"/>
  <c r="J210" i="12"/>
  <c r="BB116" i="13"/>
  <c r="BC116"/>
  <c r="BK98" l="1"/>
  <c r="BL99" s="1"/>
  <c r="AT99"/>
  <c r="J99" s="1"/>
  <c r="AJ99"/>
  <c r="BU98"/>
  <c r="BA99"/>
  <c r="N98"/>
  <c r="AS99" l="1"/>
  <c r="BF99" s="1"/>
  <c r="BJ99"/>
  <c r="BG99"/>
  <c r="AW99"/>
  <c r="AI99"/>
  <c r="BT98"/>
  <c r="BW98" s="1"/>
  <c r="BX98" s="1"/>
  <c r="P310" i="7"/>
  <c r="G310"/>
  <c r="I310"/>
  <c r="H310"/>
  <c r="K310"/>
  <c r="R310"/>
  <c r="O310"/>
  <c r="N310"/>
  <c r="J310"/>
  <c r="Q310"/>
  <c r="I99" i="13"/>
  <c r="S99"/>
  <c r="AB100" s="1"/>
  <c r="M99"/>
  <c r="BD116"/>
  <c r="BI99" l="1"/>
  <c r="AV99"/>
  <c r="AR99"/>
  <c r="AU99" s="1"/>
  <c r="BY98"/>
  <c r="S310" i="7"/>
  <c r="K210" i="12" s="1"/>
  <c r="L210" s="1"/>
  <c r="M210" s="1"/>
  <c r="L99" i="13"/>
  <c r="R99"/>
  <c r="AA100" s="1"/>
  <c r="L310" i="7"/>
  <c r="G210" i="12" s="1"/>
  <c r="H210" s="1"/>
  <c r="I210" s="1"/>
  <c r="P99" i="13"/>
  <c r="BB117"/>
  <c r="BO100" l="1"/>
  <c r="BN100"/>
  <c r="BP100"/>
  <c r="H99"/>
  <c r="BH99"/>
  <c r="BE99"/>
  <c r="BQ100"/>
  <c r="BR100"/>
  <c r="BS100"/>
  <c r="AK100"/>
  <c r="BV99"/>
  <c r="N211" i="12"/>
  <c r="BK99" i="13"/>
  <c r="BL100" s="1"/>
  <c r="K99"/>
  <c r="Q99"/>
  <c r="Z100" s="1"/>
  <c r="F310" i="7" s="1"/>
  <c r="O99" i="13"/>
  <c r="J211" i="12"/>
  <c r="BD117" i="13"/>
  <c r="BC117"/>
  <c r="AT100" l="1"/>
  <c r="J100" s="1"/>
  <c r="AJ100"/>
  <c r="BU99"/>
  <c r="N99"/>
  <c r="BA100"/>
  <c r="BJ100" l="1"/>
  <c r="AW100"/>
  <c r="AS100"/>
  <c r="BI100" s="1"/>
  <c r="BG100"/>
  <c r="AI100"/>
  <c r="BT99"/>
  <c r="BW99" s="1"/>
  <c r="BY99" s="1"/>
  <c r="M100"/>
  <c r="S100"/>
  <c r="AB101" s="1"/>
  <c r="Q311" i="7"/>
  <c r="H311"/>
  <c r="O311"/>
  <c r="R311"/>
  <c r="J311"/>
  <c r="I311"/>
  <c r="K311"/>
  <c r="N311"/>
  <c r="G311"/>
  <c r="P311"/>
  <c r="BD118" i="13"/>
  <c r="I100" l="1"/>
  <c r="L100" s="1"/>
  <c r="BF100"/>
  <c r="AV100"/>
  <c r="AR100"/>
  <c r="BH100" s="1"/>
  <c r="BX99"/>
  <c r="P100"/>
  <c r="S311" i="7"/>
  <c r="K211" i="12" s="1"/>
  <c r="L211" s="1"/>
  <c r="M211" s="1"/>
  <c r="L311" i="7"/>
  <c r="G211" i="12" s="1"/>
  <c r="H211" s="1"/>
  <c r="I211" s="1"/>
  <c r="BB118" i="13"/>
  <c r="BC118"/>
  <c r="R100" l="1"/>
  <c r="AA101" s="1"/>
  <c r="BP101"/>
  <c r="BO101"/>
  <c r="BN101"/>
  <c r="BE100"/>
  <c r="AU100"/>
  <c r="H100"/>
  <c r="Q100" s="1"/>
  <c r="Z101" s="1"/>
  <c r="BQ101"/>
  <c r="BS101"/>
  <c r="BR101"/>
  <c r="AK101"/>
  <c r="BV100"/>
  <c r="O100"/>
  <c r="N212" i="12"/>
  <c r="J212"/>
  <c r="BD119" i="13"/>
  <c r="F311" i="7" l="1"/>
  <c r="BK100" i="13"/>
  <c r="BL101" s="1"/>
  <c r="K100"/>
  <c r="N100" s="1"/>
  <c r="AT101"/>
  <c r="J101" s="1"/>
  <c r="AJ101"/>
  <c r="BU100"/>
  <c r="BA101"/>
  <c r="BC119"/>
  <c r="AS101" l="1"/>
  <c r="BI101" s="1"/>
  <c r="BG101"/>
  <c r="BJ101"/>
  <c r="AW101"/>
  <c r="AI101"/>
  <c r="BT100"/>
  <c r="BW100" s="1"/>
  <c r="BX100" s="1"/>
  <c r="I312" i="7"/>
  <c r="K312"/>
  <c r="J312"/>
  <c r="Q312"/>
  <c r="G312"/>
  <c r="R312"/>
  <c r="H312"/>
  <c r="N312"/>
  <c r="O312"/>
  <c r="P312"/>
  <c r="S101" i="13"/>
  <c r="AB102" s="1"/>
  <c r="M101"/>
  <c r="BB119"/>
  <c r="BD120"/>
  <c r="AV101" l="1"/>
  <c r="BF101"/>
  <c r="I101"/>
  <c r="R101" s="1"/>
  <c r="AA102" s="1"/>
  <c r="AR101"/>
  <c r="BE101" s="1"/>
  <c r="BY100"/>
  <c r="H101"/>
  <c r="S312" i="7"/>
  <c r="K212" i="12" s="1"/>
  <c r="L212" s="1"/>
  <c r="M212" s="1"/>
  <c r="P101" i="13"/>
  <c r="L312" i="7"/>
  <c r="G212" i="12" s="1"/>
  <c r="H212" s="1"/>
  <c r="I212" s="1"/>
  <c r="BC120" i="13"/>
  <c r="BP102" l="1"/>
  <c r="BN102"/>
  <c r="BO102"/>
  <c r="L101"/>
  <c r="AU101"/>
  <c r="BH101"/>
  <c r="BQ102"/>
  <c r="BR102"/>
  <c r="BS102"/>
  <c r="AK102"/>
  <c r="BV101"/>
  <c r="J213" i="12"/>
  <c r="O101" i="13"/>
  <c r="N213" i="12"/>
  <c r="K101" i="13"/>
  <c r="Q101"/>
  <c r="Z102" s="1"/>
  <c r="F312" i="7" s="1"/>
  <c r="BK101" i="13"/>
  <c r="BL102" s="1"/>
  <c r="AT102" l="1"/>
  <c r="J102" s="1"/>
  <c r="AJ102"/>
  <c r="BU101"/>
  <c r="BA102"/>
  <c r="N101"/>
  <c r="BB120"/>
  <c r="BG102" l="1"/>
  <c r="BJ102"/>
  <c r="AW102"/>
  <c r="AS102"/>
  <c r="AV102" s="1"/>
  <c r="AI102"/>
  <c r="BT101"/>
  <c r="BW101" s="1"/>
  <c r="BX101" s="1"/>
  <c r="Q313" i="7"/>
  <c r="N313"/>
  <c r="K313"/>
  <c r="I313"/>
  <c r="O313"/>
  <c r="H313"/>
  <c r="G313"/>
  <c r="P313"/>
  <c r="J313"/>
  <c r="R313"/>
  <c r="S102" i="13"/>
  <c r="AB103" s="1"/>
  <c r="M102"/>
  <c r="BB121"/>
  <c r="BC121"/>
  <c r="BI102" l="1"/>
  <c r="AR102"/>
  <c r="BH102" s="1"/>
  <c r="I102"/>
  <c r="L102" s="1"/>
  <c r="BF102"/>
  <c r="BY101"/>
  <c r="S313" i="7"/>
  <c r="K213" i="12" s="1"/>
  <c r="L213" s="1"/>
  <c r="M213" s="1"/>
  <c r="P102" i="13"/>
  <c r="L313" i="7"/>
  <c r="G213" i="12" s="1"/>
  <c r="H213" s="1"/>
  <c r="I213" s="1"/>
  <c r="BD121" i="13"/>
  <c r="H102" l="1"/>
  <c r="Q102" s="1"/>
  <c r="Z103" s="1"/>
  <c r="BN103"/>
  <c r="BP103"/>
  <c r="BO103"/>
  <c r="BE102"/>
  <c r="R102"/>
  <c r="AA103" s="1"/>
  <c r="AU102"/>
  <c r="BQ103"/>
  <c r="BS103"/>
  <c r="BR103"/>
  <c r="AK103"/>
  <c r="BV102"/>
  <c r="J214" i="12"/>
  <c r="O102" i="13"/>
  <c r="N214" i="12"/>
  <c r="BK102" i="13"/>
  <c r="BL103" s="1"/>
  <c r="BB122"/>
  <c r="K102" l="1"/>
  <c r="N102" s="1"/>
  <c r="F313" i="7"/>
  <c r="AT103" i="13"/>
  <c r="BG103" s="1"/>
  <c r="AJ103"/>
  <c r="BU102"/>
  <c r="BA103"/>
  <c r="BC122"/>
  <c r="BJ103" l="1"/>
  <c r="J103"/>
  <c r="M103" s="1"/>
  <c r="AW103"/>
  <c r="AS103"/>
  <c r="BI103" s="1"/>
  <c r="AI103"/>
  <c r="BT102"/>
  <c r="BW102" s="1"/>
  <c r="BY102" s="1"/>
  <c r="N314" i="7"/>
  <c r="H314"/>
  <c r="P314"/>
  <c r="K314"/>
  <c r="O314"/>
  <c r="J314"/>
  <c r="Q314"/>
  <c r="R314"/>
  <c r="G314"/>
  <c r="I314"/>
  <c r="BD122" i="13"/>
  <c r="I103" l="1"/>
  <c r="R103" s="1"/>
  <c r="AA104" s="1"/>
  <c r="BF103"/>
  <c r="S103"/>
  <c r="AB104" s="1"/>
  <c r="AV103"/>
  <c r="AR103"/>
  <c r="AU103" s="1"/>
  <c r="BX102"/>
  <c r="P103"/>
  <c r="S314" i="7"/>
  <c r="K214" i="12" s="1"/>
  <c r="L214" s="1"/>
  <c r="M214" s="1"/>
  <c r="L314" i="7"/>
  <c r="G214" i="12" s="1"/>
  <c r="H214" s="1"/>
  <c r="I214" s="1"/>
  <c r="BD123" i="13"/>
  <c r="BB123"/>
  <c r="L103" l="1"/>
  <c r="O103" s="1"/>
  <c r="BO104"/>
  <c r="BN104"/>
  <c r="BP104"/>
  <c r="BH103"/>
  <c r="H103"/>
  <c r="K103" s="1"/>
  <c r="BE103"/>
  <c r="BQ104"/>
  <c r="BR104"/>
  <c r="BS104"/>
  <c r="AK104"/>
  <c r="BV103"/>
  <c r="J215" i="12"/>
  <c r="N215"/>
  <c r="BC123" i="13"/>
  <c r="Q103" l="1"/>
  <c r="Z104" s="1"/>
  <c r="F314" i="7" s="1"/>
  <c r="BK103" i="13"/>
  <c r="BL104" s="1"/>
  <c r="AT104"/>
  <c r="BJ104" s="1"/>
  <c r="AJ104"/>
  <c r="BU103"/>
  <c r="N103"/>
  <c r="J104" l="1"/>
  <c r="M104" s="1"/>
  <c r="AW104"/>
  <c r="BA104"/>
  <c r="BG104"/>
  <c r="AS104"/>
  <c r="BF104" s="1"/>
  <c r="AI104"/>
  <c r="BT103"/>
  <c r="BW103" s="1"/>
  <c r="BY103" s="1"/>
  <c r="G315" i="7"/>
  <c r="I315"/>
  <c r="O315"/>
  <c r="P315"/>
  <c r="Q315"/>
  <c r="N315"/>
  <c r="J315"/>
  <c r="R315"/>
  <c r="H315"/>
  <c r="K315"/>
  <c r="BC124" i="13"/>
  <c r="BD124"/>
  <c r="BB124"/>
  <c r="S104" l="1"/>
  <c r="AB105" s="1"/>
  <c r="I104"/>
  <c r="R104" s="1"/>
  <c r="AA105" s="1"/>
  <c r="BI104"/>
  <c r="AV104"/>
  <c r="AR104"/>
  <c r="BH104" s="1"/>
  <c r="BX103"/>
  <c r="P104"/>
  <c r="S315" i="7"/>
  <c r="K215" i="12" s="1"/>
  <c r="L215" s="1"/>
  <c r="M215" s="1"/>
  <c r="L315" i="7"/>
  <c r="G215" i="12" s="1"/>
  <c r="H215" s="1"/>
  <c r="I215" s="1"/>
  <c r="L104" i="13" l="1"/>
  <c r="O104" s="1"/>
  <c r="BP105"/>
  <c r="BO105"/>
  <c r="BN105"/>
  <c r="BE104"/>
  <c r="AU104"/>
  <c r="H104"/>
  <c r="K104" s="1"/>
  <c r="BQ105"/>
  <c r="BS105"/>
  <c r="BR105"/>
  <c r="AK105"/>
  <c r="BV104"/>
  <c r="J216" i="12"/>
  <c r="N216"/>
  <c r="BC125" i="13"/>
  <c r="BB125"/>
  <c r="Q104" l="1"/>
  <c r="Z105" s="1"/>
  <c r="F315" i="7" s="1"/>
  <c r="BK104" i="13"/>
  <c r="BL105" s="1"/>
  <c r="AT105"/>
  <c r="BJ105" s="1"/>
  <c r="AJ105"/>
  <c r="BU104"/>
  <c r="N104"/>
  <c r="BD125"/>
  <c r="BA105" l="1"/>
  <c r="AS105"/>
  <c r="BF105" s="1"/>
  <c r="BG105"/>
  <c r="J105"/>
  <c r="AW105"/>
  <c r="AI105"/>
  <c r="BT104"/>
  <c r="BW104" s="1"/>
  <c r="BX104" s="1"/>
  <c r="I316" i="7"/>
  <c r="K316"/>
  <c r="O316"/>
  <c r="N316"/>
  <c r="R316"/>
  <c r="G316"/>
  <c r="H316"/>
  <c r="J316"/>
  <c r="Q316"/>
  <c r="P316"/>
  <c r="S105" i="13"/>
  <c r="AB106" s="1"/>
  <c r="M105"/>
  <c r="I105" l="1"/>
  <c r="R105" s="1"/>
  <c r="AA106" s="1"/>
  <c r="BI105"/>
  <c r="AV105"/>
  <c r="AR105"/>
  <c r="BE105" s="1"/>
  <c r="BY104"/>
  <c r="S316" i="7"/>
  <c r="K216" i="12" s="1"/>
  <c r="L216" s="1"/>
  <c r="M216" s="1"/>
  <c r="BH105" i="13"/>
  <c r="P105"/>
  <c r="L316" i="7"/>
  <c r="G216" i="12" s="1"/>
  <c r="H216" s="1"/>
  <c r="I216" s="1"/>
  <c r="BD126" i="13"/>
  <c r="BC126"/>
  <c r="BB126"/>
  <c r="BP106" l="1"/>
  <c r="BO106"/>
  <c r="BN106"/>
  <c r="L105"/>
  <c r="H105"/>
  <c r="K105" s="1"/>
  <c r="AU105"/>
  <c r="BQ106"/>
  <c r="BR106"/>
  <c r="BS106"/>
  <c r="AK106"/>
  <c r="BV105"/>
  <c r="J217" i="12"/>
  <c r="O105" i="13"/>
  <c r="N217" i="12"/>
  <c r="BK105" i="13" l="1"/>
  <c r="BL106" s="1"/>
  <c r="Q105"/>
  <c r="Z106" s="1"/>
  <c r="F316" i="7" s="1"/>
  <c r="AT106" i="13"/>
  <c r="J106" s="1"/>
  <c r="AJ106"/>
  <c r="BU105"/>
  <c r="N105"/>
  <c r="BD127"/>
  <c r="BA106" l="1"/>
  <c r="AS106"/>
  <c r="I106" s="1"/>
  <c r="BG106"/>
  <c r="BJ106"/>
  <c r="AW106"/>
  <c r="AI106"/>
  <c r="BT105"/>
  <c r="BW105" s="1"/>
  <c r="BY105" s="1"/>
  <c r="S106"/>
  <c r="AB107" s="1"/>
  <c r="M106"/>
  <c r="N317" i="7"/>
  <c r="I317"/>
  <c r="G317"/>
  <c r="O317"/>
  <c r="H317"/>
  <c r="K317"/>
  <c r="P317"/>
  <c r="R317"/>
  <c r="J317"/>
  <c r="Q317"/>
  <c r="BC127" i="13"/>
  <c r="BB127"/>
  <c r="AR106" l="1"/>
  <c r="BE106" s="1"/>
  <c r="BF106"/>
  <c r="BI106"/>
  <c r="AV106"/>
  <c r="BX105"/>
  <c r="R106"/>
  <c r="AA107" s="1"/>
  <c r="L106"/>
  <c r="P106"/>
  <c r="L317" i="7"/>
  <c r="G217" i="12" s="1"/>
  <c r="H217" s="1"/>
  <c r="I217" s="1"/>
  <c r="S317" i="7"/>
  <c r="K217" i="12" s="1"/>
  <c r="L217" s="1"/>
  <c r="M217" s="1"/>
  <c r="BH106" i="13" l="1"/>
  <c r="BN107"/>
  <c r="BO107"/>
  <c r="BP107"/>
  <c r="AU106"/>
  <c r="H106"/>
  <c r="Q106" s="1"/>
  <c r="Z107" s="1"/>
  <c r="F317" i="7" s="1"/>
  <c r="BQ107" i="13"/>
  <c r="BS107"/>
  <c r="BR107"/>
  <c r="AK107"/>
  <c r="BV106"/>
  <c r="O106"/>
  <c r="J218" i="12"/>
  <c r="N218"/>
  <c r="BB128" i="13"/>
  <c r="BC128"/>
  <c r="BD128"/>
  <c r="K106" l="1"/>
  <c r="N106" s="1"/>
  <c r="BK106"/>
  <c r="BL107" s="1"/>
  <c r="AT107"/>
  <c r="J107" s="1"/>
  <c r="AJ107"/>
  <c r="BU106"/>
  <c r="BA107"/>
  <c r="AS107" l="1"/>
  <c r="BF107" s="1"/>
  <c r="BG107"/>
  <c r="AW107"/>
  <c r="BJ107"/>
  <c r="AI107"/>
  <c r="BT106"/>
  <c r="BW106" s="1"/>
  <c r="BX106" s="1"/>
  <c r="I318" i="7"/>
  <c r="K318"/>
  <c r="N318"/>
  <c r="R318"/>
  <c r="G318"/>
  <c r="H318"/>
  <c r="P318"/>
  <c r="O318"/>
  <c r="Q318"/>
  <c r="J318"/>
  <c r="BI107" i="13"/>
  <c r="M107"/>
  <c r="S107"/>
  <c r="AB108" s="1"/>
  <c r="AR107" l="1"/>
  <c r="BE107" s="1"/>
  <c r="AV107"/>
  <c r="I107"/>
  <c r="L107" s="1"/>
  <c r="BY106"/>
  <c r="R107"/>
  <c r="AA108" s="1"/>
  <c r="P107"/>
  <c r="L318" i="7"/>
  <c r="G218" i="12" s="1"/>
  <c r="H218" s="1"/>
  <c r="I218" s="1"/>
  <c r="S318" i="7"/>
  <c r="K218" i="12" s="1"/>
  <c r="L218" s="1"/>
  <c r="M218" s="1"/>
  <c r="BB129" i="13"/>
  <c r="BC129"/>
  <c r="BD129"/>
  <c r="BO108" l="1"/>
  <c r="BN108"/>
  <c r="BP108"/>
  <c r="BH107"/>
  <c r="H107"/>
  <c r="K107" s="1"/>
  <c r="AU107"/>
  <c r="BQ108"/>
  <c r="BR108"/>
  <c r="BS108"/>
  <c r="AK108"/>
  <c r="BV107"/>
  <c r="O107"/>
  <c r="N219" i="12"/>
  <c r="J219"/>
  <c r="Q107" i="13" l="1"/>
  <c r="Z108" s="1"/>
  <c r="F318" i="7" s="1"/>
  <c r="AT108" i="13"/>
  <c r="BG108" s="1"/>
  <c r="BK107"/>
  <c r="BL108" s="1"/>
  <c r="AJ108"/>
  <c r="BU107"/>
  <c r="N107"/>
  <c r="BB130"/>
  <c r="BC130"/>
  <c r="BA108" l="1"/>
  <c r="J108"/>
  <c r="M108" s="1"/>
  <c r="AS108"/>
  <c r="BF108" s="1"/>
  <c r="AW108"/>
  <c r="BJ108"/>
  <c r="AI108"/>
  <c r="BT107"/>
  <c r="BW107" s="1"/>
  <c r="BX107" s="1"/>
  <c r="K319" i="7"/>
  <c r="I319"/>
  <c r="N319"/>
  <c r="P319"/>
  <c r="O319"/>
  <c r="G319"/>
  <c r="R319"/>
  <c r="H319"/>
  <c r="J319"/>
  <c r="Q319"/>
  <c r="BD130" i="13"/>
  <c r="BI108" l="1"/>
  <c r="S108"/>
  <c r="AB109" s="1"/>
  <c r="AV108"/>
  <c r="I108"/>
  <c r="L108" s="1"/>
  <c r="AR108"/>
  <c r="H108" s="1"/>
  <c r="BY107"/>
  <c r="L319" i="7"/>
  <c r="G219" i="12" s="1"/>
  <c r="H219" s="1"/>
  <c r="I219" s="1"/>
  <c r="R108" i="13"/>
  <c r="AA109" s="1"/>
  <c r="S319" i="7"/>
  <c r="K219" i="12" s="1"/>
  <c r="L219" s="1"/>
  <c r="M219" s="1"/>
  <c r="P108" i="13"/>
  <c r="BP109" l="1"/>
  <c r="BO109"/>
  <c r="BN109"/>
  <c r="BH108"/>
  <c r="AU108"/>
  <c r="BE108"/>
  <c r="BQ109"/>
  <c r="BS109"/>
  <c r="BR109"/>
  <c r="AK109"/>
  <c r="BV108"/>
  <c r="N220" i="12"/>
  <c r="Q108" i="13"/>
  <c r="Z109" s="1"/>
  <c r="F319" i="7" s="1"/>
  <c r="K108" i="13"/>
  <c r="BK108"/>
  <c r="BL109" s="1"/>
  <c r="J220" i="12"/>
  <c r="O108" i="13"/>
  <c r="BD131"/>
  <c r="BB131"/>
  <c r="BC131"/>
  <c r="AT109" l="1"/>
  <c r="J109" s="1"/>
  <c r="AJ109"/>
  <c r="BU108"/>
  <c r="BA109"/>
  <c r="N108"/>
  <c r="BJ109" l="1"/>
  <c r="AW109"/>
  <c r="BG109"/>
  <c r="AS109"/>
  <c r="BF109" s="1"/>
  <c r="AI109"/>
  <c r="BT108"/>
  <c r="BW108" s="1"/>
  <c r="BY108" s="1"/>
  <c r="S109"/>
  <c r="AB110" s="1"/>
  <c r="M109"/>
  <c r="J320" i="7"/>
  <c r="R320"/>
  <c r="O320"/>
  <c r="K320"/>
  <c r="G320"/>
  <c r="P320"/>
  <c r="I320"/>
  <c r="N320"/>
  <c r="H320"/>
  <c r="Q320"/>
  <c r="I109" i="13" l="1"/>
  <c r="L109" s="1"/>
  <c r="BI109"/>
  <c r="AV109"/>
  <c r="AR109"/>
  <c r="BH109" s="1"/>
  <c r="BX108"/>
  <c r="S320" i="7"/>
  <c r="K220" i="12" s="1"/>
  <c r="L220" s="1"/>
  <c r="M220" s="1"/>
  <c r="L320" i="7"/>
  <c r="G220" i="12" s="1"/>
  <c r="H220" s="1"/>
  <c r="I220" s="1"/>
  <c r="P109" i="13"/>
  <c r="BB132"/>
  <c r="BD132"/>
  <c r="BC132"/>
  <c r="BP110" l="1"/>
  <c r="BN110"/>
  <c r="BO110"/>
  <c r="H109"/>
  <c r="K109" s="1"/>
  <c r="R109"/>
  <c r="AA110" s="1"/>
  <c r="BE109"/>
  <c r="AU109"/>
  <c r="BQ110"/>
  <c r="BR110"/>
  <c r="BS110"/>
  <c r="AK110"/>
  <c r="BV109"/>
  <c r="N221" i="12"/>
  <c r="O109" i="13"/>
  <c r="Q109"/>
  <c r="Z110" s="1"/>
  <c r="BK109"/>
  <c r="BL110" s="1"/>
  <c r="J221" i="12"/>
  <c r="F320" i="7" l="1"/>
  <c r="AT110" i="13"/>
  <c r="BG110" s="1"/>
  <c r="AJ110"/>
  <c r="BU109"/>
  <c r="BA110"/>
  <c r="N109"/>
  <c r="BC133"/>
  <c r="AW110" l="1"/>
  <c r="BJ110"/>
  <c r="AS110"/>
  <c r="I110" s="1"/>
  <c r="J110"/>
  <c r="AI110"/>
  <c r="BT109"/>
  <c r="BW109" s="1"/>
  <c r="BX109" s="1"/>
  <c r="S110"/>
  <c r="AB111" s="1"/>
  <c r="M110"/>
  <c r="K321" i="7"/>
  <c r="P321"/>
  <c r="Q321"/>
  <c r="J321"/>
  <c r="O321"/>
  <c r="N321"/>
  <c r="G321"/>
  <c r="R321"/>
  <c r="H321"/>
  <c r="I321"/>
  <c r="BD133" i="13"/>
  <c r="BB133"/>
  <c r="BF110" l="1"/>
  <c r="AV110"/>
  <c r="AR110"/>
  <c r="BE110" s="1"/>
  <c r="BI110"/>
  <c r="BY109"/>
  <c r="BH110"/>
  <c r="S321" i="7"/>
  <c r="K221" i="12" s="1"/>
  <c r="L221" s="1"/>
  <c r="M221" s="1"/>
  <c r="P110" i="13"/>
  <c r="L321" i="7"/>
  <c r="G221" i="12" s="1"/>
  <c r="H221" s="1"/>
  <c r="I221" s="1"/>
  <c r="R110" i="13"/>
  <c r="AA111" s="1"/>
  <c r="L110"/>
  <c r="H110" l="1"/>
  <c r="K110" s="1"/>
  <c r="AU110"/>
  <c r="BN111"/>
  <c r="BP111"/>
  <c r="BO111"/>
  <c r="BQ111"/>
  <c r="BS111"/>
  <c r="BR111"/>
  <c r="AK111"/>
  <c r="BV110"/>
  <c r="J222" i="12"/>
  <c r="N222"/>
  <c r="O110" i="13"/>
  <c r="BD134"/>
  <c r="BC134"/>
  <c r="BK110" l="1"/>
  <c r="BL111" s="1"/>
  <c r="Q110"/>
  <c r="Z111" s="1"/>
  <c r="F321" i="7" s="1"/>
  <c r="AT111" i="13"/>
  <c r="J111" s="1"/>
  <c r="AJ111"/>
  <c r="BU110"/>
  <c r="BA111"/>
  <c r="N110"/>
  <c r="BB134"/>
  <c r="AW111" l="1"/>
  <c r="BJ111"/>
  <c r="BG111"/>
  <c r="AS111"/>
  <c r="AV111" s="1"/>
  <c r="AI111"/>
  <c r="BT110"/>
  <c r="BW110" s="1"/>
  <c r="BY110" s="1"/>
  <c r="Q322" i="7"/>
  <c r="K322"/>
  <c r="P322"/>
  <c r="I322"/>
  <c r="J322"/>
  <c r="H322"/>
  <c r="R322"/>
  <c r="N322"/>
  <c r="G322"/>
  <c r="O322"/>
  <c r="S111" i="13"/>
  <c r="AB112" s="1"/>
  <c r="M111"/>
  <c r="BI111"/>
  <c r="AR111" l="1"/>
  <c r="BE111" s="1"/>
  <c r="I111"/>
  <c r="L111" s="1"/>
  <c r="BF111"/>
  <c r="BX110"/>
  <c r="P111"/>
  <c r="S322" i="7"/>
  <c r="K222" i="12" s="1"/>
  <c r="L222" s="1"/>
  <c r="M222" s="1"/>
  <c r="L322" i="7"/>
  <c r="G222" i="12" s="1"/>
  <c r="H222" s="1"/>
  <c r="I222" s="1"/>
  <c r="BB135" i="13"/>
  <c r="BC135"/>
  <c r="BD135"/>
  <c r="R111" l="1"/>
  <c r="AA112" s="1"/>
  <c r="H111"/>
  <c r="K111" s="1"/>
  <c r="BH111"/>
  <c r="AU111"/>
  <c r="BO112"/>
  <c r="BN112"/>
  <c r="BP112"/>
  <c r="BQ112"/>
  <c r="BR112"/>
  <c r="BS112"/>
  <c r="AK112"/>
  <c r="BV111"/>
  <c r="N223" i="12"/>
  <c r="O111" i="13"/>
  <c r="J223" i="12"/>
  <c r="BK111" i="13" l="1"/>
  <c r="BL112" s="1"/>
  <c r="Q111"/>
  <c r="Z112" s="1"/>
  <c r="F322" i="7" s="1"/>
  <c r="AT112" i="13"/>
  <c r="BJ112" s="1"/>
  <c r="AJ112"/>
  <c r="BU111"/>
  <c r="N111"/>
  <c r="BA112" l="1"/>
  <c r="AS112"/>
  <c r="BF112" s="1"/>
  <c r="BG112"/>
  <c r="J112"/>
  <c r="M112" s="1"/>
  <c r="AW112"/>
  <c r="AI112"/>
  <c r="BT111"/>
  <c r="BW111" s="1"/>
  <c r="BX111" s="1"/>
  <c r="S112"/>
  <c r="AB113" s="1"/>
  <c r="H323" i="7"/>
  <c r="O323"/>
  <c r="N323"/>
  <c r="J323"/>
  <c r="I323"/>
  <c r="R323"/>
  <c r="K323"/>
  <c r="G323"/>
  <c r="Q323"/>
  <c r="P323"/>
  <c r="BD136" i="13"/>
  <c r="BB136"/>
  <c r="BC136"/>
  <c r="I112" l="1"/>
  <c r="R112" s="1"/>
  <c r="AA113" s="1"/>
  <c r="BI112"/>
  <c r="AV112"/>
  <c r="AR112"/>
  <c r="BE112" s="1"/>
  <c r="BY111"/>
  <c r="P112"/>
  <c r="S323" i="7"/>
  <c r="K223" i="12" s="1"/>
  <c r="L223" s="1"/>
  <c r="M223" s="1"/>
  <c r="L323" i="7"/>
  <c r="G223" i="12" s="1"/>
  <c r="H223" s="1"/>
  <c r="I223" s="1"/>
  <c r="L112" i="13" l="1"/>
  <c r="O112" s="1"/>
  <c r="BP113"/>
  <c r="BO113"/>
  <c r="BN113"/>
  <c r="H112"/>
  <c r="Q112" s="1"/>
  <c r="Z113" s="1"/>
  <c r="F323" i="7" s="1"/>
  <c r="BH112" i="13"/>
  <c r="AU112"/>
  <c r="BQ113"/>
  <c r="BS113"/>
  <c r="BR113"/>
  <c r="AK113"/>
  <c r="BV112"/>
  <c r="J224" i="12"/>
  <c r="N224"/>
  <c r="BD137" i="13"/>
  <c r="BC137"/>
  <c r="K112" l="1"/>
  <c r="N112" s="1"/>
  <c r="BK112"/>
  <c r="BL113" s="1"/>
  <c r="AT113"/>
  <c r="AW113" s="1"/>
  <c r="AJ113"/>
  <c r="BU112"/>
  <c r="BA113"/>
  <c r="BB137"/>
  <c r="BG113" l="1"/>
  <c r="BJ113"/>
  <c r="J113"/>
  <c r="S113" s="1"/>
  <c r="AB114" s="1"/>
  <c r="AS113"/>
  <c r="BF113" s="1"/>
  <c r="AI113"/>
  <c r="BT112"/>
  <c r="BW112" s="1"/>
  <c r="BY112" s="1"/>
  <c r="R324" i="7"/>
  <c r="P324"/>
  <c r="O324"/>
  <c r="N324"/>
  <c r="G324"/>
  <c r="Q324"/>
  <c r="H324"/>
  <c r="K324"/>
  <c r="J324"/>
  <c r="I324"/>
  <c r="I113" i="13"/>
  <c r="M113" l="1"/>
  <c r="P113" s="1"/>
  <c r="AV113"/>
  <c r="AR113"/>
  <c r="H113" s="1"/>
  <c r="BI113"/>
  <c r="BX112"/>
  <c r="R113"/>
  <c r="AA114" s="1"/>
  <c r="L113"/>
  <c r="S324" i="7"/>
  <c r="K224" i="12" s="1"/>
  <c r="L224" s="1"/>
  <c r="M224" s="1"/>
  <c r="L324" i="7"/>
  <c r="G224" i="12" s="1"/>
  <c r="H224" s="1"/>
  <c r="I224" s="1"/>
  <c r="BB138" i="13"/>
  <c r="BC138"/>
  <c r="BD138"/>
  <c r="BP114" l="1"/>
  <c r="BO114"/>
  <c r="BN114"/>
  <c r="BE113"/>
  <c r="BH113"/>
  <c r="AU113"/>
  <c r="BQ114"/>
  <c r="BR114"/>
  <c r="BS114"/>
  <c r="AK114"/>
  <c r="BV113"/>
  <c r="J225" i="12"/>
  <c r="BK113" i="13"/>
  <c r="BL114" s="1"/>
  <c r="Q113"/>
  <c r="Z114" s="1"/>
  <c r="F324" i="7" s="1"/>
  <c r="K113" i="13"/>
  <c r="N225" i="12"/>
  <c r="O113" i="13"/>
  <c r="AT114" l="1"/>
  <c r="BJ114" s="1"/>
  <c r="AJ114"/>
  <c r="BU113"/>
  <c r="BA114"/>
  <c r="N113"/>
  <c r="BC139"/>
  <c r="BD139"/>
  <c r="AW114" l="1"/>
  <c r="J114"/>
  <c r="S114" s="1"/>
  <c r="AB115" s="1"/>
  <c r="BG114"/>
  <c r="AS114"/>
  <c r="BF114" s="1"/>
  <c r="AI114"/>
  <c r="BT113"/>
  <c r="BW113" s="1"/>
  <c r="BY113" s="1"/>
  <c r="I325" i="7"/>
  <c r="K325"/>
  <c r="H325"/>
  <c r="Q325"/>
  <c r="R325"/>
  <c r="N325"/>
  <c r="J325"/>
  <c r="O325"/>
  <c r="G325"/>
  <c r="P325"/>
  <c r="BB139" i="13"/>
  <c r="M114" l="1"/>
  <c r="P114" s="1"/>
  <c r="BI114"/>
  <c r="AV114"/>
  <c r="AR114"/>
  <c r="BH114" s="1"/>
  <c r="I114"/>
  <c r="L114" s="1"/>
  <c r="BX113"/>
  <c r="L325" i="7"/>
  <c r="G225" i="12" s="1"/>
  <c r="H225" s="1"/>
  <c r="I225" s="1"/>
  <c r="S325" i="7"/>
  <c r="K225" i="12" s="1"/>
  <c r="L225" s="1"/>
  <c r="M225" s="1"/>
  <c r="BB140" i="13"/>
  <c r="R114" l="1"/>
  <c r="AA115" s="1"/>
  <c r="BN115"/>
  <c r="BO115"/>
  <c r="BP115"/>
  <c r="H114"/>
  <c r="K114" s="1"/>
  <c r="BE114"/>
  <c r="AU114"/>
  <c r="BQ115"/>
  <c r="BS115"/>
  <c r="BR115"/>
  <c r="AK115"/>
  <c r="BV114"/>
  <c r="J226" i="12"/>
  <c r="O114" i="13"/>
  <c r="N226" i="12"/>
  <c r="BD140" i="13"/>
  <c r="BC140"/>
  <c r="BK114" l="1"/>
  <c r="BL115" s="1"/>
  <c r="Q114"/>
  <c r="Z115" s="1"/>
  <c r="F325" i="7" s="1"/>
  <c r="AT115" i="13"/>
  <c r="BG115" s="1"/>
  <c r="AJ115"/>
  <c r="BU114"/>
  <c r="BA115"/>
  <c r="N114"/>
  <c r="AS115" l="1"/>
  <c r="BF115" s="1"/>
  <c r="J115"/>
  <c r="S115" s="1"/>
  <c r="AB116" s="1"/>
  <c r="BJ115"/>
  <c r="AW115"/>
  <c r="AI115"/>
  <c r="BT114"/>
  <c r="BW114" s="1"/>
  <c r="BY114" s="1"/>
  <c r="N326" i="7"/>
  <c r="I326"/>
  <c r="H326"/>
  <c r="Q326"/>
  <c r="J326"/>
  <c r="O326"/>
  <c r="R326"/>
  <c r="P326"/>
  <c r="G326"/>
  <c r="K326"/>
  <c r="BC141" i="13"/>
  <c r="M115" l="1"/>
  <c r="P115" s="1"/>
  <c r="I115"/>
  <c r="L115" s="1"/>
  <c r="BI115"/>
  <c r="AV115"/>
  <c r="AR115"/>
  <c r="BH115" s="1"/>
  <c r="BX114"/>
  <c r="L326" i="7"/>
  <c r="G226" i="12" s="1"/>
  <c r="H226" s="1"/>
  <c r="I226" s="1"/>
  <c r="S326" i="7"/>
  <c r="K226" i="12" s="1"/>
  <c r="L226" s="1"/>
  <c r="M226" s="1"/>
  <c r="BB141" i="13"/>
  <c r="BD141"/>
  <c r="R115" l="1"/>
  <c r="AA116" s="1"/>
  <c r="BO116"/>
  <c r="BN116"/>
  <c r="BP116"/>
  <c r="H115"/>
  <c r="K115" s="1"/>
  <c r="BE115"/>
  <c r="AU115"/>
  <c r="BQ116"/>
  <c r="BR116"/>
  <c r="BS116"/>
  <c r="AK116"/>
  <c r="BV115"/>
  <c r="N227" i="12"/>
  <c r="O115" i="13"/>
  <c r="J227" i="12"/>
  <c r="Q115" i="13" l="1"/>
  <c r="Z116" s="1"/>
  <c r="F326" i="7" s="1"/>
  <c r="BK115" i="13"/>
  <c r="BL116" s="1"/>
  <c r="AT116"/>
  <c r="BG116" s="1"/>
  <c r="AJ116"/>
  <c r="BU115"/>
  <c r="N115"/>
  <c r="BB142"/>
  <c r="BC142"/>
  <c r="BD142"/>
  <c r="BA116" l="1"/>
  <c r="AW116"/>
  <c r="AS116"/>
  <c r="BI116" s="1"/>
  <c r="BJ116"/>
  <c r="J116"/>
  <c r="S116" s="1"/>
  <c r="AB117" s="1"/>
  <c r="AI116"/>
  <c r="BT115"/>
  <c r="BW115" s="1"/>
  <c r="BY115" s="1"/>
  <c r="J327" i="7"/>
  <c r="N327"/>
  <c r="R327"/>
  <c r="G327"/>
  <c r="P327"/>
  <c r="H327"/>
  <c r="I327"/>
  <c r="Q327"/>
  <c r="O327"/>
  <c r="K327"/>
  <c r="I116" i="13" l="1"/>
  <c r="L116" s="1"/>
  <c r="BF116"/>
  <c r="AV116"/>
  <c r="AR116"/>
  <c r="BH116" s="1"/>
  <c r="M116"/>
  <c r="P116" s="1"/>
  <c r="BX115"/>
  <c r="L327" i="7"/>
  <c r="G227" i="12" s="1"/>
  <c r="H227" s="1"/>
  <c r="I227" s="1"/>
  <c r="S327" i="7"/>
  <c r="K227" i="12" s="1"/>
  <c r="L227" s="1"/>
  <c r="M227" s="1"/>
  <c r="BD143" i="13"/>
  <c r="BP117" l="1"/>
  <c r="BO117"/>
  <c r="BN117"/>
  <c r="R116"/>
  <c r="AA117" s="1"/>
  <c r="BE116"/>
  <c r="H116"/>
  <c r="K116" s="1"/>
  <c r="AU116"/>
  <c r="BQ117"/>
  <c r="BS117"/>
  <c r="BR117"/>
  <c r="AK117"/>
  <c r="BV116"/>
  <c r="N228" i="12"/>
  <c r="O116" i="13"/>
  <c r="J228" i="12"/>
  <c r="BC143" i="13"/>
  <c r="BB143"/>
  <c r="Q116" l="1"/>
  <c r="Z117" s="1"/>
  <c r="F327" i="7" s="1"/>
  <c r="AT117" i="13"/>
  <c r="BG117" s="1"/>
  <c r="BK116"/>
  <c r="BL117" s="1"/>
  <c r="AJ117"/>
  <c r="BU116"/>
  <c r="N116"/>
  <c r="BA117" l="1"/>
  <c r="J117"/>
  <c r="M117" s="1"/>
  <c r="AS117"/>
  <c r="I117" s="1"/>
  <c r="AW117"/>
  <c r="BJ117"/>
  <c r="AI117"/>
  <c r="BT116"/>
  <c r="BW116" s="1"/>
  <c r="BX116" s="1"/>
  <c r="H328" i="7"/>
  <c r="J328"/>
  <c r="Q328"/>
  <c r="P328"/>
  <c r="R328"/>
  <c r="N328"/>
  <c r="O328"/>
  <c r="G328"/>
  <c r="I328"/>
  <c r="K328"/>
  <c r="BD144" i="13"/>
  <c r="S117" l="1"/>
  <c r="AB118" s="1"/>
  <c r="AV117"/>
  <c r="BF117"/>
  <c r="BI117"/>
  <c r="AR117"/>
  <c r="BH117" s="1"/>
  <c r="BY116"/>
  <c r="S328" i="7"/>
  <c r="K228" i="12" s="1"/>
  <c r="L228" s="1"/>
  <c r="M228" s="1"/>
  <c r="P117" i="13"/>
  <c r="L117"/>
  <c r="R117"/>
  <c r="AA118" s="1"/>
  <c r="L328" i="7"/>
  <c r="G228" i="12" s="1"/>
  <c r="H228" s="1"/>
  <c r="I228" s="1"/>
  <c r="BB144" i="13"/>
  <c r="BC144"/>
  <c r="BP118" l="1"/>
  <c r="BN118"/>
  <c r="BO118"/>
  <c r="BE117"/>
  <c r="AU117"/>
  <c r="H117"/>
  <c r="K117" s="1"/>
  <c r="BQ118"/>
  <c r="BR118"/>
  <c r="BS118"/>
  <c r="AK118"/>
  <c r="BV117"/>
  <c r="O117"/>
  <c r="J229" i="12"/>
  <c r="N229"/>
  <c r="BK117" i="13" l="1"/>
  <c r="BL118" s="1"/>
  <c r="Q117"/>
  <c r="Z118" s="1"/>
  <c r="F328" i="7" s="1"/>
  <c r="AT118" i="13"/>
  <c r="J118" s="1"/>
  <c r="AJ118"/>
  <c r="BU117"/>
  <c r="N117"/>
  <c r="BB145"/>
  <c r="BD145"/>
  <c r="BA118" l="1"/>
  <c r="AW118"/>
  <c r="BJ118"/>
  <c r="AS118"/>
  <c r="BF118" s="1"/>
  <c r="BG118"/>
  <c r="AI118"/>
  <c r="BT117"/>
  <c r="BW117" s="1"/>
  <c r="BY117" s="1"/>
  <c r="BI118"/>
  <c r="J329" i="7"/>
  <c r="G329"/>
  <c r="P329"/>
  <c r="R329"/>
  <c r="K329"/>
  <c r="N329"/>
  <c r="Q329"/>
  <c r="H329"/>
  <c r="O329"/>
  <c r="I329"/>
  <c r="S118" i="13"/>
  <c r="AB119" s="1"/>
  <c r="M118"/>
  <c r="BC145"/>
  <c r="AV118" l="1"/>
  <c r="AR118"/>
  <c r="BE118" s="1"/>
  <c r="I118"/>
  <c r="R118" s="1"/>
  <c r="AA119" s="1"/>
  <c r="BX117"/>
  <c r="S329" i="7"/>
  <c r="K229" i="12" s="1"/>
  <c r="L229" s="1"/>
  <c r="M229" s="1"/>
  <c r="L329" i="7"/>
  <c r="G229" i="12" s="1"/>
  <c r="H229" s="1"/>
  <c r="I229" s="1"/>
  <c r="P118" i="13"/>
  <c r="BB146"/>
  <c r="BH118" l="1"/>
  <c r="BN119"/>
  <c r="BP119"/>
  <c r="BO119"/>
  <c r="H118"/>
  <c r="BK118" s="1"/>
  <c r="BL119" s="1"/>
  <c r="L118"/>
  <c r="O118" s="1"/>
  <c r="AU118"/>
  <c r="BQ119"/>
  <c r="BS119"/>
  <c r="BR119"/>
  <c r="AK119"/>
  <c r="BV118"/>
  <c r="N230" i="12"/>
  <c r="J230"/>
  <c r="Q118" i="13"/>
  <c r="Z119" s="1"/>
  <c r="F329" i="7" s="1"/>
  <c r="BD146" i="13"/>
  <c r="BC146"/>
  <c r="K118" l="1"/>
  <c r="N118" s="1"/>
  <c r="AT119"/>
  <c r="BG119" s="1"/>
  <c r="AJ119"/>
  <c r="BU118"/>
  <c r="BA119"/>
  <c r="BJ119" l="1"/>
  <c r="AW119"/>
  <c r="J119"/>
  <c r="M119" s="1"/>
  <c r="AS119"/>
  <c r="BF119" s="1"/>
  <c r="AI119"/>
  <c r="BT118"/>
  <c r="BW118" s="1"/>
  <c r="BX118" s="1"/>
  <c r="G330" i="7"/>
  <c r="R330"/>
  <c r="O330"/>
  <c r="H330"/>
  <c r="Q330"/>
  <c r="N330"/>
  <c r="P330"/>
  <c r="J330"/>
  <c r="I330"/>
  <c r="K330"/>
  <c r="S119" i="13"/>
  <c r="AB120" s="1"/>
  <c r="BB147"/>
  <c r="AR119" l="1"/>
  <c r="BE119" s="1"/>
  <c r="BI119"/>
  <c r="AV119"/>
  <c r="I119"/>
  <c r="R119" s="1"/>
  <c r="AA120" s="1"/>
  <c r="BY118"/>
  <c r="L330" i="7"/>
  <c r="G230" i="12" s="1"/>
  <c r="H230" s="1"/>
  <c r="I230" s="1"/>
  <c r="P119" i="13"/>
  <c r="S330" i="7"/>
  <c r="K230" i="12" s="1"/>
  <c r="L230" s="1"/>
  <c r="M230" s="1"/>
  <c r="BC147" i="13"/>
  <c r="BD147"/>
  <c r="L119" l="1"/>
  <c r="O119" s="1"/>
  <c r="BO120"/>
  <c r="BN120"/>
  <c r="BP120"/>
  <c r="BH119"/>
  <c r="H119"/>
  <c r="K119" s="1"/>
  <c r="AU119"/>
  <c r="BQ120"/>
  <c r="BR120"/>
  <c r="BS120"/>
  <c r="AK120"/>
  <c r="BV119"/>
  <c r="N231" i="12"/>
  <c r="J231"/>
  <c r="BK119" i="13" l="1"/>
  <c r="BL120" s="1"/>
  <c r="AT120"/>
  <c r="J120" s="1"/>
  <c r="Q119"/>
  <c r="Z120" s="1"/>
  <c r="F330" i="7" s="1"/>
  <c r="AJ120" i="13"/>
  <c r="BU119"/>
  <c r="BA120"/>
  <c r="N119"/>
  <c r="BC148"/>
  <c r="BD148"/>
  <c r="BB148"/>
  <c r="BJ120" l="1"/>
  <c r="AW120"/>
  <c r="BG120"/>
  <c r="AS120"/>
  <c r="AV120" s="1"/>
  <c r="AI120"/>
  <c r="BT119"/>
  <c r="BW119" s="1"/>
  <c r="BY119" s="1"/>
  <c r="J331" i="7"/>
  <c r="Q331"/>
  <c r="K331"/>
  <c r="I331"/>
  <c r="H331"/>
  <c r="P331"/>
  <c r="R331"/>
  <c r="G331"/>
  <c r="O331"/>
  <c r="N331"/>
  <c r="M120" i="13"/>
  <c r="S120"/>
  <c r="AB121" s="1"/>
  <c r="BI120" l="1"/>
  <c r="I120"/>
  <c r="L120" s="1"/>
  <c r="BF120"/>
  <c r="AR120"/>
  <c r="BH120" s="1"/>
  <c r="BX119"/>
  <c r="S331" i="7"/>
  <c r="K231" i="12" s="1"/>
  <c r="L231" s="1"/>
  <c r="M231" s="1"/>
  <c r="L331" i="7"/>
  <c r="G231" i="12" s="1"/>
  <c r="H231" s="1"/>
  <c r="I231" s="1"/>
  <c r="P120" i="13"/>
  <c r="BP121" l="1"/>
  <c r="BO121"/>
  <c r="BN121"/>
  <c r="R120"/>
  <c r="AA121" s="1"/>
  <c r="H120"/>
  <c r="K120" s="1"/>
  <c r="BE120"/>
  <c r="AU120"/>
  <c r="BQ121"/>
  <c r="BS121"/>
  <c r="BR121"/>
  <c r="AK121"/>
  <c r="BV120"/>
  <c r="N232" i="12"/>
  <c r="O120" i="13"/>
  <c r="J232" i="12"/>
  <c r="BD149" i="13"/>
  <c r="BB149"/>
  <c r="BC149"/>
  <c r="BK120" l="1"/>
  <c r="BL121" s="1"/>
  <c r="Q120"/>
  <c r="Z121" s="1"/>
  <c r="F331" i="7" s="1"/>
  <c r="AT121" i="13"/>
  <c r="BG121" s="1"/>
  <c r="AJ121"/>
  <c r="BU120"/>
  <c r="N120"/>
  <c r="BA121" l="1"/>
  <c r="BJ121"/>
  <c r="J121"/>
  <c r="M121" s="1"/>
  <c r="AW121"/>
  <c r="AS121"/>
  <c r="BF121" s="1"/>
  <c r="AI121"/>
  <c r="BT120"/>
  <c r="BW120" s="1"/>
  <c r="BX120" s="1"/>
  <c r="H332" i="7"/>
  <c r="K332"/>
  <c r="J332"/>
  <c r="G332"/>
  <c r="I332"/>
  <c r="Q332"/>
  <c r="R332"/>
  <c r="N332"/>
  <c r="P332"/>
  <c r="O332"/>
  <c r="BD150" i="13"/>
  <c r="BI121" l="1"/>
  <c r="S121"/>
  <c r="AB122" s="1"/>
  <c r="AR121"/>
  <c r="BH121" s="1"/>
  <c r="I121"/>
  <c r="L121" s="1"/>
  <c r="AV121"/>
  <c r="BY120"/>
  <c r="P121"/>
  <c r="S332" i="7"/>
  <c r="K232" i="12" s="1"/>
  <c r="L232" s="1"/>
  <c r="M232" s="1"/>
  <c r="L332" i="7"/>
  <c r="G232" i="12" s="1"/>
  <c r="H232" s="1"/>
  <c r="I232" s="1"/>
  <c r="BC150" i="13"/>
  <c r="BB150"/>
  <c r="R121" l="1"/>
  <c r="AA122" s="1"/>
  <c r="BP122"/>
  <c r="BO122"/>
  <c r="BN122"/>
  <c r="H121"/>
  <c r="BK121" s="1"/>
  <c r="BL122" s="1"/>
  <c r="BE121"/>
  <c r="AU121"/>
  <c r="BQ122"/>
  <c r="BR122"/>
  <c r="BS122"/>
  <c r="AK122"/>
  <c r="BV121"/>
  <c r="J233" i="12"/>
  <c r="N233"/>
  <c r="O121" i="13"/>
  <c r="K121" l="1"/>
  <c r="N121" s="1"/>
  <c r="Q121"/>
  <c r="Z122" s="1"/>
  <c r="F332" i="7" s="1"/>
  <c r="AT122" i="13"/>
  <c r="J122" s="1"/>
  <c r="AJ122"/>
  <c r="BU121"/>
  <c r="BC151"/>
  <c r="BD151"/>
  <c r="BB151"/>
  <c r="BA122" l="1"/>
  <c r="BG122"/>
  <c r="AW122"/>
  <c r="AS122"/>
  <c r="BI122" s="1"/>
  <c r="BJ122"/>
  <c r="AI122"/>
  <c r="BT121"/>
  <c r="BW121" s="1"/>
  <c r="BY121" s="1"/>
  <c r="J333" i="7"/>
  <c r="I333"/>
  <c r="R333"/>
  <c r="G333"/>
  <c r="H333"/>
  <c r="K333"/>
  <c r="Q333"/>
  <c r="N333"/>
  <c r="O333"/>
  <c r="P333"/>
  <c r="M122" i="13"/>
  <c r="S122"/>
  <c r="AB123" s="1"/>
  <c r="BF122" l="1"/>
  <c r="I122"/>
  <c r="L122" s="1"/>
  <c r="AV122"/>
  <c r="AR122"/>
  <c r="AU122" s="1"/>
  <c r="BX121"/>
  <c r="S333" i="7"/>
  <c r="K233" i="12" s="1"/>
  <c r="L233" s="1"/>
  <c r="M233" s="1"/>
  <c r="L333" i="7"/>
  <c r="G233" i="12" s="1"/>
  <c r="H233" s="1"/>
  <c r="I233" s="1"/>
  <c r="P122" i="13"/>
  <c r="BB152"/>
  <c r="R122" l="1"/>
  <c r="AA123" s="1"/>
  <c r="BN123"/>
  <c r="BO123"/>
  <c r="BP123"/>
  <c r="BE122"/>
  <c r="H122"/>
  <c r="BK122" s="1"/>
  <c r="BL123" s="1"/>
  <c r="BH122"/>
  <c r="BQ123"/>
  <c r="BS123"/>
  <c r="BR123"/>
  <c r="AK123"/>
  <c r="BV122"/>
  <c r="N234" i="12"/>
  <c r="J234"/>
  <c r="O122" i="13"/>
  <c r="BC152"/>
  <c r="BD152"/>
  <c r="Q122" l="1"/>
  <c r="Z123" s="1"/>
  <c r="F333" i="7" s="1"/>
  <c r="K122" i="13"/>
  <c r="AT123"/>
  <c r="J123" s="1"/>
  <c r="AJ123"/>
  <c r="BU122"/>
  <c r="N122"/>
  <c r="BA123" l="1"/>
  <c r="BJ123"/>
  <c r="AW123"/>
  <c r="BG123"/>
  <c r="AS123"/>
  <c r="AV123" s="1"/>
  <c r="AI123"/>
  <c r="BT122"/>
  <c r="BW122" s="1"/>
  <c r="BX122" s="1"/>
  <c r="S123"/>
  <c r="AB124" s="1"/>
  <c r="M123"/>
  <c r="O334" i="7"/>
  <c r="G334"/>
  <c r="H334"/>
  <c r="J334"/>
  <c r="I334"/>
  <c r="R334"/>
  <c r="N334"/>
  <c r="K334"/>
  <c r="Q334"/>
  <c r="P334"/>
  <c r="BB153" i="13"/>
  <c r="BC153"/>
  <c r="AR123" l="1"/>
  <c r="BE123" s="1"/>
  <c r="I123"/>
  <c r="R123" s="1"/>
  <c r="AA124" s="1"/>
  <c r="BI123"/>
  <c r="BF123"/>
  <c r="BY122"/>
  <c r="L334" i="7"/>
  <c r="G234" i="12" s="1"/>
  <c r="H234" s="1"/>
  <c r="I234" s="1"/>
  <c r="P123" i="13"/>
  <c r="S334" i="7"/>
  <c r="K234" i="12" s="1"/>
  <c r="L234" s="1"/>
  <c r="M234" s="1"/>
  <c r="BD153" i="13"/>
  <c r="BO124" l="1"/>
  <c r="BN124"/>
  <c r="BP124"/>
  <c r="BH123"/>
  <c r="L123"/>
  <c r="O123" s="1"/>
  <c r="H123"/>
  <c r="K123" s="1"/>
  <c r="AU123"/>
  <c r="BQ124"/>
  <c r="BR124"/>
  <c r="BS124"/>
  <c r="AK124"/>
  <c r="BV123"/>
  <c r="N235" i="12"/>
  <c r="J235"/>
  <c r="BB154" i="13"/>
  <c r="Q123" l="1"/>
  <c r="Z124" s="1"/>
  <c r="F334" i="7" s="1"/>
  <c r="BK123" i="13"/>
  <c r="BL124" s="1"/>
  <c r="AT124"/>
  <c r="BG124" s="1"/>
  <c r="AJ124"/>
  <c r="BU123"/>
  <c r="N123"/>
  <c r="BC154"/>
  <c r="BA124" l="1"/>
  <c r="AW124"/>
  <c r="J124"/>
  <c r="S124" s="1"/>
  <c r="AB125" s="1"/>
  <c r="AS124"/>
  <c r="BF124" s="1"/>
  <c r="BJ124"/>
  <c r="AI124"/>
  <c r="BT123"/>
  <c r="BW123" s="1"/>
  <c r="BY123" s="1"/>
  <c r="O335" i="7"/>
  <c r="H335"/>
  <c r="G335"/>
  <c r="P335"/>
  <c r="I335"/>
  <c r="N335"/>
  <c r="K335"/>
  <c r="Q335"/>
  <c r="R335"/>
  <c r="J335"/>
  <c r="BD154" i="13"/>
  <c r="I124" l="1"/>
  <c r="L124" s="1"/>
  <c r="M124"/>
  <c r="P124" s="1"/>
  <c r="BI124"/>
  <c r="AV124"/>
  <c r="AR124"/>
  <c r="AU124" s="1"/>
  <c r="BX123"/>
  <c r="L335" i="7"/>
  <c r="G235" i="12" s="1"/>
  <c r="H235" s="1"/>
  <c r="I235" s="1"/>
  <c r="S335" i="7"/>
  <c r="K235" i="12" s="1"/>
  <c r="L235" s="1"/>
  <c r="M235" s="1"/>
  <c r="BC155" i="13"/>
  <c r="BB155"/>
  <c r="BE124" l="1"/>
  <c r="R124"/>
  <c r="AA125" s="1"/>
  <c r="BP125"/>
  <c r="BO125"/>
  <c r="BN125"/>
  <c r="H124"/>
  <c r="Q124" s="1"/>
  <c r="Z125" s="1"/>
  <c r="F335" i="7" s="1"/>
  <c r="BH124" i="13"/>
  <c r="BQ125"/>
  <c r="BS125"/>
  <c r="BR125"/>
  <c r="AK125"/>
  <c r="BV124"/>
  <c r="J236" i="12"/>
  <c r="N236"/>
  <c r="O124" i="13"/>
  <c r="BD155"/>
  <c r="K124" l="1"/>
  <c r="N124" s="1"/>
  <c r="BK124"/>
  <c r="BL125" s="1"/>
  <c r="AT125"/>
  <c r="BG125" s="1"/>
  <c r="AJ125"/>
  <c r="BU124"/>
  <c r="BA125"/>
  <c r="BJ125" l="1"/>
  <c r="J125"/>
  <c r="S125" s="1"/>
  <c r="AB126" s="1"/>
  <c r="AW125"/>
  <c r="AS125"/>
  <c r="BF125" s="1"/>
  <c r="AI125"/>
  <c r="BT124"/>
  <c r="BW124" s="1"/>
  <c r="BY124" s="1"/>
  <c r="I336" i="7"/>
  <c r="N336"/>
  <c r="J336"/>
  <c r="G336"/>
  <c r="K336"/>
  <c r="H336"/>
  <c r="R336"/>
  <c r="P336"/>
  <c r="Q336"/>
  <c r="O336"/>
  <c r="BB156" i="13"/>
  <c r="BI125" l="1"/>
  <c r="M125"/>
  <c r="P125" s="1"/>
  <c r="I125"/>
  <c r="L125" s="1"/>
  <c r="AV125"/>
  <c r="AR125"/>
  <c r="AU125" s="1"/>
  <c r="BX124"/>
  <c r="S336" i="7"/>
  <c r="K236" i="12" s="1"/>
  <c r="L236" s="1"/>
  <c r="M236" s="1"/>
  <c r="L336" i="7"/>
  <c r="G236" i="12" s="1"/>
  <c r="H236" s="1"/>
  <c r="I236" s="1"/>
  <c r="BD156" i="13"/>
  <c r="BC156"/>
  <c r="BB157"/>
  <c r="BP126" l="1"/>
  <c r="BN126"/>
  <c r="BO126"/>
  <c r="R125"/>
  <c r="AA126" s="1"/>
  <c r="BH125"/>
  <c r="H125"/>
  <c r="K125" s="1"/>
  <c r="BE125"/>
  <c r="BQ126"/>
  <c r="BR126"/>
  <c r="BS126"/>
  <c r="AK126"/>
  <c r="BV125"/>
  <c r="J237" i="12"/>
  <c r="N237"/>
  <c r="O125" i="13"/>
  <c r="Q125" l="1"/>
  <c r="Z126" s="1"/>
  <c r="F336" i="7" s="1"/>
  <c r="BK125" i="13"/>
  <c r="BL126" s="1"/>
  <c r="AT126"/>
  <c r="J126" s="1"/>
  <c r="AJ126"/>
  <c r="BU125"/>
  <c r="N125"/>
  <c r="BD157"/>
  <c r="BC157"/>
  <c r="BA126" l="1"/>
  <c r="AS126"/>
  <c r="BF126" s="1"/>
  <c r="BG126"/>
  <c r="AW126"/>
  <c r="BJ126"/>
  <c r="AI126"/>
  <c r="BT125"/>
  <c r="BW125" s="1"/>
  <c r="BY125" s="1"/>
  <c r="I337" i="7"/>
  <c r="O337"/>
  <c r="Q337"/>
  <c r="K337"/>
  <c r="J337"/>
  <c r="N337"/>
  <c r="G337"/>
  <c r="R337"/>
  <c r="H337"/>
  <c r="P337"/>
  <c r="I126" i="13"/>
  <c r="S126"/>
  <c r="AB127" s="1"/>
  <c r="M126"/>
  <c r="BI126" l="1"/>
  <c r="AV126"/>
  <c r="AR126"/>
  <c r="AU126" s="1"/>
  <c r="BX125"/>
  <c r="R126"/>
  <c r="AA127" s="1"/>
  <c r="L126"/>
  <c r="P126"/>
  <c r="S337" i="7"/>
  <c r="K237" i="12" s="1"/>
  <c r="L237" s="1"/>
  <c r="M237" s="1"/>
  <c r="L337" i="7"/>
  <c r="G237" i="12" s="1"/>
  <c r="H237" s="1"/>
  <c r="I237" s="1"/>
  <c r="BB158" i="13"/>
  <c r="BD158"/>
  <c r="BC158"/>
  <c r="BE126" l="1"/>
  <c r="BN127"/>
  <c r="BP127"/>
  <c r="BO127"/>
  <c r="H126"/>
  <c r="BK126" s="1"/>
  <c r="BL127" s="1"/>
  <c r="BH126"/>
  <c r="BQ127"/>
  <c r="BS127"/>
  <c r="BR127"/>
  <c r="AK127"/>
  <c r="BV126"/>
  <c r="N238" i="12"/>
  <c r="J238"/>
  <c r="O126" i="13"/>
  <c r="Q126" l="1"/>
  <c r="Z127" s="1"/>
  <c r="F337" i="7" s="1"/>
  <c r="K126" i="13"/>
  <c r="N126" s="1"/>
  <c r="AT127"/>
  <c r="BJ127" s="1"/>
  <c r="AJ127"/>
  <c r="BU126"/>
  <c r="BB159"/>
  <c r="BC159"/>
  <c r="J127" l="1"/>
  <c r="S127" s="1"/>
  <c r="AB128" s="1"/>
  <c r="BG127"/>
  <c r="BA127"/>
  <c r="AW127"/>
  <c r="AS127"/>
  <c r="BF127" s="1"/>
  <c r="AI127"/>
  <c r="BT126"/>
  <c r="BW126" s="1"/>
  <c r="BX126" s="1"/>
  <c r="N338" i="7"/>
  <c r="I338"/>
  <c r="R338"/>
  <c r="O338"/>
  <c r="J338"/>
  <c r="Q338"/>
  <c r="P338"/>
  <c r="K338"/>
  <c r="G338"/>
  <c r="H338"/>
  <c r="BD159" i="13"/>
  <c r="M127" l="1"/>
  <c r="P127" s="1"/>
  <c r="AR127"/>
  <c r="BE127" s="1"/>
  <c r="BI127"/>
  <c r="AV127"/>
  <c r="I127"/>
  <c r="R127" s="1"/>
  <c r="AA128" s="1"/>
  <c r="BY126"/>
  <c r="S338" i="7"/>
  <c r="K238" i="12" s="1"/>
  <c r="L238" s="1"/>
  <c r="M238" s="1"/>
  <c r="L338" i="7"/>
  <c r="G238" i="12" s="1"/>
  <c r="H238" s="1"/>
  <c r="I238" s="1"/>
  <c r="BH127" i="13" l="1"/>
  <c r="BO128"/>
  <c r="BN128"/>
  <c r="BP128"/>
  <c r="AU127"/>
  <c r="L127"/>
  <c r="O127" s="1"/>
  <c r="H127"/>
  <c r="K127" s="1"/>
  <c r="BQ128"/>
  <c r="BR128"/>
  <c r="BS128"/>
  <c r="AK128"/>
  <c r="BV127"/>
  <c r="J239" i="12"/>
  <c r="N239"/>
  <c r="BB160" i="13"/>
  <c r="BC160"/>
  <c r="BD160"/>
  <c r="Q127" l="1"/>
  <c r="Z128" s="1"/>
  <c r="F338" i="7" s="1"/>
  <c r="AT128" i="13"/>
  <c r="J128" s="1"/>
  <c r="BK127"/>
  <c r="BL128" s="1"/>
  <c r="AJ128"/>
  <c r="BU127"/>
  <c r="N127"/>
  <c r="BA128" l="1"/>
  <c r="AW128"/>
  <c r="BJ128"/>
  <c r="BG128"/>
  <c r="AS128"/>
  <c r="I128" s="1"/>
  <c r="AI128"/>
  <c r="BT127"/>
  <c r="BW127" s="1"/>
  <c r="BY127" s="1"/>
  <c r="S128"/>
  <c r="AB129" s="1"/>
  <c r="M128"/>
  <c r="H339" i="7"/>
  <c r="O339"/>
  <c r="G339"/>
  <c r="Q339"/>
  <c r="I339"/>
  <c r="J339"/>
  <c r="N339"/>
  <c r="K339"/>
  <c r="P339"/>
  <c r="R339"/>
  <c r="BI128" i="13" l="1"/>
  <c r="AV128"/>
  <c r="BF128"/>
  <c r="AR128"/>
  <c r="BH128" s="1"/>
  <c r="BX127"/>
  <c r="S339" i="7"/>
  <c r="K239" i="12" s="1"/>
  <c r="L239" s="1"/>
  <c r="M239" s="1"/>
  <c r="L339" i="7"/>
  <c r="G239" i="12" s="1"/>
  <c r="H239" s="1"/>
  <c r="I239" s="1"/>
  <c r="P128" i="13"/>
  <c r="L128"/>
  <c r="R128"/>
  <c r="AA129" s="1"/>
  <c r="BD161"/>
  <c r="BC161"/>
  <c r="BB161"/>
  <c r="BP129" l="1"/>
  <c r="BO129"/>
  <c r="BN129"/>
  <c r="H128"/>
  <c r="Q128" s="1"/>
  <c r="Z129" s="1"/>
  <c r="F339" i="7" s="1"/>
  <c r="AU128" i="13"/>
  <c r="BE128"/>
  <c r="BQ129"/>
  <c r="BS129"/>
  <c r="BR129"/>
  <c r="AK129"/>
  <c r="BV128"/>
  <c r="O128"/>
  <c r="J240" i="12"/>
  <c r="N240"/>
  <c r="BK128" i="13" l="1"/>
  <c r="BL129" s="1"/>
  <c r="K128"/>
  <c r="N128" s="1"/>
  <c r="AT129"/>
  <c r="J129" s="1"/>
  <c r="AJ129"/>
  <c r="BU128"/>
  <c r="BA129"/>
  <c r="BB162"/>
  <c r="BG129" l="1"/>
  <c r="AW129"/>
  <c r="BJ129"/>
  <c r="AS129"/>
  <c r="BF129" s="1"/>
  <c r="AI129"/>
  <c r="BT128"/>
  <c r="BW128" s="1"/>
  <c r="BX128" s="1"/>
  <c r="G340" i="7"/>
  <c r="J340"/>
  <c r="Q340"/>
  <c r="I340"/>
  <c r="O340"/>
  <c r="H340"/>
  <c r="K340"/>
  <c r="N340"/>
  <c r="P340"/>
  <c r="R340"/>
  <c r="S129" i="13"/>
  <c r="AB130" s="1"/>
  <c r="M129"/>
  <c r="BD162"/>
  <c r="BC162"/>
  <c r="BI129" l="1"/>
  <c r="I129"/>
  <c r="L129" s="1"/>
  <c r="AV129"/>
  <c r="AR129"/>
  <c r="BE129" s="1"/>
  <c r="BY128"/>
  <c r="S340" i="7"/>
  <c r="K240" i="12" s="1"/>
  <c r="L240" s="1"/>
  <c r="M240" s="1"/>
  <c r="P129" i="13"/>
  <c r="L340" i="7"/>
  <c r="G240" i="12" s="1"/>
  <c r="H240" s="1"/>
  <c r="I240" s="1"/>
  <c r="BB163" i="13"/>
  <c r="BP130" l="1"/>
  <c r="BO130"/>
  <c r="BN130"/>
  <c r="H129"/>
  <c r="K129" s="1"/>
  <c r="AU129"/>
  <c r="R129"/>
  <c r="AA130" s="1"/>
  <c r="BH129"/>
  <c r="BQ130"/>
  <c r="BR130"/>
  <c r="BS130"/>
  <c r="AK130"/>
  <c r="BV129"/>
  <c r="O129"/>
  <c r="N241" i="12"/>
  <c r="J241"/>
  <c r="Q129" i="13"/>
  <c r="Z130" s="1"/>
  <c r="BC163"/>
  <c r="BD163"/>
  <c r="F340" i="7" l="1"/>
  <c r="BK129" i="13"/>
  <c r="BL130" s="1"/>
  <c r="AT130"/>
  <c r="BG130" s="1"/>
  <c r="AJ130"/>
  <c r="BU129"/>
  <c r="N129"/>
  <c r="BA130"/>
  <c r="J130" l="1"/>
  <c r="S130" s="1"/>
  <c r="AB131" s="1"/>
  <c r="BJ130"/>
  <c r="AW130"/>
  <c r="AS130"/>
  <c r="AV130" s="1"/>
  <c r="AI130"/>
  <c r="BT129"/>
  <c r="BW129" s="1"/>
  <c r="BY129" s="1"/>
  <c r="P341" i="7"/>
  <c r="H341"/>
  <c r="G341"/>
  <c r="R341"/>
  <c r="Q341"/>
  <c r="J341"/>
  <c r="K341"/>
  <c r="O341"/>
  <c r="I341"/>
  <c r="N341"/>
  <c r="BI130" i="13"/>
  <c r="I130"/>
  <c r="BC164"/>
  <c r="BB164"/>
  <c r="M130" l="1"/>
  <c r="P130" s="1"/>
  <c r="BF130"/>
  <c r="AR130"/>
  <c r="BE130" s="1"/>
  <c r="BX129"/>
  <c r="S341" i="7"/>
  <c r="K241" i="12" s="1"/>
  <c r="L241" s="1"/>
  <c r="M241" s="1"/>
  <c r="R130" i="13"/>
  <c r="AA131" s="1"/>
  <c r="L130"/>
  <c r="L341" i="7"/>
  <c r="G241" i="12" s="1"/>
  <c r="H241" s="1"/>
  <c r="I241" s="1"/>
  <c r="BD164" i="13"/>
  <c r="BN131" l="1"/>
  <c r="BO131"/>
  <c r="BP131"/>
  <c r="BH130"/>
  <c r="AU130"/>
  <c r="H130"/>
  <c r="BK130" s="1"/>
  <c r="BL131" s="1"/>
  <c r="BQ131"/>
  <c r="BS131"/>
  <c r="BR131"/>
  <c r="AK131"/>
  <c r="BV130"/>
  <c r="O130"/>
  <c r="N242" i="12"/>
  <c r="J242"/>
  <c r="BB165" i="13"/>
  <c r="K130" l="1"/>
  <c r="N130" s="1"/>
  <c r="Q130"/>
  <c r="Z131" s="1"/>
  <c r="F341" i="7" s="1"/>
  <c r="AT131" i="13"/>
  <c r="BJ131" s="1"/>
  <c r="AJ131"/>
  <c r="BU130"/>
  <c r="BD165"/>
  <c r="BC165"/>
  <c r="BA131" l="1"/>
  <c r="AS131"/>
  <c r="BI131" s="1"/>
  <c r="J131"/>
  <c r="S131" s="1"/>
  <c r="AB132" s="1"/>
  <c r="BG131"/>
  <c r="AW131"/>
  <c r="AI131"/>
  <c r="BT130"/>
  <c r="BW130" s="1"/>
  <c r="BY130" s="1"/>
  <c r="I342" i="7"/>
  <c r="R342"/>
  <c r="K342"/>
  <c r="O342"/>
  <c r="N342"/>
  <c r="H342"/>
  <c r="Q342"/>
  <c r="P342"/>
  <c r="G342"/>
  <c r="J342"/>
  <c r="M131" i="13"/>
  <c r="AR131" l="1"/>
  <c r="BE131" s="1"/>
  <c r="BF131"/>
  <c r="I131"/>
  <c r="L131" s="1"/>
  <c r="AV131"/>
  <c r="BX130"/>
  <c r="S342" i="7"/>
  <c r="K242" i="12" s="1"/>
  <c r="L242" s="1"/>
  <c r="M242" s="1"/>
  <c r="R131" i="13"/>
  <c r="AA132" s="1"/>
  <c r="P131"/>
  <c r="L342" i="7"/>
  <c r="G242" i="12" s="1"/>
  <c r="H242" s="1"/>
  <c r="I242" s="1"/>
  <c r="BD166" i="13"/>
  <c r="BB166"/>
  <c r="BO132" l="1"/>
  <c r="BN132"/>
  <c r="BP132"/>
  <c r="BH131"/>
  <c r="AU131"/>
  <c r="H131"/>
  <c r="K131" s="1"/>
  <c r="BQ132"/>
  <c r="BR132"/>
  <c r="BS132"/>
  <c r="AK132"/>
  <c r="BV131"/>
  <c r="J243" i="12"/>
  <c r="N243"/>
  <c r="O131" i="13"/>
  <c r="BC166"/>
  <c r="Q131" l="1"/>
  <c r="Z132" s="1"/>
  <c r="F342" i="7" s="1"/>
  <c r="BK131" i="13"/>
  <c r="BL132" s="1"/>
  <c r="AT132"/>
  <c r="BJ132" s="1"/>
  <c r="AJ132"/>
  <c r="BU131"/>
  <c r="N131"/>
  <c r="BA132" l="1"/>
  <c r="J132"/>
  <c r="M132" s="1"/>
  <c r="BG132"/>
  <c r="AW132"/>
  <c r="AS132"/>
  <c r="AV132" s="1"/>
  <c r="AI132"/>
  <c r="BT131"/>
  <c r="BW131" s="1"/>
  <c r="BX131" s="1"/>
  <c r="J343" i="7"/>
  <c r="R343"/>
  <c r="G343"/>
  <c r="P343"/>
  <c r="H343"/>
  <c r="K343"/>
  <c r="N343"/>
  <c r="I343"/>
  <c r="O343"/>
  <c r="Q343"/>
  <c r="BD167" i="13"/>
  <c r="BB167"/>
  <c r="BF132" l="1"/>
  <c r="BI132"/>
  <c r="I132"/>
  <c r="R132" s="1"/>
  <c r="AA133" s="1"/>
  <c r="S132"/>
  <c r="AB133" s="1"/>
  <c r="AR132"/>
  <c r="BH132" s="1"/>
  <c r="BY131"/>
  <c r="P132"/>
  <c r="S343" i="7"/>
  <c r="K243" i="12" s="1"/>
  <c r="L243" s="1"/>
  <c r="M243" s="1"/>
  <c r="L343" i="7"/>
  <c r="G243" i="12" s="1"/>
  <c r="H243" s="1"/>
  <c r="I243" s="1"/>
  <c r="L132" i="13"/>
  <c r="BC167"/>
  <c r="BP133" l="1"/>
  <c r="BO133"/>
  <c r="BN133"/>
  <c r="BE132"/>
  <c r="AU132"/>
  <c r="H132"/>
  <c r="Q132" s="1"/>
  <c r="Z133" s="1"/>
  <c r="F343" i="7" s="1"/>
  <c r="BQ133" i="13"/>
  <c r="BS133"/>
  <c r="BR133"/>
  <c r="AK133"/>
  <c r="AT133" s="1"/>
  <c r="BV132"/>
  <c r="J244" i="12"/>
  <c r="O132" i="13"/>
  <c r="N244" i="12"/>
  <c r="BB168" i="13"/>
  <c r="BK132" l="1"/>
  <c r="BL133" s="1"/>
  <c r="K132"/>
  <c r="N132" s="1"/>
  <c r="AW133"/>
  <c r="AJ133"/>
  <c r="BU132"/>
  <c r="BA133"/>
  <c r="BD168"/>
  <c r="AS133" l="1"/>
  <c r="BF133" s="1"/>
  <c r="BJ133"/>
  <c r="BG133"/>
  <c r="J133"/>
  <c r="M133" s="1"/>
  <c r="AI133"/>
  <c r="BT132"/>
  <c r="BW132" s="1"/>
  <c r="BY132" s="1"/>
  <c r="G344" i="7"/>
  <c r="N344"/>
  <c r="K344"/>
  <c r="O344"/>
  <c r="Q344"/>
  <c r="J344"/>
  <c r="P344"/>
  <c r="I344"/>
  <c r="R344"/>
  <c r="H344"/>
  <c r="BC168" i="13"/>
  <c r="BB169"/>
  <c r="AV133" l="1"/>
  <c r="I133"/>
  <c r="R133" s="1"/>
  <c r="AA134" s="1"/>
  <c r="BI133"/>
  <c r="AR133"/>
  <c r="BH133" s="1"/>
  <c r="S133"/>
  <c r="AB134" s="1"/>
  <c r="BX132"/>
  <c r="P133"/>
  <c r="S344" i="7"/>
  <c r="K244" i="12" s="1"/>
  <c r="L244" s="1"/>
  <c r="M244" s="1"/>
  <c r="L344" i="7"/>
  <c r="G244" i="12" s="1"/>
  <c r="H244" s="1"/>
  <c r="I244" s="1"/>
  <c r="L133" i="13" l="1"/>
  <c r="O133" s="1"/>
  <c r="BP134"/>
  <c r="BN134"/>
  <c r="BO134"/>
  <c r="BE133"/>
  <c r="AU133"/>
  <c r="H133"/>
  <c r="BK133" s="1"/>
  <c r="BL134" s="1"/>
  <c r="BQ134"/>
  <c r="BR134"/>
  <c r="BS134"/>
  <c r="AK134"/>
  <c r="BV133"/>
  <c r="N245" i="12"/>
  <c r="K133" i="13"/>
  <c r="J245" i="12"/>
  <c r="BD169" i="13"/>
  <c r="Q133" l="1"/>
  <c r="Z134" s="1"/>
  <c r="F344" i="7" s="1"/>
  <c r="AT134" i="13"/>
  <c r="J134" s="1"/>
  <c r="AJ134"/>
  <c r="BU133"/>
  <c r="N133"/>
  <c r="BC169"/>
  <c r="BA134" l="1"/>
  <c r="BJ134"/>
  <c r="BG134"/>
  <c r="AW134"/>
  <c r="AS134"/>
  <c r="AV134" s="1"/>
  <c r="AI134"/>
  <c r="BT133"/>
  <c r="BW133" s="1"/>
  <c r="BY133" s="1"/>
  <c r="M134"/>
  <c r="S134"/>
  <c r="AB135" s="1"/>
  <c r="N345" i="7"/>
  <c r="J345"/>
  <c r="I345"/>
  <c r="P345"/>
  <c r="H345"/>
  <c r="G345"/>
  <c r="R345"/>
  <c r="O345"/>
  <c r="K345"/>
  <c r="Q345"/>
  <c r="BD170" i="13"/>
  <c r="BB170"/>
  <c r="BI134" l="1"/>
  <c r="I134"/>
  <c r="L134" s="1"/>
  <c r="BF134"/>
  <c r="AR134"/>
  <c r="BH134" s="1"/>
  <c r="BX133"/>
  <c r="P134"/>
  <c r="S345" i="7"/>
  <c r="K245" i="12" s="1"/>
  <c r="L245" s="1"/>
  <c r="M245" s="1"/>
  <c r="L345" i="7"/>
  <c r="G245" i="12" s="1"/>
  <c r="H245" s="1"/>
  <c r="I245" s="1"/>
  <c r="R134" i="13" l="1"/>
  <c r="AA135" s="1"/>
  <c r="BN135"/>
  <c r="BP135"/>
  <c r="BO135"/>
  <c r="AU134"/>
  <c r="BE134"/>
  <c r="H134"/>
  <c r="BK134" s="1"/>
  <c r="BL135" s="1"/>
  <c r="BQ135"/>
  <c r="BS135"/>
  <c r="BR135"/>
  <c r="AK135"/>
  <c r="BV134"/>
  <c r="J246" i="12"/>
  <c r="N246"/>
  <c r="O134" i="13"/>
  <c r="BC170"/>
  <c r="Q134" l="1"/>
  <c r="Z135" s="1"/>
  <c r="F345" i="7" s="1"/>
  <c r="K134" i="13"/>
  <c r="N134" s="1"/>
  <c r="AT135"/>
  <c r="J135" s="1"/>
  <c r="AJ135"/>
  <c r="BU134"/>
  <c r="BB171"/>
  <c r="BD171"/>
  <c r="AW135" l="1"/>
  <c r="BG135"/>
  <c r="BA135"/>
  <c r="AS135"/>
  <c r="BF135" s="1"/>
  <c r="BJ135"/>
  <c r="AI135"/>
  <c r="BT134"/>
  <c r="BW134" s="1"/>
  <c r="BY134" s="1"/>
  <c r="BI135"/>
  <c r="K346" i="7"/>
  <c r="J346"/>
  <c r="P346"/>
  <c r="H346"/>
  <c r="I346"/>
  <c r="N346"/>
  <c r="R346"/>
  <c r="G346"/>
  <c r="O346"/>
  <c r="Q346"/>
  <c r="S135" i="13"/>
  <c r="AB136" s="1"/>
  <c r="M135"/>
  <c r="AV135" l="1"/>
  <c r="AR135"/>
  <c r="BE135" s="1"/>
  <c r="I135"/>
  <c r="R135" s="1"/>
  <c r="AA136" s="1"/>
  <c r="BX134"/>
  <c r="L346" i="7"/>
  <c r="G246" i="12" s="1"/>
  <c r="H246" s="1"/>
  <c r="I246" s="1"/>
  <c r="P135" i="13"/>
  <c r="L135"/>
  <c r="S346" i="7"/>
  <c r="K246" i="12" s="1"/>
  <c r="L246" s="1"/>
  <c r="M246" s="1"/>
  <c r="BB172" i="13"/>
  <c r="BC171"/>
  <c r="BO136" l="1"/>
  <c r="BN136"/>
  <c r="BP136"/>
  <c r="BH135"/>
  <c r="AU135"/>
  <c r="H135"/>
  <c r="Q135" s="1"/>
  <c r="Z136" s="1"/>
  <c r="F346" i="7" s="1"/>
  <c r="BQ136" i="13"/>
  <c r="BR136"/>
  <c r="BS136"/>
  <c r="AK136"/>
  <c r="BV135"/>
  <c r="N247" i="12"/>
  <c r="J247"/>
  <c r="O135" i="13"/>
  <c r="BD172"/>
  <c r="K135" l="1"/>
  <c r="N135" s="1"/>
  <c r="BK135"/>
  <c r="BL136" s="1"/>
  <c r="AT136"/>
  <c r="AW136" s="1"/>
  <c r="AJ136"/>
  <c r="BU135"/>
  <c r="BA136"/>
  <c r="BC172"/>
  <c r="AS136" l="1"/>
  <c r="BI136" s="1"/>
  <c r="BJ136"/>
  <c r="J136"/>
  <c r="M136" s="1"/>
  <c r="BG136"/>
  <c r="AI136"/>
  <c r="BT135"/>
  <c r="BW135" s="1"/>
  <c r="BY135" s="1"/>
  <c r="O347" i="7"/>
  <c r="J347"/>
  <c r="P347"/>
  <c r="H347"/>
  <c r="I347"/>
  <c r="Q347"/>
  <c r="G347"/>
  <c r="R347"/>
  <c r="N347"/>
  <c r="K347"/>
  <c r="S136" i="13" l="1"/>
  <c r="AB137" s="1"/>
  <c r="AV136"/>
  <c r="I136"/>
  <c r="L136" s="1"/>
  <c r="AR136"/>
  <c r="BH136" s="1"/>
  <c r="BF136"/>
  <c r="BX135"/>
  <c r="L347" i="7"/>
  <c r="G247" i="12" s="1"/>
  <c r="H247" s="1"/>
  <c r="I247" s="1"/>
  <c r="S347" i="7"/>
  <c r="K247" i="12" s="1"/>
  <c r="L247" s="1"/>
  <c r="M247" s="1"/>
  <c r="P136" i="13"/>
  <c r="R136"/>
  <c r="AA137" s="1"/>
  <c r="BB173"/>
  <c r="BD173"/>
  <c r="BC173"/>
  <c r="BE136" l="1"/>
  <c r="BP137"/>
  <c r="BO137"/>
  <c r="BN137"/>
  <c r="H136"/>
  <c r="Q136" s="1"/>
  <c r="Z137" s="1"/>
  <c r="F347" i="7" s="1"/>
  <c r="AU136" i="13"/>
  <c r="BQ137"/>
  <c r="BS137"/>
  <c r="BR137"/>
  <c r="AK137"/>
  <c r="BV136"/>
  <c r="J248" i="12"/>
  <c r="N248"/>
  <c r="O136" i="13"/>
  <c r="K136" l="1"/>
  <c r="N136" s="1"/>
  <c r="BK136"/>
  <c r="BL137" s="1"/>
  <c r="AT137"/>
  <c r="BG137" s="1"/>
  <c r="AJ137"/>
  <c r="BU136"/>
  <c r="BA137"/>
  <c r="AS137" l="1"/>
  <c r="BI137" s="1"/>
  <c r="J137"/>
  <c r="AW137"/>
  <c r="BJ137"/>
  <c r="AI137"/>
  <c r="BT136"/>
  <c r="BW136" s="1"/>
  <c r="BX136" s="1"/>
  <c r="P348" i="7"/>
  <c r="N348"/>
  <c r="K348"/>
  <c r="Q348"/>
  <c r="I348"/>
  <c r="H348"/>
  <c r="G348"/>
  <c r="R348"/>
  <c r="J348"/>
  <c r="O348"/>
  <c r="M137" i="13"/>
  <c r="S137"/>
  <c r="AB138" s="1"/>
  <c r="BB174"/>
  <c r="BD174"/>
  <c r="BC174"/>
  <c r="BF137" l="1"/>
  <c r="AV137"/>
  <c r="I137"/>
  <c r="R137" s="1"/>
  <c r="AA138" s="1"/>
  <c r="AR137"/>
  <c r="BH137" s="1"/>
  <c r="BY136"/>
  <c r="L137"/>
  <c r="S348" i="7"/>
  <c r="K248" i="12" s="1"/>
  <c r="L248" s="1"/>
  <c r="M248" s="1"/>
  <c r="P137" i="13"/>
  <c r="L348" i="7"/>
  <c r="G248" i="12" s="1"/>
  <c r="H248" s="1"/>
  <c r="I248" s="1"/>
  <c r="BE137" i="13" l="1"/>
  <c r="BP138"/>
  <c r="BO138"/>
  <c r="BN138"/>
  <c r="AU137"/>
  <c r="H137"/>
  <c r="Q137" s="1"/>
  <c r="Z138" s="1"/>
  <c r="F348" i="7" s="1"/>
  <c r="BQ138" i="13"/>
  <c r="BR138"/>
  <c r="BS138"/>
  <c r="AK138"/>
  <c r="BV137"/>
  <c r="J249" i="12"/>
  <c r="O137" i="13"/>
  <c r="N249" i="12"/>
  <c r="BB175" i="13"/>
  <c r="BK137" l="1"/>
  <c r="BL138" s="1"/>
  <c r="K137"/>
  <c r="N137" s="1"/>
  <c r="AT138"/>
  <c r="BG138" s="1"/>
  <c r="AJ138"/>
  <c r="BU137"/>
  <c r="BA138"/>
  <c r="BD175"/>
  <c r="BJ138" l="1"/>
  <c r="J138"/>
  <c r="M138" s="1"/>
  <c r="AW138"/>
  <c r="AS138"/>
  <c r="AV138" s="1"/>
  <c r="AI138"/>
  <c r="BT137"/>
  <c r="BW137" s="1"/>
  <c r="BX137" s="1"/>
  <c r="N349" i="7"/>
  <c r="O349"/>
  <c r="Q349"/>
  <c r="J349"/>
  <c r="R349"/>
  <c r="H349"/>
  <c r="G349"/>
  <c r="P349"/>
  <c r="I349"/>
  <c r="K349"/>
  <c r="BC175" i="13"/>
  <c r="BB176"/>
  <c r="BF138" l="1"/>
  <c r="I138"/>
  <c r="BI138"/>
  <c r="S138"/>
  <c r="AB139" s="1"/>
  <c r="AU138"/>
  <c r="AR138"/>
  <c r="BH138" s="1"/>
  <c r="BY137"/>
  <c r="L138"/>
  <c r="R138"/>
  <c r="AA139" s="1"/>
  <c r="S349" i="7"/>
  <c r="K249" i="12" s="1"/>
  <c r="L249" s="1"/>
  <c r="M249" s="1"/>
  <c r="L349" i="7"/>
  <c r="G249" i="12" s="1"/>
  <c r="H249" s="1"/>
  <c r="I249" s="1"/>
  <c r="P138" i="13"/>
  <c r="BD176"/>
  <c r="BN139" l="1"/>
  <c r="BO139"/>
  <c r="BP139"/>
  <c r="BE138"/>
  <c r="H138"/>
  <c r="Q138" s="1"/>
  <c r="Z139" s="1"/>
  <c r="F349" i="7" s="1"/>
  <c r="BQ139" i="13"/>
  <c r="BS139"/>
  <c r="BR139"/>
  <c r="AK139"/>
  <c r="BV138"/>
  <c r="J250" i="12"/>
  <c r="O138" i="13"/>
  <c r="N250" i="12"/>
  <c r="BK138" i="13" l="1"/>
  <c r="BL139" s="1"/>
  <c r="K138"/>
  <c r="N138" s="1"/>
  <c r="AT139"/>
  <c r="BJ139" s="1"/>
  <c r="AJ139"/>
  <c r="BU138"/>
  <c r="BA139"/>
  <c r="BC176"/>
  <c r="BG139" l="1"/>
  <c r="J139"/>
  <c r="M139" s="1"/>
  <c r="AW139"/>
  <c r="AS139"/>
  <c r="AV139" s="1"/>
  <c r="AI139"/>
  <c r="BT138"/>
  <c r="BW138" s="1"/>
  <c r="BY138" s="1"/>
  <c r="K350" i="7"/>
  <c r="N350"/>
  <c r="Q350"/>
  <c r="P350"/>
  <c r="G350"/>
  <c r="J350"/>
  <c r="H350"/>
  <c r="R350"/>
  <c r="I350"/>
  <c r="O350"/>
  <c r="I139" i="13" l="1"/>
  <c r="BF139"/>
  <c r="S139"/>
  <c r="AB140" s="1"/>
  <c r="BI139"/>
  <c r="AU139"/>
  <c r="AR139"/>
  <c r="H139" s="1"/>
  <c r="BX138"/>
  <c r="S350" i="7"/>
  <c r="K250" i="12" s="1"/>
  <c r="L250" s="1"/>
  <c r="M250" s="1"/>
  <c r="P139" i="13"/>
  <c r="BH139"/>
  <c r="L139"/>
  <c r="R139"/>
  <c r="AA140" s="1"/>
  <c r="L350" i="7"/>
  <c r="G250" i="12" s="1"/>
  <c r="H250" s="1"/>
  <c r="I250" s="1"/>
  <c r="BD177" i="13"/>
  <c r="BB177"/>
  <c r="BE139" l="1"/>
  <c r="BO140"/>
  <c r="BN140"/>
  <c r="BP140"/>
  <c r="BQ140"/>
  <c r="BR140"/>
  <c r="BS140"/>
  <c r="AK140"/>
  <c r="BV139"/>
  <c r="J251" i="12"/>
  <c r="O139" i="13"/>
  <c r="N251" i="12"/>
  <c r="Q139" i="13"/>
  <c r="Z140" s="1"/>
  <c r="F350" i="7" s="1"/>
  <c r="BK139" i="13"/>
  <c r="BL140" s="1"/>
  <c r="K139"/>
  <c r="BC177"/>
  <c r="AT140" l="1"/>
  <c r="BJ140" s="1"/>
  <c r="AJ140"/>
  <c r="BU139"/>
  <c r="N139"/>
  <c r="BA140"/>
  <c r="BB178"/>
  <c r="AW140" l="1"/>
  <c r="BG140"/>
  <c r="AS140"/>
  <c r="BF140" s="1"/>
  <c r="J140"/>
  <c r="M140" s="1"/>
  <c r="AI140"/>
  <c r="BT139"/>
  <c r="BW139" s="1"/>
  <c r="BY139" s="1"/>
  <c r="O351" i="7"/>
  <c r="G351"/>
  <c r="I351"/>
  <c r="K351"/>
  <c r="R351"/>
  <c r="Q351"/>
  <c r="J351"/>
  <c r="H351"/>
  <c r="N351"/>
  <c r="P351"/>
  <c r="BD178" i="13"/>
  <c r="S140" l="1"/>
  <c r="AB141" s="1"/>
  <c r="AV140"/>
  <c r="I140"/>
  <c r="L140" s="1"/>
  <c r="AR140"/>
  <c r="AU140" s="1"/>
  <c r="BI140"/>
  <c r="BX139"/>
  <c r="L351" i="7"/>
  <c r="G251" i="12" s="1"/>
  <c r="H251" s="1"/>
  <c r="I251" s="1"/>
  <c r="P140" i="13"/>
  <c r="S351" i="7"/>
  <c r="K251" i="12" s="1"/>
  <c r="L251" s="1"/>
  <c r="M251" s="1"/>
  <c r="BC178" i="13"/>
  <c r="BB179"/>
  <c r="BE140" l="1"/>
  <c r="H140"/>
  <c r="BK140" s="1"/>
  <c r="BL141" s="1"/>
  <c r="BP141"/>
  <c r="BO141"/>
  <c r="BN141"/>
  <c r="BH140"/>
  <c r="R140"/>
  <c r="AA141" s="1"/>
  <c r="BQ141"/>
  <c r="BS141"/>
  <c r="BR141"/>
  <c r="AK141"/>
  <c r="BV140"/>
  <c r="K140"/>
  <c r="Q140"/>
  <c r="Z141" s="1"/>
  <c r="N252" i="12"/>
  <c r="O140" i="13"/>
  <c r="J252" i="12"/>
  <c r="BC179" i="13"/>
  <c r="F351" i="7" l="1"/>
  <c r="AT141" i="13"/>
  <c r="BG141" s="1"/>
  <c r="AJ141"/>
  <c r="BU140"/>
  <c r="N140"/>
  <c r="BA141"/>
  <c r="BD179"/>
  <c r="AW141" l="1"/>
  <c r="AS141"/>
  <c r="BF141" s="1"/>
  <c r="J141"/>
  <c r="S141" s="1"/>
  <c r="AB142" s="1"/>
  <c r="BJ141"/>
  <c r="AI141"/>
  <c r="BT140"/>
  <c r="BW140" s="1"/>
  <c r="BX140" s="1"/>
  <c r="P352" i="7"/>
  <c r="H352"/>
  <c r="N352"/>
  <c r="O352"/>
  <c r="K352"/>
  <c r="J352"/>
  <c r="G352"/>
  <c r="R352"/>
  <c r="I352"/>
  <c r="Q352"/>
  <c r="BI141" i="13" l="1"/>
  <c r="M141"/>
  <c r="P141" s="1"/>
  <c r="AV141"/>
  <c r="I141"/>
  <c r="R141" s="1"/>
  <c r="AA142" s="1"/>
  <c r="AR141"/>
  <c r="AU141" s="1"/>
  <c r="BY140"/>
  <c r="L352" i="7"/>
  <c r="G252" i="12" s="1"/>
  <c r="H252" s="1"/>
  <c r="I252" s="1"/>
  <c r="L141" i="13"/>
  <c r="S352" i="7"/>
  <c r="K252" i="12" s="1"/>
  <c r="L252" s="1"/>
  <c r="M252" s="1"/>
  <c r="BB180" i="13"/>
  <c r="BD180"/>
  <c r="BC180"/>
  <c r="BP142" l="1"/>
  <c r="BN142"/>
  <c r="BO142"/>
  <c r="BE141"/>
  <c r="H141"/>
  <c r="BK141" s="1"/>
  <c r="BL142" s="1"/>
  <c r="BH141"/>
  <c r="BQ142"/>
  <c r="BR142"/>
  <c r="BS142"/>
  <c r="AK142"/>
  <c r="BV141"/>
  <c r="O141"/>
  <c r="J253" i="12"/>
  <c r="N253"/>
  <c r="Q141" i="13" l="1"/>
  <c r="Z142" s="1"/>
  <c r="F352" i="7" s="1"/>
  <c r="K141" i="13"/>
  <c r="N141" s="1"/>
  <c r="AT142"/>
  <c r="J142" s="1"/>
  <c r="AJ142"/>
  <c r="BU141"/>
  <c r="BA142" l="1"/>
  <c r="BJ142"/>
  <c r="AW142"/>
  <c r="AS142"/>
  <c r="BI142" s="1"/>
  <c r="BG142"/>
  <c r="AI142"/>
  <c r="BT141"/>
  <c r="BW141" s="1"/>
  <c r="BX141" s="1"/>
  <c r="P353" i="7"/>
  <c r="H353"/>
  <c r="Q353"/>
  <c r="R353"/>
  <c r="O353"/>
  <c r="J353"/>
  <c r="G353"/>
  <c r="K353"/>
  <c r="I353"/>
  <c r="N353"/>
  <c r="M142" i="13"/>
  <c r="S142"/>
  <c r="AB143" s="1"/>
  <c r="BF142"/>
  <c r="BC181"/>
  <c r="BD181"/>
  <c r="BB181"/>
  <c r="AV142" l="1"/>
  <c r="I142"/>
  <c r="L142" s="1"/>
  <c r="AR142"/>
  <c r="BE142" s="1"/>
  <c r="BY141"/>
  <c r="P142"/>
  <c r="S353" i="7"/>
  <c r="K253" i="12" s="1"/>
  <c r="L253" s="1"/>
  <c r="M253" s="1"/>
  <c r="L353" i="7"/>
  <c r="G253" i="12" s="1"/>
  <c r="H253" s="1"/>
  <c r="I253" s="1"/>
  <c r="BB182" i="13"/>
  <c r="BN143" l="1"/>
  <c r="BP143"/>
  <c r="BO143"/>
  <c r="BH142"/>
  <c r="H142"/>
  <c r="Q142" s="1"/>
  <c r="Z143" s="1"/>
  <c r="AU142"/>
  <c r="R142"/>
  <c r="AA143" s="1"/>
  <c r="BQ143"/>
  <c r="BS143"/>
  <c r="BR143"/>
  <c r="AK143"/>
  <c r="BV142"/>
  <c r="O142"/>
  <c r="J254" i="12"/>
  <c r="N254"/>
  <c r="BC182" i="13"/>
  <c r="BD182"/>
  <c r="F353" i="7" l="1"/>
  <c r="BK142" i="13"/>
  <c r="BL143" s="1"/>
  <c r="K142"/>
  <c r="N142" s="1"/>
  <c r="AT143"/>
  <c r="J143" s="1"/>
  <c r="AJ143"/>
  <c r="BU142"/>
  <c r="BA143"/>
  <c r="BB183"/>
  <c r="BC183"/>
  <c r="BG143" l="1"/>
  <c r="AS143"/>
  <c r="I143" s="1"/>
  <c r="BJ143"/>
  <c r="AW143"/>
  <c r="AI143"/>
  <c r="BT142"/>
  <c r="BW142" s="1"/>
  <c r="S143"/>
  <c r="AB144" s="1"/>
  <c r="M143"/>
  <c r="K354" i="7"/>
  <c r="P354"/>
  <c r="H354"/>
  <c r="O354"/>
  <c r="R354"/>
  <c r="N354"/>
  <c r="G354"/>
  <c r="J354"/>
  <c r="Q354"/>
  <c r="I354"/>
  <c r="AV143" i="13" l="1"/>
  <c r="BF143"/>
  <c r="BI143"/>
  <c r="AR143"/>
  <c r="AU143" s="1"/>
  <c r="BX142"/>
  <c r="BY142"/>
  <c r="S354" i="7"/>
  <c r="K254" i="12" s="1"/>
  <c r="L254" s="1"/>
  <c r="M254" s="1"/>
  <c r="R143" i="13"/>
  <c r="AA144" s="1"/>
  <c r="L143"/>
  <c r="L354" i="7"/>
  <c r="G254" i="12" s="1"/>
  <c r="H254" s="1"/>
  <c r="I254" s="1"/>
  <c r="P143" i="13"/>
  <c r="BD183"/>
  <c r="BO144" l="1"/>
  <c r="BN144"/>
  <c r="BP144"/>
  <c r="H143"/>
  <c r="Q143" s="1"/>
  <c r="Z144" s="1"/>
  <c r="F354" i="7" s="1"/>
  <c r="BH143" i="13"/>
  <c r="BE143"/>
  <c r="BQ144"/>
  <c r="BR144"/>
  <c r="BS144"/>
  <c r="AK144"/>
  <c r="BV143"/>
  <c r="J255" i="12"/>
  <c r="N255"/>
  <c r="O143" i="13"/>
  <c r="BC184"/>
  <c r="K143" l="1"/>
  <c r="N143" s="1"/>
  <c r="BK143"/>
  <c r="BL144" s="1"/>
  <c r="AT144"/>
  <c r="J144" s="1"/>
  <c r="AJ144"/>
  <c r="BU143"/>
  <c r="BA144"/>
  <c r="BB184"/>
  <c r="BG144" l="1"/>
  <c r="AW144"/>
  <c r="AS144"/>
  <c r="BF144" s="1"/>
  <c r="BJ144"/>
  <c r="AI144"/>
  <c r="BT143"/>
  <c r="BW143" s="1"/>
  <c r="BY143" s="1"/>
  <c r="M144"/>
  <c r="S144"/>
  <c r="AB145" s="1"/>
  <c r="O355" i="7"/>
  <c r="R355"/>
  <c r="I355"/>
  <c r="Q355"/>
  <c r="J355"/>
  <c r="K355"/>
  <c r="P355"/>
  <c r="N355"/>
  <c r="G355"/>
  <c r="H355"/>
  <c r="BD184" i="13"/>
  <c r="AV144" l="1"/>
  <c r="I144"/>
  <c r="R144" s="1"/>
  <c r="AA145" s="1"/>
  <c r="AR144"/>
  <c r="AU144" s="1"/>
  <c r="BI144"/>
  <c r="BX143"/>
  <c r="P144"/>
  <c r="S355" i="7"/>
  <c r="K255" i="12" s="1"/>
  <c r="L255" s="1"/>
  <c r="M255" s="1"/>
  <c r="L355" i="7"/>
  <c r="G255" i="12" s="1"/>
  <c r="H255" s="1"/>
  <c r="I255" s="1"/>
  <c r="BD185" i="13"/>
  <c r="BP145" l="1"/>
  <c r="BO145"/>
  <c r="BN145"/>
  <c r="BE144"/>
  <c r="L144"/>
  <c r="O144" s="1"/>
  <c r="BH144"/>
  <c r="H144"/>
  <c r="Q144" s="1"/>
  <c r="Z145" s="1"/>
  <c r="F355" i="7" s="1"/>
  <c r="BQ145" i="13"/>
  <c r="BS145"/>
  <c r="BR145"/>
  <c r="AK145"/>
  <c r="BV144"/>
  <c r="J256" i="12"/>
  <c r="N256"/>
  <c r="BB185" i="13"/>
  <c r="BC185"/>
  <c r="BK144" l="1"/>
  <c r="BL145" s="1"/>
  <c r="K144"/>
  <c r="N144" s="1"/>
  <c r="AT145"/>
  <c r="BG145" s="1"/>
  <c r="AJ145"/>
  <c r="BU144"/>
  <c r="BA145"/>
  <c r="BD186"/>
  <c r="J145" l="1"/>
  <c r="M145" s="1"/>
  <c r="AW145"/>
  <c r="BJ145"/>
  <c r="AS145"/>
  <c r="BI145" s="1"/>
  <c r="AI145"/>
  <c r="BT144"/>
  <c r="BW144" s="1"/>
  <c r="BY144" s="1"/>
  <c r="P356" i="7"/>
  <c r="G356"/>
  <c r="I356"/>
  <c r="K356"/>
  <c r="J356"/>
  <c r="N356"/>
  <c r="Q356"/>
  <c r="H356"/>
  <c r="O356"/>
  <c r="R356"/>
  <c r="S145" i="13" l="1"/>
  <c r="AB146" s="1"/>
  <c r="I145"/>
  <c r="L145" s="1"/>
  <c r="BF145"/>
  <c r="AV145"/>
  <c r="AR145"/>
  <c r="BH145" s="1"/>
  <c r="BX144"/>
  <c r="S356" i="7"/>
  <c r="K256" i="12" s="1"/>
  <c r="L256" s="1"/>
  <c r="M256" s="1"/>
  <c r="L356" i="7"/>
  <c r="G256" i="12" s="1"/>
  <c r="H256" s="1"/>
  <c r="I256" s="1"/>
  <c r="P145" i="13"/>
  <c r="BC186"/>
  <c r="BB186"/>
  <c r="BP146" l="1"/>
  <c r="BO146"/>
  <c r="BN146"/>
  <c r="BE145"/>
  <c r="R145"/>
  <c r="AA146" s="1"/>
  <c r="H145"/>
  <c r="Q145" s="1"/>
  <c r="Z146" s="1"/>
  <c r="AU145"/>
  <c r="BQ146"/>
  <c r="BR146"/>
  <c r="BS146"/>
  <c r="AK146"/>
  <c r="BV145"/>
  <c r="O145"/>
  <c r="N257" i="12"/>
  <c r="J257"/>
  <c r="BD187" i="13"/>
  <c r="BK145" l="1"/>
  <c r="BL146" s="1"/>
  <c r="K145"/>
  <c r="N145" s="1"/>
  <c r="F356" i="7"/>
  <c r="AT146" i="13"/>
  <c r="BG146" s="1"/>
  <c r="AJ146"/>
  <c r="BU145"/>
  <c r="BA146"/>
  <c r="BB187"/>
  <c r="BC187"/>
  <c r="J146" l="1"/>
  <c r="M146" s="1"/>
  <c r="BJ146"/>
  <c r="AW146"/>
  <c r="AS146"/>
  <c r="BF146" s="1"/>
  <c r="AI146"/>
  <c r="BT145"/>
  <c r="BW145" s="1"/>
  <c r="BX145" s="1"/>
  <c r="G357" i="7"/>
  <c r="R357"/>
  <c r="H357"/>
  <c r="I357"/>
  <c r="O357"/>
  <c r="K357"/>
  <c r="P357"/>
  <c r="N357"/>
  <c r="J357"/>
  <c r="Q357"/>
  <c r="BD188" i="13"/>
  <c r="S146" l="1"/>
  <c r="AB147" s="1"/>
  <c r="BI146"/>
  <c r="I146"/>
  <c r="R146" s="1"/>
  <c r="AA147" s="1"/>
  <c r="AV146"/>
  <c r="AR146"/>
  <c r="H146" s="1"/>
  <c r="BY145"/>
  <c r="S357" i="7"/>
  <c r="K257" i="12" s="1"/>
  <c r="L257" s="1"/>
  <c r="M257" s="1"/>
  <c r="P146" i="13"/>
  <c r="L357" i="7"/>
  <c r="G257" i="12" s="1"/>
  <c r="H257" s="1"/>
  <c r="I257" s="1"/>
  <c r="BB188" i="13"/>
  <c r="BH146" l="1"/>
  <c r="BE146"/>
  <c r="BN147"/>
  <c r="BO147"/>
  <c r="BP147"/>
  <c r="L146"/>
  <c r="O146" s="1"/>
  <c r="AU146"/>
  <c r="BQ147"/>
  <c r="BS147"/>
  <c r="BR147"/>
  <c r="AK147"/>
  <c r="BV146"/>
  <c r="N258" i="12"/>
  <c r="K146" i="13"/>
  <c r="BK146"/>
  <c r="BL147" s="1"/>
  <c r="Q146"/>
  <c r="Z147" s="1"/>
  <c r="F357" i="7" s="1"/>
  <c r="J258" i="12"/>
  <c r="BC188" i="13"/>
  <c r="AT147" l="1"/>
  <c r="J147" s="1"/>
  <c r="AJ147"/>
  <c r="BU146"/>
  <c r="BA147"/>
  <c r="N146"/>
  <c r="AW147" l="1"/>
  <c r="BG147"/>
  <c r="AS147"/>
  <c r="I147" s="1"/>
  <c r="BJ147"/>
  <c r="AI147"/>
  <c r="BT146"/>
  <c r="BW146" s="1"/>
  <c r="BY146" s="1"/>
  <c r="R358" i="7"/>
  <c r="I358"/>
  <c r="P358"/>
  <c r="G358"/>
  <c r="J358"/>
  <c r="Q358"/>
  <c r="K358"/>
  <c r="O358"/>
  <c r="N358"/>
  <c r="H358"/>
  <c r="S147" i="13"/>
  <c r="AB148" s="1"/>
  <c r="M147"/>
  <c r="BC189"/>
  <c r="AV147" l="1"/>
  <c r="BF147"/>
  <c r="BI147"/>
  <c r="AR147"/>
  <c r="H147" s="1"/>
  <c r="BX146"/>
  <c r="S358" i="7"/>
  <c r="K258" i="12" s="1"/>
  <c r="L258" s="1"/>
  <c r="M258" s="1"/>
  <c r="R147" i="13"/>
  <c r="AA148" s="1"/>
  <c r="L147"/>
  <c r="P147"/>
  <c r="BH147"/>
  <c r="L358" i="7"/>
  <c r="G258" i="12" s="1"/>
  <c r="H258" s="1"/>
  <c r="I258" s="1"/>
  <c r="BD189" i="13"/>
  <c r="BB189"/>
  <c r="BO148" l="1"/>
  <c r="BN148"/>
  <c r="BP148"/>
  <c r="BE147"/>
  <c r="AU147"/>
  <c r="BQ148"/>
  <c r="BR148"/>
  <c r="BS148"/>
  <c r="AK148"/>
  <c r="BV147"/>
  <c r="N259" i="12"/>
  <c r="Q147" i="13"/>
  <c r="Z148" s="1"/>
  <c r="F358" i="7" s="1"/>
  <c r="K147" i="13"/>
  <c r="BK147"/>
  <c r="BL148" s="1"/>
  <c r="J259" i="12"/>
  <c r="O147" i="13"/>
  <c r="BD190"/>
  <c r="AT148" l="1"/>
  <c r="BG148" s="1"/>
  <c r="AJ148"/>
  <c r="BU147"/>
  <c r="N147"/>
  <c r="BA148"/>
  <c r="BC190"/>
  <c r="BJ148" l="1"/>
  <c r="J148"/>
  <c r="S148" s="1"/>
  <c r="AB149" s="1"/>
  <c r="AW148"/>
  <c r="AS148"/>
  <c r="BF148" s="1"/>
  <c r="AI148"/>
  <c r="BT147"/>
  <c r="BW147" s="1"/>
  <c r="BY147" s="1"/>
  <c r="Q359" i="7"/>
  <c r="O359"/>
  <c r="P359"/>
  <c r="I359"/>
  <c r="H359"/>
  <c r="G359"/>
  <c r="N359"/>
  <c r="J359"/>
  <c r="K359"/>
  <c r="R359"/>
  <c r="BB190" i="13"/>
  <c r="BI148" l="1"/>
  <c r="M148"/>
  <c r="P148" s="1"/>
  <c r="AV148"/>
  <c r="AR148"/>
  <c r="BE148" s="1"/>
  <c r="I148"/>
  <c r="R148" s="1"/>
  <c r="AA149" s="1"/>
  <c r="BX147"/>
  <c r="L359" i="7"/>
  <c r="G259" i="12" s="1"/>
  <c r="H259" s="1"/>
  <c r="I259" s="1"/>
  <c r="BH148" i="13"/>
  <c r="S359" i="7"/>
  <c r="K259" i="12" s="1"/>
  <c r="L259" s="1"/>
  <c r="M259" s="1"/>
  <c r="BC191" i="13"/>
  <c r="L148" l="1"/>
  <c r="O148" s="1"/>
  <c r="AU148"/>
  <c r="BP149"/>
  <c r="BO149"/>
  <c r="BN149"/>
  <c r="H148"/>
  <c r="K148" s="1"/>
  <c r="BQ149"/>
  <c r="BS149"/>
  <c r="BR149"/>
  <c r="AK149"/>
  <c r="BV148"/>
  <c r="J260" i="12"/>
  <c r="N260"/>
  <c r="BD191" i="13"/>
  <c r="BK148" l="1"/>
  <c r="BL149" s="1"/>
  <c r="Q148"/>
  <c r="Z149" s="1"/>
  <c r="BA149" s="1"/>
  <c r="AT149"/>
  <c r="AW149" s="1"/>
  <c r="AJ149"/>
  <c r="BU148"/>
  <c r="N148"/>
  <c r="BB191"/>
  <c r="J149" l="1"/>
  <c r="M149" s="1"/>
  <c r="BG149"/>
  <c r="BJ149"/>
  <c r="F359" i="7"/>
  <c r="P360" s="1"/>
  <c r="AS149" i="13"/>
  <c r="BF149" s="1"/>
  <c r="AI149"/>
  <c r="BT148"/>
  <c r="BW148" s="1"/>
  <c r="BX148" s="1"/>
  <c r="S149"/>
  <c r="AB150" s="1"/>
  <c r="BC192"/>
  <c r="AV149" l="1"/>
  <c r="G360" i="7"/>
  <c r="O360"/>
  <c r="H360"/>
  <c r="J360"/>
  <c r="Q360"/>
  <c r="N360"/>
  <c r="K360"/>
  <c r="I360"/>
  <c r="R360"/>
  <c r="BI149" i="13"/>
  <c r="AR149"/>
  <c r="AU149" s="1"/>
  <c r="I149"/>
  <c r="L149" s="1"/>
  <c r="BY148"/>
  <c r="P149"/>
  <c r="BD192"/>
  <c r="BB192"/>
  <c r="S360" i="7" l="1"/>
  <c r="K260" i="12" s="1"/>
  <c r="L260" s="1"/>
  <c r="M260" s="1"/>
  <c r="BQ150" i="13" s="1"/>
  <c r="L360" i="7"/>
  <c r="G260" i="12" s="1"/>
  <c r="H260" s="1"/>
  <c r="I260" s="1"/>
  <c r="BN150" i="13" s="1"/>
  <c r="R149"/>
  <c r="AA150" s="1"/>
  <c r="BE149"/>
  <c r="BH149"/>
  <c r="H149"/>
  <c r="K149" s="1"/>
  <c r="AK150"/>
  <c r="BV149"/>
  <c r="O149"/>
  <c r="BD193"/>
  <c r="BO150" l="1"/>
  <c r="J261" i="12"/>
  <c r="BR150" i="13"/>
  <c r="BP150"/>
  <c r="BS150"/>
  <c r="N261" i="12"/>
  <c r="BK149" i="13"/>
  <c r="BL150" s="1"/>
  <c r="Q149"/>
  <c r="Z150" s="1"/>
  <c r="F360" i="7" s="1"/>
  <c r="AT150" i="13"/>
  <c r="BG150" s="1"/>
  <c r="AJ150"/>
  <c r="BU149"/>
  <c r="N149"/>
  <c r="BB193"/>
  <c r="BC193"/>
  <c r="BA150" l="1"/>
  <c r="AS150"/>
  <c r="BI150" s="1"/>
  <c r="J150"/>
  <c r="M150" s="1"/>
  <c r="AW150"/>
  <c r="BJ150"/>
  <c r="AI150"/>
  <c r="BT149"/>
  <c r="BW149" s="1"/>
  <c r="BY149" s="1"/>
  <c r="R361" i="7"/>
  <c r="K361"/>
  <c r="Q361"/>
  <c r="G361"/>
  <c r="H361"/>
  <c r="N361"/>
  <c r="I361"/>
  <c r="O361"/>
  <c r="P361"/>
  <c r="J361"/>
  <c r="S150" i="13" l="1"/>
  <c r="AB151" s="1"/>
  <c r="BF150"/>
  <c r="AV150"/>
  <c r="I150"/>
  <c r="L150" s="1"/>
  <c r="AR150"/>
  <c r="AU150" s="1"/>
  <c r="BX149"/>
  <c r="L361" i="7"/>
  <c r="G261" i="12" s="1"/>
  <c r="H261" s="1"/>
  <c r="I261" s="1"/>
  <c r="S361" i="7"/>
  <c r="K261" i="12" s="1"/>
  <c r="L261" s="1"/>
  <c r="M261" s="1"/>
  <c r="P150" i="13"/>
  <c r="BN151" l="1"/>
  <c r="BP151"/>
  <c r="BO151"/>
  <c r="BE150"/>
  <c r="H150"/>
  <c r="BK150" s="1"/>
  <c r="BL151" s="1"/>
  <c r="BH150"/>
  <c r="R150"/>
  <c r="AA151" s="1"/>
  <c r="BQ151"/>
  <c r="BS151"/>
  <c r="BR151"/>
  <c r="AK151"/>
  <c r="BV150"/>
  <c r="J262" i="12"/>
  <c r="O150" i="13"/>
  <c r="N262" i="12"/>
  <c r="BD194" i="13"/>
  <c r="BC194"/>
  <c r="BB194"/>
  <c r="Q150" l="1"/>
  <c r="Z151" s="1"/>
  <c r="F361" i="7" s="1"/>
  <c r="K150" i="13"/>
  <c r="N150" s="1"/>
  <c r="AT151"/>
  <c r="BJ151" s="1"/>
  <c r="AJ151"/>
  <c r="BU150"/>
  <c r="BA151" l="1"/>
  <c r="BG151"/>
  <c r="AS151"/>
  <c r="BF151" s="1"/>
  <c r="J151"/>
  <c r="AW151"/>
  <c r="AI151"/>
  <c r="BT150"/>
  <c r="BW150" s="1"/>
  <c r="BX150" s="1"/>
  <c r="P362" i="7"/>
  <c r="Q362"/>
  <c r="R362"/>
  <c r="K362"/>
  <c r="I362"/>
  <c r="G362"/>
  <c r="N362"/>
  <c r="O362"/>
  <c r="J362"/>
  <c r="H362"/>
  <c r="BI151" i="13"/>
  <c r="S151"/>
  <c r="AB152" s="1"/>
  <c r="M151"/>
  <c r="BD195"/>
  <c r="I151" l="1"/>
  <c r="L151" s="1"/>
  <c r="AV151"/>
  <c r="AR151"/>
  <c r="BE151" s="1"/>
  <c r="BY150"/>
  <c r="L362" i="7"/>
  <c r="G262" i="12" s="1"/>
  <c r="H262" s="1"/>
  <c r="I262" s="1"/>
  <c r="P151" i="13"/>
  <c r="S362" i="7"/>
  <c r="K262" i="12" s="1"/>
  <c r="L262" s="1"/>
  <c r="M262" s="1"/>
  <c r="BB195" i="13"/>
  <c r="BC195"/>
  <c r="H151" l="1"/>
  <c r="Q151" s="1"/>
  <c r="Z152" s="1"/>
  <c r="BH151"/>
  <c r="AU151"/>
  <c r="BO152"/>
  <c r="BN152"/>
  <c r="BP152"/>
  <c r="R151"/>
  <c r="AA152" s="1"/>
  <c r="BQ152"/>
  <c r="BR152"/>
  <c r="BS152"/>
  <c r="AK152"/>
  <c r="BV151"/>
  <c r="J263" i="12"/>
  <c r="O151" i="13"/>
  <c r="N263" i="12"/>
  <c r="BK151" i="13" l="1"/>
  <c r="BL152" s="1"/>
  <c r="K151"/>
  <c r="N151" s="1"/>
  <c r="F362" i="7"/>
  <c r="AT152" i="13"/>
  <c r="J152" s="1"/>
  <c r="AJ152"/>
  <c r="BU151"/>
  <c r="BA152"/>
  <c r="BD196"/>
  <c r="BC196"/>
  <c r="AW152" l="1"/>
  <c r="BG152"/>
  <c r="AS152"/>
  <c r="BF152" s="1"/>
  <c r="BJ152"/>
  <c r="AI152"/>
  <c r="BT151"/>
  <c r="BW151" s="1"/>
  <c r="BY151" s="1"/>
  <c r="M152"/>
  <c r="S152"/>
  <c r="AB153" s="1"/>
  <c r="O363" i="7"/>
  <c r="Q363"/>
  <c r="H363"/>
  <c r="I363"/>
  <c r="J363"/>
  <c r="K363"/>
  <c r="N363"/>
  <c r="R363"/>
  <c r="P363"/>
  <c r="G363"/>
  <c r="BB196" i="13"/>
  <c r="AV152" l="1"/>
  <c r="I152"/>
  <c r="R152" s="1"/>
  <c r="AA153" s="1"/>
  <c r="AR152"/>
  <c r="AU152" s="1"/>
  <c r="BI152"/>
  <c r="BX151"/>
  <c r="L363" i="7"/>
  <c r="G263" i="12" s="1"/>
  <c r="H263" s="1"/>
  <c r="I263" s="1"/>
  <c r="P152" i="13"/>
  <c r="S363" i="7"/>
  <c r="K263" i="12" s="1"/>
  <c r="L263" s="1"/>
  <c r="M263" s="1"/>
  <c r="BE152" i="13" l="1"/>
  <c r="H152"/>
  <c r="BK152" s="1"/>
  <c r="BL153" s="1"/>
  <c r="BP153"/>
  <c r="BO153"/>
  <c r="BN153"/>
  <c r="BH152"/>
  <c r="L152"/>
  <c r="O152" s="1"/>
  <c r="BQ153"/>
  <c r="BS153"/>
  <c r="BR153"/>
  <c r="AK153"/>
  <c r="BV152"/>
  <c r="N264" i="12"/>
  <c r="J264"/>
  <c r="BD197" i="13"/>
  <c r="BB197"/>
  <c r="BC197"/>
  <c r="Q152" l="1"/>
  <c r="Z153" s="1"/>
  <c r="F363" i="7" s="1"/>
  <c r="K152" i="13"/>
  <c r="N152" s="1"/>
  <c r="AT153"/>
  <c r="BG153" s="1"/>
  <c r="AJ153"/>
  <c r="BU152"/>
  <c r="BA153" l="1"/>
  <c r="AV153"/>
  <c r="AS153"/>
  <c r="I153" s="1"/>
  <c r="J153"/>
  <c r="M153" s="1"/>
  <c r="AW153"/>
  <c r="BJ153"/>
  <c r="AI153"/>
  <c r="BT152"/>
  <c r="BW152" s="1"/>
  <c r="BY152" s="1"/>
  <c r="I364" i="7"/>
  <c r="Q364"/>
  <c r="K364"/>
  <c r="O364"/>
  <c r="P364"/>
  <c r="R364"/>
  <c r="N364"/>
  <c r="J364"/>
  <c r="G364"/>
  <c r="H364"/>
  <c r="BD198" i="13"/>
  <c r="S153" l="1"/>
  <c r="AB154" s="1"/>
  <c r="BF153"/>
  <c r="AR153"/>
  <c r="H153" s="1"/>
  <c r="BI153"/>
  <c r="BX152"/>
  <c r="R153"/>
  <c r="AA154" s="1"/>
  <c r="L153"/>
  <c r="S364" i="7"/>
  <c r="K264" i="12" s="1"/>
  <c r="L264" s="1"/>
  <c r="M264" s="1"/>
  <c r="L364" i="7"/>
  <c r="G264" i="12" s="1"/>
  <c r="H264" s="1"/>
  <c r="I264" s="1"/>
  <c r="P153" i="13"/>
  <c r="BC198"/>
  <c r="BB198"/>
  <c r="BP154" l="1"/>
  <c r="BO154"/>
  <c r="BN154"/>
  <c r="BH153"/>
  <c r="AU153"/>
  <c r="BE153"/>
  <c r="BQ154"/>
  <c r="BR154"/>
  <c r="BS154"/>
  <c r="AK154"/>
  <c r="BV153"/>
  <c r="Q153"/>
  <c r="Z154" s="1"/>
  <c r="F364" i="7" s="1"/>
  <c r="K153" i="13"/>
  <c r="BK153"/>
  <c r="BL154" s="1"/>
  <c r="N265" i="12"/>
  <c r="J265"/>
  <c r="O153" i="13"/>
  <c r="AT154" l="1"/>
  <c r="AW154" s="1"/>
  <c r="AJ154"/>
  <c r="BU153"/>
  <c r="BA154"/>
  <c r="N153"/>
  <c r="BC199"/>
  <c r="BD199"/>
  <c r="BB199"/>
  <c r="J154" l="1"/>
  <c r="M154" s="1"/>
  <c r="AS154"/>
  <c r="I154" s="1"/>
  <c r="BG154"/>
  <c r="BJ154"/>
  <c r="AI154"/>
  <c r="BT153"/>
  <c r="BW153" s="1"/>
  <c r="BY153" s="1"/>
  <c r="N365" i="7"/>
  <c r="K365"/>
  <c r="O365"/>
  <c r="R365"/>
  <c r="H365"/>
  <c r="I365"/>
  <c r="J365"/>
  <c r="G365"/>
  <c r="P365"/>
  <c r="Q365"/>
  <c r="BI154" i="13" l="1"/>
  <c r="S154"/>
  <c r="AB155" s="1"/>
  <c r="BF154"/>
  <c r="AV154"/>
  <c r="AR154"/>
  <c r="AU154" s="1"/>
  <c r="BX153"/>
  <c r="R154"/>
  <c r="AA155" s="1"/>
  <c r="L154"/>
  <c r="L365" i="7"/>
  <c r="G265" i="12" s="1"/>
  <c r="H265" s="1"/>
  <c r="I265" s="1"/>
  <c r="S365" i="7"/>
  <c r="K265" i="12" s="1"/>
  <c r="L265" s="1"/>
  <c r="M265" s="1"/>
  <c r="P154" i="13"/>
  <c r="BD200"/>
  <c r="BN155" l="1"/>
  <c r="BO155"/>
  <c r="BP155"/>
  <c r="BH154"/>
  <c r="H154"/>
  <c r="Q154" s="1"/>
  <c r="Z155" s="1"/>
  <c r="F365" i="7" s="1"/>
  <c r="BE154" i="13"/>
  <c r="BQ155"/>
  <c r="BS155"/>
  <c r="BR155"/>
  <c r="AK155"/>
  <c r="BV154"/>
  <c r="O154"/>
  <c r="J266" i="12"/>
  <c r="N266"/>
  <c r="BC200" i="13"/>
  <c r="BB200"/>
  <c r="BK154" l="1"/>
  <c r="BL155" s="1"/>
  <c r="K154"/>
  <c r="N154" s="1"/>
  <c r="AT155"/>
  <c r="J155" s="1"/>
  <c r="AJ155"/>
  <c r="BU154"/>
  <c r="BA155"/>
  <c r="BD201"/>
  <c r="AW155" l="1"/>
  <c r="BG155"/>
  <c r="BJ155"/>
  <c r="AS155"/>
  <c r="I155" s="1"/>
  <c r="AI155"/>
  <c r="BT154"/>
  <c r="BW154" s="1"/>
  <c r="BX154" s="1"/>
  <c r="S155"/>
  <c r="AB156" s="1"/>
  <c r="M155"/>
  <c r="P366" i="7"/>
  <c r="G366"/>
  <c r="R366"/>
  <c r="Q366"/>
  <c r="O366"/>
  <c r="H366"/>
  <c r="N366"/>
  <c r="K366"/>
  <c r="I366"/>
  <c r="J366"/>
  <c r="BC201" i="13"/>
  <c r="AV155" l="1"/>
  <c r="BI155"/>
  <c r="BF155"/>
  <c r="AR155"/>
  <c r="AU155" s="1"/>
  <c r="BY154"/>
  <c r="L366" i="7"/>
  <c r="G266" i="12" s="1"/>
  <c r="H266" s="1"/>
  <c r="I266" s="1"/>
  <c r="S366" i="7"/>
  <c r="K266" i="12" s="1"/>
  <c r="L266" s="1"/>
  <c r="M266" s="1"/>
  <c r="P155" i="13"/>
  <c r="L155"/>
  <c r="R155"/>
  <c r="AA156" s="1"/>
  <c r="BB201"/>
  <c r="BE155" l="1"/>
  <c r="BO156"/>
  <c r="BN156"/>
  <c r="BP156"/>
  <c r="H155"/>
  <c r="K155" s="1"/>
  <c r="BH155"/>
  <c r="BQ156"/>
  <c r="BR156"/>
  <c r="BS156"/>
  <c r="AK156"/>
  <c r="BV155"/>
  <c r="Q155"/>
  <c r="Z156" s="1"/>
  <c r="F366" i="7" s="1"/>
  <c r="O155" i="13"/>
  <c r="J267" i="12"/>
  <c r="N267"/>
  <c r="BC202" i="13"/>
  <c r="BK155" l="1"/>
  <c r="BL156" s="1"/>
  <c r="AT156"/>
  <c r="BJ156" s="1"/>
  <c r="AJ156"/>
  <c r="BU155"/>
  <c r="BA156"/>
  <c r="N155"/>
  <c r="BD202"/>
  <c r="BB202"/>
  <c r="AS156" l="1"/>
  <c r="BF156" s="1"/>
  <c r="J156"/>
  <c r="S156" s="1"/>
  <c r="AB157" s="1"/>
  <c r="BG156"/>
  <c r="AW156"/>
  <c r="AI156"/>
  <c r="BT155"/>
  <c r="BW155" s="1"/>
  <c r="BY155" s="1"/>
  <c r="K367" i="7"/>
  <c r="I367"/>
  <c r="H367"/>
  <c r="R367"/>
  <c r="P367"/>
  <c r="N367"/>
  <c r="O367"/>
  <c r="Q367"/>
  <c r="G367"/>
  <c r="J367"/>
  <c r="BI156" i="13"/>
  <c r="M156" l="1"/>
  <c r="P156" s="1"/>
  <c r="AR156"/>
  <c r="BH156" s="1"/>
  <c r="I156"/>
  <c r="L156" s="1"/>
  <c r="AV156"/>
  <c r="BX155"/>
  <c r="R156"/>
  <c r="AA157" s="1"/>
  <c r="L367" i="7"/>
  <c r="G267" i="12" s="1"/>
  <c r="H267" s="1"/>
  <c r="I267" s="1"/>
  <c r="S367" i="7"/>
  <c r="K267" i="12" s="1"/>
  <c r="L267" s="1"/>
  <c r="M267" s="1"/>
  <c r="BP157" i="13" l="1"/>
  <c r="BO157"/>
  <c r="BN157"/>
  <c r="H156"/>
  <c r="BK156" s="1"/>
  <c r="BL157" s="1"/>
  <c r="BE156"/>
  <c r="AU156"/>
  <c r="BQ157"/>
  <c r="BS157"/>
  <c r="BR157"/>
  <c r="AK157"/>
  <c r="BV156"/>
  <c r="N268" i="12"/>
  <c r="O156" i="13"/>
  <c r="J268" i="12"/>
  <c r="BD203" i="13"/>
  <c r="BC203"/>
  <c r="BB203"/>
  <c r="Q156" l="1"/>
  <c r="Z157" s="1"/>
  <c r="F367" i="7" s="1"/>
  <c r="K156" i="13"/>
  <c r="N156" s="1"/>
  <c r="AT157"/>
  <c r="J157" s="1"/>
  <c r="AJ157"/>
  <c r="BU156"/>
  <c r="BA157" l="1"/>
  <c r="AW157"/>
  <c r="BG157"/>
  <c r="AS157"/>
  <c r="BF157" s="1"/>
  <c r="BJ157"/>
  <c r="AI157"/>
  <c r="BT156"/>
  <c r="BW156" s="1"/>
  <c r="BY156" s="1"/>
  <c r="K368" i="7"/>
  <c r="I368"/>
  <c r="G368"/>
  <c r="J368"/>
  <c r="P368"/>
  <c r="N368"/>
  <c r="Q368"/>
  <c r="H368"/>
  <c r="R368"/>
  <c r="O368"/>
  <c r="S157" i="13"/>
  <c r="AB158" s="1"/>
  <c r="M157"/>
  <c r="BD204"/>
  <c r="AV157" l="1"/>
  <c r="I157"/>
  <c r="L157" s="1"/>
  <c r="AR157"/>
  <c r="H157" s="1"/>
  <c r="BI157"/>
  <c r="BX156"/>
  <c r="P157"/>
  <c r="BE157"/>
  <c r="L368" i="7"/>
  <c r="G268" i="12" s="1"/>
  <c r="H268" s="1"/>
  <c r="I268" s="1"/>
  <c r="S368" i="7"/>
  <c r="K268" i="12" s="1"/>
  <c r="L268" s="1"/>
  <c r="M268" s="1"/>
  <c r="BC204" i="13"/>
  <c r="BB204"/>
  <c r="BP158" l="1"/>
  <c r="BO158"/>
  <c r="BN158"/>
  <c r="R157"/>
  <c r="AA158" s="1"/>
  <c r="AU157"/>
  <c r="BH157"/>
  <c r="BQ158"/>
  <c r="BR158"/>
  <c r="BS158"/>
  <c r="AK158"/>
  <c r="BV157"/>
  <c r="N269" i="12"/>
  <c r="O157" i="13"/>
  <c r="K157"/>
  <c r="Q157"/>
  <c r="Z158" s="1"/>
  <c r="BK157"/>
  <c r="BL158" s="1"/>
  <c r="J269" i="12"/>
  <c r="BD205" i="13"/>
  <c r="AT158" l="1"/>
  <c r="AW158" s="1"/>
  <c r="BA158"/>
  <c r="F368" i="7"/>
  <c r="AJ158" i="13"/>
  <c r="BU157"/>
  <c r="N157"/>
  <c r="BC205"/>
  <c r="BG158" l="1"/>
  <c r="AS158"/>
  <c r="BF158" s="1"/>
  <c r="J158"/>
  <c r="M158" s="1"/>
  <c r="BJ158"/>
  <c r="AI158"/>
  <c r="O369" i="7"/>
  <c r="BT157" i="13"/>
  <c r="BW157" s="1"/>
  <c r="BX157" s="1"/>
  <c r="H369" i="7"/>
  <c r="G369"/>
  <c r="N369"/>
  <c r="J369"/>
  <c r="K369"/>
  <c r="Q369"/>
  <c r="P369"/>
  <c r="I369"/>
  <c r="R369"/>
  <c r="BB205" i="13"/>
  <c r="S158" l="1"/>
  <c r="AB159" s="1"/>
  <c r="BI158"/>
  <c r="AR158"/>
  <c r="AU158" s="1"/>
  <c r="AV158"/>
  <c r="I158"/>
  <c r="R158" s="1"/>
  <c r="AA159" s="1"/>
  <c r="BY157"/>
  <c r="L369" i="7"/>
  <c r="G269" i="12" s="1"/>
  <c r="H269" s="1"/>
  <c r="I269" s="1"/>
  <c r="S369" i="7"/>
  <c r="K269" i="12" s="1"/>
  <c r="L269" s="1"/>
  <c r="M269" s="1"/>
  <c r="P158" i="13"/>
  <c r="BN159" l="1"/>
  <c r="BP159"/>
  <c r="BO159"/>
  <c r="BE158"/>
  <c r="L158"/>
  <c r="O158" s="1"/>
  <c r="BH158"/>
  <c r="H158"/>
  <c r="K158" s="1"/>
  <c r="BQ159"/>
  <c r="BS159"/>
  <c r="BR159"/>
  <c r="AK159"/>
  <c r="BV158"/>
  <c r="J270" i="12"/>
  <c r="N270"/>
  <c r="BK158" i="13"/>
  <c r="BL159" s="1"/>
  <c r="BD206"/>
  <c r="BC206"/>
  <c r="AT159" l="1"/>
  <c r="J159" s="1"/>
  <c r="Q158"/>
  <c r="Z159" s="1"/>
  <c r="F369" i="7" s="1"/>
  <c r="AJ159" i="13"/>
  <c r="BU158"/>
  <c r="N158"/>
  <c r="BD207"/>
  <c r="BB206"/>
  <c r="BG159" l="1"/>
  <c r="BA159"/>
  <c r="AW159"/>
  <c r="AS159"/>
  <c r="AV159" s="1"/>
  <c r="BJ159"/>
  <c r="AI159"/>
  <c r="BT158"/>
  <c r="BW158" s="1"/>
  <c r="BY158" s="1"/>
  <c r="G370" i="7"/>
  <c r="H370"/>
  <c r="P370"/>
  <c r="J370"/>
  <c r="R370"/>
  <c r="I370"/>
  <c r="Q370"/>
  <c r="K370"/>
  <c r="N370"/>
  <c r="O370"/>
  <c r="S159" i="13"/>
  <c r="AB160" s="1"/>
  <c r="M159"/>
  <c r="I159"/>
  <c r="BI159"/>
  <c r="BF159"/>
  <c r="BC207"/>
  <c r="BB207"/>
  <c r="AR159" l="1"/>
  <c r="H159" s="1"/>
  <c r="BX158"/>
  <c r="P159"/>
  <c r="R159"/>
  <c r="AA160" s="1"/>
  <c r="L159"/>
  <c r="S370" i="7"/>
  <c r="K270" i="12" s="1"/>
  <c r="L270" s="1"/>
  <c r="M270" s="1"/>
  <c r="L370" i="7"/>
  <c r="G270" i="12" s="1"/>
  <c r="H270" s="1"/>
  <c r="I270" s="1"/>
  <c r="BO160" i="13" l="1"/>
  <c r="BN160"/>
  <c r="BP160"/>
  <c r="BE159"/>
  <c r="AU159"/>
  <c r="BH159"/>
  <c r="BQ160"/>
  <c r="BR160"/>
  <c r="BS160"/>
  <c r="AK160"/>
  <c r="BV159"/>
  <c r="Q159"/>
  <c r="Z160" s="1"/>
  <c r="F370" i="7" s="1"/>
  <c r="BK159" i="13"/>
  <c r="BL160" s="1"/>
  <c r="K159"/>
  <c r="O159"/>
  <c r="N271" i="12"/>
  <c r="J271"/>
  <c r="BD208" i="13"/>
  <c r="BC208"/>
  <c r="AT160" l="1"/>
  <c r="J160" s="1"/>
  <c r="AJ160"/>
  <c r="BU159"/>
  <c r="BA160"/>
  <c r="N159"/>
  <c r="BB208"/>
  <c r="BG160" l="1"/>
  <c r="AS160"/>
  <c r="BF160" s="1"/>
  <c r="BJ160"/>
  <c r="AW160"/>
  <c r="AI160"/>
  <c r="BT159"/>
  <c r="BW159" s="1"/>
  <c r="BY159" s="1"/>
  <c r="M160"/>
  <c r="S160"/>
  <c r="AB161" s="1"/>
  <c r="K371" i="7"/>
  <c r="Q371"/>
  <c r="H371"/>
  <c r="N371"/>
  <c r="O371"/>
  <c r="G371"/>
  <c r="R371"/>
  <c r="I371"/>
  <c r="J371"/>
  <c r="P371"/>
  <c r="I160" i="13" l="1"/>
  <c r="L160" s="1"/>
  <c r="AV160"/>
  <c r="BI160"/>
  <c r="AR160"/>
  <c r="AU160" s="1"/>
  <c r="BX159"/>
  <c r="L371" i="7"/>
  <c r="G271" i="12" s="1"/>
  <c r="H271" s="1"/>
  <c r="I271" s="1"/>
  <c r="P160" i="13"/>
  <c r="S371" i="7"/>
  <c r="K271" i="12" s="1"/>
  <c r="L271" s="1"/>
  <c r="M271" s="1"/>
  <c r="BD209" i="13"/>
  <c r="BC209"/>
  <c r="BB209"/>
  <c r="R160" l="1"/>
  <c r="AA161" s="1"/>
  <c r="BE160"/>
  <c r="H160"/>
  <c r="Q160" s="1"/>
  <c r="Z161" s="1"/>
  <c r="BP161"/>
  <c r="BO161"/>
  <c r="BN161"/>
  <c r="BH160"/>
  <c r="BQ161"/>
  <c r="BS161"/>
  <c r="BR161"/>
  <c r="AK161"/>
  <c r="BV160"/>
  <c r="O160"/>
  <c r="J272" i="12"/>
  <c r="N272"/>
  <c r="F371" i="7" l="1"/>
  <c r="BK160" i="13"/>
  <c r="BL161" s="1"/>
  <c r="K160"/>
  <c r="N160" s="1"/>
  <c r="AT161"/>
  <c r="J161" s="1"/>
  <c r="AJ161"/>
  <c r="BU160"/>
  <c r="BA161"/>
  <c r="BJ161" l="1"/>
  <c r="AS161"/>
  <c r="I161" s="1"/>
  <c r="BG161"/>
  <c r="AW161"/>
  <c r="AI161"/>
  <c r="BT160"/>
  <c r="BW160" s="1"/>
  <c r="BX160" s="1"/>
  <c r="M161"/>
  <c r="S161"/>
  <c r="AB162" s="1"/>
  <c r="G372" i="7"/>
  <c r="R372"/>
  <c r="H372"/>
  <c r="O372"/>
  <c r="J372"/>
  <c r="P372"/>
  <c r="N372"/>
  <c r="I372"/>
  <c r="Q372"/>
  <c r="K372"/>
  <c r="BD210" i="13"/>
  <c r="BC210"/>
  <c r="BB210"/>
  <c r="BF161" l="1"/>
  <c r="BI161"/>
  <c r="AV161"/>
  <c r="AR161"/>
  <c r="BE161" s="1"/>
  <c r="BY160"/>
  <c r="R161"/>
  <c r="AA162" s="1"/>
  <c r="L161"/>
  <c r="L372" i="7"/>
  <c r="G272" i="12" s="1"/>
  <c r="H272" s="1"/>
  <c r="I272" s="1"/>
  <c r="P161" i="13"/>
  <c r="S372" i="7"/>
  <c r="K272" i="12" s="1"/>
  <c r="L272" s="1"/>
  <c r="M272" s="1"/>
  <c r="BC211" i="13"/>
  <c r="BD211"/>
  <c r="BH161" l="1"/>
  <c r="BP162"/>
  <c r="BO162"/>
  <c r="BN162"/>
  <c r="H161"/>
  <c r="BK161" s="1"/>
  <c r="BL162" s="1"/>
  <c r="AU161"/>
  <c r="BQ162"/>
  <c r="BR162"/>
  <c r="BS162"/>
  <c r="AK162"/>
  <c r="BV161"/>
  <c r="J273" i="12"/>
  <c r="O161" i="13"/>
  <c r="N273" i="12"/>
  <c r="BB211" i="13"/>
  <c r="Q161" l="1"/>
  <c r="Z162" s="1"/>
  <c r="F372" i="7" s="1"/>
  <c r="K161" i="13"/>
  <c r="N161" s="1"/>
  <c r="AT162"/>
  <c r="BJ162" s="1"/>
  <c r="AJ162"/>
  <c r="BU161"/>
  <c r="BA162" l="1"/>
  <c r="J162"/>
  <c r="S162" s="1"/>
  <c r="AB163" s="1"/>
  <c r="AS162"/>
  <c r="I162" s="1"/>
  <c r="AW162"/>
  <c r="BG162"/>
  <c r="AI162"/>
  <c r="BT161"/>
  <c r="BW161" s="1"/>
  <c r="BY161" s="1"/>
  <c r="G373" i="7"/>
  <c r="R373"/>
  <c r="N373"/>
  <c r="P373"/>
  <c r="K373"/>
  <c r="O373"/>
  <c r="I373"/>
  <c r="H373"/>
  <c r="J373"/>
  <c r="Q373"/>
  <c r="M162" i="13" l="1"/>
  <c r="P162" s="1"/>
  <c r="AV162"/>
  <c r="BF162"/>
  <c r="AR162"/>
  <c r="BE162" s="1"/>
  <c r="BI162"/>
  <c r="BX161"/>
  <c r="L373" i="7"/>
  <c r="G273" i="12" s="1"/>
  <c r="H273" s="1"/>
  <c r="I273" s="1"/>
  <c r="L162" i="13"/>
  <c r="R162"/>
  <c r="AA163" s="1"/>
  <c r="S373" i="7"/>
  <c r="K273" i="12" s="1"/>
  <c r="L273" s="1"/>
  <c r="M273" s="1"/>
  <c r="BD212" i="13"/>
  <c r="BC212"/>
  <c r="BB212"/>
  <c r="BN163" l="1"/>
  <c r="BO163"/>
  <c r="BP163"/>
  <c r="AU162"/>
  <c r="H162"/>
  <c r="BK162" s="1"/>
  <c r="BL163" s="1"/>
  <c r="BH162"/>
  <c r="BQ163"/>
  <c r="BS163"/>
  <c r="BR163"/>
  <c r="AK163"/>
  <c r="BV162"/>
  <c r="O162"/>
  <c r="N274" i="12"/>
  <c r="J274"/>
  <c r="BD213" i="13"/>
  <c r="Q162" l="1"/>
  <c r="Z163" s="1"/>
  <c r="F373" i="7" s="1"/>
  <c r="AT163" i="13"/>
  <c r="J163" s="1"/>
  <c r="K162"/>
  <c r="N162" s="1"/>
  <c r="AJ163"/>
  <c r="BU162"/>
  <c r="BC213"/>
  <c r="BB213"/>
  <c r="BA163" l="1"/>
  <c r="BG163"/>
  <c r="AW163"/>
  <c r="BJ163"/>
  <c r="AS163"/>
  <c r="BF163" s="1"/>
  <c r="AI163"/>
  <c r="BT162"/>
  <c r="BW162" s="1"/>
  <c r="BY162" s="1"/>
  <c r="S163"/>
  <c r="AB164" s="1"/>
  <c r="M163"/>
  <c r="J374" i="7"/>
  <c r="G374"/>
  <c r="O374"/>
  <c r="K374"/>
  <c r="P374"/>
  <c r="N374"/>
  <c r="H374"/>
  <c r="I374"/>
  <c r="R374"/>
  <c r="Q374"/>
  <c r="BI163" i="13" l="1"/>
  <c r="I163"/>
  <c r="L163" s="1"/>
  <c r="AV163"/>
  <c r="AR163"/>
  <c r="BE163" s="1"/>
  <c r="BX162"/>
  <c r="S374" i="7"/>
  <c r="K274" i="12" s="1"/>
  <c r="L274" s="1"/>
  <c r="M274" s="1"/>
  <c r="L374" i="7"/>
  <c r="G274" i="12" s="1"/>
  <c r="H274" s="1"/>
  <c r="I274" s="1"/>
  <c r="P163" i="13"/>
  <c r="R163" l="1"/>
  <c r="AA164" s="1"/>
  <c r="BO164"/>
  <c r="BN164"/>
  <c r="BP164"/>
  <c r="H163"/>
  <c r="K163" s="1"/>
  <c r="AU163"/>
  <c r="BH163"/>
  <c r="BQ164"/>
  <c r="BR164"/>
  <c r="BS164"/>
  <c r="AK164"/>
  <c r="BV163"/>
  <c r="Q163"/>
  <c r="Z164" s="1"/>
  <c r="F374" i="7" s="1"/>
  <c r="N275" i="12"/>
  <c r="J275"/>
  <c r="O163" i="13"/>
  <c r="BC214"/>
  <c r="BD214"/>
  <c r="BB214"/>
  <c r="BK163" l="1"/>
  <c r="BL164" s="1"/>
  <c r="AT164"/>
  <c r="BJ164" s="1"/>
  <c r="AJ164"/>
  <c r="BU163"/>
  <c r="N163"/>
  <c r="BA164"/>
  <c r="BD215"/>
  <c r="BC215"/>
  <c r="J164" l="1"/>
  <c r="S164" s="1"/>
  <c r="AB165" s="1"/>
  <c r="AS164"/>
  <c r="BF164" s="1"/>
  <c r="AW164"/>
  <c r="BG164"/>
  <c r="AI164"/>
  <c r="BT163"/>
  <c r="BW163" s="1"/>
  <c r="BX163" s="1"/>
  <c r="N375" i="7"/>
  <c r="P375"/>
  <c r="K375"/>
  <c r="O375"/>
  <c r="Q375"/>
  <c r="I375"/>
  <c r="H375"/>
  <c r="G375"/>
  <c r="J375"/>
  <c r="R375"/>
  <c r="I164" i="13" l="1"/>
  <c r="R164" s="1"/>
  <c r="AA165" s="1"/>
  <c r="BI164"/>
  <c r="M164"/>
  <c r="P164" s="1"/>
  <c r="AV164"/>
  <c r="AR164"/>
  <c r="BH164" s="1"/>
  <c r="BY163"/>
  <c r="L375" i="7"/>
  <c r="G275" i="12" s="1"/>
  <c r="H275" s="1"/>
  <c r="I275" s="1"/>
  <c r="S375" i="7"/>
  <c r="K275" i="12" s="1"/>
  <c r="L275" s="1"/>
  <c r="M275" s="1"/>
  <c r="BB215" i="13"/>
  <c r="L164" l="1"/>
  <c r="O164" s="1"/>
  <c r="BP165"/>
  <c r="BO165"/>
  <c r="BN165"/>
  <c r="AU164"/>
  <c r="BE164"/>
  <c r="H164"/>
  <c r="BK164" s="1"/>
  <c r="BL165" s="1"/>
  <c r="BQ165"/>
  <c r="BS165"/>
  <c r="BR165"/>
  <c r="AK165"/>
  <c r="BV164"/>
  <c r="N276" i="12"/>
  <c r="J276"/>
  <c r="AT165" i="13" l="1"/>
  <c r="BJ165" s="1"/>
  <c r="Q164"/>
  <c r="Z165" s="1"/>
  <c r="F375" i="7" s="1"/>
  <c r="K164" i="13"/>
  <c r="AJ165"/>
  <c r="BU164"/>
  <c r="N164"/>
  <c r="BD216"/>
  <c r="BC216"/>
  <c r="J165" l="1"/>
  <c r="M165" s="1"/>
  <c r="BA165"/>
  <c r="AS165"/>
  <c r="BF165" s="1"/>
  <c r="AW165"/>
  <c r="BG165"/>
  <c r="AI165"/>
  <c r="BT164"/>
  <c r="BW164" s="1"/>
  <c r="BY164" s="1"/>
  <c r="J376" i="7"/>
  <c r="G376"/>
  <c r="Q376"/>
  <c r="K376"/>
  <c r="N376"/>
  <c r="H376"/>
  <c r="R376"/>
  <c r="O376"/>
  <c r="P376"/>
  <c r="I376"/>
  <c r="BI165" i="13"/>
  <c r="I165"/>
  <c r="BB216"/>
  <c r="S165" l="1"/>
  <c r="AB166" s="1"/>
  <c r="AV165"/>
  <c r="AR165"/>
  <c r="BE165" s="1"/>
  <c r="BX164"/>
  <c r="R165"/>
  <c r="AA166" s="1"/>
  <c r="L165"/>
  <c r="L376" i="7"/>
  <c r="G276" i="12" s="1"/>
  <c r="H276" s="1"/>
  <c r="I276" s="1"/>
  <c r="H165" i="13"/>
  <c r="P165"/>
  <c r="S376" i="7"/>
  <c r="K276" i="12" s="1"/>
  <c r="L276" s="1"/>
  <c r="M276" s="1"/>
  <c r="BB217" i="13"/>
  <c r="BH165" l="1"/>
  <c r="BP166"/>
  <c r="BN166"/>
  <c r="BO166"/>
  <c r="AU165"/>
  <c r="BQ166"/>
  <c r="BR166"/>
  <c r="BS166"/>
  <c r="AK166"/>
  <c r="AT166" s="1"/>
  <c r="BV165"/>
  <c r="K165"/>
  <c r="BK165"/>
  <c r="BL166" s="1"/>
  <c r="Q165"/>
  <c r="Z166" s="1"/>
  <c r="F376" i="7" s="1"/>
  <c r="J277" i="12"/>
  <c r="O165" i="13"/>
  <c r="N277" i="12"/>
  <c r="BC217" i="13"/>
  <c r="BD217"/>
  <c r="AW166" l="1"/>
  <c r="AJ166"/>
  <c r="BU165"/>
  <c r="BA166"/>
  <c r="N165"/>
  <c r="AS166" l="1"/>
  <c r="BI166" s="1"/>
  <c r="BJ166"/>
  <c r="J166"/>
  <c r="S166" s="1"/>
  <c r="AB167" s="1"/>
  <c r="BG166"/>
  <c r="AI166"/>
  <c r="BT165"/>
  <c r="BW165" s="1"/>
  <c r="BY165" s="1"/>
  <c r="Q377" i="7"/>
  <c r="J377"/>
  <c r="G377"/>
  <c r="P377"/>
  <c r="H377"/>
  <c r="K377"/>
  <c r="R377"/>
  <c r="O377"/>
  <c r="I377"/>
  <c r="N377"/>
  <c r="M166" i="13" l="1"/>
  <c r="AV166"/>
  <c r="I166"/>
  <c r="R166" s="1"/>
  <c r="AA167" s="1"/>
  <c r="AR166"/>
  <c r="BH166" s="1"/>
  <c r="BF166"/>
  <c r="BX165"/>
  <c r="P166"/>
  <c r="L377" i="7"/>
  <c r="G277" i="12" s="1"/>
  <c r="H277" s="1"/>
  <c r="I277" s="1"/>
  <c r="S377" i="7"/>
  <c r="K277" i="12" s="1"/>
  <c r="L277" s="1"/>
  <c r="M277" s="1"/>
  <c r="H166" i="13"/>
  <c r="BN167" l="1"/>
  <c r="BP167"/>
  <c r="BO167"/>
  <c r="BE166"/>
  <c r="AU166"/>
  <c r="L166"/>
  <c r="O166" s="1"/>
  <c r="BQ167"/>
  <c r="BR167"/>
  <c r="BS167"/>
  <c r="AK167"/>
  <c r="BV166"/>
  <c r="K166"/>
  <c r="Q166"/>
  <c r="Z167" s="1"/>
  <c r="F377" i="7" s="1"/>
  <c r="BK166" i="13"/>
  <c r="BL167" s="1"/>
  <c r="N278" i="12"/>
  <c r="J278"/>
  <c r="BD218" i="13"/>
  <c r="BB218"/>
  <c r="BC218"/>
  <c r="AT167" l="1"/>
  <c r="J167" s="1"/>
  <c r="AJ167"/>
  <c r="BU166"/>
  <c r="N166"/>
  <c r="BA167"/>
  <c r="BJ167" l="1"/>
  <c r="AW167"/>
  <c r="AS167"/>
  <c r="BI167" s="1"/>
  <c r="BG167"/>
  <c r="AI167"/>
  <c r="BT166"/>
  <c r="BW166" s="1"/>
  <c r="BX166" s="1"/>
  <c r="K378" i="7"/>
  <c r="J378"/>
  <c r="P378"/>
  <c r="Q378"/>
  <c r="O378"/>
  <c r="H378"/>
  <c r="G378"/>
  <c r="R378"/>
  <c r="N378"/>
  <c r="I378"/>
  <c r="S167" i="13"/>
  <c r="AB168" s="1"/>
  <c r="M167"/>
  <c r="BF167" l="1"/>
  <c r="AV167"/>
  <c r="I167"/>
  <c r="L167" s="1"/>
  <c r="AR167"/>
  <c r="AU167" s="1"/>
  <c r="BY166"/>
  <c r="R167"/>
  <c r="AA168" s="1"/>
  <c r="L378" i="7"/>
  <c r="G278" i="12" s="1"/>
  <c r="H278" s="1"/>
  <c r="I278" s="1"/>
  <c r="P167" i="13"/>
  <c r="S378" i="7"/>
  <c r="K278" i="12" s="1"/>
  <c r="L278" s="1"/>
  <c r="M278" s="1"/>
  <c r="BE167" i="13" l="1"/>
  <c r="BO168"/>
  <c r="BN168"/>
  <c r="BP168"/>
  <c r="H167"/>
  <c r="BK167" s="1"/>
  <c r="BL168" s="1"/>
  <c r="BH167"/>
  <c r="BQ168"/>
  <c r="BS168"/>
  <c r="BR168"/>
  <c r="AK168"/>
  <c r="BV167"/>
  <c r="O167"/>
  <c r="N279" i="12"/>
  <c r="J279"/>
  <c r="K167" i="13" l="1"/>
  <c r="N167" s="1"/>
  <c r="Q167"/>
  <c r="Z168" s="1"/>
  <c r="F378" i="7" s="1"/>
  <c r="AT168" i="13"/>
  <c r="J168" s="1"/>
  <c r="AJ168"/>
  <c r="BU167"/>
  <c r="BG168"/>
  <c r="BA168" l="1"/>
  <c r="AW168"/>
  <c r="AS168"/>
  <c r="BF168" s="1"/>
  <c r="BJ168"/>
  <c r="AI168"/>
  <c r="BT167"/>
  <c r="BW167" s="1"/>
  <c r="BY167" s="1"/>
  <c r="M168"/>
  <c r="S168"/>
  <c r="AB169" s="1"/>
  <c r="Q379" i="7"/>
  <c r="K379"/>
  <c r="I379"/>
  <c r="G379"/>
  <c r="R379"/>
  <c r="J379"/>
  <c r="O379"/>
  <c r="P379"/>
  <c r="H379"/>
  <c r="N379"/>
  <c r="BD219" i="13"/>
  <c r="BD220"/>
  <c r="BB219"/>
  <c r="BC219"/>
  <c r="BD221"/>
  <c r="BB220"/>
  <c r="BC220"/>
  <c r="BD222"/>
  <c r="BB221"/>
  <c r="BC221"/>
  <c r="BD223"/>
  <c r="BB222"/>
  <c r="BC222"/>
  <c r="BD224"/>
  <c r="BB223"/>
  <c r="BC223"/>
  <c r="BD225"/>
  <c r="BB224"/>
  <c r="BC224"/>
  <c r="BD226"/>
  <c r="BB225"/>
  <c r="BC225"/>
  <c r="BD227"/>
  <c r="BB226"/>
  <c r="BC226"/>
  <c r="BD228"/>
  <c r="BB227"/>
  <c r="BC227"/>
  <c r="BD229"/>
  <c r="BB228"/>
  <c r="BC228"/>
  <c r="BD230"/>
  <c r="BB229"/>
  <c r="BC229"/>
  <c r="BD231"/>
  <c r="BB230"/>
  <c r="BC230"/>
  <c r="BD232"/>
  <c r="BB231"/>
  <c r="BC231"/>
  <c r="BD233"/>
  <c r="BB232"/>
  <c r="BC232"/>
  <c r="BD234"/>
  <c r="BB233"/>
  <c r="BC233"/>
  <c r="BD235"/>
  <c r="BB234"/>
  <c r="BC234"/>
  <c r="BD236"/>
  <c r="BB235"/>
  <c r="BC235"/>
  <c r="BD237"/>
  <c r="BB236"/>
  <c r="BC236"/>
  <c r="BD238"/>
  <c r="BB237"/>
  <c r="BC237"/>
  <c r="BD239"/>
  <c r="BB238"/>
  <c r="BC238"/>
  <c r="BD240"/>
  <c r="BB239"/>
  <c r="BC239"/>
  <c r="BD241"/>
  <c r="BB240"/>
  <c r="BC240"/>
  <c r="BD242"/>
  <c r="BB241"/>
  <c r="BC241"/>
  <c r="BD243"/>
  <c r="BB242"/>
  <c r="BC242"/>
  <c r="BD244"/>
  <c r="BB243"/>
  <c r="BC243"/>
  <c r="BD245"/>
  <c r="BB244"/>
  <c r="BC244"/>
  <c r="BB245"/>
  <c r="BB246"/>
  <c r="BC245"/>
  <c r="BC246"/>
  <c r="BD246"/>
  <c r="BC247"/>
  <c r="BB247"/>
  <c r="BD247"/>
  <c r="BC248"/>
  <c r="BC249"/>
  <c r="BB248"/>
  <c r="BD248"/>
  <c r="BC250"/>
  <c r="BB249"/>
  <c r="BD249"/>
  <c r="BB250"/>
  <c r="BD250"/>
  <c r="BC251"/>
  <c r="BB251"/>
  <c r="BD251"/>
  <c r="BC252"/>
  <c r="BC253"/>
  <c r="BB252"/>
  <c r="BD252"/>
  <c r="BB253"/>
  <c r="BD253"/>
  <c r="BC254"/>
  <c r="BC255"/>
  <c r="BB254"/>
  <c r="BD254"/>
  <c r="BC256"/>
  <c r="BB255"/>
  <c r="BD255"/>
  <c r="BC257"/>
  <c r="BB256"/>
  <c r="BD256"/>
  <c r="BC258"/>
  <c r="BB257"/>
  <c r="BD257"/>
  <c r="BD258"/>
  <c r="BB258"/>
  <c r="BD259"/>
  <c r="BB259"/>
  <c r="BC259"/>
  <c r="BD260"/>
  <c r="BD261"/>
  <c r="BB260"/>
  <c r="BC260"/>
  <c r="BB261"/>
  <c r="BC261"/>
  <c r="BB262"/>
  <c r="BB263"/>
  <c r="BC262"/>
  <c r="BD262"/>
  <c r="BB264"/>
  <c r="BC263"/>
  <c r="BD263"/>
  <c r="BB265"/>
  <c r="BC264"/>
  <c r="BD264"/>
  <c r="BB266"/>
  <c r="BC265"/>
  <c r="BD265"/>
  <c r="BB267"/>
  <c r="BC266"/>
  <c r="BD266"/>
  <c r="BC267"/>
  <c r="BC268"/>
  <c r="BD267"/>
  <c r="BB268"/>
  <c r="BD268"/>
  <c r="BB269"/>
  <c r="BB270"/>
  <c r="BD269"/>
  <c r="BC269"/>
  <c r="BB271"/>
  <c r="BC270"/>
  <c r="BD270"/>
  <c r="BC271"/>
  <c r="BD271"/>
  <c r="BC272"/>
  <c r="BB272"/>
  <c r="BD272"/>
  <c r="BC273"/>
  <c r="BB273"/>
  <c r="BD273"/>
  <c r="BC274"/>
  <c r="BC275"/>
  <c r="BD274"/>
  <c r="BB274"/>
  <c r="BD275"/>
  <c r="BB275"/>
  <c r="BD276"/>
  <c r="BB276"/>
  <c r="BC276"/>
  <c r="BD277"/>
  <c r="BB277"/>
  <c r="BC277"/>
  <c r="BD278"/>
  <c r="BD279"/>
  <c r="BB278"/>
  <c r="BC278"/>
  <c r="BB279"/>
  <c r="BC279"/>
  <c r="BD280"/>
  <c r="BB280"/>
  <c r="BC280"/>
  <c r="BD281"/>
  <c r="BD282"/>
  <c r="BB281"/>
  <c r="BC281"/>
  <c r="BC282"/>
  <c r="BC283"/>
  <c r="BB282"/>
  <c r="BC284"/>
  <c r="BB283"/>
  <c r="BD283"/>
  <c r="BC285"/>
  <c r="BB284"/>
  <c r="BD284"/>
  <c r="BC286"/>
  <c r="BB285"/>
  <c r="BD285"/>
  <c r="BB286"/>
  <c r="BD286"/>
  <c r="BC287"/>
  <c r="BC288"/>
  <c r="BD287"/>
  <c r="BB287"/>
  <c r="BB288"/>
  <c r="BD288"/>
  <c r="BB289"/>
  <c r="BC289"/>
  <c r="BD289"/>
  <c r="BB290"/>
  <c r="BB291"/>
  <c r="BD290"/>
  <c r="BD291"/>
  <c r="BC290"/>
  <c r="BC291"/>
  <c r="BC292"/>
  <c r="BC293"/>
  <c r="BB292"/>
  <c r="BB293"/>
  <c r="BD292"/>
  <c r="BD293"/>
  <c r="BD294"/>
  <c r="BB294"/>
  <c r="BC294"/>
  <c r="BD295"/>
  <c r="BD296"/>
  <c r="BB295"/>
  <c r="BC295"/>
  <c r="BC296"/>
  <c r="BC297"/>
  <c r="BB296"/>
  <c r="BB297"/>
  <c r="BD297"/>
  <c r="BB298"/>
  <c r="BC298"/>
  <c r="BD298"/>
  <c r="BB299"/>
  <c r="BB300"/>
  <c r="BC299"/>
  <c r="BC300"/>
  <c r="BD299"/>
  <c r="BD300"/>
  <c r="BD301"/>
  <c r="BD302"/>
  <c r="BB301"/>
  <c r="BC301"/>
  <c r="BC302"/>
  <c r="BB302"/>
  <c r="BC303"/>
  <c r="BB303"/>
  <c r="BD303"/>
  <c r="BC304"/>
  <c r="BC305"/>
  <c r="BD304"/>
  <c r="BD305"/>
  <c r="BB304"/>
  <c r="BB305"/>
  <c r="BC306"/>
  <c r="BC307"/>
  <c r="BB306"/>
  <c r="BD306"/>
  <c r="BB307"/>
  <c r="BD307"/>
  <c r="BC308"/>
  <c r="BB308"/>
  <c r="BD308"/>
  <c r="BC309"/>
  <c r="BC310"/>
  <c r="BB309"/>
  <c r="BD309"/>
  <c r="BB310"/>
  <c r="BD310"/>
  <c r="BC311"/>
  <c r="BB311"/>
  <c r="BD311"/>
  <c r="BC312"/>
  <c r="BB312"/>
  <c r="BD312"/>
  <c r="BC313"/>
  <c r="BB313"/>
  <c r="BD313"/>
  <c r="BC314"/>
  <c r="BC315"/>
  <c r="BD314"/>
  <c r="BB314"/>
  <c r="BD315"/>
  <c r="BD316"/>
  <c r="BB315"/>
  <c r="BB316"/>
  <c r="BC316"/>
  <c r="BD317"/>
  <c r="BD318"/>
  <c r="BC317"/>
  <c r="BB317"/>
  <c r="BB318"/>
  <c r="BC318"/>
  <c r="BC319"/>
  <c r="BC320"/>
  <c r="BD319"/>
  <c r="BD320"/>
  <c r="BB319"/>
  <c r="BD321"/>
  <c r="BB320"/>
  <c r="BB321"/>
  <c r="BC321"/>
  <c r="BB322"/>
  <c r="BC322"/>
  <c r="BD322"/>
  <c r="BB323"/>
  <c r="BC323"/>
  <c r="BD323"/>
  <c r="BB324"/>
  <c r="BB325"/>
  <c r="BD324"/>
  <c r="BD325"/>
  <c r="BC324"/>
  <c r="BD326"/>
  <c r="BC325"/>
  <c r="BC326"/>
  <c r="BC327"/>
  <c r="BB326"/>
  <c r="BB327"/>
  <c r="BD327"/>
  <c r="BB328"/>
  <c r="BC328"/>
  <c r="BD328"/>
  <c r="BB329"/>
  <c r="BC329"/>
  <c r="BD329"/>
  <c r="BB330"/>
  <c r="BC330"/>
  <c r="BD330"/>
  <c r="BB331"/>
  <c r="BC331"/>
  <c r="BD331"/>
  <c r="BB332"/>
  <c r="BB333"/>
  <c r="BD332"/>
  <c r="BD333"/>
  <c r="BC332"/>
  <c r="BD334"/>
  <c r="BC333"/>
  <c r="BD335"/>
  <c r="BB334"/>
  <c r="BC334"/>
  <c r="BD336"/>
  <c r="BB335"/>
  <c r="BC335"/>
  <c r="BB336"/>
  <c r="BC336"/>
  <c r="BD337"/>
  <c r="BB337"/>
  <c r="BC337"/>
  <c r="BD338"/>
  <c r="BB338"/>
  <c r="BC338"/>
  <c r="BD339"/>
  <c r="BB339"/>
  <c r="BC339"/>
  <c r="BD340"/>
  <c r="BB340"/>
  <c r="BC340"/>
  <c r="BD341"/>
  <c r="BD342"/>
  <c r="BC341"/>
  <c r="BC342"/>
  <c r="BB341"/>
  <c r="BC343"/>
  <c r="BB342"/>
  <c r="BB343"/>
  <c r="BB344"/>
  <c r="BD343"/>
  <c r="BB345"/>
  <c r="BC344"/>
  <c r="BC345"/>
  <c r="BD344"/>
  <c r="BD345"/>
  <c r="BD346"/>
  <c r="BC346"/>
  <c r="BB346"/>
  <c r="AV168" l="1"/>
  <c r="I168"/>
  <c r="L168" s="1"/>
  <c r="BI168"/>
  <c r="AR168"/>
  <c r="AU168" s="1"/>
  <c r="BX167"/>
  <c r="P168"/>
  <c r="L379" i="7"/>
  <c r="G279" i="12" s="1"/>
  <c r="H279" s="1"/>
  <c r="I279" s="1"/>
  <c r="S379" i="7"/>
  <c r="K279" i="12" s="1"/>
  <c r="L279" s="1"/>
  <c r="M279" s="1"/>
  <c r="BE168" i="13" l="1"/>
  <c r="BP169"/>
  <c r="BO169"/>
  <c r="BN169"/>
  <c r="H168"/>
  <c r="K168" s="1"/>
  <c r="BH168"/>
  <c r="R168"/>
  <c r="AA169" s="1"/>
  <c r="BS169"/>
  <c r="BR169"/>
  <c r="BQ169"/>
  <c r="AK169"/>
  <c r="BV168"/>
  <c r="N280" i="12"/>
  <c r="O168" i="13"/>
  <c r="J280" i="12"/>
  <c r="BK168" i="13" l="1"/>
  <c r="BL169" s="1"/>
  <c r="Q168"/>
  <c r="Z169" s="1"/>
  <c r="F379" i="7" s="1"/>
  <c r="AT169" i="13"/>
  <c r="J169" s="1"/>
  <c r="AJ169"/>
  <c r="BU168"/>
  <c r="N168"/>
  <c r="BA169" l="1"/>
  <c r="AW169"/>
  <c r="BG169"/>
  <c r="AS169"/>
  <c r="BF169" s="1"/>
  <c r="BJ169"/>
  <c r="AI169"/>
  <c r="BT168"/>
  <c r="BW168" s="1"/>
  <c r="BX168" s="1"/>
  <c r="P380" i="7"/>
  <c r="R380"/>
  <c r="I380"/>
  <c r="J380"/>
  <c r="Q380"/>
  <c r="G380"/>
  <c r="O380"/>
  <c r="H380"/>
  <c r="N380"/>
  <c r="K380"/>
  <c r="M169" i="13"/>
  <c r="S169"/>
  <c r="AB170" s="1"/>
  <c r="AV169" l="1"/>
  <c r="BI169"/>
  <c r="AR169"/>
  <c r="BE169" s="1"/>
  <c r="I169"/>
  <c r="BY168"/>
  <c r="H169"/>
  <c r="L380" i="7"/>
  <c r="G280" i="12" s="1"/>
  <c r="H280" s="1"/>
  <c r="I280" s="1"/>
  <c r="R169" i="13"/>
  <c r="AA170" s="1"/>
  <c r="L169"/>
  <c r="S380" i="7"/>
  <c r="K280" i="12" s="1"/>
  <c r="L280" s="1"/>
  <c r="M280" s="1"/>
  <c r="P169" i="13"/>
  <c r="BP170" l="1"/>
  <c r="BO170"/>
  <c r="BN170"/>
  <c r="BH169"/>
  <c r="AU169"/>
  <c r="BR170"/>
  <c r="BS170"/>
  <c r="BQ170"/>
  <c r="AK170"/>
  <c r="BV169"/>
  <c r="O169"/>
  <c r="Q169"/>
  <c r="Z170" s="1"/>
  <c r="F380" i="7" s="1"/>
  <c r="K169" i="13"/>
  <c r="BK169"/>
  <c r="BL170" s="1"/>
  <c r="J281" i="12"/>
  <c r="N281"/>
  <c r="AT170" i="13" l="1"/>
  <c r="BJ170" s="1"/>
  <c r="AJ170"/>
  <c r="BU169"/>
  <c r="N169"/>
  <c r="BA170"/>
  <c r="AS170" l="1"/>
  <c r="BF170" s="1"/>
  <c r="J170"/>
  <c r="M170" s="1"/>
  <c r="BG170"/>
  <c r="AW170"/>
  <c r="AI170"/>
  <c r="BT169"/>
  <c r="BW169" s="1"/>
  <c r="BX169" s="1"/>
  <c r="K381" i="7"/>
  <c r="I381"/>
  <c r="Q381"/>
  <c r="J381"/>
  <c r="G381"/>
  <c r="R381"/>
  <c r="N381"/>
  <c r="P381"/>
  <c r="O381"/>
  <c r="H381"/>
  <c r="S170" i="13" l="1"/>
  <c r="AB171" s="1"/>
  <c r="I170"/>
  <c r="L170" s="1"/>
  <c r="AR170"/>
  <c r="AU170" s="1"/>
  <c r="BI170"/>
  <c r="AV170"/>
  <c r="BY169"/>
  <c r="P170"/>
  <c r="L381" i="7"/>
  <c r="G281" i="12" s="1"/>
  <c r="H281" s="1"/>
  <c r="I281" s="1"/>
  <c r="S381" i="7"/>
  <c r="K281" i="12" s="1"/>
  <c r="L281" s="1"/>
  <c r="M281" s="1"/>
  <c r="BN171" i="13" l="1"/>
  <c r="BO171"/>
  <c r="BP171"/>
  <c r="BH170"/>
  <c r="R170"/>
  <c r="AA171" s="1"/>
  <c r="BE170"/>
  <c r="H170"/>
  <c r="K170" s="1"/>
  <c r="BR171"/>
  <c r="BS171"/>
  <c r="BQ171"/>
  <c r="AK171"/>
  <c r="BV170"/>
  <c r="O170"/>
  <c r="N282" i="12"/>
  <c r="J282"/>
  <c r="Q170" i="13" l="1"/>
  <c r="Z171" s="1"/>
  <c r="F381" i="7" s="1"/>
  <c r="BK170" i="13"/>
  <c r="BL171" s="1"/>
  <c r="AT171"/>
  <c r="AW171" s="1"/>
  <c r="AJ171"/>
  <c r="BU170"/>
  <c r="N170"/>
  <c r="BG171" l="1"/>
  <c r="J171"/>
  <c r="S171" s="1"/>
  <c r="AB172" s="1"/>
  <c r="BJ171"/>
  <c r="BA171"/>
  <c r="AS171"/>
  <c r="BF171" s="1"/>
  <c r="AI171"/>
  <c r="BT170"/>
  <c r="BW170" s="1"/>
  <c r="BX170" s="1"/>
  <c r="J382" i="7"/>
  <c r="H382"/>
  <c r="Q382"/>
  <c r="P382"/>
  <c r="N382"/>
  <c r="K382"/>
  <c r="O382"/>
  <c r="G382"/>
  <c r="R382"/>
  <c r="I382"/>
  <c r="BI171" i="13" l="1"/>
  <c r="M171"/>
  <c r="P171" s="1"/>
  <c r="AV171"/>
  <c r="AR171"/>
  <c r="H171" s="1"/>
  <c r="I171"/>
  <c r="R171" s="1"/>
  <c r="AA172" s="1"/>
  <c r="BY170"/>
  <c r="L382" i="7"/>
  <c r="G282" i="12" s="1"/>
  <c r="H282" s="1"/>
  <c r="I282" s="1"/>
  <c r="S382" i="7"/>
  <c r="K282" i="12" s="1"/>
  <c r="L282" s="1"/>
  <c r="M282" s="1"/>
  <c r="L171" i="13" l="1"/>
  <c r="O171" s="1"/>
  <c r="BO172"/>
  <c r="BN172"/>
  <c r="BP172"/>
  <c r="BH171"/>
  <c r="BE171"/>
  <c r="AU171"/>
  <c r="BR172"/>
  <c r="BQ172"/>
  <c r="BS172"/>
  <c r="AK172"/>
  <c r="BV171"/>
  <c r="J283" i="12"/>
  <c r="N283"/>
  <c r="K171" i="13"/>
  <c r="Q171"/>
  <c r="Z172" s="1"/>
  <c r="F382" i="7" s="1"/>
  <c r="BK171" i="13"/>
  <c r="BL172" s="1"/>
  <c r="AT172" l="1"/>
  <c r="BJ172" s="1"/>
  <c r="AJ172"/>
  <c r="BU171"/>
  <c r="BA172"/>
  <c r="N171"/>
  <c r="BG172" l="1"/>
  <c r="AS172"/>
  <c r="BF172" s="1"/>
  <c r="AW172"/>
  <c r="J172"/>
  <c r="M172" s="1"/>
  <c r="AI172"/>
  <c r="BT171"/>
  <c r="BW171" s="1"/>
  <c r="BX171" s="1"/>
  <c r="G383" i="7"/>
  <c r="H383"/>
  <c r="Q383"/>
  <c r="J383"/>
  <c r="K383"/>
  <c r="N383"/>
  <c r="R383"/>
  <c r="O383"/>
  <c r="P383"/>
  <c r="I383"/>
  <c r="BI172" i="13" l="1"/>
  <c r="S172"/>
  <c r="AB173" s="1"/>
  <c r="AV172"/>
  <c r="I172"/>
  <c r="L172" s="1"/>
  <c r="AR172"/>
  <c r="AU172" s="1"/>
  <c r="BY171"/>
  <c r="P172"/>
  <c r="L383" i="7"/>
  <c r="G283" i="12" s="1"/>
  <c r="H283" s="1"/>
  <c r="I283" s="1"/>
  <c r="S383" i="7"/>
  <c r="K283" i="12" s="1"/>
  <c r="L283" s="1"/>
  <c r="M283" s="1"/>
  <c r="BE172" i="13" l="1"/>
  <c r="BP173"/>
  <c r="BO173"/>
  <c r="BN173"/>
  <c r="BH172"/>
  <c r="H172"/>
  <c r="Q172" s="1"/>
  <c r="Z173" s="1"/>
  <c r="R172"/>
  <c r="AA173" s="1"/>
  <c r="BR173"/>
  <c r="BS173"/>
  <c r="BQ173"/>
  <c r="AK173"/>
  <c r="BV172"/>
  <c r="N284" i="12"/>
  <c r="O172" i="13"/>
  <c r="J284" i="12"/>
  <c r="K172" i="13" l="1"/>
  <c r="N172" s="1"/>
  <c r="BK172"/>
  <c r="BL173" s="1"/>
  <c r="AT173"/>
  <c r="AW173" s="1"/>
  <c r="F383" i="7"/>
  <c r="AJ173" i="13"/>
  <c r="BU172"/>
  <c r="BA173"/>
  <c r="BG173" l="1"/>
  <c r="BJ173"/>
  <c r="J173"/>
  <c r="M173" s="1"/>
  <c r="AS173"/>
  <c r="AV173" s="1"/>
  <c r="AI173"/>
  <c r="BT172"/>
  <c r="BW172" s="1"/>
  <c r="BY172" s="1"/>
  <c r="O384" i="7"/>
  <c r="H384"/>
  <c r="K384"/>
  <c r="G384"/>
  <c r="P384"/>
  <c r="J384"/>
  <c r="Q384"/>
  <c r="R384"/>
  <c r="N384"/>
  <c r="I384"/>
  <c r="S173" i="13"/>
  <c r="AB174" s="1"/>
  <c r="BI173"/>
  <c r="BF173" l="1"/>
  <c r="I173"/>
  <c r="L173" s="1"/>
  <c r="AR173"/>
  <c r="BE173" s="1"/>
  <c r="BX172"/>
  <c r="P173"/>
  <c r="S384" i="7"/>
  <c r="K284" i="12" s="1"/>
  <c r="L284" s="1"/>
  <c r="M284" s="1"/>
  <c r="L384" i="7"/>
  <c r="G284" i="12" s="1"/>
  <c r="H284" s="1"/>
  <c r="I284" s="1"/>
  <c r="R173" i="13" l="1"/>
  <c r="AA174" s="1"/>
  <c r="BP174"/>
  <c r="BN174"/>
  <c r="BO174"/>
  <c r="BH173"/>
  <c r="AU173"/>
  <c r="H173"/>
  <c r="BK173" s="1"/>
  <c r="BL174" s="1"/>
  <c r="BR174"/>
  <c r="BQ174"/>
  <c r="BS174"/>
  <c r="AK174"/>
  <c r="BV173"/>
  <c r="J285" i="12"/>
  <c r="O173" i="13"/>
  <c r="N285" i="12"/>
  <c r="AT174" i="13" l="1"/>
  <c r="BG174" s="1"/>
  <c r="K173"/>
  <c r="N173" s="1"/>
  <c r="Q173"/>
  <c r="Z174" s="1"/>
  <c r="F384" i="7" s="1"/>
  <c r="AJ174" i="13"/>
  <c r="BU173"/>
  <c r="BA174"/>
  <c r="AS174" l="1"/>
  <c r="AV174" s="1"/>
  <c r="BJ174"/>
  <c r="J174"/>
  <c r="M174" s="1"/>
  <c r="AW174"/>
  <c r="AI174"/>
  <c r="BT173"/>
  <c r="BW173" s="1"/>
  <c r="BY173" s="1"/>
  <c r="O385" i="7"/>
  <c r="G385"/>
  <c r="K385"/>
  <c r="R385"/>
  <c r="Q385"/>
  <c r="N385"/>
  <c r="H385"/>
  <c r="J385"/>
  <c r="I385"/>
  <c r="P385"/>
  <c r="S174" i="13" l="1"/>
  <c r="AB175" s="1"/>
  <c r="AR174"/>
  <c r="BE174" s="1"/>
  <c r="BI174"/>
  <c r="I174"/>
  <c r="R174" s="1"/>
  <c r="AA175" s="1"/>
  <c r="BF174"/>
  <c r="BX173"/>
  <c r="P174"/>
  <c r="S385" i="7"/>
  <c r="K285" i="12" s="1"/>
  <c r="L285" s="1"/>
  <c r="M285" s="1"/>
  <c r="L385" i="7"/>
  <c r="G285" i="12" s="1"/>
  <c r="H285" s="1"/>
  <c r="I285" s="1"/>
  <c r="L174" i="13" l="1"/>
  <c r="BH174"/>
  <c r="BN175"/>
  <c r="BP175"/>
  <c r="BO175"/>
  <c r="H174"/>
  <c r="K174" s="1"/>
  <c r="AU174"/>
  <c r="BR175"/>
  <c r="BS175"/>
  <c r="BQ175"/>
  <c r="AK175"/>
  <c r="BV174"/>
  <c r="N286" i="12"/>
  <c r="O174" i="13"/>
  <c r="J286" i="12"/>
  <c r="Q174" i="13" l="1"/>
  <c r="Z175" s="1"/>
  <c r="F385" i="7" s="1"/>
  <c r="BK174" i="13"/>
  <c r="BL175" s="1"/>
  <c r="AT175"/>
  <c r="BG175" s="1"/>
  <c r="AJ175"/>
  <c r="BU174"/>
  <c r="N174"/>
  <c r="BA175" l="1"/>
  <c r="BJ175"/>
  <c r="J175"/>
  <c r="S175" s="1"/>
  <c r="AB176" s="1"/>
  <c r="AW175"/>
  <c r="AS175"/>
  <c r="AV175" s="1"/>
  <c r="AI175"/>
  <c r="BT174"/>
  <c r="BW174" s="1"/>
  <c r="BX174" s="1"/>
  <c r="I386" i="7"/>
  <c r="R386"/>
  <c r="H386"/>
  <c r="J386"/>
  <c r="G386"/>
  <c r="P386"/>
  <c r="O386"/>
  <c r="K386"/>
  <c r="N386"/>
  <c r="Q386"/>
  <c r="M175" i="13"/>
  <c r="I175"/>
  <c r="BF175" l="1"/>
  <c r="BI175"/>
  <c r="AR175"/>
  <c r="AU175" s="1"/>
  <c r="BY174"/>
  <c r="R175"/>
  <c r="AA176" s="1"/>
  <c r="L175"/>
  <c r="S386" i="7"/>
  <c r="K286" i="12" s="1"/>
  <c r="L286" s="1"/>
  <c r="M286" s="1"/>
  <c r="L386" i="7"/>
  <c r="G286" i="12" s="1"/>
  <c r="H286" s="1"/>
  <c r="I286" s="1"/>
  <c r="P175" i="13"/>
  <c r="BO176" l="1"/>
  <c r="BN176"/>
  <c r="BP176"/>
  <c r="BE175"/>
  <c r="BH175"/>
  <c r="H175"/>
  <c r="BK175" s="1"/>
  <c r="BL176" s="1"/>
  <c r="BR176"/>
  <c r="BQ176"/>
  <c r="BS176"/>
  <c r="AK176"/>
  <c r="BV175"/>
  <c r="O175"/>
  <c r="J287" i="12"/>
  <c r="N287"/>
  <c r="K175" i="13" l="1"/>
  <c r="N175" s="1"/>
  <c r="Q175"/>
  <c r="Z176" s="1"/>
  <c r="F386" i="7" s="1"/>
  <c r="AT176" i="13"/>
  <c r="AW176" s="1"/>
  <c r="AJ176"/>
  <c r="BU175"/>
  <c r="BA176" l="1"/>
  <c r="AS176"/>
  <c r="BI176" s="1"/>
  <c r="J176"/>
  <c r="M176" s="1"/>
  <c r="BJ176"/>
  <c r="BG176"/>
  <c r="AI176"/>
  <c r="BT175"/>
  <c r="BW175" s="1"/>
  <c r="BX175" s="1"/>
  <c r="H387" i="7"/>
  <c r="N387"/>
  <c r="K387"/>
  <c r="I387"/>
  <c r="R387"/>
  <c r="G387"/>
  <c r="J387"/>
  <c r="O387"/>
  <c r="Q387"/>
  <c r="P387"/>
  <c r="S176" i="13" l="1"/>
  <c r="AB177" s="1"/>
  <c r="I176"/>
  <c r="L176" s="1"/>
  <c r="BF176"/>
  <c r="AV176"/>
  <c r="AR176"/>
  <c r="H176" s="1"/>
  <c r="BY175"/>
  <c r="L387" i="7"/>
  <c r="G287" i="12" s="1"/>
  <c r="H287" s="1"/>
  <c r="I287" s="1"/>
  <c r="S387" i="7"/>
  <c r="K287" i="12" s="1"/>
  <c r="L287" s="1"/>
  <c r="M287" s="1"/>
  <c r="P176" i="13"/>
  <c r="BP177" l="1"/>
  <c r="BO177"/>
  <c r="BN177"/>
  <c r="BH176"/>
  <c r="AU176"/>
  <c r="BE176"/>
  <c r="R176"/>
  <c r="AA177" s="1"/>
  <c r="BR177"/>
  <c r="BS177"/>
  <c r="BQ177"/>
  <c r="AK177"/>
  <c r="BV176"/>
  <c r="O176"/>
  <c r="K176"/>
  <c r="Q176"/>
  <c r="Z177" s="1"/>
  <c r="BK176"/>
  <c r="BL177" s="1"/>
  <c r="J288" i="12"/>
  <c r="N288"/>
  <c r="F387" i="7" l="1"/>
  <c r="AT177" i="13"/>
  <c r="BG177" s="1"/>
  <c r="AJ177"/>
  <c r="BU176"/>
  <c r="N176"/>
  <c r="BA177"/>
  <c r="AS177" l="1"/>
  <c r="BF177" s="1"/>
  <c r="AW177"/>
  <c r="J177"/>
  <c r="M177" s="1"/>
  <c r="BJ177"/>
  <c r="AI177"/>
  <c r="AR177" s="1"/>
  <c r="BT176"/>
  <c r="BW176" s="1"/>
  <c r="BY176" s="1"/>
  <c r="G388" i="7"/>
  <c r="Q388"/>
  <c r="K388"/>
  <c r="R388"/>
  <c r="H388"/>
  <c r="J388"/>
  <c r="N388"/>
  <c r="I388"/>
  <c r="P388"/>
  <c r="O388"/>
  <c r="BI177" i="13" l="1"/>
  <c r="S177"/>
  <c r="AB178" s="1"/>
  <c r="I177"/>
  <c r="L177" s="1"/>
  <c r="AV177"/>
  <c r="AU177"/>
  <c r="BX176"/>
  <c r="R177"/>
  <c r="AA178" s="1"/>
  <c r="P177"/>
  <c r="S388" i="7"/>
  <c r="K288" i="12" s="1"/>
  <c r="L288" s="1"/>
  <c r="M288" s="1"/>
  <c r="L388" i="7"/>
  <c r="G288" i="12" s="1"/>
  <c r="H288" s="1"/>
  <c r="I288" s="1"/>
  <c r="BP178" i="13" l="1"/>
  <c r="BO178"/>
  <c r="BN178"/>
  <c r="BR178"/>
  <c r="BQ178"/>
  <c r="BS178"/>
  <c r="BE177"/>
  <c r="H177"/>
  <c r="BK177" s="1"/>
  <c r="BL178" s="1"/>
  <c r="BH177"/>
  <c r="AK178"/>
  <c r="BV177"/>
  <c r="Q177"/>
  <c r="Z178" s="1"/>
  <c r="F388" i="7" s="1"/>
  <c r="O177" i="13"/>
  <c r="N289" i="12"/>
  <c r="J289"/>
  <c r="AT178" i="13" l="1"/>
  <c r="BG178" s="1"/>
  <c r="K177"/>
  <c r="N177" s="1"/>
  <c r="AJ178"/>
  <c r="BU177"/>
  <c r="BA178"/>
  <c r="AW178" l="1"/>
  <c r="BJ178"/>
  <c r="J178"/>
  <c r="M178" s="1"/>
  <c r="AS178"/>
  <c r="BF178" s="1"/>
  <c r="AI178"/>
  <c r="BT177"/>
  <c r="BW177" s="1"/>
  <c r="BY177" s="1"/>
  <c r="S178"/>
  <c r="AB179" s="1"/>
  <c r="J389" i="7"/>
  <c r="R389"/>
  <c r="K389"/>
  <c r="Q389"/>
  <c r="G389"/>
  <c r="H389"/>
  <c r="P389"/>
  <c r="O389"/>
  <c r="N389"/>
  <c r="I389"/>
  <c r="BI178" i="13" l="1"/>
  <c r="AV178"/>
  <c r="AR178"/>
  <c r="H178" s="1"/>
  <c r="I178"/>
  <c r="R178" s="1"/>
  <c r="AA179" s="1"/>
  <c r="BX177"/>
  <c r="S389" i="7"/>
  <c r="K289" i="12" s="1"/>
  <c r="L289" s="1"/>
  <c r="M289" s="1"/>
  <c r="L389" i="7"/>
  <c r="G289" i="12" s="1"/>
  <c r="H289" s="1"/>
  <c r="I289" s="1"/>
  <c r="P178" i="13"/>
  <c r="AU178" l="1"/>
  <c r="BN179"/>
  <c r="BO179"/>
  <c r="BP179"/>
  <c r="BE178"/>
  <c r="L178"/>
  <c r="O178" s="1"/>
  <c r="BK178"/>
  <c r="BL179" s="1"/>
  <c r="BH178"/>
  <c r="BR179"/>
  <c r="BS179"/>
  <c r="BQ179"/>
  <c r="AK179"/>
  <c r="BV178"/>
  <c r="Q178"/>
  <c r="Z179" s="1"/>
  <c r="F389" i="7" s="1"/>
  <c r="K178" i="13"/>
  <c r="N290" i="12"/>
  <c r="J290"/>
  <c r="AT179" i="13" l="1"/>
  <c r="BJ179" s="1"/>
  <c r="AJ179"/>
  <c r="BU178"/>
  <c r="BA179"/>
  <c r="N178"/>
  <c r="BG179" l="1"/>
  <c r="AW179"/>
  <c r="J179"/>
  <c r="M179" s="1"/>
  <c r="AS179"/>
  <c r="BI179" s="1"/>
  <c r="AI179"/>
  <c r="BT178"/>
  <c r="BW178" s="1"/>
  <c r="BY178" s="1"/>
  <c r="K390" i="7"/>
  <c r="I390"/>
  <c r="R390"/>
  <c r="H390"/>
  <c r="G390"/>
  <c r="J390"/>
  <c r="P390"/>
  <c r="Q390"/>
  <c r="N390"/>
  <c r="O390"/>
  <c r="S179" i="13" l="1"/>
  <c r="AB180" s="1"/>
  <c r="BF179"/>
  <c r="I179"/>
  <c r="L179" s="1"/>
  <c r="AV179"/>
  <c r="AR179"/>
  <c r="BH179" s="1"/>
  <c r="BX178"/>
  <c r="P179"/>
  <c r="S390" i="7"/>
  <c r="K290" i="12" s="1"/>
  <c r="L290" s="1"/>
  <c r="M290" s="1"/>
  <c r="L390" i="7"/>
  <c r="G290" i="12" s="1"/>
  <c r="H290" s="1"/>
  <c r="I290" s="1"/>
  <c r="BE179" i="13" l="1"/>
  <c r="BO180"/>
  <c r="BN180"/>
  <c r="BP180"/>
  <c r="R179"/>
  <c r="AA180" s="1"/>
  <c r="AU179"/>
  <c r="H179"/>
  <c r="K179" s="1"/>
  <c r="BR180"/>
  <c r="BQ180"/>
  <c r="BS180"/>
  <c r="AK180"/>
  <c r="AT180" s="1"/>
  <c r="BV179"/>
  <c r="N291" i="12"/>
  <c r="O179" i="13"/>
  <c r="J291" i="12"/>
  <c r="Q179" i="13" l="1"/>
  <c r="Z180" s="1"/>
  <c r="F390" i="7" s="1"/>
  <c r="BK179" i="13"/>
  <c r="BL180" s="1"/>
  <c r="AW180"/>
  <c r="AJ180"/>
  <c r="BU179"/>
  <c r="N179"/>
  <c r="BA180" l="1"/>
  <c r="AS180"/>
  <c r="I180" s="1"/>
  <c r="BJ180"/>
  <c r="J180"/>
  <c r="M180" s="1"/>
  <c r="BG180"/>
  <c r="AI180"/>
  <c r="BT179"/>
  <c r="BW179" s="1"/>
  <c r="BX179" s="1"/>
  <c r="R391" i="7"/>
  <c r="J391"/>
  <c r="G391"/>
  <c r="K391"/>
  <c r="H391"/>
  <c r="P391"/>
  <c r="Q391"/>
  <c r="I391"/>
  <c r="O391"/>
  <c r="N391"/>
  <c r="BF180" i="13" l="1"/>
  <c r="AV180"/>
  <c r="AR180"/>
  <c r="BE180" s="1"/>
  <c r="BI180"/>
  <c r="S180"/>
  <c r="AB181" s="1"/>
  <c r="BY179"/>
  <c r="P180"/>
  <c r="S391" i="7"/>
  <c r="K291" i="12" s="1"/>
  <c r="L291" s="1"/>
  <c r="M291" s="1"/>
  <c r="L180" i="13"/>
  <c r="R180"/>
  <c r="AA181" s="1"/>
  <c r="L391" i="7"/>
  <c r="G291" i="12" s="1"/>
  <c r="H291" s="1"/>
  <c r="I291" s="1"/>
  <c r="AU180" i="13" l="1"/>
  <c r="BP181"/>
  <c r="BO181"/>
  <c r="BN181"/>
  <c r="BH180"/>
  <c r="H180"/>
  <c r="BK180" s="1"/>
  <c r="BL181" s="1"/>
  <c r="BR181"/>
  <c r="BS181"/>
  <c r="BQ181"/>
  <c r="AK181"/>
  <c r="BV180"/>
  <c r="J292" i="12"/>
  <c r="O180" i="13"/>
  <c r="N292" i="12"/>
  <c r="Q180" i="13" l="1"/>
  <c r="Z181" s="1"/>
  <c r="F391" i="7" s="1"/>
  <c r="AT181" i="13"/>
  <c r="BG181" s="1"/>
  <c r="K180"/>
  <c r="AJ181"/>
  <c r="BU180"/>
  <c r="N180"/>
  <c r="BA181" l="1"/>
  <c r="BJ181"/>
  <c r="J181"/>
  <c r="M181" s="1"/>
  <c r="AW181"/>
  <c r="AS181"/>
  <c r="AV181" s="1"/>
  <c r="AI181"/>
  <c r="BT180"/>
  <c r="BW180" s="1"/>
  <c r="BY180" s="1"/>
  <c r="J392" i="7"/>
  <c r="Q392"/>
  <c r="K392"/>
  <c r="P392"/>
  <c r="O392"/>
  <c r="I392"/>
  <c r="N392"/>
  <c r="G392"/>
  <c r="R392"/>
  <c r="H392"/>
  <c r="BI181" i="13" l="1"/>
  <c r="S181"/>
  <c r="AB182" s="1"/>
  <c r="I181"/>
  <c r="R181" s="1"/>
  <c r="AA182" s="1"/>
  <c r="BF181"/>
  <c r="AR181"/>
  <c r="AU181" s="1"/>
  <c r="BX180"/>
  <c r="P181"/>
  <c r="L392" i="7"/>
  <c r="G292" i="12" s="1"/>
  <c r="H292" s="1"/>
  <c r="I292" s="1"/>
  <c r="S392" i="7"/>
  <c r="K292" i="12" s="1"/>
  <c r="L292" s="1"/>
  <c r="M292" s="1"/>
  <c r="BP182" i="13" l="1"/>
  <c r="BN182"/>
  <c r="BO182"/>
  <c r="L181"/>
  <c r="O181" s="1"/>
  <c r="BH181"/>
  <c r="H181"/>
  <c r="BK181" s="1"/>
  <c r="BL182" s="1"/>
  <c r="BE181"/>
  <c r="BR182"/>
  <c r="BQ182"/>
  <c r="BS182"/>
  <c r="AK182"/>
  <c r="BV181"/>
  <c r="N293" i="12"/>
  <c r="J293"/>
  <c r="K181" i="13" l="1"/>
  <c r="N181" s="1"/>
  <c r="Q181"/>
  <c r="Z182" s="1"/>
  <c r="F392" i="7" s="1"/>
  <c r="AT182" i="13"/>
  <c r="BJ182" s="1"/>
  <c r="AJ182"/>
  <c r="BU181"/>
  <c r="J182" l="1"/>
  <c r="M182" s="1"/>
  <c r="AS182"/>
  <c r="BF182" s="1"/>
  <c r="BG182"/>
  <c r="BA182"/>
  <c r="AW182"/>
  <c r="AI182"/>
  <c r="BT181"/>
  <c r="BW181" s="1"/>
  <c r="BY181" s="1"/>
  <c r="J393" i="7"/>
  <c r="O393"/>
  <c r="Q393"/>
  <c r="K393"/>
  <c r="R393"/>
  <c r="G393"/>
  <c r="N393"/>
  <c r="P393"/>
  <c r="H393"/>
  <c r="I393"/>
  <c r="BI182" i="13" l="1"/>
  <c r="S182"/>
  <c r="AB183" s="1"/>
  <c r="I182"/>
  <c r="AV182"/>
  <c r="AR182"/>
  <c r="BE182" s="1"/>
  <c r="BX181"/>
  <c r="P182"/>
  <c r="R182"/>
  <c r="AA183" s="1"/>
  <c r="L182"/>
  <c r="S393" i="7"/>
  <c r="K293" i="12" s="1"/>
  <c r="L293" s="1"/>
  <c r="M293" s="1"/>
  <c r="L393" i="7"/>
  <c r="G293" i="12" s="1"/>
  <c r="H293" s="1"/>
  <c r="I293" s="1"/>
  <c r="BN183" i="13" l="1"/>
  <c r="BP183"/>
  <c r="BO183"/>
  <c r="AU182"/>
  <c r="H182"/>
  <c r="K182" s="1"/>
  <c r="BH182"/>
  <c r="BR183"/>
  <c r="BS183"/>
  <c r="BQ183"/>
  <c r="AK183"/>
  <c r="BV182"/>
  <c r="N294" i="12"/>
  <c r="J294"/>
  <c r="O182" i="13"/>
  <c r="BK182" l="1"/>
  <c r="BL183" s="1"/>
  <c r="Q182"/>
  <c r="Z183" s="1"/>
  <c r="F393" i="7" s="1"/>
  <c r="AT183" i="13"/>
  <c r="AW183" s="1"/>
  <c r="AJ183"/>
  <c r="BU182"/>
  <c r="N182"/>
  <c r="BA183" l="1"/>
  <c r="AS183"/>
  <c r="BF183" s="1"/>
  <c r="J183"/>
  <c r="S183" s="1"/>
  <c r="AB184" s="1"/>
  <c r="BJ183"/>
  <c r="BG183"/>
  <c r="AI183"/>
  <c r="BT182"/>
  <c r="BW182" s="1"/>
  <c r="BY182" s="1"/>
  <c r="G394" i="7"/>
  <c r="R394"/>
  <c r="J394"/>
  <c r="K394"/>
  <c r="O394"/>
  <c r="I394"/>
  <c r="N394"/>
  <c r="Q394"/>
  <c r="H394"/>
  <c r="P394"/>
  <c r="AR183" i="13" l="1"/>
  <c r="AU183" s="1"/>
  <c r="BI183"/>
  <c r="M183"/>
  <c r="P183" s="1"/>
  <c r="AV183"/>
  <c r="I183"/>
  <c r="R183" s="1"/>
  <c r="AA184" s="1"/>
  <c r="BX182"/>
  <c r="S394" i="7"/>
  <c r="K294" i="12" s="1"/>
  <c r="L294" s="1"/>
  <c r="M294" s="1"/>
  <c r="L394" i="7"/>
  <c r="G294" i="12" s="1"/>
  <c r="H294" s="1"/>
  <c r="I294" s="1"/>
  <c r="BO184" i="13" l="1"/>
  <c r="BN184"/>
  <c r="BP184"/>
  <c r="L183"/>
  <c r="O183" s="1"/>
  <c r="H183"/>
  <c r="K183" s="1"/>
  <c r="BH183"/>
  <c r="BE183"/>
  <c r="BR184"/>
  <c r="BQ184"/>
  <c r="BS184"/>
  <c r="AK184"/>
  <c r="BV183"/>
  <c r="N295" i="12"/>
  <c r="J295"/>
  <c r="Q183" i="13" l="1"/>
  <c r="Z184" s="1"/>
  <c r="F394" i="7" s="1"/>
  <c r="AT184" i="13"/>
  <c r="J184" s="1"/>
  <c r="BK183"/>
  <c r="BL184" s="1"/>
  <c r="AJ184"/>
  <c r="BU183"/>
  <c r="N183"/>
  <c r="AW184" l="1"/>
  <c r="BA184"/>
  <c r="BG184"/>
  <c r="BJ184"/>
  <c r="AS184"/>
  <c r="I184" s="1"/>
  <c r="AI184"/>
  <c r="BT183"/>
  <c r="BW183" s="1"/>
  <c r="BY183" s="1"/>
  <c r="N395" i="7"/>
  <c r="H395"/>
  <c r="G395"/>
  <c r="J395"/>
  <c r="I395"/>
  <c r="O395"/>
  <c r="P395"/>
  <c r="K395"/>
  <c r="Q395"/>
  <c r="R395"/>
  <c r="M184" i="13"/>
  <c r="S184"/>
  <c r="AB185" s="1"/>
  <c r="BF184" l="1"/>
  <c r="BI184"/>
  <c r="AV184"/>
  <c r="AR184"/>
  <c r="BE184" s="1"/>
  <c r="BX183"/>
  <c r="P184"/>
  <c r="L395" i="7"/>
  <c r="G295" i="12" s="1"/>
  <c r="H295" s="1"/>
  <c r="I295" s="1"/>
  <c r="S395" i="7"/>
  <c r="K295" i="12" s="1"/>
  <c r="L295" s="1"/>
  <c r="M295" s="1"/>
  <c r="L184" i="13"/>
  <c r="R184"/>
  <c r="AA185" s="1"/>
  <c r="BP185" l="1"/>
  <c r="BO185"/>
  <c r="BN185"/>
  <c r="BH184"/>
  <c r="AU184"/>
  <c r="H184"/>
  <c r="BK184" s="1"/>
  <c r="BL185" s="1"/>
  <c r="BR185"/>
  <c r="BS185"/>
  <c r="BQ185"/>
  <c r="AK185"/>
  <c r="BV184"/>
  <c r="N296" i="12"/>
  <c r="O184" i="13"/>
  <c r="J296" i="12"/>
  <c r="Q184" i="13" l="1"/>
  <c r="Z185" s="1"/>
  <c r="F395" i="7" s="1"/>
  <c r="K184" i="13"/>
  <c r="N184" s="1"/>
  <c r="AT185"/>
  <c r="AW185" s="1"/>
  <c r="AJ185"/>
  <c r="BU184"/>
  <c r="BA185" l="1"/>
  <c r="J185"/>
  <c r="M185" s="1"/>
  <c r="AS185"/>
  <c r="I185" s="1"/>
  <c r="BJ185"/>
  <c r="BG185"/>
  <c r="AI185"/>
  <c r="BT184"/>
  <c r="BW184" s="1"/>
  <c r="BX184" s="1"/>
  <c r="P396" i="7"/>
  <c r="Q396"/>
  <c r="G396"/>
  <c r="I396"/>
  <c r="O396"/>
  <c r="K396"/>
  <c r="H396"/>
  <c r="J396"/>
  <c r="N396"/>
  <c r="R396"/>
  <c r="S185" i="13" l="1"/>
  <c r="AB186" s="1"/>
  <c r="BF185"/>
  <c r="AR185"/>
  <c r="H185" s="1"/>
  <c r="BI185"/>
  <c r="AV185"/>
  <c r="BY184"/>
  <c r="S396" i="7"/>
  <c r="K296" i="12" s="1"/>
  <c r="L296" s="1"/>
  <c r="M296" s="1"/>
  <c r="R185" i="13"/>
  <c r="AA186" s="1"/>
  <c r="L185"/>
  <c r="P185"/>
  <c r="L396" i="7"/>
  <c r="G296" i="12" s="1"/>
  <c r="H296" s="1"/>
  <c r="I296" s="1"/>
  <c r="BP186" i="13" l="1"/>
  <c r="BO186"/>
  <c r="BN186"/>
  <c r="AU185"/>
  <c r="BE185"/>
  <c r="BH185"/>
  <c r="BR186"/>
  <c r="BQ186"/>
  <c r="BS186"/>
  <c r="AK186"/>
  <c r="BV185"/>
  <c r="K185"/>
  <c r="Q185"/>
  <c r="Z186" s="1"/>
  <c r="F396" i="7" s="1"/>
  <c r="BK185" i="13"/>
  <c r="BL186" s="1"/>
  <c r="N297" i="12"/>
  <c r="J297"/>
  <c r="O185" i="13"/>
  <c r="AT186" l="1"/>
  <c r="BJ186" s="1"/>
  <c r="AJ186"/>
  <c r="BU185"/>
  <c r="N185"/>
  <c r="BA186"/>
  <c r="AW186" l="1"/>
  <c r="J186"/>
  <c r="S186" s="1"/>
  <c r="AB187" s="1"/>
  <c r="BG186"/>
  <c r="AS186"/>
  <c r="I186" s="1"/>
  <c r="AI186"/>
  <c r="BT185"/>
  <c r="BW185" s="1"/>
  <c r="Q397" i="7"/>
  <c r="R397"/>
  <c r="N397"/>
  <c r="P397"/>
  <c r="I397"/>
  <c r="O397"/>
  <c r="J397"/>
  <c r="G397"/>
  <c r="H397"/>
  <c r="K397"/>
  <c r="BI186" i="13" l="1"/>
  <c r="M186"/>
  <c r="P186" s="1"/>
  <c r="BF186"/>
  <c r="AV186"/>
  <c r="AR186"/>
  <c r="H186" s="1"/>
  <c r="BY185"/>
  <c r="BX185"/>
  <c r="L397" i="7"/>
  <c r="G297" i="12" s="1"/>
  <c r="H297" s="1"/>
  <c r="I297" s="1"/>
  <c r="S397" i="7"/>
  <c r="K297" i="12" s="1"/>
  <c r="L297" s="1"/>
  <c r="M297" s="1"/>
  <c r="L186" i="13"/>
  <c r="R186"/>
  <c r="AA187" s="1"/>
  <c r="BH186" l="1"/>
  <c r="BE186"/>
  <c r="BN187"/>
  <c r="BO187"/>
  <c r="BP187"/>
  <c r="AU186"/>
  <c r="BR187"/>
  <c r="BS187"/>
  <c r="BQ187"/>
  <c r="AK187"/>
  <c r="BV186"/>
  <c r="O186"/>
  <c r="Q186"/>
  <c r="Z187" s="1"/>
  <c r="F397" i="7" s="1"/>
  <c r="K186" i="13"/>
  <c r="BK186"/>
  <c r="BL187" s="1"/>
  <c r="J298" i="12"/>
  <c r="N298"/>
  <c r="AT187" i="13" l="1"/>
  <c r="BG187" s="1"/>
  <c r="AJ187"/>
  <c r="BU186"/>
  <c r="N186"/>
  <c r="BA187"/>
  <c r="BJ187" l="1"/>
  <c r="AW187"/>
  <c r="J187"/>
  <c r="M187" s="1"/>
  <c r="AS187"/>
  <c r="BF187" s="1"/>
  <c r="AI187"/>
  <c r="BT186"/>
  <c r="BW186" s="1"/>
  <c r="BY186" s="1"/>
  <c r="N398" i="7"/>
  <c r="I398"/>
  <c r="G398"/>
  <c r="O398"/>
  <c r="H398"/>
  <c r="K398"/>
  <c r="J398"/>
  <c r="P398"/>
  <c r="R398"/>
  <c r="Q398"/>
  <c r="S187" i="13" l="1"/>
  <c r="AB188" s="1"/>
  <c r="I187"/>
  <c r="L187" s="1"/>
  <c r="BI187"/>
  <c r="AV187"/>
  <c r="AR187"/>
  <c r="BE187" s="1"/>
  <c r="BX186"/>
  <c r="S398" i="7"/>
  <c r="K298" i="12" s="1"/>
  <c r="L298" s="1"/>
  <c r="M298" s="1"/>
  <c r="P187" i="13"/>
  <c r="L398" i="7"/>
  <c r="G298" i="12" s="1"/>
  <c r="H298" s="1"/>
  <c r="I298" s="1"/>
  <c r="BO188" i="13" l="1"/>
  <c r="BN188"/>
  <c r="BP188"/>
  <c r="R187"/>
  <c r="AA188" s="1"/>
  <c r="H187"/>
  <c r="BK187" s="1"/>
  <c r="BL188" s="1"/>
  <c r="BH187"/>
  <c r="AU187"/>
  <c r="BR188"/>
  <c r="BQ188"/>
  <c r="BS188"/>
  <c r="AK188"/>
  <c r="BV187"/>
  <c r="O187"/>
  <c r="N299" i="12"/>
  <c r="J299"/>
  <c r="Q187" i="13" l="1"/>
  <c r="Z188" s="1"/>
  <c r="F398" i="7" s="1"/>
  <c r="K187" i="13"/>
  <c r="AT188"/>
  <c r="BJ188" s="1"/>
  <c r="AJ188"/>
  <c r="BU187"/>
  <c r="N187"/>
  <c r="BA188"/>
  <c r="BG188" l="1"/>
  <c r="J188"/>
  <c r="S188" s="1"/>
  <c r="AB189" s="1"/>
  <c r="AW188"/>
  <c r="AS188"/>
  <c r="I188" s="1"/>
  <c r="AI188"/>
  <c r="BT187"/>
  <c r="BW187" s="1"/>
  <c r="BY187" s="1"/>
  <c r="I399" i="7"/>
  <c r="K399"/>
  <c r="N399"/>
  <c r="O399"/>
  <c r="P399"/>
  <c r="G399"/>
  <c r="J399"/>
  <c r="Q399"/>
  <c r="R399"/>
  <c r="H399"/>
  <c r="BI188" i="13" l="1"/>
  <c r="M188"/>
  <c r="P188" s="1"/>
  <c r="AV188"/>
  <c r="BF188"/>
  <c r="AR188"/>
  <c r="BE188" s="1"/>
  <c r="BX187"/>
  <c r="S399" i="7"/>
  <c r="K299" i="12" s="1"/>
  <c r="L299" s="1"/>
  <c r="M299" s="1"/>
  <c r="L399" i="7"/>
  <c r="G299" i="12" s="1"/>
  <c r="H299" s="1"/>
  <c r="I299" s="1"/>
  <c r="L188" i="13"/>
  <c r="R188"/>
  <c r="AA189" s="1"/>
  <c r="BP189" l="1"/>
  <c r="BO189"/>
  <c r="BN189"/>
  <c r="H188"/>
  <c r="K188" s="1"/>
  <c r="AU188"/>
  <c r="BH188"/>
  <c r="BS189"/>
  <c r="BR189"/>
  <c r="BQ189"/>
  <c r="AK189"/>
  <c r="BV188"/>
  <c r="J300" i="12"/>
  <c r="O188" i="13"/>
  <c r="BK188"/>
  <c r="BL189" s="1"/>
  <c r="N300" i="12"/>
  <c r="Q188" i="13" l="1"/>
  <c r="Z189" s="1"/>
  <c r="F399" i="7" s="1"/>
  <c r="AT189" i="13"/>
  <c r="BJ189" s="1"/>
  <c r="AJ189"/>
  <c r="BU188"/>
  <c r="BA189"/>
  <c r="N188"/>
  <c r="AW189" l="1"/>
  <c r="J189"/>
  <c r="S189" s="1"/>
  <c r="AB190" s="1"/>
  <c r="BG189"/>
  <c r="AS189"/>
  <c r="AV189" s="1"/>
  <c r="AI189"/>
  <c r="BT188"/>
  <c r="BW188" s="1"/>
  <c r="BY188" s="1"/>
  <c r="I400" i="7"/>
  <c r="J400"/>
  <c r="G400"/>
  <c r="K400"/>
  <c r="Q400"/>
  <c r="N400"/>
  <c r="H400"/>
  <c r="P400"/>
  <c r="O400"/>
  <c r="R400"/>
  <c r="M189" i="13" l="1"/>
  <c r="P189" s="1"/>
  <c r="I189"/>
  <c r="R189" s="1"/>
  <c r="AA190" s="1"/>
  <c r="BI189"/>
  <c r="BF189"/>
  <c r="AR189"/>
  <c r="BE189" s="1"/>
  <c r="BX188"/>
  <c r="S400" i="7"/>
  <c r="K300" i="12" s="1"/>
  <c r="L300" s="1"/>
  <c r="M300" s="1"/>
  <c r="L400" i="7"/>
  <c r="G300" i="12" s="1"/>
  <c r="H300" s="1"/>
  <c r="I300" s="1"/>
  <c r="L189" i="13" l="1"/>
  <c r="O189" s="1"/>
  <c r="BP190"/>
  <c r="BN190"/>
  <c r="BO190"/>
  <c r="BH189"/>
  <c r="H189"/>
  <c r="Q189" s="1"/>
  <c r="Z190" s="1"/>
  <c r="F400" i="7" s="1"/>
  <c r="AU189" i="13"/>
  <c r="BS190"/>
  <c r="BQ190"/>
  <c r="BR190"/>
  <c r="AK190"/>
  <c r="BV189"/>
  <c r="N301" i="12"/>
  <c r="J301"/>
  <c r="K189" i="13" l="1"/>
  <c r="N189" s="1"/>
  <c r="BK189"/>
  <c r="BL190" s="1"/>
  <c r="AT190"/>
  <c r="J190" s="1"/>
  <c r="AJ190"/>
  <c r="BU189"/>
  <c r="BA190"/>
  <c r="BG190" l="1"/>
  <c r="AW190"/>
  <c r="BJ190"/>
  <c r="AS190"/>
  <c r="BI190" s="1"/>
  <c r="AI190"/>
  <c r="BT189"/>
  <c r="BW189" s="1"/>
  <c r="BX189" s="1"/>
  <c r="S190"/>
  <c r="AB191" s="1"/>
  <c r="M190"/>
  <c r="G401" i="7"/>
  <c r="R401"/>
  <c r="I401"/>
  <c r="Q401"/>
  <c r="K401"/>
  <c r="N401"/>
  <c r="O401"/>
  <c r="H401"/>
  <c r="J401"/>
  <c r="P401"/>
  <c r="I190" i="13"/>
  <c r="BF190"/>
  <c r="AV190" l="1"/>
  <c r="AU190"/>
  <c r="AR190"/>
  <c r="H190" s="1"/>
  <c r="BY189"/>
  <c r="S401" i="7"/>
  <c r="K301" i="12" s="1"/>
  <c r="L301" s="1"/>
  <c r="M301" s="1"/>
  <c r="L401" i="7"/>
  <c r="G301" i="12" s="1"/>
  <c r="H301" s="1"/>
  <c r="I301" s="1"/>
  <c r="R190" i="13"/>
  <c r="AA191" s="1"/>
  <c r="L190"/>
  <c r="P190"/>
  <c r="BH190" l="1"/>
  <c r="BN191"/>
  <c r="BP191"/>
  <c r="BO191"/>
  <c r="BE190"/>
  <c r="BS191"/>
  <c r="BR191"/>
  <c r="BQ191"/>
  <c r="AK191"/>
  <c r="BV190"/>
  <c r="N302" i="12"/>
  <c r="Q190" i="13"/>
  <c r="Z191" s="1"/>
  <c r="F401" i="7" s="1"/>
  <c r="K190" i="13"/>
  <c r="BK190"/>
  <c r="BL191" s="1"/>
  <c r="O190"/>
  <c r="J302" i="12"/>
  <c r="AT191" i="13" l="1"/>
  <c r="BG191" s="1"/>
  <c r="AJ191"/>
  <c r="BU190"/>
  <c r="BA191"/>
  <c r="N190"/>
  <c r="AS191" l="1"/>
  <c r="BF191" s="1"/>
  <c r="BJ191"/>
  <c r="AW191"/>
  <c r="J191"/>
  <c r="M191" s="1"/>
  <c r="AI191"/>
  <c r="BT190"/>
  <c r="BW190" s="1"/>
  <c r="BX190" s="1"/>
  <c r="N402" i="7"/>
  <c r="P402"/>
  <c r="H402"/>
  <c r="K402"/>
  <c r="J402"/>
  <c r="I402"/>
  <c r="G402"/>
  <c r="O402"/>
  <c r="R402"/>
  <c r="Q402"/>
  <c r="BI191" i="13" l="1"/>
  <c r="AV191"/>
  <c r="AR191"/>
  <c r="H191" s="1"/>
  <c r="I191"/>
  <c r="R191" s="1"/>
  <c r="AA192" s="1"/>
  <c r="S191"/>
  <c r="AB192" s="1"/>
  <c r="BY190"/>
  <c r="S402" i="7"/>
  <c r="K302" i="12" s="1"/>
  <c r="L302" s="1"/>
  <c r="M302" s="1"/>
  <c r="L191" i="13"/>
  <c r="BE191"/>
  <c r="P191"/>
  <c r="L402" i="7"/>
  <c r="G302" i="12" s="1"/>
  <c r="H302" s="1"/>
  <c r="I302" s="1"/>
  <c r="BO192" i="13" l="1"/>
  <c r="BN192"/>
  <c r="BP192"/>
  <c r="AU191"/>
  <c r="BH191"/>
  <c r="BS192"/>
  <c r="BQ192"/>
  <c r="BR192"/>
  <c r="AK192"/>
  <c r="BV191"/>
  <c r="J303" i="12"/>
  <c r="O191" i="13"/>
  <c r="N303" i="12"/>
  <c r="K191" i="13"/>
  <c r="BK191"/>
  <c r="BL192" s="1"/>
  <c r="Q191"/>
  <c r="Z192" s="1"/>
  <c r="F402" i="7" s="1"/>
  <c r="AT192" i="13" l="1"/>
  <c r="BJ192" s="1"/>
  <c r="AJ192"/>
  <c r="BU191"/>
  <c r="N191"/>
  <c r="BA192"/>
  <c r="AS192" l="1"/>
  <c r="AV192" s="1"/>
  <c r="BG192"/>
  <c r="J192"/>
  <c r="M192" s="1"/>
  <c r="AW192"/>
  <c r="AI192"/>
  <c r="BT191"/>
  <c r="BW191" s="1"/>
  <c r="BX191" s="1"/>
  <c r="I403" i="7"/>
  <c r="G403"/>
  <c r="H403"/>
  <c r="R403"/>
  <c r="N403"/>
  <c r="Q403"/>
  <c r="P403"/>
  <c r="J403"/>
  <c r="K403"/>
  <c r="O403"/>
  <c r="S192" i="13" l="1"/>
  <c r="AB193" s="1"/>
  <c r="BI192"/>
  <c r="BF192"/>
  <c r="I192"/>
  <c r="L192" s="1"/>
  <c r="AR192"/>
  <c r="AU192" s="1"/>
  <c r="BY191"/>
  <c r="S403" i="7"/>
  <c r="K303" i="12" s="1"/>
  <c r="L303" s="1"/>
  <c r="M303" s="1"/>
  <c r="L403" i="7"/>
  <c r="G303" i="12" s="1"/>
  <c r="H303" s="1"/>
  <c r="I303" s="1"/>
  <c r="P192" i="13"/>
  <c r="BP193" l="1"/>
  <c r="BO193"/>
  <c r="BN193"/>
  <c r="H192"/>
  <c r="BH192"/>
  <c r="BE192"/>
  <c r="R192"/>
  <c r="AA193" s="1"/>
  <c r="BS193"/>
  <c r="BR193"/>
  <c r="BQ193"/>
  <c r="AK193"/>
  <c r="BV192"/>
  <c r="J304" i="12"/>
  <c r="O192" i="13"/>
  <c r="K192"/>
  <c r="Q192"/>
  <c r="Z193" s="1"/>
  <c r="BK192"/>
  <c r="BL193" s="1"/>
  <c r="N304" i="12"/>
  <c r="F403" i="7" l="1"/>
  <c r="AT193" i="13"/>
  <c r="BG193" s="1"/>
  <c r="AJ193"/>
  <c r="BU192"/>
  <c r="BA193"/>
  <c r="N192"/>
  <c r="BJ193" l="1"/>
  <c r="J193"/>
  <c r="S193" s="1"/>
  <c r="AB194" s="1"/>
  <c r="AW193"/>
  <c r="AS193"/>
  <c r="AV193" s="1"/>
  <c r="AI193"/>
  <c r="BT192"/>
  <c r="BW192" s="1"/>
  <c r="BX192" s="1"/>
  <c r="N404" i="7"/>
  <c r="I404"/>
  <c r="R404"/>
  <c r="P404"/>
  <c r="H404"/>
  <c r="Q404"/>
  <c r="O404"/>
  <c r="K404"/>
  <c r="G404"/>
  <c r="J404"/>
  <c r="BI193" i="13"/>
  <c r="I193"/>
  <c r="BF193" l="1"/>
  <c r="AR193"/>
  <c r="BH193" s="1"/>
  <c r="M193"/>
  <c r="P193" s="1"/>
  <c r="BY192"/>
  <c r="R193"/>
  <c r="AA194" s="1"/>
  <c r="L193"/>
  <c r="L404" i="7"/>
  <c r="G304" i="12" s="1"/>
  <c r="H304" s="1"/>
  <c r="I304" s="1"/>
  <c r="S404" i="7"/>
  <c r="K304" i="12" s="1"/>
  <c r="L304" s="1"/>
  <c r="M304" s="1"/>
  <c r="BP194" i="13" l="1"/>
  <c r="BO194"/>
  <c r="BN194"/>
  <c r="BE193"/>
  <c r="H193"/>
  <c r="Q193" s="1"/>
  <c r="Z194" s="1"/>
  <c r="F404" i="7" s="1"/>
  <c r="AU193" i="13"/>
  <c r="BS194"/>
  <c r="BQ194"/>
  <c r="BR194"/>
  <c r="AK194"/>
  <c r="BV193"/>
  <c r="N305" i="12"/>
  <c r="O193" i="13"/>
  <c r="J305" i="12"/>
  <c r="K193" i="13" l="1"/>
  <c r="N193" s="1"/>
  <c r="BK193"/>
  <c r="BL194" s="1"/>
  <c r="AT194"/>
  <c r="BJ194" s="1"/>
  <c r="AJ194"/>
  <c r="BU193"/>
  <c r="BA194"/>
  <c r="J194" l="1"/>
  <c r="M194" s="1"/>
  <c r="BG194"/>
  <c r="AW194"/>
  <c r="AS194"/>
  <c r="AV194" s="1"/>
  <c r="AI194"/>
  <c r="BT193"/>
  <c r="BW193" s="1"/>
  <c r="Q405" i="7"/>
  <c r="I405"/>
  <c r="J405"/>
  <c r="P405"/>
  <c r="R405"/>
  <c r="O405"/>
  <c r="G405"/>
  <c r="N405"/>
  <c r="H405"/>
  <c r="K405"/>
  <c r="BF194" i="13" l="1"/>
  <c r="S194"/>
  <c r="AB195" s="1"/>
  <c r="I194"/>
  <c r="R194" s="1"/>
  <c r="AA195" s="1"/>
  <c r="BI194"/>
  <c r="AR194"/>
  <c r="AU194" s="1"/>
  <c r="BX193"/>
  <c r="BY193"/>
  <c r="S405" i="7"/>
  <c r="K305" i="12" s="1"/>
  <c r="L305" s="1"/>
  <c r="M305" s="1"/>
  <c r="P194" i="13"/>
  <c r="L405" i="7"/>
  <c r="G305" i="12" s="1"/>
  <c r="H305" s="1"/>
  <c r="I305" s="1"/>
  <c r="L194" i="13" l="1"/>
  <c r="O194" s="1"/>
  <c r="BN195"/>
  <c r="BO195"/>
  <c r="BP195"/>
  <c r="H194"/>
  <c r="Q194" s="1"/>
  <c r="Z195" s="1"/>
  <c r="F405" i="7" s="1"/>
  <c r="BE194" i="13"/>
  <c r="BH194"/>
  <c r="BS195"/>
  <c r="BR195"/>
  <c r="BQ195"/>
  <c r="AK195"/>
  <c r="BV194"/>
  <c r="K194"/>
  <c r="N306" i="12"/>
  <c r="J306"/>
  <c r="BK194" i="13" l="1"/>
  <c r="BL195" s="1"/>
  <c r="AT195"/>
  <c r="J195" s="1"/>
  <c r="AJ195"/>
  <c r="BU194"/>
  <c r="N194"/>
  <c r="BA195"/>
  <c r="BG195" l="1"/>
  <c r="BJ195"/>
  <c r="AW195"/>
  <c r="AS195"/>
  <c r="AV195" s="1"/>
  <c r="AI195"/>
  <c r="BT194"/>
  <c r="BW194" s="1"/>
  <c r="BX194" s="1"/>
  <c r="Q406" i="7"/>
  <c r="H406"/>
  <c r="O406"/>
  <c r="N406"/>
  <c r="K406"/>
  <c r="J406"/>
  <c r="P406"/>
  <c r="R406"/>
  <c r="I406"/>
  <c r="G406"/>
  <c r="M195" i="13"/>
  <c r="S195"/>
  <c r="AB196" s="1"/>
  <c r="BF195" l="1"/>
  <c r="BI195"/>
  <c r="AR195"/>
  <c r="H195" s="1"/>
  <c r="I195"/>
  <c r="R195" s="1"/>
  <c r="AA196" s="1"/>
  <c r="BY194"/>
  <c r="L406" i="7"/>
  <c r="G306" i="12" s="1"/>
  <c r="H306" s="1"/>
  <c r="I306" s="1"/>
  <c r="S406" i="7"/>
  <c r="K306" i="12" s="1"/>
  <c r="L306" s="1"/>
  <c r="M306" s="1"/>
  <c r="P195" i="13"/>
  <c r="L195" l="1"/>
  <c r="O195" s="1"/>
  <c r="BO196"/>
  <c r="BN196"/>
  <c r="BP196"/>
  <c r="AU195"/>
  <c r="BH195"/>
  <c r="BE195"/>
  <c r="BS196"/>
  <c r="BQ196"/>
  <c r="BR196"/>
  <c r="AK196"/>
  <c r="BV195"/>
  <c r="N307" i="12"/>
  <c r="J307"/>
  <c r="K195" i="13"/>
  <c r="Q195"/>
  <c r="Z196" s="1"/>
  <c r="F406" i="7" s="1"/>
  <c r="BK195" i="13"/>
  <c r="BL196" s="1"/>
  <c r="AT196" l="1"/>
  <c r="BG196" s="1"/>
  <c r="AJ196"/>
  <c r="BU195"/>
  <c r="BA196"/>
  <c r="N195"/>
  <c r="BJ196" l="1"/>
  <c r="J196"/>
  <c r="M196" s="1"/>
  <c r="AW196"/>
  <c r="AS196"/>
  <c r="AV196" s="1"/>
  <c r="AI196"/>
  <c r="BT195"/>
  <c r="BW195" s="1"/>
  <c r="BY195" s="1"/>
  <c r="G407" i="7"/>
  <c r="J407"/>
  <c r="O407"/>
  <c r="I407"/>
  <c r="R407"/>
  <c r="N407"/>
  <c r="P407"/>
  <c r="K407"/>
  <c r="Q407"/>
  <c r="H407"/>
  <c r="BI196" i="13"/>
  <c r="I196"/>
  <c r="BF196"/>
  <c r="AR196" l="1"/>
  <c r="BH196" s="1"/>
  <c r="S196"/>
  <c r="AB197" s="1"/>
  <c r="BX195"/>
  <c r="S407" i="7"/>
  <c r="K307" i="12" s="1"/>
  <c r="L307" s="1"/>
  <c r="M307" s="1"/>
  <c r="P196" i="13"/>
  <c r="L196"/>
  <c r="R196"/>
  <c r="AA197" s="1"/>
  <c r="L407" i="7"/>
  <c r="G307" i="12" s="1"/>
  <c r="H307" s="1"/>
  <c r="I307" s="1"/>
  <c r="AU196" i="13" l="1"/>
  <c r="BP197"/>
  <c r="BO197"/>
  <c r="BN197"/>
  <c r="BE196"/>
  <c r="H196"/>
  <c r="K196" s="1"/>
  <c r="BS197"/>
  <c r="BR197"/>
  <c r="BQ197"/>
  <c r="AK197"/>
  <c r="BV196"/>
  <c r="O196"/>
  <c r="J308" i="12"/>
  <c r="N308"/>
  <c r="Q196" i="13" l="1"/>
  <c r="Z197" s="1"/>
  <c r="F407" i="7" s="1"/>
  <c r="BK196" i="13"/>
  <c r="BL197" s="1"/>
  <c r="AT197"/>
  <c r="BG197" s="1"/>
  <c r="AJ197"/>
  <c r="BU196"/>
  <c r="N196"/>
  <c r="BA197" l="1"/>
  <c r="AS197"/>
  <c r="BI197" s="1"/>
  <c r="BJ197"/>
  <c r="J197"/>
  <c r="S197" s="1"/>
  <c r="AB198" s="1"/>
  <c r="AW197"/>
  <c r="AI197"/>
  <c r="BT196"/>
  <c r="BW196" s="1"/>
  <c r="BX196" s="1"/>
  <c r="K408" i="7"/>
  <c r="G408"/>
  <c r="R408"/>
  <c r="N408"/>
  <c r="P408"/>
  <c r="Q408"/>
  <c r="O408"/>
  <c r="H408"/>
  <c r="I408"/>
  <c r="J408"/>
  <c r="M197" i="13" l="1"/>
  <c r="P197" s="1"/>
  <c r="I197"/>
  <c r="L197" s="1"/>
  <c r="BF197"/>
  <c r="AV197"/>
  <c r="AR197"/>
  <c r="AU197" s="1"/>
  <c r="BY196"/>
  <c r="L408" i="7"/>
  <c r="G308" i="12" s="1"/>
  <c r="H308" s="1"/>
  <c r="I308" s="1"/>
  <c r="S408" i="7"/>
  <c r="K308" i="12" s="1"/>
  <c r="L308" s="1"/>
  <c r="M308" s="1"/>
  <c r="R197" i="13" l="1"/>
  <c r="AA198" s="1"/>
  <c r="BP198"/>
  <c r="BN198"/>
  <c r="BO198"/>
  <c r="BH197"/>
  <c r="H197"/>
  <c r="BK197" s="1"/>
  <c r="BL198" s="1"/>
  <c r="BE197"/>
  <c r="BS198"/>
  <c r="BQ198"/>
  <c r="BR198"/>
  <c r="AK198"/>
  <c r="BV197"/>
  <c r="N309" i="12"/>
  <c r="J309"/>
  <c r="O197" i="13"/>
  <c r="K197" l="1"/>
  <c r="N197" s="1"/>
  <c r="Q197"/>
  <c r="Z198" s="1"/>
  <c r="F408" i="7" s="1"/>
  <c r="AT198" i="13"/>
  <c r="BG198" s="1"/>
  <c r="AJ198"/>
  <c r="BU197"/>
  <c r="BA198" l="1"/>
  <c r="AV198"/>
  <c r="AS198"/>
  <c r="I198" s="1"/>
  <c r="J198"/>
  <c r="AW198"/>
  <c r="BJ198"/>
  <c r="AI198"/>
  <c r="BT197"/>
  <c r="BW197" s="1"/>
  <c r="BX197" s="1"/>
  <c r="G409" i="7"/>
  <c r="P409"/>
  <c r="R409"/>
  <c r="H409"/>
  <c r="N409"/>
  <c r="K409"/>
  <c r="I409"/>
  <c r="O409"/>
  <c r="Q409"/>
  <c r="J409"/>
  <c r="S198" i="13"/>
  <c r="AB199" s="1"/>
  <c r="M198"/>
  <c r="BF198" l="1"/>
  <c r="AU198"/>
  <c r="AR198"/>
  <c r="BE198" s="1"/>
  <c r="BI198"/>
  <c r="BY197"/>
  <c r="H198"/>
  <c r="S409" i="7"/>
  <c r="K309" i="12" s="1"/>
  <c r="L309" s="1"/>
  <c r="M309" s="1"/>
  <c r="L409" i="7"/>
  <c r="G309" i="12" s="1"/>
  <c r="H309" s="1"/>
  <c r="I309" s="1"/>
  <c r="L198" i="13"/>
  <c r="R198"/>
  <c r="AA199" s="1"/>
  <c r="P198"/>
  <c r="BN199" l="1"/>
  <c r="BP199"/>
  <c r="BO199"/>
  <c r="BH198"/>
  <c r="BS199"/>
  <c r="BR199"/>
  <c r="BQ199"/>
  <c r="AK199"/>
  <c r="BV198"/>
  <c r="O198"/>
  <c r="N310" i="12"/>
  <c r="J310"/>
  <c r="K198" i="13"/>
  <c r="Q198"/>
  <c r="Z199" s="1"/>
  <c r="F409" i="7" s="1"/>
  <c r="BK198" i="13"/>
  <c r="BL199" s="1"/>
  <c r="AT199" l="1"/>
  <c r="BG199" s="1"/>
  <c r="AJ199"/>
  <c r="BU198"/>
  <c r="BA199"/>
  <c r="N198"/>
  <c r="AS199" l="1"/>
  <c r="BF199" s="1"/>
  <c r="J199"/>
  <c r="S199" s="1"/>
  <c r="AB200" s="1"/>
  <c r="BJ199"/>
  <c r="AW199"/>
  <c r="AI199"/>
  <c r="BT198"/>
  <c r="BW198" s="1"/>
  <c r="BX198" s="1"/>
  <c r="I410" i="7"/>
  <c r="G410"/>
  <c r="J410"/>
  <c r="O410"/>
  <c r="K410"/>
  <c r="Q410"/>
  <c r="H410"/>
  <c r="R410"/>
  <c r="N410"/>
  <c r="P410"/>
  <c r="M199" i="13" l="1"/>
  <c r="P199" s="1"/>
  <c r="BI199"/>
  <c r="I199"/>
  <c r="L199" s="1"/>
  <c r="AV199"/>
  <c r="AR199"/>
  <c r="BH199" s="1"/>
  <c r="BY198"/>
  <c r="S410" i="7"/>
  <c r="K310" i="12" s="1"/>
  <c r="L310" s="1"/>
  <c r="M310" s="1"/>
  <c r="L410" i="7"/>
  <c r="G310" i="12" s="1"/>
  <c r="H310" s="1"/>
  <c r="I310" s="1"/>
  <c r="R199" i="13" l="1"/>
  <c r="AA200" s="1"/>
  <c r="BE199"/>
  <c r="BO200"/>
  <c r="BN200"/>
  <c r="BP200"/>
  <c r="AU199"/>
  <c r="H199"/>
  <c r="Q199" s="1"/>
  <c r="Z200" s="1"/>
  <c r="BS200"/>
  <c r="BQ200"/>
  <c r="BR200"/>
  <c r="AK200"/>
  <c r="BV199"/>
  <c r="N311" i="12"/>
  <c r="J311"/>
  <c r="O199" i="13"/>
  <c r="K199" l="1"/>
  <c r="N199" s="1"/>
  <c r="F410" i="7"/>
  <c r="BK199" i="13"/>
  <c r="BL200" s="1"/>
  <c r="AT200"/>
  <c r="BG200" s="1"/>
  <c r="AJ200"/>
  <c r="BU199"/>
  <c r="BA200"/>
  <c r="BJ200" l="1"/>
  <c r="AW200"/>
  <c r="AS200"/>
  <c r="AV200" s="1"/>
  <c r="J200"/>
  <c r="S200" s="1"/>
  <c r="AB201" s="1"/>
  <c r="AI200"/>
  <c r="BT199"/>
  <c r="BW199" s="1"/>
  <c r="BX199" s="1"/>
  <c r="I200"/>
  <c r="G411" i="7"/>
  <c r="P411"/>
  <c r="J411"/>
  <c r="O411"/>
  <c r="R411"/>
  <c r="Q411"/>
  <c r="K411"/>
  <c r="H411"/>
  <c r="N411"/>
  <c r="I411"/>
  <c r="BF200" i="13" l="1"/>
  <c r="BI200"/>
  <c r="AR200"/>
  <c r="BH200" s="1"/>
  <c r="M200"/>
  <c r="BY199"/>
  <c r="S411" i="7"/>
  <c r="K311" i="12" s="1"/>
  <c r="L311" s="1"/>
  <c r="M311" s="1"/>
  <c r="L411" i="7"/>
  <c r="G311" i="12" s="1"/>
  <c r="H311" s="1"/>
  <c r="I311" s="1"/>
  <c r="R200" i="13"/>
  <c r="AA201" s="1"/>
  <c r="L200"/>
  <c r="P200"/>
  <c r="BP201" l="1"/>
  <c r="BO201"/>
  <c r="BN201"/>
  <c r="BE200"/>
  <c r="H200"/>
  <c r="K200" s="1"/>
  <c r="AU200"/>
  <c r="BS201"/>
  <c r="BR201"/>
  <c r="BQ201"/>
  <c r="AK201"/>
  <c r="BV200"/>
  <c r="O200"/>
  <c r="N312" i="12"/>
  <c r="J312"/>
  <c r="BK200" i="13" l="1"/>
  <c r="BL201" s="1"/>
  <c r="Q200"/>
  <c r="Z201" s="1"/>
  <c r="F411" i="7" s="1"/>
  <c r="AT201" i="13"/>
  <c r="J201" s="1"/>
  <c r="AJ201"/>
  <c r="BU200"/>
  <c r="N200"/>
  <c r="BG201" l="1"/>
  <c r="BA201"/>
  <c r="AW201"/>
  <c r="BJ201"/>
  <c r="AS201"/>
  <c r="BF201" s="1"/>
  <c r="AI201"/>
  <c r="BT200"/>
  <c r="BW200" s="1"/>
  <c r="BY200" s="1"/>
  <c r="M201"/>
  <c r="S201"/>
  <c r="AB202" s="1"/>
  <c r="H412" i="7"/>
  <c r="P412"/>
  <c r="N412"/>
  <c r="Q412"/>
  <c r="O412"/>
  <c r="I412"/>
  <c r="J412"/>
  <c r="G412"/>
  <c r="R412"/>
  <c r="K412"/>
  <c r="BI201" i="13" l="1"/>
  <c r="AV201"/>
  <c r="AR201"/>
  <c r="H201" s="1"/>
  <c r="I201"/>
  <c r="L201" s="1"/>
  <c r="BX200"/>
  <c r="P201"/>
  <c r="S412" i="7"/>
  <c r="K312" i="12" s="1"/>
  <c r="L312" s="1"/>
  <c r="M312" s="1"/>
  <c r="L412" i="7"/>
  <c r="G312" i="12" s="1"/>
  <c r="H312" s="1"/>
  <c r="I312" s="1"/>
  <c r="R201" i="13" l="1"/>
  <c r="AA202" s="1"/>
  <c r="AU201"/>
  <c r="BP202"/>
  <c r="BO202"/>
  <c r="BN202"/>
  <c r="BE201"/>
  <c r="BH201"/>
  <c r="BS202"/>
  <c r="BQ202"/>
  <c r="BR202"/>
  <c r="AK202"/>
  <c r="BV201"/>
  <c r="J313" i="12"/>
  <c r="BK201" i="13"/>
  <c r="BL202" s="1"/>
  <c r="Q201"/>
  <c r="Z202" s="1"/>
  <c r="F412" i="7" s="1"/>
  <c r="K201" i="13"/>
  <c r="N313" i="12"/>
  <c r="O201" i="13"/>
  <c r="AT202" l="1"/>
  <c r="BJ202" s="1"/>
  <c r="AJ202"/>
  <c r="BU201"/>
  <c r="N201"/>
  <c r="BA202"/>
  <c r="AS202" l="1"/>
  <c r="BF202" s="1"/>
  <c r="J202"/>
  <c r="M202" s="1"/>
  <c r="BG202"/>
  <c r="AW202"/>
  <c r="AI202"/>
  <c r="BT201"/>
  <c r="BW201" s="1"/>
  <c r="BX201" s="1"/>
  <c r="N413" i="7"/>
  <c r="I413"/>
  <c r="Q413"/>
  <c r="K413"/>
  <c r="G413"/>
  <c r="O413"/>
  <c r="J413"/>
  <c r="R413"/>
  <c r="P413"/>
  <c r="H413"/>
  <c r="I202" i="13" l="1"/>
  <c r="R202" s="1"/>
  <c r="AA203" s="1"/>
  <c r="AR202"/>
  <c r="H202" s="1"/>
  <c r="S202"/>
  <c r="AB203" s="1"/>
  <c r="AV202"/>
  <c r="BI202"/>
  <c r="BY201"/>
  <c r="P202"/>
  <c r="L413" i="7"/>
  <c r="G313" i="12" s="1"/>
  <c r="H313" s="1"/>
  <c r="I313" s="1"/>
  <c r="S413" i="7"/>
  <c r="K313" i="12" s="1"/>
  <c r="L313" s="1"/>
  <c r="M313" s="1"/>
  <c r="L202" i="13" l="1"/>
  <c r="BN203"/>
  <c r="BO203"/>
  <c r="BP203"/>
  <c r="BH202"/>
  <c r="BE202"/>
  <c r="AU202"/>
  <c r="BS203"/>
  <c r="BR203"/>
  <c r="BQ203"/>
  <c r="AK203"/>
  <c r="BV202"/>
  <c r="J314" i="12"/>
  <c r="N314"/>
  <c r="BK202" i="13"/>
  <c r="BL203" s="1"/>
  <c r="Q202"/>
  <c r="Z203" s="1"/>
  <c r="F413" i="7" s="1"/>
  <c r="K202" i="13"/>
  <c r="O202"/>
  <c r="AT203" l="1"/>
  <c r="BJ203" s="1"/>
  <c r="AJ203"/>
  <c r="BU202"/>
  <c r="BA203"/>
  <c r="N202"/>
  <c r="J203" l="1"/>
  <c r="M203" s="1"/>
  <c r="AW203"/>
  <c r="AS203"/>
  <c r="AV203" s="1"/>
  <c r="BG203"/>
  <c r="AI203"/>
  <c r="BT202"/>
  <c r="BW202" s="1"/>
  <c r="BX202" s="1"/>
  <c r="J414" i="7"/>
  <c r="N414"/>
  <c r="K414"/>
  <c r="I414"/>
  <c r="R414"/>
  <c r="O414"/>
  <c r="G414"/>
  <c r="Q414"/>
  <c r="H414"/>
  <c r="P414"/>
  <c r="BI203" i="13"/>
  <c r="BF203"/>
  <c r="I203" l="1"/>
  <c r="L203" s="1"/>
  <c r="S203"/>
  <c r="AB204" s="1"/>
  <c r="AR203"/>
  <c r="BE203" s="1"/>
  <c r="BY202"/>
  <c r="L414" i="7"/>
  <c r="G314" i="12" s="1"/>
  <c r="H314" s="1"/>
  <c r="I314" s="1"/>
  <c r="S414" i="7"/>
  <c r="K314" i="12" s="1"/>
  <c r="L314" s="1"/>
  <c r="M314" s="1"/>
  <c r="P203" i="13"/>
  <c r="R203" l="1"/>
  <c r="AA204" s="1"/>
  <c r="BH203"/>
  <c r="AU203"/>
  <c r="BO204"/>
  <c r="BN204"/>
  <c r="BP204"/>
  <c r="H203"/>
  <c r="BK203" s="1"/>
  <c r="BL204" s="1"/>
  <c r="BS204"/>
  <c r="BQ204"/>
  <c r="BR204"/>
  <c r="AK204"/>
  <c r="BV203"/>
  <c r="J315" i="12"/>
  <c r="O203" i="13"/>
  <c r="N315" i="12"/>
  <c r="K203" i="13" l="1"/>
  <c r="N203" s="1"/>
  <c r="Q203"/>
  <c r="Z204" s="1"/>
  <c r="F414" i="7" s="1"/>
  <c r="AT204" i="13"/>
  <c r="BG204" s="1"/>
  <c r="AJ204"/>
  <c r="BU203"/>
  <c r="BA204" l="1"/>
  <c r="AW204"/>
  <c r="AS204"/>
  <c r="AV204" s="1"/>
  <c r="J204"/>
  <c r="BJ204"/>
  <c r="AI204"/>
  <c r="BT203"/>
  <c r="BW203" s="1"/>
  <c r="BX203" s="1"/>
  <c r="G415" i="7"/>
  <c r="R415"/>
  <c r="K415"/>
  <c r="O415"/>
  <c r="H415"/>
  <c r="P415"/>
  <c r="I415"/>
  <c r="N415"/>
  <c r="Q415"/>
  <c r="J415"/>
  <c r="M204" i="13"/>
  <c r="S204"/>
  <c r="AB205" s="1"/>
  <c r="BF204" l="1"/>
  <c r="I204"/>
  <c r="R204" s="1"/>
  <c r="AA205" s="1"/>
  <c r="BI204"/>
  <c r="AR204"/>
  <c r="H204" s="1"/>
  <c r="BY203"/>
  <c r="S415" i="7"/>
  <c r="K315" i="12" s="1"/>
  <c r="L315" s="1"/>
  <c r="M315" s="1"/>
  <c r="L415" i="7"/>
  <c r="G315" i="12" s="1"/>
  <c r="H315" s="1"/>
  <c r="I315" s="1"/>
  <c r="P204" i="13"/>
  <c r="L204" l="1"/>
  <c r="O204" s="1"/>
  <c r="BP205"/>
  <c r="BO205"/>
  <c r="BN205"/>
  <c r="BE204"/>
  <c r="AU204"/>
  <c r="BH204"/>
  <c r="BS205"/>
  <c r="BR205"/>
  <c r="BQ205"/>
  <c r="AK205"/>
  <c r="BV204"/>
  <c r="N316" i="12"/>
  <c r="J316"/>
  <c r="K204" i="13"/>
  <c r="Q204"/>
  <c r="Z205" s="1"/>
  <c r="F415" i="7" s="1"/>
  <c r="BK204" i="13"/>
  <c r="BL205" s="1"/>
  <c r="AT205" l="1"/>
  <c r="AW205" s="1"/>
  <c r="AJ205"/>
  <c r="BU204"/>
  <c r="N204"/>
  <c r="BA205"/>
  <c r="J205" l="1"/>
  <c r="S205" s="1"/>
  <c r="AB206" s="1"/>
  <c r="BG205"/>
  <c r="BJ205"/>
  <c r="AS205"/>
  <c r="AV205" s="1"/>
  <c r="AI205"/>
  <c r="BT204"/>
  <c r="BW204" s="1"/>
  <c r="BX204" s="1"/>
  <c r="G416" i="7"/>
  <c r="K416"/>
  <c r="P416"/>
  <c r="H416"/>
  <c r="J416"/>
  <c r="O416"/>
  <c r="Q416"/>
  <c r="R416"/>
  <c r="I416"/>
  <c r="N416"/>
  <c r="BF205" i="13" l="1"/>
  <c r="I205"/>
  <c r="R205" s="1"/>
  <c r="AA206" s="1"/>
  <c r="M205"/>
  <c r="P205" s="1"/>
  <c r="AR205"/>
  <c r="H205" s="1"/>
  <c r="BI205"/>
  <c r="BY204"/>
  <c r="L416" i="7"/>
  <c r="G316" i="12" s="1"/>
  <c r="H316" s="1"/>
  <c r="I316" s="1"/>
  <c r="S416" i="7"/>
  <c r="K316" i="12" s="1"/>
  <c r="L316" s="1"/>
  <c r="M316" s="1"/>
  <c r="BP206" i="13" l="1"/>
  <c r="BN206"/>
  <c r="BO206"/>
  <c r="L205"/>
  <c r="BE205"/>
  <c r="AU205"/>
  <c r="BH205"/>
  <c r="BS206"/>
  <c r="BQ206"/>
  <c r="BR206"/>
  <c r="AK206"/>
  <c r="BV205"/>
  <c r="J317" i="12"/>
  <c r="Q205" i="13"/>
  <c r="Z206" s="1"/>
  <c r="F416" i="7" s="1"/>
  <c r="K205" i="13"/>
  <c r="BK205"/>
  <c r="BL206" s="1"/>
  <c r="N317" i="12"/>
  <c r="O205" i="13"/>
  <c r="AT206" l="1"/>
  <c r="BG206" s="1"/>
  <c r="AJ206"/>
  <c r="BU205"/>
  <c r="N205"/>
  <c r="BA206"/>
  <c r="AW206" l="1"/>
  <c r="AS206"/>
  <c r="I206" s="1"/>
  <c r="BJ206"/>
  <c r="J206"/>
  <c r="S206" s="1"/>
  <c r="AB207" s="1"/>
  <c r="AI206"/>
  <c r="BT205"/>
  <c r="BW205" s="1"/>
  <c r="BX205" s="1"/>
  <c r="I417" i="7"/>
  <c r="P417"/>
  <c r="R417"/>
  <c r="Q417"/>
  <c r="G417"/>
  <c r="N417"/>
  <c r="K417"/>
  <c r="J417"/>
  <c r="O417"/>
  <c r="H417"/>
  <c r="M206" i="13"/>
  <c r="AV206" l="1"/>
  <c r="BF206"/>
  <c r="BI206"/>
  <c r="AR206"/>
  <c r="AU206" s="1"/>
  <c r="BY205"/>
  <c r="S417" i="7"/>
  <c r="K317" i="12" s="1"/>
  <c r="L317" s="1"/>
  <c r="M317" s="1"/>
  <c r="P206" i="13"/>
  <c r="L206"/>
  <c r="R206"/>
  <c r="AA207" s="1"/>
  <c r="L417" i="7"/>
  <c r="G317" i="12" s="1"/>
  <c r="H317" s="1"/>
  <c r="I317" s="1"/>
  <c r="H206" i="13" l="1"/>
  <c r="BK206" s="1"/>
  <c r="BL207" s="1"/>
  <c r="BN207"/>
  <c r="BP207"/>
  <c r="BO207"/>
  <c r="BH206"/>
  <c r="BE206"/>
  <c r="BS207"/>
  <c r="BR207"/>
  <c r="BQ207"/>
  <c r="AK207"/>
  <c r="BV206"/>
  <c r="N318" i="12"/>
  <c r="J318"/>
  <c r="O206" i="13"/>
  <c r="Q206" l="1"/>
  <c r="Z207" s="1"/>
  <c r="F417" i="7" s="1"/>
  <c r="K206" i="13"/>
  <c r="N206" s="1"/>
  <c r="AT207"/>
  <c r="BG207" s="1"/>
  <c r="AJ207"/>
  <c r="BU206"/>
  <c r="BA207"/>
  <c r="AS207" l="1"/>
  <c r="I207" s="1"/>
  <c r="BJ207"/>
  <c r="AW207"/>
  <c r="J207"/>
  <c r="M207" s="1"/>
  <c r="AI207"/>
  <c r="BT206"/>
  <c r="BW206" s="1"/>
  <c r="BY206" s="1"/>
  <c r="I418" i="7"/>
  <c r="Q418"/>
  <c r="G418"/>
  <c r="K418"/>
  <c r="P418"/>
  <c r="J418"/>
  <c r="O418"/>
  <c r="N418"/>
  <c r="R418"/>
  <c r="H418"/>
  <c r="BI207" i="13"/>
  <c r="AV207" l="1"/>
  <c r="BF207"/>
  <c r="S207"/>
  <c r="AB208" s="1"/>
  <c r="AR207"/>
  <c r="BE207" s="1"/>
  <c r="BX206"/>
  <c r="L418" i="7"/>
  <c r="G318" i="12" s="1"/>
  <c r="H318" s="1"/>
  <c r="I318" s="1"/>
  <c r="P207" i="13"/>
  <c r="L207"/>
  <c r="R207"/>
  <c r="AA208" s="1"/>
  <c r="S418" i="7"/>
  <c r="K318" i="12" s="1"/>
  <c r="L318" s="1"/>
  <c r="M318" s="1"/>
  <c r="BO208" i="13" l="1"/>
  <c r="BN208"/>
  <c r="BP208"/>
  <c r="BH207"/>
  <c r="AU207"/>
  <c r="H207"/>
  <c r="Q207" s="1"/>
  <c r="Z208" s="1"/>
  <c r="F418" i="7" s="1"/>
  <c r="BS208" i="13"/>
  <c r="BQ208"/>
  <c r="BR208"/>
  <c r="AK208"/>
  <c r="BV207"/>
  <c r="N319" i="12"/>
  <c r="J319"/>
  <c r="O207" i="13"/>
  <c r="BK207" l="1"/>
  <c r="BL208" s="1"/>
  <c r="AT208"/>
  <c r="BJ208" s="1"/>
  <c r="K207"/>
  <c r="AJ208"/>
  <c r="BU207"/>
  <c r="N207"/>
  <c r="BA208"/>
  <c r="AS208" l="1"/>
  <c r="BF208" s="1"/>
  <c r="J208"/>
  <c r="M208" s="1"/>
  <c r="AW208"/>
  <c r="BG208"/>
  <c r="AI208"/>
  <c r="BT207"/>
  <c r="BW207" s="1"/>
  <c r="BX207" s="1"/>
  <c r="I419" i="7"/>
  <c r="P419"/>
  <c r="Q419"/>
  <c r="R419"/>
  <c r="H419"/>
  <c r="K419"/>
  <c r="N419"/>
  <c r="G419"/>
  <c r="O419"/>
  <c r="J419"/>
  <c r="S208" i="13" l="1"/>
  <c r="AB209" s="1"/>
  <c r="AV208"/>
  <c r="I208"/>
  <c r="AR208"/>
  <c r="H208" s="1"/>
  <c r="BI208"/>
  <c r="BY207"/>
  <c r="S419" i="7"/>
  <c r="K319" i="12" s="1"/>
  <c r="L319" s="1"/>
  <c r="M319" s="1"/>
  <c r="P208" i="13"/>
  <c r="L208"/>
  <c r="R208"/>
  <c r="AA209" s="1"/>
  <c r="L419" i="7"/>
  <c r="G319" i="12" s="1"/>
  <c r="H319" s="1"/>
  <c r="I319" s="1"/>
  <c r="AU208" i="13" l="1"/>
  <c r="BP209"/>
  <c r="BO209"/>
  <c r="BN209"/>
  <c r="BH208"/>
  <c r="BE208"/>
  <c r="BS209"/>
  <c r="BR209"/>
  <c r="BQ209"/>
  <c r="AK209"/>
  <c r="BV208"/>
  <c r="J320" i="12"/>
  <c r="N320"/>
  <c r="BK208" i="13"/>
  <c r="BL209" s="1"/>
  <c r="K208"/>
  <c r="Q208"/>
  <c r="Z209" s="1"/>
  <c r="F419" i="7" s="1"/>
  <c r="O208" i="13"/>
  <c r="AT209" l="1"/>
  <c r="BG209" s="1"/>
  <c r="AJ209"/>
  <c r="BU208"/>
  <c r="N208"/>
  <c r="BA209"/>
  <c r="AW209" l="1"/>
  <c r="AS209"/>
  <c r="BI209" s="1"/>
  <c r="BJ209"/>
  <c r="J209"/>
  <c r="AI209"/>
  <c r="BT208"/>
  <c r="BW208" s="1"/>
  <c r="BX208" s="1"/>
  <c r="K420" i="7"/>
  <c r="Q420"/>
  <c r="G420"/>
  <c r="O420"/>
  <c r="P420"/>
  <c r="I420"/>
  <c r="J420"/>
  <c r="H420"/>
  <c r="N420"/>
  <c r="R420"/>
  <c r="M209" i="13"/>
  <c r="S209"/>
  <c r="AB210" s="1"/>
  <c r="BF209" l="1"/>
  <c r="AR209"/>
  <c r="BE209" s="1"/>
  <c r="I209"/>
  <c r="L209" s="1"/>
  <c r="AV209"/>
  <c r="BY208"/>
  <c r="S420" i="7"/>
  <c r="K320" i="12" s="1"/>
  <c r="L320" s="1"/>
  <c r="M320" s="1"/>
  <c r="P209" i="13"/>
  <c r="L420" i="7"/>
  <c r="G320" i="12" s="1"/>
  <c r="H320" s="1"/>
  <c r="I320" s="1"/>
  <c r="BP210" i="13" l="1"/>
  <c r="BO210"/>
  <c r="BN210"/>
  <c r="H209"/>
  <c r="Q209" s="1"/>
  <c r="Z210" s="1"/>
  <c r="R209"/>
  <c r="AA210" s="1"/>
  <c r="AU209"/>
  <c r="BH209"/>
  <c r="BS210"/>
  <c r="BQ210"/>
  <c r="BR210"/>
  <c r="AK210"/>
  <c r="BV209"/>
  <c r="J321" i="12"/>
  <c r="O209" i="13"/>
  <c r="N321" i="12"/>
  <c r="K209" i="13" l="1"/>
  <c r="N209" s="1"/>
  <c r="BK209"/>
  <c r="BL210" s="1"/>
  <c r="AT210"/>
  <c r="AW210" s="1"/>
  <c r="F420" i="7"/>
  <c r="AJ210" i="13"/>
  <c r="BU209"/>
  <c r="BA210"/>
  <c r="J210" l="1"/>
  <c r="M210" s="1"/>
  <c r="AV210"/>
  <c r="AS210"/>
  <c r="I210" s="1"/>
  <c r="BJ210"/>
  <c r="BG210"/>
  <c r="AI210"/>
  <c r="BT209"/>
  <c r="BW209" s="1"/>
  <c r="BX209" s="1"/>
  <c r="K421" i="7"/>
  <c r="G421"/>
  <c r="J421"/>
  <c r="P421"/>
  <c r="Q421"/>
  <c r="H421"/>
  <c r="I421"/>
  <c r="N421"/>
  <c r="O421"/>
  <c r="R421"/>
  <c r="S210" i="13" l="1"/>
  <c r="AB211" s="1"/>
  <c r="BF210"/>
  <c r="BI210"/>
  <c r="AR210"/>
  <c r="AU210" s="1"/>
  <c r="BY209"/>
  <c r="H210"/>
  <c r="R210"/>
  <c r="AA211" s="1"/>
  <c r="L210"/>
  <c r="S421" i="7"/>
  <c r="K321" i="12" s="1"/>
  <c r="L321" s="1"/>
  <c r="M321" s="1"/>
  <c r="P210" i="13"/>
  <c r="L421" i="7"/>
  <c r="G321" i="12" s="1"/>
  <c r="H321" s="1"/>
  <c r="I321" s="1"/>
  <c r="BE210" i="13" l="1"/>
  <c r="BN211"/>
  <c r="BO211"/>
  <c r="BP211"/>
  <c r="BH210"/>
  <c r="BS211"/>
  <c r="BR211"/>
  <c r="BQ211"/>
  <c r="AK211"/>
  <c r="BV210"/>
  <c r="O210"/>
  <c r="K210"/>
  <c r="BK210"/>
  <c r="BL211" s="1"/>
  <c r="Q210"/>
  <c r="Z211" s="1"/>
  <c r="F421" i="7" s="1"/>
  <c r="N322" i="12"/>
  <c r="J322"/>
  <c r="AT211" i="13" l="1"/>
  <c r="BG211" s="1"/>
  <c r="AJ211"/>
  <c r="BU210"/>
  <c r="N210"/>
  <c r="BA211"/>
  <c r="BJ211" l="1"/>
  <c r="AS211"/>
  <c r="BF211" s="1"/>
  <c r="J211"/>
  <c r="M211" s="1"/>
  <c r="AW211"/>
  <c r="AI211"/>
  <c r="BT210"/>
  <c r="BW210" s="1"/>
  <c r="BY210" s="1"/>
  <c r="I422" i="7"/>
  <c r="K422"/>
  <c r="G422"/>
  <c r="Q422"/>
  <c r="N422"/>
  <c r="P422"/>
  <c r="J422"/>
  <c r="O422"/>
  <c r="H422"/>
  <c r="R422"/>
  <c r="I211" i="13" l="1"/>
  <c r="R211" s="1"/>
  <c r="AA212" s="1"/>
  <c r="S211"/>
  <c r="AB212" s="1"/>
  <c r="AV211"/>
  <c r="AR211"/>
  <c r="H211" s="1"/>
  <c r="BI211"/>
  <c r="BX210"/>
  <c r="L422" i="7"/>
  <c r="G322" i="12" s="1"/>
  <c r="H322" s="1"/>
  <c r="I322" s="1"/>
  <c r="P211" i="13"/>
  <c r="S422" i="7"/>
  <c r="K322" i="12" s="1"/>
  <c r="L322" s="1"/>
  <c r="M322" s="1"/>
  <c r="BE211" i="13"/>
  <c r="L211" l="1"/>
  <c r="BO212"/>
  <c r="BN212"/>
  <c r="BP212"/>
  <c r="BH211"/>
  <c r="AU211"/>
  <c r="BS212"/>
  <c r="BQ212"/>
  <c r="BR212"/>
  <c r="AK212"/>
  <c r="BV211"/>
  <c r="K211"/>
  <c r="BK211"/>
  <c r="BL212" s="1"/>
  <c r="Q211"/>
  <c r="Z212" s="1"/>
  <c r="F422" i="7" s="1"/>
  <c r="J323" i="12"/>
  <c r="N323"/>
  <c r="O211" i="13"/>
  <c r="AT212" l="1"/>
  <c r="J212" s="1"/>
  <c r="AJ212"/>
  <c r="BU211"/>
  <c r="BA212"/>
  <c r="N211"/>
  <c r="AS212" l="1"/>
  <c r="AV212" s="1"/>
  <c r="BJ212"/>
  <c r="AW212"/>
  <c r="BG212"/>
  <c r="AI212"/>
  <c r="BT211"/>
  <c r="BW211" s="1"/>
  <c r="BX211" s="1"/>
  <c r="M212"/>
  <c r="S212"/>
  <c r="AB213" s="1"/>
  <c r="Q423" i="7"/>
  <c r="R423"/>
  <c r="I423"/>
  <c r="N423"/>
  <c r="H423"/>
  <c r="O423"/>
  <c r="K423"/>
  <c r="P423"/>
  <c r="G423"/>
  <c r="J423"/>
  <c r="BI212" i="13" l="1"/>
  <c r="BF212"/>
  <c r="I212"/>
  <c r="L212" s="1"/>
  <c r="AR212"/>
  <c r="BE212" s="1"/>
  <c r="BY211"/>
  <c r="L423" i="7"/>
  <c r="G323" i="12" s="1"/>
  <c r="H323" s="1"/>
  <c r="I323" s="1"/>
  <c r="S423" i="7"/>
  <c r="K323" i="12" s="1"/>
  <c r="L323" s="1"/>
  <c r="M323" s="1"/>
  <c r="P212" i="13"/>
  <c r="BP213" l="1"/>
  <c r="BO213"/>
  <c r="BN213"/>
  <c r="R212"/>
  <c r="AA213" s="1"/>
  <c r="H212"/>
  <c r="Q212" s="1"/>
  <c r="Z213" s="1"/>
  <c r="F423" i="7" s="1"/>
  <c r="AU212" i="13"/>
  <c r="BH212"/>
  <c r="BS213"/>
  <c r="BR213"/>
  <c r="BQ213"/>
  <c r="AK213"/>
  <c r="BV212"/>
  <c r="J324" i="12"/>
  <c r="O212" i="13"/>
  <c r="N324" i="12"/>
  <c r="BK212" i="13" l="1"/>
  <c r="BL213" s="1"/>
  <c r="K212"/>
  <c r="AT213"/>
  <c r="BJ213" s="1"/>
  <c r="AJ213"/>
  <c r="BU212"/>
  <c r="N212"/>
  <c r="BA213"/>
  <c r="AS213" l="1"/>
  <c r="BF213" s="1"/>
  <c r="J213"/>
  <c r="S213" s="1"/>
  <c r="AB214" s="1"/>
  <c r="AW213"/>
  <c r="BG213"/>
  <c r="AI213"/>
  <c r="BT212"/>
  <c r="BW212" s="1"/>
  <c r="BX212" s="1"/>
  <c r="N424" i="7"/>
  <c r="P424"/>
  <c r="H424"/>
  <c r="I424"/>
  <c r="G424"/>
  <c r="Q424"/>
  <c r="O424"/>
  <c r="K424"/>
  <c r="R424"/>
  <c r="J424"/>
  <c r="I213" i="13" l="1"/>
  <c r="R213" s="1"/>
  <c r="AA214" s="1"/>
  <c r="M213"/>
  <c r="P213" s="1"/>
  <c r="AV213"/>
  <c r="AR213"/>
  <c r="AU213" s="1"/>
  <c r="BI213"/>
  <c r="BY212"/>
  <c r="L424" i="7"/>
  <c r="G324" i="12" s="1"/>
  <c r="H324" s="1"/>
  <c r="I324" s="1"/>
  <c r="S424" i="7"/>
  <c r="K324" i="12" s="1"/>
  <c r="L324" s="1"/>
  <c r="M324" s="1"/>
  <c r="H213" i="13"/>
  <c r="BH213"/>
  <c r="BE213" l="1"/>
  <c r="BP214"/>
  <c r="BN214"/>
  <c r="BO214"/>
  <c r="L213"/>
  <c r="O213" s="1"/>
  <c r="BS214"/>
  <c r="BQ214"/>
  <c r="BR214"/>
  <c r="AK214"/>
  <c r="BV213"/>
  <c r="J325" i="12"/>
  <c r="N325"/>
  <c r="Q213" i="13"/>
  <c r="Z214" s="1"/>
  <c r="F424" i="7" s="1"/>
  <c r="BK213" i="13"/>
  <c r="BL214" s="1"/>
  <c r="K213"/>
  <c r="AT214" l="1"/>
  <c r="BJ214" s="1"/>
  <c r="AJ214"/>
  <c r="BU213"/>
  <c r="BA214"/>
  <c r="N213"/>
  <c r="BG214" l="1"/>
  <c r="AW214"/>
  <c r="J214"/>
  <c r="S214" s="1"/>
  <c r="AB215" s="1"/>
  <c r="AS214"/>
  <c r="BF214" s="1"/>
  <c r="AI214"/>
  <c r="BT213"/>
  <c r="BW213" s="1"/>
  <c r="BX213" s="1"/>
  <c r="M214"/>
  <c r="G425" i="7"/>
  <c r="N425"/>
  <c r="P425"/>
  <c r="K425"/>
  <c r="H425"/>
  <c r="O425"/>
  <c r="I425"/>
  <c r="J425"/>
  <c r="R425"/>
  <c r="Q425"/>
  <c r="I214" i="13"/>
  <c r="AV214" l="1"/>
  <c r="AR214"/>
  <c r="BH214" s="1"/>
  <c r="BI214"/>
  <c r="BY213"/>
  <c r="L214"/>
  <c r="R214"/>
  <c r="AA215" s="1"/>
  <c r="S425" i="7"/>
  <c r="K325" i="12" s="1"/>
  <c r="L325" s="1"/>
  <c r="M325" s="1"/>
  <c r="P214" i="13"/>
  <c r="L425" i="7"/>
  <c r="G325" i="12" s="1"/>
  <c r="H325" s="1"/>
  <c r="I325" s="1"/>
  <c r="AU214" i="13" l="1"/>
  <c r="BN215"/>
  <c r="BP215"/>
  <c r="BO215"/>
  <c r="BE214"/>
  <c r="H214"/>
  <c r="Q214" s="1"/>
  <c r="Z215" s="1"/>
  <c r="F425" i="7" s="1"/>
  <c r="BS215" i="13"/>
  <c r="BR215"/>
  <c r="BQ215"/>
  <c r="AK215"/>
  <c r="BV214"/>
  <c r="N326" i="12"/>
  <c r="O214" i="13"/>
  <c r="J326" i="12"/>
  <c r="K214" i="13" l="1"/>
  <c r="N214" s="1"/>
  <c r="BK214"/>
  <c r="BL215" s="1"/>
  <c r="AT215"/>
  <c r="BJ215" s="1"/>
  <c r="AJ215"/>
  <c r="BU214"/>
  <c r="BA215"/>
  <c r="AS215" l="1"/>
  <c r="I215" s="1"/>
  <c r="BG215"/>
  <c r="J215"/>
  <c r="M215" s="1"/>
  <c r="AW215"/>
  <c r="AI215"/>
  <c r="BT214"/>
  <c r="BW214" s="1"/>
  <c r="BX214" s="1"/>
  <c r="J426" i="7"/>
  <c r="I426"/>
  <c r="H426"/>
  <c r="N426"/>
  <c r="Q426"/>
  <c r="P426"/>
  <c r="G426"/>
  <c r="R426"/>
  <c r="O426"/>
  <c r="K426"/>
  <c r="S215" i="13" l="1"/>
  <c r="AB216" s="1"/>
  <c r="BI215"/>
  <c r="BF215"/>
  <c r="AV215"/>
  <c r="AR215"/>
  <c r="AU215" s="1"/>
  <c r="BY214"/>
  <c r="S426" i="7"/>
  <c r="K326" i="12" s="1"/>
  <c r="L326" s="1"/>
  <c r="M326" s="1"/>
  <c r="L426" i="7"/>
  <c r="G326" i="12" s="1"/>
  <c r="H326" s="1"/>
  <c r="I326" s="1"/>
  <c r="R215" i="13"/>
  <c r="AA216" s="1"/>
  <c r="L215"/>
  <c r="P215"/>
  <c r="BO216" l="1"/>
  <c r="BN216"/>
  <c r="BP216"/>
  <c r="BE215"/>
  <c r="H215"/>
  <c r="BK215" s="1"/>
  <c r="BL216" s="1"/>
  <c r="BH215"/>
  <c r="BS216"/>
  <c r="BQ216"/>
  <c r="BR216"/>
  <c r="AK216"/>
  <c r="BV215"/>
  <c r="N327" i="12"/>
  <c r="O215" i="13"/>
  <c r="J327" i="12"/>
  <c r="K215" i="13" l="1"/>
  <c r="N215" s="1"/>
  <c r="Q215"/>
  <c r="Z216" s="1"/>
  <c r="F426" i="7" s="1"/>
  <c r="AT216" i="13"/>
  <c r="AW216" s="1"/>
  <c r="AJ216"/>
  <c r="BU215"/>
  <c r="BA216" l="1"/>
  <c r="BJ216"/>
  <c r="BG216"/>
  <c r="J216"/>
  <c r="M216" s="1"/>
  <c r="AS216"/>
  <c r="AV216" s="1"/>
  <c r="AI216"/>
  <c r="BT215"/>
  <c r="BW215" s="1"/>
  <c r="BY215" s="1"/>
  <c r="S216"/>
  <c r="AB217" s="1"/>
  <c r="Q427" i="7"/>
  <c r="G427"/>
  <c r="O427"/>
  <c r="P427"/>
  <c r="J427"/>
  <c r="K427"/>
  <c r="R427"/>
  <c r="I427"/>
  <c r="N427"/>
  <c r="H427"/>
  <c r="BF216" i="13" l="1"/>
  <c r="BI216"/>
  <c r="AR216"/>
  <c r="H216" s="1"/>
  <c r="I216"/>
  <c r="R216" s="1"/>
  <c r="AA217" s="1"/>
  <c r="BX215"/>
  <c r="L427" i="7"/>
  <c r="G327" i="12" s="1"/>
  <c r="H327" s="1"/>
  <c r="I327" s="1"/>
  <c r="P216" i="13"/>
  <c r="S427" i="7"/>
  <c r="K327" i="12" s="1"/>
  <c r="L327" s="1"/>
  <c r="M327" s="1"/>
  <c r="BP217" i="13" l="1"/>
  <c r="BO217"/>
  <c r="BN217"/>
  <c r="BE216"/>
  <c r="L216"/>
  <c r="O216" s="1"/>
  <c r="AU216"/>
  <c r="BH216"/>
  <c r="BS217"/>
  <c r="BR217"/>
  <c r="BQ217"/>
  <c r="AK217"/>
  <c r="BV216"/>
  <c r="N328" i="12"/>
  <c r="J328"/>
  <c r="K216" i="13"/>
  <c r="BK216"/>
  <c r="BL217" s="1"/>
  <c r="Q216"/>
  <c r="Z217" s="1"/>
  <c r="F427" i="7" s="1"/>
  <c r="AT217" i="13" l="1"/>
  <c r="BG217" s="1"/>
  <c r="AJ217"/>
  <c r="BU216"/>
  <c r="BA217"/>
  <c r="N216"/>
  <c r="BJ217" l="1"/>
  <c r="J217"/>
  <c r="M217" s="1"/>
  <c r="AW217"/>
  <c r="AS217"/>
  <c r="AV217" s="1"/>
  <c r="AI217"/>
  <c r="BT216"/>
  <c r="BW216" s="1"/>
  <c r="BX216" s="1"/>
  <c r="G428" i="7"/>
  <c r="I428"/>
  <c r="N428"/>
  <c r="J428"/>
  <c r="Q428"/>
  <c r="H428"/>
  <c r="P428"/>
  <c r="O428"/>
  <c r="R428"/>
  <c r="K428"/>
  <c r="BI217" i="13"/>
  <c r="I217"/>
  <c r="BF217"/>
  <c r="AR217" l="1"/>
  <c r="BE217" s="1"/>
  <c r="S217"/>
  <c r="AB218" s="1"/>
  <c r="BY216"/>
  <c r="P217"/>
  <c r="L428" i="7"/>
  <c r="G328" i="12" s="1"/>
  <c r="H328" s="1"/>
  <c r="I328" s="1"/>
  <c r="S428" i="7"/>
  <c r="K328" i="12" s="1"/>
  <c r="L328" s="1"/>
  <c r="M328" s="1"/>
  <c r="R217" i="13"/>
  <c r="AA218" s="1"/>
  <c r="L217"/>
  <c r="BP218" l="1"/>
  <c r="BO218"/>
  <c r="BN218"/>
  <c r="BH217"/>
  <c r="H217"/>
  <c r="Q217" s="1"/>
  <c r="Z218" s="1"/>
  <c r="F428" i="7" s="1"/>
  <c r="AU217" i="13"/>
  <c r="BS218"/>
  <c r="BQ218"/>
  <c r="BR218"/>
  <c r="AK218"/>
  <c r="BV217"/>
  <c r="N329" i="12"/>
  <c r="O217" i="13"/>
  <c r="J329" i="12"/>
  <c r="BK217" i="13" l="1"/>
  <c r="BL218" s="1"/>
  <c r="K217"/>
  <c r="N217" s="1"/>
  <c r="AT218"/>
  <c r="BG218" s="1"/>
  <c r="AJ218"/>
  <c r="BU217"/>
  <c r="BA218"/>
  <c r="AS218" l="1"/>
  <c r="I218" s="1"/>
  <c r="J218"/>
  <c r="AW218"/>
  <c r="BJ218"/>
  <c r="AI218"/>
  <c r="BT217"/>
  <c r="BW217" s="1"/>
  <c r="BY217" s="1"/>
  <c r="J429" i="7"/>
  <c r="P429"/>
  <c r="G429"/>
  <c r="R429"/>
  <c r="K429"/>
  <c r="O429"/>
  <c r="H429"/>
  <c r="Q429"/>
  <c r="N429"/>
  <c r="I429"/>
  <c r="M218" i="13"/>
  <c r="S218"/>
  <c r="AB219" s="1"/>
  <c r="AV218" l="1"/>
  <c r="BF218"/>
  <c r="BI218"/>
  <c r="AR218"/>
  <c r="H218" s="1"/>
  <c r="BX217"/>
  <c r="S429" i="7"/>
  <c r="K329" i="12" s="1"/>
  <c r="L329" s="1"/>
  <c r="M329" s="1"/>
  <c r="P218" i="13"/>
  <c r="L429" i="7"/>
  <c r="G329" i="12" s="1"/>
  <c r="H329" s="1"/>
  <c r="I329" s="1"/>
  <c r="L218" i="13"/>
  <c r="R218"/>
  <c r="AA219" s="1"/>
  <c r="BN219" l="1"/>
  <c r="BO219"/>
  <c r="BP219"/>
  <c r="BE218"/>
  <c r="AU218"/>
  <c r="BH218"/>
  <c r="BS219"/>
  <c r="BR219"/>
  <c r="BQ219"/>
  <c r="AK219"/>
  <c r="BV218"/>
  <c r="O218"/>
  <c r="K218"/>
  <c r="Q218"/>
  <c r="Z219" s="1"/>
  <c r="F429" i="7" s="1"/>
  <c r="BK218" i="13"/>
  <c r="BL219" s="1"/>
  <c r="N330" i="12"/>
  <c r="J330"/>
  <c r="AT219" i="13" l="1"/>
  <c r="J219" s="1"/>
  <c r="AJ219"/>
  <c r="BU218"/>
  <c r="BA219"/>
  <c r="N218"/>
  <c r="BJ219" l="1"/>
  <c r="AW219"/>
  <c r="AS219"/>
  <c r="BF219" s="1"/>
  <c r="BG219"/>
  <c r="AI219"/>
  <c r="BT218"/>
  <c r="BW218" s="1"/>
  <c r="BY218" s="1"/>
  <c r="S219"/>
  <c r="AB220" s="1"/>
  <c r="M219"/>
  <c r="Q430" i="7"/>
  <c r="R430"/>
  <c r="P430"/>
  <c r="H430"/>
  <c r="O430"/>
  <c r="N430"/>
  <c r="J430"/>
  <c r="I430"/>
  <c r="G430"/>
  <c r="K430"/>
  <c r="AV219" i="13" l="1"/>
  <c r="BI219"/>
  <c r="I219"/>
  <c r="R219" s="1"/>
  <c r="AA220" s="1"/>
  <c r="AR219"/>
  <c r="H219" s="1"/>
  <c r="BX218"/>
  <c r="BE219"/>
  <c r="S430" i="7"/>
  <c r="K330" i="12" s="1"/>
  <c r="L330" s="1"/>
  <c r="M330" s="1"/>
  <c r="L430" i="7"/>
  <c r="G330" i="12" s="1"/>
  <c r="H330" s="1"/>
  <c r="I330" s="1"/>
  <c r="P219" i="13"/>
  <c r="BO220" l="1"/>
  <c r="BN220"/>
  <c r="BP220"/>
  <c r="AU219"/>
  <c r="L219"/>
  <c r="O219" s="1"/>
  <c r="BH219"/>
  <c r="BS220"/>
  <c r="BQ220"/>
  <c r="BR220"/>
  <c r="AK220"/>
  <c r="BV219"/>
  <c r="N331" i="12"/>
  <c r="K219" i="13"/>
  <c r="BK219"/>
  <c r="BL220" s="1"/>
  <c r="Q219"/>
  <c r="Z220" s="1"/>
  <c r="F430" i="7" s="1"/>
  <c r="J331" i="12"/>
  <c r="AT220" i="13" l="1"/>
  <c r="BG220" s="1"/>
  <c r="AJ220"/>
  <c r="BU219"/>
  <c r="BA220"/>
  <c r="N219"/>
  <c r="J220" l="1"/>
  <c r="M220" s="1"/>
  <c r="AS220"/>
  <c r="BI220" s="1"/>
  <c r="BJ220"/>
  <c r="AW220"/>
  <c r="AI220"/>
  <c r="BT219"/>
  <c r="BW219" s="1"/>
  <c r="BY219" s="1"/>
  <c r="H431" i="7"/>
  <c r="Q431"/>
  <c r="G431"/>
  <c r="R431"/>
  <c r="I431"/>
  <c r="N431"/>
  <c r="O431"/>
  <c r="J431"/>
  <c r="P431"/>
  <c r="K431"/>
  <c r="S220" i="13" l="1"/>
  <c r="AB221" s="1"/>
  <c r="AV220"/>
  <c r="I220"/>
  <c r="R220" s="1"/>
  <c r="AA221" s="1"/>
  <c r="BF220"/>
  <c r="AR220"/>
  <c r="AU220" s="1"/>
  <c r="BX219"/>
  <c r="P220"/>
  <c r="S431" i="7"/>
  <c r="K331" i="12" s="1"/>
  <c r="L331" s="1"/>
  <c r="M331" s="1"/>
  <c r="L431" i="7"/>
  <c r="G331" i="12" s="1"/>
  <c r="H331" s="1"/>
  <c r="I331" s="1"/>
  <c r="L220" i="13" l="1"/>
  <c r="O220" s="1"/>
  <c r="BP221"/>
  <c r="BO221"/>
  <c r="BN221"/>
  <c r="BH220"/>
  <c r="H220"/>
  <c r="Q220" s="1"/>
  <c r="Z221" s="1"/>
  <c r="F431" i="7" s="1"/>
  <c r="BE220" i="13"/>
  <c r="BS221"/>
  <c r="BR221"/>
  <c r="BQ221"/>
  <c r="AK221"/>
  <c r="BV220"/>
  <c r="J332" i="12"/>
  <c r="N332"/>
  <c r="K220" i="13" l="1"/>
  <c r="N220" s="1"/>
  <c r="BK220"/>
  <c r="BL221" s="1"/>
  <c r="AT221"/>
  <c r="BG221" s="1"/>
  <c r="AJ221"/>
  <c r="BU220"/>
  <c r="BA221"/>
  <c r="AS221" l="1"/>
  <c r="BF221" s="1"/>
  <c r="J221"/>
  <c r="M221" s="1"/>
  <c r="BJ221"/>
  <c r="AW221"/>
  <c r="AI221"/>
  <c r="BT220"/>
  <c r="BW220" s="1"/>
  <c r="BY220" s="1"/>
  <c r="Q432" i="7"/>
  <c r="I432"/>
  <c r="H432"/>
  <c r="N432"/>
  <c r="G432"/>
  <c r="P432"/>
  <c r="R432"/>
  <c r="J432"/>
  <c r="O432"/>
  <c r="K432"/>
  <c r="BI221" i="13"/>
  <c r="S221" l="1"/>
  <c r="AB222" s="1"/>
  <c r="I221"/>
  <c r="R221" s="1"/>
  <c r="AA222" s="1"/>
  <c r="AV221"/>
  <c r="AR221"/>
  <c r="BH221" s="1"/>
  <c r="BX220"/>
  <c r="P221"/>
  <c r="S432" i="7"/>
  <c r="K332" i="12" s="1"/>
  <c r="L332" s="1"/>
  <c r="M332" s="1"/>
  <c r="L432" i="7"/>
  <c r="G332" i="12" s="1"/>
  <c r="H332" s="1"/>
  <c r="I332" s="1"/>
  <c r="L221" i="13" l="1"/>
  <c r="O221" s="1"/>
  <c r="BP222"/>
  <c r="BN222"/>
  <c r="BO222"/>
  <c r="BE221"/>
  <c r="H221"/>
  <c r="BK221" s="1"/>
  <c r="BL222" s="1"/>
  <c r="AU221"/>
  <c r="BR222"/>
  <c r="BS222"/>
  <c r="BQ222"/>
  <c r="AK222"/>
  <c r="BV221"/>
  <c r="J333" i="12"/>
  <c r="N333"/>
  <c r="K221" i="13" l="1"/>
  <c r="N221" s="1"/>
  <c r="Q221"/>
  <c r="Z222" s="1"/>
  <c r="F432" i="7" s="1"/>
  <c r="AT222" i="13"/>
  <c r="AW222" s="1"/>
  <c r="AJ222"/>
  <c r="BU221"/>
  <c r="BA222" l="1"/>
  <c r="AS222"/>
  <c r="BF222" s="1"/>
  <c r="BJ222"/>
  <c r="BG222"/>
  <c r="J222"/>
  <c r="S222" s="1"/>
  <c r="AB223" s="1"/>
  <c r="AI222"/>
  <c r="BT221"/>
  <c r="BW221" s="1"/>
  <c r="BX221" s="1"/>
  <c r="P433" i="7"/>
  <c r="O433"/>
  <c r="K433"/>
  <c r="Q433"/>
  <c r="I433"/>
  <c r="N433"/>
  <c r="G433"/>
  <c r="H433"/>
  <c r="J433"/>
  <c r="R433"/>
  <c r="BI222" i="13"/>
  <c r="M222" l="1"/>
  <c r="P222" s="1"/>
  <c r="I222"/>
  <c r="R222" s="1"/>
  <c r="AA223" s="1"/>
  <c r="AV222"/>
  <c r="AR222"/>
  <c r="AU222" s="1"/>
  <c r="BY221"/>
  <c r="BH222"/>
  <c r="S433" i="7"/>
  <c r="K333" i="12" s="1"/>
  <c r="L333" s="1"/>
  <c r="M333" s="1"/>
  <c r="L433" i="7"/>
  <c r="G333" i="12" s="1"/>
  <c r="H333" s="1"/>
  <c r="I333" s="1"/>
  <c r="BN223" i="13" l="1"/>
  <c r="BP223"/>
  <c r="BO223"/>
  <c r="L222"/>
  <c r="O222" s="1"/>
  <c r="BE222"/>
  <c r="H222"/>
  <c r="K222" s="1"/>
  <c r="BR223"/>
  <c r="BS223"/>
  <c r="BQ223"/>
  <c r="AK223"/>
  <c r="BV222"/>
  <c r="J334" i="12"/>
  <c r="N334"/>
  <c r="BK222" i="13" l="1"/>
  <c r="BL223" s="1"/>
  <c r="Q222"/>
  <c r="Z223" s="1"/>
  <c r="F433" i="7" s="1"/>
  <c r="AT223" i="13"/>
  <c r="BG223" s="1"/>
  <c r="AJ223"/>
  <c r="BU222"/>
  <c r="N222"/>
  <c r="BA223" l="1"/>
  <c r="AW223"/>
  <c r="J223"/>
  <c r="AS223"/>
  <c r="BF223" s="1"/>
  <c r="BJ223"/>
  <c r="AI223"/>
  <c r="BT222"/>
  <c r="BW222" s="1"/>
  <c r="BY222" s="1"/>
  <c r="P434" i="7"/>
  <c r="I434"/>
  <c r="Q434"/>
  <c r="R434"/>
  <c r="O434"/>
  <c r="N434"/>
  <c r="J434"/>
  <c r="G434"/>
  <c r="K434"/>
  <c r="H434"/>
  <c r="M223" i="13"/>
  <c r="S223"/>
  <c r="AB224" s="1"/>
  <c r="I223" l="1"/>
  <c r="R223" s="1"/>
  <c r="AA224" s="1"/>
  <c r="BI223"/>
  <c r="AV223"/>
  <c r="AR223"/>
  <c r="BH223" s="1"/>
  <c r="BX222"/>
  <c r="P223"/>
  <c r="S434" i="7"/>
  <c r="K334" i="12" s="1"/>
  <c r="L334" s="1"/>
  <c r="M334" s="1"/>
  <c r="BE223" i="13"/>
  <c r="L434" i="7"/>
  <c r="G334" i="12" s="1"/>
  <c r="H334" s="1"/>
  <c r="I334" s="1"/>
  <c r="BO224" i="13" l="1"/>
  <c r="BN224"/>
  <c r="BP224"/>
  <c r="L223"/>
  <c r="O223" s="1"/>
  <c r="AU223"/>
  <c r="H223"/>
  <c r="Q223" s="1"/>
  <c r="Z224" s="1"/>
  <c r="F434" i="7" s="1"/>
  <c r="BR224" i="13"/>
  <c r="BS224"/>
  <c r="BQ224"/>
  <c r="AK224"/>
  <c r="BV223"/>
  <c r="N335" i="12"/>
  <c r="J335"/>
  <c r="BK223" i="13" l="1"/>
  <c r="BL224" s="1"/>
  <c r="AT224"/>
  <c r="BG224" s="1"/>
  <c r="K223"/>
  <c r="N223" s="1"/>
  <c r="AJ224"/>
  <c r="BU223"/>
  <c r="BA224"/>
  <c r="J224" l="1"/>
  <c r="S224" s="1"/>
  <c r="AB225" s="1"/>
  <c r="BJ224"/>
  <c r="AW224"/>
  <c r="AS224"/>
  <c r="AV224" s="1"/>
  <c r="AI224"/>
  <c r="BT223"/>
  <c r="BW223" s="1"/>
  <c r="BY223" s="1"/>
  <c r="R435" i="7"/>
  <c r="Q435"/>
  <c r="N435"/>
  <c r="O435"/>
  <c r="G435"/>
  <c r="P435"/>
  <c r="H435"/>
  <c r="K435"/>
  <c r="J435"/>
  <c r="I435"/>
  <c r="BI224" i="13"/>
  <c r="I224"/>
  <c r="BF224"/>
  <c r="M224"/>
  <c r="AR224" l="1"/>
  <c r="H224" s="1"/>
  <c r="BX223"/>
  <c r="L435" i="7"/>
  <c r="G335" i="12" s="1"/>
  <c r="H335" s="1"/>
  <c r="I335" s="1"/>
  <c r="P224" i="13"/>
  <c r="R224"/>
  <c r="AA225" s="1"/>
  <c r="L224"/>
  <c r="S435" i="7"/>
  <c r="K335" i="12" s="1"/>
  <c r="L335" s="1"/>
  <c r="M335" s="1"/>
  <c r="AU224" i="13" l="1"/>
  <c r="BE224"/>
  <c r="BP225"/>
  <c r="BO225"/>
  <c r="BN225"/>
  <c r="BH224"/>
  <c r="BR225"/>
  <c r="BS225"/>
  <c r="BQ225"/>
  <c r="AK225"/>
  <c r="BV224"/>
  <c r="J336" i="12"/>
  <c r="N336"/>
  <c r="BK224" i="13"/>
  <c r="BL225" s="1"/>
  <c r="K224"/>
  <c r="Q224"/>
  <c r="Z225" s="1"/>
  <c r="F435" i="7" s="1"/>
  <c r="O224" i="13"/>
  <c r="AT225" l="1"/>
  <c r="BJ225" s="1"/>
  <c r="AJ225"/>
  <c r="BU224"/>
  <c r="BA225"/>
  <c r="N224"/>
  <c r="BG225" l="1"/>
  <c r="AW225"/>
  <c r="J225"/>
  <c r="AS225"/>
  <c r="BI225" s="1"/>
  <c r="AI225"/>
  <c r="BT224"/>
  <c r="BW224" s="1"/>
  <c r="BX224" s="1"/>
  <c r="Q436" i="7"/>
  <c r="I436"/>
  <c r="N436"/>
  <c r="J436"/>
  <c r="O436"/>
  <c r="P436"/>
  <c r="K436"/>
  <c r="R436"/>
  <c r="H436"/>
  <c r="G436"/>
  <c r="S225" i="13"/>
  <c r="AB226" s="1"/>
  <c r="M225"/>
  <c r="BF225" l="1"/>
  <c r="I225"/>
  <c r="L225" s="1"/>
  <c r="AV225"/>
  <c r="AR225"/>
  <c r="BE225" s="1"/>
  <c r="BY224"/>
  <c r="S436" i="7"/>
  <c r="K336" i="12" s="1"/>
  <c r="L336" s="1"/>
  <c r="M336" s="1"/>
  <c r="L436" i="7"/>
  <c r="G336" i="12" s="1"/>
  <c r="H336" s="1"/>
  <c r="I336" s="1"/>
  <c r="P225" i="13"/>
  <c r="R225"/>
  <c r="AA226" s="1"/>
  <c r="H225" l="1"/>
  <c r="Q225" s="1"/>
  <c r="Z226" s="1"/>
  <c r="F436" i="7" s="1"/>
  <c r="BH225" i="13"/>
  <c r="AU225"/>
  <c r="BP226"/>
  <c r="BO226"/>
  <c r="BN226"/>
  <c r="BR226"/>
  <c r="BS226"/>
  <c r="BQ226"/>
  <c r="AK226"/>
  <c r="BV225"/>
  <c r="N337" i="12"/>
  <c r="K225" i="13"/>
  <c r="O225"/>
  <c r="J337" i="12"/>
  <c r="BK225" i="13" l="1"/>
  <c r="BL226" s="1"/>
  <c r="AT226"/>
  <c r="BG226" s="1"/>
  <c r="AJ226"/>
  <c r="BU225"/>
  <c r="N225"/>
  <c r="BA226"/>
  <c r="AS226" l="1"/>
  <c r="AV226" s="1"/>
  <c r="J226"/>
  <c r="M226" s="1"/>
  <c r="AW226"/>
  <c r="BJ226"/>
  <c r="AI226"/>
  <c r="BT225"/>
  <c r="BW225" s="1"/>
  <c r="BX225" s="1"/>
  <c r="N437" i="7"/>
  <c r="P437"/>
  <c r="H437"/>
  <c r="K437"/>
  <c r="I437"/>
  <c r="O437"/>
  <c r="Q437"/>
  <c r="G437"/>
  <c r="R437"/>
  <c r="J437"/>
  <c r="S226" i="13" l="1"/>
  <c r="AB227" s="1"/>
  <c r="I226"/>
  <c r="L226" s="1"/>
  <c r="BI226"/>
  <c r="BF226"/>
  <c r="AR226"/>
  <c r="H226" s="1"/>
  <c r="BY225"/>
  <c r="L437" i="7"/>
  <c r="G337" i="12" s="1"/>
  <c r="H337" s="1"/>
  <c r="I337" s="1"/>
  <c r="S437" i="7"/>
  <c r="K337" i="12" s="1"/>
  <c r="L337" s="1"/>
  <c r="M337" s="1"/>
  <c r="P226" i="13"/>
  <c r="BN227" l="1"/>
  <c r="BO227"/>
  <c r="BP227"/>
  <c r="R226"/>
  <c r="AA227" s="1"/>
  <c r="BE226"/>
  <c r="BH226"/>
  <c r="AU226"/>
  <c r="BR227"/>
  <c r="BS227"/>
  <c r="BQ227"/>
  <c r="AK227"/>
  <c r="BV226"/>
  <c r="O226"/>
  <c r="J338" i="12"/>
  <c r="N338"/>
  <c r="K226" i="13"/>
  <c r="Q226"/>
  <c r="Z227" s="1"/>
  <c r="BK226"/>
  <c r="BL227" s="1"/>
  <c r="F437" i="7" l="1"/>
  <c r="AT227" i="13"/>
  <c r="J227" s="1"/>
  <c r="AJ227"/>
  <c r="BU226"/>
  <c r="BA227"/>
  <c r="N226"/>
  <c r="AS227" l="1"/>
  <c r="BF227" s="1"/>
  <c r="BJ227"/>
  <c r="AW227"/>
  <c r="BG227"/>
  <c r="AI227"/>
  <c r="BT226"/>
  <c r="BW226" s="1"/>
  <c r="BX226" s="1"/>
  <c r="M227"/>
  <c r="S227"/>
  <c r="AB228" s="1"/>
  <c r="N438" i="7"/>
  <c r="K438"/>
  <c r="R438"/>
  <c r="H438"/>
  <c r="I438"/>
  <c r="O438"/>
  <c r="P438"/>
  <c r="Q438"/>
  <c r="G438"/>
  <c r="J438"/>
  <c r="BI227" i="13" l="1"/>
  <c r="I227"/>
  <c r="R227" s="1"/>
  <c r="AA228" s="1"/>
  <c r="AV227"/>
  <c r="AR227"/>
  <c r="H227" s="1"/>
  <c r="BY226"/>
  <c r="P227"/>
  <c r="L438" i="7"/>
  <c r="G338" i="12" s="1"/>
  <c r="H338" s="1"/>
  <c r="I338" s="1"/>
  <c r="S438" i="7"/>
  <c r="K338" i="12" s="1"/>
  <c r="L338" s="1"/>
  <c r="M338" s="1"/>
  <c r="L227" i="13" l="1"/>
  <c r="AU227"/>
  <c r="BO228"/>
  <c r="BN228"/>
  <c r="BP228"/>
  <c r="BE227"/>
  <c r="BH227"/>
  <c r="BR228"/>
  <c r="BS228"/>
  <c r="BQ228"/>
  <c r="AK228"/>
  <c r="BV227"/>
  <c r="O227"/>
  <c r="J339" i="12"/>
  <c r="N339"/>
  <c r="K227" i="13"/>
  <c r="Q227"/>
  <c r="Z228" s="1"/>
  <c r="F438" i="7" s="1"/>
  <c r="BK227" i="13"/>
  <c r="BL228" s="1"/>
  <c r="AT228" l="1"/>
  <c r="AW228" s="1"/>
  <c r="AJ228"/>
  <c r="BU227"/>
  <c r="BA228"/>
  <c r="N227"/>
  <c r="BJ228" l="1"/>
  <c r="AS228"/>
  <c r="BF228" s="1"/>
  <c r="J228"/>
  <c r="M228" s="1"/>
  <c r="BG228"/>
  <c r="AI228"/>
  <c r="BT227"/>
  <c r="BW227" s="1"/>
  <c r="BY227" s="1"/>
  <c r="S228"/>
  <c r="AB229" s="1"/>
  <c r="H439" i="7"/>
  <c r="P439"/>
  <c r="I439"/>
  <c r="K439"/>
  <c r="R439"/>
  <c r="N439"/>
  <c r="J439"/>
  <c r="G439"/>
  <c r="Q439"/>
  <c r="O439"/>
  <c r="I228" i="13" l="1"/>
  <c r="R228" s="1"/>
  <c r="AA229" s="1"/>
  <c r="AR228"/>
  <c r="H228" s="1"/>
  <c r="BI228"/>
  <c r="AV228"/>
  <c r="BX227"/>
  <c r="S439" i="7"/>
  <c r="K339" i="12" s="1"/>
  <c r="L339" s="1"/>
  <c r="M339" s="1"/>
  <c r="L439" i="7"/>
  <c r="G339" i="12" s="1"/>
  <c r="H339" s="1"/>
  <c r="I339" s="1"/>
  <c r="P228" i="13"/>
  <c r="BE228" l="1"/>
  <c r="L228"/>
  <c r="BP229"/>
  <c r="BO229"/>
  <c r="BN229"/>
  <c r="AU228"/>
  <c r="BH228"/>
  <c r="BR229"/>
  <c r="BS229"/>
  <c r="BQ229"/>
  <c r="AK229"/>
  <c r="BV228"/>
  <c r="N340" i="12"/>
  <c r="O228" i="13"/>
  <c r="J340" i="12"/>
  <c r="BK228" i="13"/>
  <c r="BL229" s="1"/>
  <c r="K228"/>
  <c r="Q228"/>
  <c r="Z229" s="1"/>
  <c r="F439" i="7" s="1"/>
  <c r="AT229" i="13" l="1"/>
  <c r="J229" s="1"/>
  <c r="AJ229"/>
  <c r="BU228"/>
  <c r="N228"/>
  <c r="BA229"/>
  <c r="BG229" l="1"/>
  <c r="AW229"/>
  <c r="AS229"/>
  <c r="I229" s="1"/>
  <c r="BJ229"/>
  <c r="AI229"/>
  <c r="BT228"/>
  <c r="BW228" s="1"/>
  <c r="BX228" s="1"/>
  <c r="M229"/>
  <c r="S229"/>
  <c r="AB230" s="1"/>
  <c r="N440" i="7"/>
  <c r="G440"/>
  <c r="H440"/>
  <c r="Q440"/>
  <c r="O440"/>
  <c r="R440"/>
  <c r="K440"/>
  <c r="J440"/>
  <c r="I440"/>
  <c r="P440"/>
  <c r="AV229" i="13" l="1"/>
  <c r="BF229"/>
  <c r="BI229"/>
  <c r="AR229"/>
  <c r="AU229" s="1"/>
  <c r="BY228"/>
  <c r="L440" i="7"/>
  <c r="G340" i="12" s="1"/>
  <c r="H340" s="1"/>
  <c r="I340" s="1"/>
  <c r="P229" i="13"/>
  <c r="S440" i="7"/>
  <c r="K340" i="12" s="1"/>
  <c r="L340" s="1"/>
  <c r="M340" s="1"/>
  <c r="L229" i="13"/>
  <c r="R229"/>
  <c r="AA230" s="1"/>
  <c r="BE229" l="1"/>
  <c r="BP230"/>
  <c r="BN230"/>
  <c r="BO230"/>
  <c r="H229"/>
  <c r="Q229" s="1"/>
  <c r="Z230" s="1"/>
  <c r="F440" i="7" s="1"/>
  <c r="BH229" i="13"/>
  <c r="BR230"/>
  <c r="BS230"/>
  <c r="BQ230"/>
  <c r="AK230"/>
  <c r="BV229"/>
  <c r="N341" i="12"/>
  <c r="O229" i="13"/>
  <c r="J341" i="12"/>
  <c r="K229" i="13" l="1"/>
  <c r="BK229"/>
  <c r="BL230" s="1"/>
  <c r="AT230"/>
  <c r="J230" s="1"/>
  <c r="AJ230"/>
  <c r="BU229"/>
  <c r="BG230"/>
  <c r="BA230"/>
  <c r="N229"/>
  <c r="AW230" l="1"/>
  <c r="BJ230"/>
  <c r="AS230"/>
  <c r="I230" s="1"/>
  <c r="AI230"/>
  <c r="BT229"/>
  <c r="BW229" s="1"/>
  <c r="BY229" s="1"/>
  <c r="I441" i="7"/>
  <c r="N441"/>
  <c r="Q441"/>
  <c r="J441"/>
  <c r="K441"/>
  <c r="G441"/>
  <c r="H441"/>
  <c r="R441"/>
  <c r="O441"/>
  <c r="P441"/>
  <c r="M230" i="13"/>
  <c r="S230"/>
  <c r="AB231" s="1"/>
  <c r="BF230" l="1"/>
  <c r="AV230"/>
  <c r="AR230"/>
  <c r="BE230" s="1"/>
  <c r="BI230"/>
  <c r="BX229"/>
  <c r="L441" i="7"/>
  <c r="G341" i="12" s="1"/>
  <c r="H341" s="1"/>
  <c r="I341" s="1"/>
  <c r="S441" i="7"/>
  <c r="K341" i="12" s="1"/>
  <c r="L341" s="1"/>
  <c r="M341" s="1"/>
  <c r="L230" i="13"/>
  <c r="R230"/>
  <c r="AA231" s="1"/>
  <c r="P230"/>
  <c r="AU230" l="1"/>
  <c r="BN231"/>
  <c r="BP231"/>
  <c r="BO231"/>
  <c r="BH230"/>
  <c r="H230"/>
  <c r="BK230" s="1"/>
  <c r="BL231" s="1"/>
  <c r="BR231"/>
  <c r="BS231"/>
  <c r="BQ231"/>
  <c r="AK231"/>
  <c r="BV230"/>
  <c r="J342" i="12"/>
  <c r="O230" i="13"/>
  <c r="N342" i="12"/>
  <c r="Q230" i="13" l="1"/>
  <c r="Z231" s="1"/>
  <c r="F441" i="7" s="1"/>
  <c r="AT231" i="13"/>
  <c r="BJ231" s="1"/>
  <c r="K230"/>
  <c r="N230" s="1"/>
  <c r="AJ231"/>
  <c r="BU230"/>
  <c r="BA231" l="1"/>
  <c r="BG231"/>
  <c r="AW231"/>
  <c r="AS231"/>
  <c r="AV231" s="1"/>
  <c r="J231"/>
  <c r="M231" s="1"/>
  <c r="AI231"/>
  <c r="BT230"/>
  <c r="BW230" s="1"/>
  <c r="BY230" s="1"/>
  <c r="G442" i="7"/>
  <c r="I442"/>
  <c r="H442"/>
  <c r="P442"/>
  <c r="Q442"/>
  <c r="O442"/>
  <c r="K442"/>
  <c r="R442"/>
  <c r="N442"/>
  <c r="J442"/>
  <c r="I231" i="13"/>
  <c r="S231" l="1"/>
  <c r="AB232" s="1"/>
  <c r="BI231"/>
  <c r="BF231"/>
  <c r="AR231"/>
  <c r="BE231" s="1"/>
  <c r="BX230"/>
  <c r="L231"/>
  <c r="R231"/>
  <c r="AA232" s="1"/>
  <c r="L442" i="7"/>
  <c r="G342" i="12" s="1"/>
  <c r="H342" s="1"/>
  <c r="I342" s="1"/>
  <c r="S442" i="7"/>
  <c r="K342" i="12" s="1"/>
  <c r="L342" s="1"/>
  <c r="M342" s="1"/>
  <c r="P231" i="13"/>
  <c r="AU231" l="1"/>
  <c r="BO232"/>
  <c r="BN232"/>
  <c r="BP232"/>
  <c r="BH231"/>
  <c r="H231"/>
  <c r="K231" s="1"/>
  <c r="BR232"/>
  <c r="BS232"/>
  <c r="BQ232"/>
  <c r="AK232"/>
  <c r="BV231"/>
  <c r="N343" i="12"/>
  <c r="O231" i="13"/>
  <c r="J343" i="12"/>
  <c r="Q231" i="13" l="1"/>
  <c r="Z232" s="1"/>
  <c r="F442" i="7" s="1"/>
  <c r="BK231" i="13"/>
  <c r="BL232" s="1"/>
  <c r="AT232"/>
  <c r="J232" s="1"/>
  <c r="AJ232"/>
  <c r="BU231"/>
  <c r="BG232"/>
  <c r="N231"/>
  <c r="BA232" l="1"/>
  <c r="AW232"/>
  <c r="BJ232"/>
  <c r="AS232"/>
  <c r="BI232" s="1"/>
  <c r="AI232"/>
  <c r="BT231"/>
  <c r="BW231" s="1"/>
  <c r="BY231" s="1"/>
  <c r="O443" i="7"/>
  <c r="G443"/>
  <c r="R443"/>
  <c r="I443"/>
  <c r="K443"/>
  <c r="P443"/>
  <c r="Q443"/>
  <c r="N443"/>
  <c r="J443"/>
  <c r="H443"/>
  <c r="M232" i="13"/>
  <c r="S232"/>
  <c r="AB233" s="1"/>
  <c r="BF232" l="1"/>
  <c r="I232"/>
  <c r="R232" s="1"/>
  <c r="AA233" s="1"/>
  <c r="AV232"/>
  <c r="AR232"/>
  <c r="BE232" s="1"/>
  <c r="BX231"/>
  <c r="S443" i="7"/>
  <c r="K343" i="12" s="1"/>
  <c r="L343" s="1"/>
  <c r="M343" s="1"/>
  <c r="L443" i="7"/>
  <c r="G343" i="12" s="1"/>
  <c r="H343" s="1"/>
  <c r="I343" s="1"/>
  <c r="P232" i="13"/>
  <c r="L232" l="1"/>
  <c r="O232" s="1"/>
  <c r="AU232"/>
  <c r="BP233"/>
  <c r="BO233"/>
  <c r="BN233"/>
  <c r="BH232"/>
  <c r="H232"/>
  <c r="K232" s="1"/>
  <c r="BR233"/>
  <c r="BS233"/>
  <c r="BQ233"/>
  <c r="AK233"/>
  <c r="BV232"/>
  <c r="N344" i="12"/>
  <c r="J344"/>
  <c r="Q232" i="13" l="1"/>
  <c r="Z233" s="1"/>
  <c r="F443" i="7" s="1"/>
  <c r="AT233" i="13"/>
  <c r="BG233" s="1"/>
  <c r="BK232"/>
  <c r="BL233" s="1"/>
  <c r="AJ233"/>
  <c r="BU232"/>
  <c r="N232"/>
  <c r="BA233" l="1"/>
  <c r="BJ233"/>
  <c r="J233"/>
  <c r="S233" s="1"/>
  <c r="AB234" s="1"/>
  <c r="AW233"/>
  <c r="AS233"/>
  <c r="AV233" s="1"/>
  <c r="AI233"/>
  <c r="BT232"/>
  <c r="BW232" s="1"/>
  <c r="BY232" s="1"/>
  <c r="G444" i="7"/>
  <c r="P444"/>
  <c r="R444"/>
  <c r="Q444"/>
  <c r="J444"/>
  <c r="O444"/>
  <c r="I444"/>
  <c r="H444"/>
  <c r="N444"/>
  <c r="K444"/>
  <c r="BF233" i="13" l="1"/>
  <c r="BI233"/>
  <c r="M233"/>
  <c r="P233" s="1"/>
  <c r="AR233"/>
  <c r="BH233" s="1"/>
  <c r="I233"/>
  <c r="L233" s="1"/>
  <c r="BX232"/>
  <c r="L444" i="7"/>
  <c r="G344" i="12" s="1"/>
  <c r="H344" s="1"/>
  <c r="I344" s="1"/>
  <c r="R233" i="13"/>
  <c r="AA234" s="1"/>
  <c r="S444" i="7"/>
  <c r="K344" i="12" s="1"/>
  <c r="L344" s="1"/>
  <c r="M344" s="1"/>
  <c r="BP234" i="13" l="1"/>
  <c r="BO234"/>
  <c r="BN234"/>
  <c r="BE233"/>
  <c r="H233"/>
  <c r="Q233" s="1"/>
  <c r="Z234" s="1"/>
  <c r="F444" i="7" s="1"/>
  <c r="AU233" i="13"/>
  <c r="BR234"/>
  <c r="BS234"/>
  <c r="BQ234"/>
  <c r="AK234"/>
  <c r="BV233"/>
  <c r="J345" i="12"/>
  <c r="N345"/>
  <c r="O233" i="13"/>
  <c r="K233" l="1"/>
  <c r="N233" s="1"/>
  <c r="BK233"/>
  <c r="BL234" s="1"/>
  <c r="AT234"/>
  <c r="BJ234" s="1"/>
  <c r="AJ234"/>
  <c r="BU233"/>
  <c r="BA234"/>
  <c r="AS234" l="1"/>
  <c r="BF234" s="1"/>
  <c r="BG234"/>
  <c r="AW234"/>
  <c r="J234"/>
  <c r="AI234"/>
  <c r="BT233"/>
  <c r="BW233" s="1"/>
  <c r="BX233" s="1"/>
  <c r="G445" i="7"/>
  <c r="R445"/>
  <c r="N445"/>
  <c r="J445"/>
  <c r="Q445"/>
  <c r="O445"/>
  <c r="I445"/>
  <c r="H445"/>
  <c r="P445"/>
  <c r="K445"/>
  <c r="M234" i="13"/>
  <c r="S234"/>
  <c r="AB235" s="1"/>
  <c r="BI234" l="1"/>
  <c r="AV234"/>
  <c r="AR234"/>
  <c r="BH234" s="1"/>
  <c r="I234"/>
  <c r="L234" s="1"/>
  <c r="BY233"/>
  <c r="S445" i="7"/>
  <c r="K345" i="12" s="1"/>
  <c r="L345" s="1"/>
  <c r="M345" s="1"/>
  <c r="L445" i="7"/>
  <c r="G345" i="12" s="1"/>
  <c r="H345" s="1"/>
  <c r="I345" s="1"/>
  <c r="P234" i="13"/>
  <c r="AU234" l="1"/>
  <c r="R234"/>
  <c r="AA235" s="1"/>
  <c r="H234"/>
  <c r="K234" s="1"/>
  <c r="BN235"/>
  <c r="BO235"/>
  <c r="BP235"/>
  <c r="BE234"/>
  <c r="BR235"/>
  <c r="BS235"/>
  <c r="BQ235"/>
  <c r="AK235"/>
  <c r="BV234"/>
  <c r="N346" i="12"/>
  <c r="J346"/>
  <c r="O234" i="13"/>
  <c r="Q234" l="1"/>
  <c r="Z235" s="1"/>
  <c r="BA235" s="1"/>
  <c r="BK234"/>
  <c r="BL235" s="1"/>
  <c r="AT235"/>
  <c r="BG235" s="1"/>
  <c r="AJ235"/>
  <c r="BU234"/>
  <c r="N234"/>
  <c r="F445" i="7" l="1"/>
  <c r="P446" s="1"/>
  <c r="J235" i="13"/>
  <c r="S235" s="1"/>
  <c r="AB236" s="1"/>
  <c r="BJ235"/>
  <c r="AW235"/>
  <c r="AS235"/>
  <c r="AV235" s="1"/>
  <c r="AI235"/>
  <c r="BT234"/>
  <c r="BW234" s="1"/>
  <c r="BX234" s="1"/>
  <c r="K446" i="7"/>
  <c r="O446" l="1"/>
  <c r="G446"/>
  <c r="M235" i="13"/>
  <c r="P235" s="1"/>
  <c r="BF235"/>
  <c r="J446" i="7"/>
  <c r="Q446"/>
  <c r="N446"/>
  <c r="BI235" i="13"/>
  <c r="H446" i="7"/>
  <c r="I235" i="13"/>
  <c r="R235" s="1"/>
  <c r="AA236" s="1"/>
  <c r="R446" i="7"/>
  <c r="I446"/>
  <c r="AR235" i="13"/>
  <c r="BE235" s="1"/>
  <c r="BY234"/>
  <c r="L235" l="1"/>
  <c r="O235" s="1"/>
  <c r="S446" i="7"/>
  <c r="K346" i="12" s="1"/>
  <c r="L346" s="1"/>
  <c r="M346" s="1"/>
  <c r="BQ236" i="13" s="1"/>
  <c r="L446" i="7"/>
  <c r="G346" i="12" s="1"/>
  <c r="H346" s="1"/>
  <c r="I346" s="1"/>
  <c r="BO236" i="13" s="1"/>
  <c r="BN236"/>
  <c r="BP236"/>
  <c r="H235"/>
  <c r="K235" s="1"/>
  <c r="BH235"/>
  <c r="AU235"/>
  <c r="AK236"/>
  <c r="BV235"/>
  <c r="J347" i="12"/>
  <c r="N347"/>
  <c r="BR236" i="13" l="1"/>
  <c r="BS236"/>
  <c r="Q235"/>
  <c r="Z236" s="1"/>
  <c r="F446" i="7" s="1"/>
  <c r="BK235" i="13"/>
  <c r="BL236" s="1"/>
  <c r="AT236"/>
  <c r="BJ236" s="1"/>
  <c r="AJ236"/>
  <c r="BU235"/>
  <c r="N235"/>
  <c r="BA236" l="1"/>
  <c r="AS236"/>
  <c r="BI236" s="1"/>
  <c r="J236"/>
  <c r="M236" s="1"/>
  <c r="AW236"/>
  <c r="BG236"/>
  <c r="AI236"/>
  <c r="BT235"/>
  <c r="BW235" s="1"/>
  <c r="BX235" s="1"/>
  <c r="P447" i="7"/>
  <c r="H447"/>
  <c r="G447"/>
  <c r="O447"/>
  <c r="R447"/>
  <c r="N447"/>
  <c r="Q447"/>
  <c r="K447"/>
  <c r="J447"/>
  <c r="I447"/>
  <c r="S236" i="13"/>
  <c r="AB237" s="1"/>
  <c r="BF236" l="1"/>
  <c r="AR236"/>
  <c r="BH236" s="1"/>
  <c r="I236"/>
  <c r="R236" s="1"/>
  <c r="AA237" s="1"/>
  <c r="AV236"/>
  <c r="BY235"/>
  <c r="L447" i="7"/>
  <c r="G347" i="12" s="1"/>
  <c r="H347" s="1"/>
  <c r="I347" s="1"/>
  <c r="L236" i="13"/>
  <c r="S447" i="7"/>
  <c r="K347" i="12" s="1"/>
  <c r="L347" s="1"/>
  <c r="M347" s="1"/>
  <c r="P236" i="13"/>
  <c r="BP237" l="1"/>
  <c r="BO237"/>
  <c r="BN237"/>
  <c r="H236"/>
  <c r="Q236" s="1"/>
  <c r="Z237" s="1"/>
  <c r="F447" i="7" s="1"/>
  <c r="BE236" i="13"/>
  <c r="AU236"/>
  <c r="BR237"/>
  <c r="BS237"/>
  <c r="BQ237"/>
  <c r="J348" i="12"/>
  <c r="AK237" i="13"/>
  <c r="BV236"/>
  <c r="N348" i="12"/>
  <c r="O236" i="13"/>
  <c r="BK236" l="1"/>
  <c r="BL237" s="1"/>
  <c r="K236"/>
  <c r="N236" s="1"/>
  <c r="AT237"/>
  <c r="BG237" s="1"/>
  <c r="AJ237"/>
  <c r="BU236"/>
  <c r="BA237"/>
  <c r="AW237" l="1"/>
  <c r="AS237"/>
  <c r="I237" s="1"/>
  <c r="BJ237"/>
  <c r="J237"/>
  <c r="M237" s="1"/>
  <c r="AI237"/>
  <c r="BT236"/>
  <c r="BW236" s="1"/>
  <c r="BX236" s="1"/>
  <c r="G448" i="7"/>
  <c r="N448"/>
  <c r="I448"/>
  <c r="R448"/>
  <c r="P448"/>
  <c r="O448"/>
  <c r="H448"/>
  <c r="Q448"/>
  <c r="K448"/>
  <c r="J448"/>
  <c r="BI237" i="13" l="1"/>
  <c r="BF237"/>
  <c r="AV237"/>
  <c r="S237"/>
  <c r="AB238" s="1"/>
  <c r="AR237"/>
  <c r="BH237" s="1"/>
  <c r="BY236"/>
  <c r="L237"/>
  <c r="R237"/>
  <c r="AA238" s="1"/>
  <c r="S448" i="7"/>
  <c r="K348" i="12" s="1"/>
  <c r="L348" s="1"/>
  <c r="M348" s="1"/>
  <c r="L448" i="7"/>
  <c r="G348" i="12" s="1"/>
  <c r="H348" s="1"/>
  <c r="I348" s="1"/>
  <c r="P237" i="13"/>
  <c r="BP238" l="1"/>
  <c r="BN238"/>
  <c r="BO238"/>
  <c r="H237"/>
  <c r="K237" s="1"/>
  <c r="BE237"/>
  <c r="AU237"/>
  <c r="BR238"/>
  <c r="BS238"/>
  <c r="BQ238"/>
  <c r="AK238"/>
  <c r="BV237"/>
  <c r="J349" i="12"/>
  <c r="N349"/>
  <c r="BK237" i="13"/>
  <c r="BL238" s="1"/>
  <c r="O237"/>
  <c r="Q237" l="1"/>
  <c r="Z238" s="1"/>
  <c r="F448" i="7" s="1"/>
  <c r="AT238" i="13"/>
  <c r="AW238" s="1"/>
  <c r="AJ238"/>
  <c r="BU237"/>
  <c r="N237"/>
  <c r="BA238" l="1"/>
  <c r="BG238"/>
  <c r="BJ238"/>
  <c r="J238"/>
  <c r="M238" s="1"/>
  <c r="AS238"/>
  <c r="AV238" s="1"/>
  <c r="AI238"/>
  <c r="BT237"/>
  <c r="BW237" s="1"/>
  <c r="BX237" s="1"/>
  <c r="R449" i="7"/>
  <c r="N449"/>
  <c r="Q449"/>
  <c r="J449"/>
  <c r="K449"/>
  <c r="P449"/>
  <c r="O449"/>
  <c r="I449"/>
  <c r="G449"/>
  <c r="H449"/>
  <c r="I238" i="13" l="1"/>
  <c r="R238" s="1"/>
  <c r="AA239" s="1"/>
  <c r="BI238"/>
  <c r="BF238"/>
  <c r="AR238"/>
  <c r="BE238" s="1"/>
  <c r="S238"/>
  <c r="AB239" s="1"/>
  <c r="BY237"/>
  <c r="P238"/>
  <c r="L449" i="7"/>
  <c r="G349" i="12" s="1"/>
  <c r="H349" s="1"/>
  <c r="I349" s="1"/>
  <c r="S449" i="7"/>
  <c r="K349" i="12" s="1"/>
  <c r="L349" s="1"/>
  <c r="M349" s="1"/>
  <c r="L238" i="13" l="1"/>
  <c r="O238" s="1"/>
  <c r="BN239"/>
  <c r="BP239"/>
  <c r="BO239"/>
  <c r="AU238"/>
  <c r="BH238"/>
  <c r="H238"/>
  <c r="BK238" s="1"/>
  <c r="BL239" s="1"/>
  <c r="BR239"/>
  <c r="BS239"/>
  <c r="BQ239"/>
  <c r="AK239"/>
  <c r="BV238"/>
  <c r="N350" i="12"/>
  <c r="J350"/>
  <c r="K238" i="13" l="1"/>
  <c r="N238" s="1"/>
  <c r="Q238"/>
  <c r="Z239" s="1"/>
  <c r="F449" i="7" s="1"/>
  <c r="AT239" i="13"/>
  <c r="BG239" s="1"/>
  <c r="AJ239"/>
  <c r="BU238"/>
  <c r="BJ239" l="1"/>
  <c r="AW239"/>
  <c r="J239"/>
  <c r="M239" s="1"/>
  <c r="BA239"/>
  <c r="AS239"/>
  <c r="BI239" s="1"/>
  <c r="AI239"/>
  <c r="BT238"/>
  <c r="BW238" s="1"/>
  <c r="BY238" s="1"/>
  <c r="I450" i="7"/>
  <c r="P450"/>
  <c r="Q450"/>
  <c r="K450"/>
  <c r="H450"/>
  <c r="O450"/>
  <c r="G450"/>
  <c r="R450"/>
  <c r="N450"/>
  <c r="J450"/>
  <c r="S239" i="13" l="1"/>
  <c r="AB240" s="1"/>
  <c r="I239"/>
  <c r="L239" s="1"/>
  <c r="AV239"/>
  <c r="BF239"/>
  <c r="AR239"/>
  <c r="BE239" s="1"/>
  <c r="BX238"/>
  <c r="L450" i="7"/>
  <c r="G350" i="12" s="1"/>
  <c r="H350" s="1"/>
  <c r="I350" s="1"/>
  <c r="S450" i="7"/>
  <c r="K350" i="12" s="1"/>
  <c r="L350" s="1"/>
  <c r="M350" s="1"/>
  <c r="P239" i="13"/>
  <c r="R239" l="1"/>
  <c r="AA240" s="1"/>
  <c r="BO240"/>
  <c r="BN240"/>
  <c r="BP240"/>
  <c r="BH239"/>
  <c r="H239"/>
  <c r="K239" s="1"/>
  <c r="AU239"/>
  <c r="BR240"/>
  <c r="BS240"/>
  <c r="BQ240"/>
  <c r="AK240"/>
  <c r="BV239"/>
  <c r="O239"/>
  <c r="J351" i="12"/>
  <c r="N351"/>
  <c r="BK239" i="13" l="1"/>
  <c r="BL240" s="1"/>
  <c r="Q239"/>
  <c r="Z240" s="1"/>
  <c r="F450" i="7" s="1"/>
  <c r="AT240" i="13"/>
  <c r="J240" s="1"/>
  <c r="AJ240"/>
  <c r="BU239"/>
  <c r="N239"/>
  <c r="BA240" l="1"/>
  <c r="BG240"/>
  <c r="AW240"/>
  <c r="BJ240"/>
  <c r="AS240"/>
  <c r="BF240" s="1"/>
  <c r="AI240"/>
  <c r="BT239"/>
  <c r="BW239" s="1"/>
  <c r="BX239" s="1"/>
  <c r="H451" i="7"/>
  <c r="G451"/>
  <c r="I451"/>
  <c r="R451"/>
  <c r="N451"/>
  <c r="Q451"/>
  <c r="O451"/>
  <c r="J451"/>
  <c r="K451"/>
  <c r="P451"/>
  <c r="M240" i="13"/>
  <c r="S240"/>
  <c r="AB241" s="1"/>
  <c r="I240" l="1"/>
  <c r="R240" s="1"/>
  <c r="AA241" s="1"/>
  <c r="AV240"/>
  <c r="BI240"/>
  <c r="AR240"/>
  <c r="BE240" s="1"/>
  <c r="BY239"/>
  <c r="L451" i="7"/>
  <c r="G351" i="12" s="1"/>
  <c r="H351" s="1"/>
  <c r="I351" s="1"/>
  <c r="P240" i="13"/>
  <c r="S451" i="7"/>
  <c r="K351" i="12" s="1"/>
  <c r="L351" s="1"/>
  <c r="M351" s="1"/>
  <c r="L240" i="13" l="1"/>
  <c r="AU240"/>
  <c r="BP241"/>
  <c r="BO241"/>
  <c r="BN241"/>
  <c r="H240"/>
  <c r="BK240" s="1"/>
  <c r="BL241" s="1"/>
  <c r="BH240"/>
  <c r="BR241"/>
  <c r="BS241"/>
  <c r="BQ241"/>
  <c r="AK241"/>
  <c r="BV240"/>
  <c r="O240"/>
  <c r="N352" i="12"/>
  <c r="J352"/>
  <c r="K240" i="13" l="1"/>
  <c r="N240" s="1"/>
  <c r="Q240"/>
  <c r="Z241" s="1"/>
  <c r="F451" i="7" s="1"/>
  <c r="AT241" i="13"/>
  <c r="AW241" s="1"/>
  <c r="AJ241"/>
  <c r="BU240"/>
  <c r="BA241" l="1"/>
  <c r="BG241"/>
  <c r="AS241"/>
  <c r="BF241" s="1"/>
  <c r="J241"/>
  <c r="S241" s="1"/>
  <c r="AB242" s="1"/>
  <c r="BJ241"/>
  <c r="AI241"/>
  <c r="BT240"/>
  <c r="BW240" s="1"/>
  <c r="BX240" s="1"/>
  <c r="P452" i="7"/>
  <c r="R452"/>
  <c r="N452"/>
  <c r="K452"/>
  <c r="G452"/>
  <c r="I452"/>
  <c r="Q452"/>
  <c r="H452"/>
  <c r="J452"/>
  <c r="O452"/>
  <c r="I241" i="13"/>
  <c r="M241" l="1"/>
  <c r="P241" s="1"/>
  <c r="BI241"/>
  <c r="AV241"/>
  <c r="AR241"/>
  <c r="BH241" s="1"/>
  <c r="BY240"/>
  <c r="S452" i="7"/>
  <c r="K352" i="12" s="1"/>
  <c r="L352" s="1"/>
  <c r="M352" s="1"/>
  <c r="L241" i="13"/>
  <c r="R241"/>
  <c r="AA242" s="1"/>
  <c r="L452" i="7"/>
  <c r="G352" i="12" s="1"/>
  <c r="H352" s="1"/>
  <c r="I352" s="1"/>
  <c r="BP242" i="13" l="1"/>
  <c r="BO242"/>
  <c r="BN242"/>
  <c r="BE241"/>
  <c r="H241"/>
  <c r="Q241" s="1"/>
  <c r="Z242" s="1"/>
  <c r="F452" i="7" s="1"/>
  <c r="AU241" i="13"/>
  <c r="BR242"/>
  <c r="BS242"/>
  <c r="BQ242"/>
  <c r="AK242"/>
  <c r="BV241"/>
  <c r="O241"/>
  <c r="N353" i="12"/>
  <c r="J353"/>
  <c r="BK241" i="13" l="1"/>
  <c r="BL242" s="1"/>
  <c r="K241"/>
  <c r="N241" s="1"/>
  <c r="AT242"/>
  <c r="BG242" s="1"/>
  <c r="AJ242"/>
  <c r="BU241"/>
  <c r="BA242"/>
  <c r="AW242" l="1"/>
  <c r="J242"/>
  <c r="M242" s="1"/>
  <c r="BJ242"/>
  <c r="AS242"/>
  <c r="AV242" s="1"/>
  <c r="AI242"/>
  <c r="BT241"/>
  <c r="BW241" s="1"/>
  <c r="BY241" s="1"/>
  <c r="I453" i="7"/>
  <c r="G453"/>
  <c r="J453"/>
  <c r="O453"/>
  <c r="N453"/>
  <c r="H453"/>
  <c r="R453"/>
  <c r="Q453"/>
  <c r="P453"/>
  <c r="K453"/>
  <c r="I242" i="13"/>
  <c r="S242" l="1"/>
  <c r="AB243" s="1"/>
  <c r="BI242"/>
  <c r="BF242"/>
  <c r="AR242"/>
  <c r="BE242" s="1"/>
  <c r="BX241"/>
  <c r="L453" i="7"/>
  <c r="G353" i="12" s="1"/>
  <c r="H353" s="1"/>
  <c r="I353" s="1"/>
  <c r="P242" i="13"/>
  <c r="R242"/>
  <c r="AA243" s="1"/>
  <c r="L242"/>
  <c r="S453" i="7"/>
  <c r="K353" i="12" s="1"/>
  <c r="L353" s="1"/>
  <c r="M353" s="1"/>
  <c r="BN243" i="13" l="1"/>
  <c r="BO243"/>
  <c r="BP243"/>
  <c r="BH242"/>
  <c r="H242"/>
  <c r="BK242" s="1"/>
  <c r="BL243" s="1"/>
  <c r="AU242"/>
  <c r="BR243"/>
  <c r="BS243"/>
  <c r="BQ243"/>
  <c r="AK243"/>
  <c r="BV242"/>
  <c r="J354" i="12"/>
  <c r="O242" i="13"/>
  <c r="N354" i="12"/>
  <c r="Q242" i="13" l="1"/>
  <c r="Z243" s="1"/>
  <c r="F453" i="7" s="1"/>
  <c r="AT243" i="13"/>
  <c r="BG243" s="1"/>
  <c r="K242"/>
  <c r="AJ243"/>
  <c r="BU242"/>
  <c r="N242"/>
  <c r="BA243" l="1"/>
  <c r="BJ243"/>
  <c r="AW243"/>
  <c r="J243"/>
  <c r="M243" s="1"/>
  <c r="AS243"/>
  <c r="BF243" s="1"/>
  <c r="AI243"/>
  <c r="BT242"/>
  <c r="BW242" s="1"/>
  <c r="BY242" s="1"/>
  <c r="K454" i="7"/>
  <c r="G454"/>
  <c r="J454"/>
  <c r="R454"/>
  <c r="H454"/>
  <c r="O454"/>
  <c r="N454"/>
  <c r="I454"/>
  <c r="Q454"/>
  <c r="P454"/>
  <c r="BI243" i="13" l="1"/>
  <c r="I243"/>
  <c r="L243" s="1"/>
  <c r="AV243"/>
  <c r="AR243"/>
  <c r="BE243" s="1"/>
  <c r="S243"/>
  <c r="AB244" s="1"/>
  <c r="BX242"/>
  <c r="S454" i="7"/>
  <c r="K354" i="12" s="1"/>
  <c r="L354" s="1"/>
  <c r="M354" s="1"/>
  <c r="L454" i="7"/>
  <c r="G354" i="12" s="1"/>
  <c r="H354" s="1"/>
  <c r="I354" s="1"/>
  <c r="P243" i="13"/>
  <c r="R243" l="1"/>
  <c r="AA244" s="1"/>
  <c r="BO244"/>
  <c r="BN244"/>
  <c r="BP244"/>
  <c r="AU243"/>
  <c r="H243"/>
  <c r="Q243" s="1"/>
  <c r="Z244" s="1"/>
  <c r="BH243"/>
  <c r="BR244"/>
  <c r="BS244"/>
  <c r="BQ244"/>
  <c r="AK244"/>
  <c r="BV243"/>
  <c r="N355" i="12"/>
  <c r="O243" i="13"/>
  <c r="J355" i="12"/>
  <c r="F454" i="7" l="1"/>
  <c r="BK243" i="13"/>
  <c r="BL244" s="1"/>
  <c r="AT244"/>
  <c r="J244" s="1"/>
  <c r="K243"/>
  <c r="N243" s="1"/>
  <c r="AJ244"/>
  <c r="BU243"/>
  <c r="BA244"/>
  <c r="BJ244" l="1"/>
  <c r="AS244"/>
  <c r="AV244" s="1"/>
  <c r="AW244"/>
  <c r="BG244"/>
  <c r="AI244"/>
  <c r="BT243"/>
  <c r="BW243" s="1"/>
  <c r="BY243" s="1"/>
  <c r="N455" i="7"/>
  <c r="I455"/>
  <c r="G455"/>
  <c r="P455"/>
  <c r="Q455"/>
  <c r="J455"/>
  <c r="K455"/>
  <c r="R455"/>
  <c r="O455"/>
  <c r="H455"/>
  <c r="M244" i="13"/>
  <c r="S244"/>
  <c r="AB245" s="1"/>
  <c r="BF244" l="1"/>
  <c r="I244"/>
  <c r="R244" s="1"/>
  <c r="AA245" s="1"/>
  <c r="BI244"/>
  <c r="AR244"/>
  <c r="H244" s="1"/>
  <c r="BX243"/>
  <c r="L455" i="7"/>
  <c r="G355" i="12" s="1"/>
  <c r="H355" s="1"/>
  <c r="I355" s="1"/>
  <c r="S455" i="7"/>
  <c r="K355" i="12" s="1"/>
  <c r="L355" s="1"/>
  <c r="M355" s="1"/>
  <c r="P244" i="13"/>
  <c r="BP245" l="1"/>
  <c r="BO245"/>
  <c r="BN245"/>
  <c r="L244"/>
  <c r="BE244"/>
  <c r="AU244"/>
  <c r="BH244"/>
  <c r="BR245"/>
  <c r="BS245"/>
  <c r="BQ245"/>
  <c r="AK245"/>
  <c r="BV244"/>
  <c r="O244"/>
  <c r="J356" i="12"/>
  <c r="K244" i="13"/>
  <c r="Q244"/>
  <c r="Z245" s="1"/>
  <c r="F455" i="7" s="1"/>
  <c r="BK244" i="13"/>
  <c r="BL245" s="1"/>
  <c r="N356" i="12"/>
  <c r="AT245" i="13" l="1"/>
  <c r="BJ245" s="1"/>
  <c r="AJ245"/>
  <c r="BU244"/>
  <c r="N244"/>
  <c r="BA245"/>
  <c r="AS245" l="1"/>
  <c r="BI245" s="1"/>
  <c r="BG245"/>
  <c r="J245"/>
  <c r="AW245"/>
  <c r="AI245"/>
  <c r="BT244"/>
  <c r="BW244" s="1"/>
  <c r="BX244" s="1"/>
  <c r="G456" i="7"/>
  <c r="N456"/>
  <c r="Q456"/>
  <c r="I456"/>
  <c r="O456"/>
  <c r="H456"/>
  <c r="R456"/>
  <c r="K456"/>
  <c r="J456"/>
  <c r="P456"/>
  <c r="I245" i="13"/>
  <c r="M245"/>
  <c r="S245"/>
  <c r="AB246" s="1"/>
  <c r="BF245" l="1"/>
  <c r="AV245"/>
  <c r="AR245"/>
  <c r="AU245" s="1"/>
  <c r="BY244"/>
  <c r="L456" i="7"/>
  <c r="G356" i="12" s="1"/>
  <c r="H356" s="1"/>
  <c r="I356" s="1"/>
  <c r="S456" i="7"/>
  <c r="K356" i="12" s="1"/>
  <c r="L356" s="1"/>
  <c r="M356" s="1"/>
  <c r="P245" i="13"/>
  <c r="L245"/>
  <c r="R245"/>
  <c r="AA246" s="1"/>
  <c r="BH245" l="1"/>
  <c r="BP246"/>
  <c r="BN246"/>
  <c r="BO246"/>
  <c r="H245"/>
  <c r="BK245" s="1"/>
  <c r="BL246" s="1"/>
  <c r="BE245"/>
  <c r="BR246"/>
  <c r="BS246"/>
  <c r="BQ246"/>
  <c r="AK246"/>
  <c r="BV245"/>
  <c r="O245"/>
  <c r="J357" i="12"/>
  <c r="N357"/>
  <c r="K245" i="13" l="1"/>
  <c r="N245" s="1"/>
  <c r="Q245"/>
  <c r="Z246" s="1"/>
  <c r="F456" i="7" s="1"/>
  <c r="AT246" i="13"/>
  <c r="AW246" s="1"/>
  <c r="AJ246"/>
  <c r="BU245"/>
  <c r="BA246" l="1"/>
  <c r="AS246"/>
  <c r="AV246" s="1"/>
  <c r="BJ246"/>
  <c r="J246"/>
  <c r="S246" s="1"/>
  <c r="AB247" s="1"/>
  <c r="BG246"/>
  <c r="AI246"/>
  <c r="BT245"/>
  <c r="BW245" s="1"/>
  <c r="BX245" s="1"/>
  <c r="H457" i="7"/>
  <c r="G457"/>
  <c r="J457"/>
  <c r="O457"/>
  <c r="R457"/>
  <c r="Q457"/>
  <c r="N457"/>
  <c r="I457"/>
  <c r="K457"/>
  <c r="P457"/>
  <c r="M246" i="13" l="1"/>
  <c r="P246" s="1"/>
  <c r="I246"/>
  <c r="R246" s="1"/>
  <c r="AA247" s="1"/>
  <c r="AR246"/>
  <c r="H246" s="1"/>
  <c r="BI246"/>
  <c r="BF246"/>
  <c r="BY245"/>
  <c r="L457" i="7"/>
  <c r="G357" i="12" s="1"/>
  <c r="H357" s="1"/>
  <c r="I357" s="1"/>
  <c r="S457" i="7"/>
  <c r="K357" i="12" s="1"/>
  <c r="L357" s="1"/>
  <c r="M357" s="1"/>
  <c r="BE246" i="13" l="1"/>
  <c r="BN247"/>
  <c r="BP247"/>
  <c r="BO247"/>
  <c r="L246"/>
  <c r="O246" s="1"/>
  <c r="BH246"/>
  <c r="AU246"/>
  <c r="BR247"/>
  <c r="BS247"/>
  <c r="BQ247"/>
  <c r="AK247"/>
  <c r="BV246"/>
  <c r="J358" i="12"/>
  <c r="Q246" i="13"/>
  <c r="Z247" s="1"/>
  <c r="F457" i="7" s="1"/>
  <c r="K246" i="13"/>
  <c r="BK246"/>
  <c r="BL247" s="1"/>
  <c r="N358" i="12"/>
  <c r="AT247" i="13" l="1"/>
  <c r="BJ247" s="1"/>
  <c r="AJ247"/>
  <c r="BU246"/>
  <c r="BA247"/>
  <c r="N246"/>
  <c r="AS247" l="1"/>
  <c r="BI247" s="1"/>
  <c r="J247"/>
  <c r="S247" s="1"/>
  <c r="AB248" s="1"/>
  <c r="BG247"/>
  <c r="AW247"/>
  <c r="AI247"/>
  <c r="BT246"/>
  <c r="BW246" s="1"/>
  <c r="BX246" s="1"/>
  <c r="R458" i="7"/>
  <c r="O458"/>
  <c r="I458"/>
  <c r="G458"/>
  <c r="J458"/>
  <c r="K458"/>
  <c r="Q458"/>
  <c r="H458"/>
  <c r="N458"/>
  <c r="P458"/>
  <c r="M247" i="13" l="1"/>
  <c r="P247" s="1"/>
  <c r="BF247"/>
  <c r="AV247"/>
  <c r="AR247"/>
  <c r="BH247" s="1"/>
  <c r="I247"/>
  <c r="L247" s="1"/>
  <c r="BY246"/>
  <c r="L458" i="7"/>
  <c r="G358" i="12" s="1"/>
  <c r="H358" s="1"/>
  <c r="I358" s="1"/>
  <c r="S458" i="7"/>
  <c r="K358" i="12" s="1"/>
  <c r="L358" s="1"/>
  <c r="M358" s="1"/>
  <c r="R247" i="13" l="1"/>
  <c r="AA248" s="1"/>
  <c r="AU247"/>
  <c r="BO248"/>
  <c r="BN248"/>
  <c r="BP248"/>
  <c r="H247"/>
  <c r="BK247" s="1"/>
  <c r="BL248" s="1"/>
  <c r="BE247"/>
  <c r="BR248"/>
  <c r="BS248"/>
  <c r="BQ248"/>
  <c r="AK248"/>
  <c r="BV247"/>
  <c r="O247"/>
  <c r="N359" i="12"/>
  <c r="J359"/>
  <c r="K247" i="13" l="1"/>
  <c r="N247" s="1"/>
  <c r="Q247"/>
  <c r="Z248" s="1"/>
  <c r="F458" i="7" s="1"/>
  <c r="AT248" i="13"/>
  <c r="AW248" s="1"/>
  <c r="AJ248"/>
  <c r="BU247"/>
  <c r="BA248" l="1"/>
  <c r="J248"/>
  <c r="S248" s="1"/>
  <c r="AB249" s="1"/>
  <c r="BG248"/>
  <c r="BJ248"/>
  <c r="AS248"/>
  <c r="AV248" s="1"/>
  <c r="AI248"/>
  <c r="BT247"/>
  <c r="BW247" s="1"/>
  <c r="BY247" s="1"/>
  <c r="G459" i="7"/>
  <c r="H459"/>
  <c r="J459"/>
  <c r="O459"/>
  <c r="P459"/>
  <c r="R459"/>
  <c r="K459"/>
  <c r="Q459"/>
  <c r="N459"/>
  <c r="I459"/>
  <c r="M248" i="13" l="1"/>
  <c r="BF248"/>
  <c r="I248"/>
  <c r="R248" s="1"/>
  <c r="AA249" s="1"/>
  <c r="BI248"/>
  <c r="AR248"/>
  <c r="BE248" s="1"/>
  <c r="BX247"/>
  <c r="S459" i="7"/>
  <c r="K359" i="12" s="1"/>
  <c r="L359" s="1"/>
  <c r="M359" s="1"/>
  <c r="L459" i="7"/>
  <c r="G359" i="12" s="1"/>
  <c r="H359" s="1"/>
  <c r="I359" s="1"/>
  <c r="P248" i="13"/>
  <c r="L248" l="1"/>
  <c r="O248" s="1"/>
  <c r="BP249"/>
  <c r="BO249"/>
  <c r="BN249"/>
  <c r="BH248"/>
  <c r="H248"/>
  <c r="K248" s="1"/>
  <c r="AU248"/>
  <c r="BR249"/>
  <c r="BS249"/>
  <c r="BQ249"/>
  <c r="AK249"/>
  <c r="BV248"/>
  <c r="J360" i="12"/>
  <c r="N360"/>
  <c r="Q248" i="13" l="1"/>
  <c r="Z249" s="1"/>
  <c r="F459" i="7" s="1"/>
  <c r="BK248" i="13"/>
  <c r="BL249" s="1"/>
  <c r="AT249"/>
  <c r="J249" s="1"/>
  <c r="AJ249"/>
  <c r="BU248"/>
  <c r="N248"/>
  <c r="BA249" l="1"/>
  <c r="BJ249"/>
  <c r="BG249"/>
  <c r="AW249"/>
  <c r="AS249"/>
  <c r="AV249" s="1"/>
  <c r="AI249"/>
  <c r="BT248"/>
  <c r="BW248" s="1"/>
  <c r="BY248" s="1"/>
  <c r="H460" i="7"/>
  <c r="G460"/>
  <c r="P460"/>
  <c r="N460"/>
  <c r="K460"/>
  <c r="J460"/>
  <c r="O460"/>
  <c r="Q460"/>
  <c r="R460"/>
  <c r="I460"/>
  <c r="S249" i="13"/>
  <c r="AB250" s="1"/>
  <c r="M249"/>
  <c r="BI249" l="1"/>
  <c r="BF249"/>
  <c r="AR249"/>
  <c r="BE249" s="1"/>
  <c r="I249"/>
  <c r="L249" s="1"/>
  <c r="BX248"/>
  <c r="P249"/>
  <c r="S460" i="7"/>
  <c r="K360" i="12" s="1"/>
  <c r="L360" s="1"/>
  <c r="M360" s="1"/>
  <c r="L460" i="7"/>
  <c r="G360" i="12" s="1"/>
  <c r="H360" s="1"/>
  <c r="I360" s="1"/>
  <c r="R249" i="13" l="1"/>
  <c r="AA250" s="1"/>
  <c r="AU249"/>
  <c r="BP250"/>
  <c r="BO250"/>
  <c r="BN250"/>
  <c r="BH249"/>
  <c r="H249"/>
  <c r="BK249" s="1"/>
  <c r="BL250" s="1"/>
  <c r="BR250"/>
  <c r="BS250"/>
  <c r="BQ250"/>
  <c r="AK250"/>
  <c r="BV249"/>
  <c r="J361" i="12"/>
  <c r="N361"/>
  <c r="O249" i="13"/>
  <c r="K249" l="1"/>
  <c r="N249" s="1"/>
  <c r="Q249"/>
  <c r="Z250" s="1"/>
  <c r="F460" i="7" s="1"/>
  <c r="AT250" i="13"/>
  <c r="BG250" s="1"/>
  <c r="AJ250"/>
  <c r="BU249"/>
  <c r="BA250" l="1"/>
  <c r="AS250"/>
  <c r="I250" s="1"/>
  <c r="BJ250"/>
  <c r="AW250"/>
  <c r="J250"/>
  <c r="S250" s="1"/>
  <c r="AB251" s="1"/>
  <c r="AI250"/>
  <c r="BT249"/>
  <c r="BW249" s="1"/>
  <c r="BY249" s="1"/>
  <c r="R461" i="7"/>
  <c r="Q461"/>
  <c r="O461"/>
  <c r="H461"/>
  <c r="N461"/>
  <c r="I461"/>
  <c r="P461"/>
  <c r="G461"/>
  <c r="K461"/>
  <c r="J461"/>
  <c r="BI250" i="13"/>
  <c r="AV250" l="1"/>
  <c r="AR250"/>
  <c r="H250" s="1"/>
  <c r="M250"/>
  <c r="P250" s="1"/>
  <c r="BF250"/>
  <c r="BX249"/>
  <c r="L250"/>
  <c r="R250"/>
  <c r="AA251" s="1"/>
  <c r="L461" i="7"/>
  <c r="G361" i="12" s="1"/>
  <c r="H361" s="1"/>
  <c r="I361" s="1"/>
  <c r="S461" i="7"/>
  <c r="K361" i="12" s="1"/>
  <c r="L361" s="1"/>
  <c r="M361" s="1"/>
  <c r="BN251" i="13" l="1"/>
  <c r="BO251"/>
  <c r="BP251"/>
  <c r="AU250"/>
  <c r="BH250"/>
  <c r="BE250"/>
  <c r="BR251"/>
  <c r="BS251"/>
  <c r="BQ251"/>
  <c r="AK251"/>
  <c r="BV250"/>
  <c r="N362" i="12"/>
  <c r="O250" i="13"/>
  <c r="J362" i="12"/>
  <c r="BK250" i="13"/>
  <c r="BL251" s="1"/>
  <c r="Q250"/>
  <c r="Z251" s="1"/>
  <c r="F461" i="7" s="1"/>
  <c r="K250" i="13"/>
  <c r="AT251" l="1"/>
  <c r="BG251" s="1"/>
  <c r="AJ251"/>
  <c r="BU250"/>
  <c r="BA251"/>
  <c r="N250"/>
  <c r="BJ251" l="1"/>
  <c r="J251"/>
  <c r="M251" s="1"/>
  <c r="AW251"/>
  <c r="AS251"/>
  <c r="AV251" s="1"/>
  <c r="AI251"/>
  <c r="BT250"/>
  <c r="BW250" s="1"/>
  <c r="BY250" s="1"/>
  <c r="N462" i="7"/>
  <c r="Q462"/>
  <c r="G462"/>
  <c r="R462"/>
  <c r="J462"/>
  <c r="H462"/>
  <c r="O462"/>
  <c r="I462"/>
  <c r="P462"/>
  <c r="K462"/>
  <c r="BF251" i="13"/>
  <c r="I251"/>
  <c r="S251" l="1"/>
  <c r="AB252" s="1"/>
  <c r="BI251"/>
  <c r="AR251"/>
  <c r="BE251" s="1"/>
  <c r="BX250"/>
  <c r="S462" i="7"/>
  <c r="K362" i="12" s="1"/>
  <c r="L362" s="1"/>
  <c r="M362" s="1"/>
  <c r="L251" i="13"/>
  <c r="R251"/>
  <c r="AA252" s="1"/>
  <c r="P251"/>
  <c r="L462" i="7"/>
  <c r="G362" i="12" s="1"/>
  <c r="H362" s="1"/>
  <c r="I362" s="1"/>
  <c r="BO252" i="13" l="1"/>
  <c r="BN252"/>
  <c r="BP252"/>
  <c r="AU251"/>
  <c r="H251"/>
  <c r="K251" s="1"/>
  <c r="BH251"/>
  <c r="BR252"/>
  <c r="BS252"/>
  <c r="BQ252"/>
  <c r="AK252"/>
  <c r="BV251"/>
  <c r="J363" i="12"/>
  <c r="O251" i="13"/>
  <c r="N363" i="12"/>
  <c r="Q251" i="13" l="1"/>
  <c r="Z252" s="1"/>
  <c r="F462" i="7" s="1"/>
  <c r="BK251" i="13"/>
  <c r="BL252" s="1"/>
  <c r="AT252"/>
  <c r="BJ252" s="1"/>
  <c r="AJ252"/>
  <c r="BU251"/>
  <c r="N251"/>
  <c r="BA252" l="1"/>
  <c r="J252"/>
  <c r="S252" s="1"/>
  <c r="AB253" s="1"/>
  <c r="BG252"/>
  <c r="AW252"/>
  <c r="AS252"/>
  <c r="AV252" s="1"/>
  <c r="AI252"/>
  <c r="BT251"/>
  <c r="BW251" s="1"/>
  <c r="BY251" s="1"/>
  <c r="K463" i="7"/>
  <c r="J463"/>
  <c r="R463"/>
  <c r="I463"/>
  <c r="G463"/>
  <c r="O463"/>
  <c r="N463"/>
  <c r="H463"/>
  <c r="P463"/>
  <c r="Q463"/>
  <c r="BF252" i="13" l="1"/>
  <c r="AR252"/>
  <c r="BE252" s="1"/>
  <c r="I252"/>
  <c r="R252" s="1"/>
  <c r="AA253" s="1"/>
  <c r="M252"/>
  <c r="P252" s="1"/>
  <c r="BI252"/>
  <c r="BX251"/>
  <c r="S463" i="7"/>
  <c r="K363" i="12" s="1"/>
  <c r="L363" s="1"/>
  <c r="M363" s="1"/>
  <c r="L463" i="7"/>
  <c r="G363" i="12" s="1"/>
  <c r="H363" s="1"/>
  <c r="I363" s="1"/>
  <c r="BH252" i="13" l="1"/>
  <c r="AU252"/>
  <c r="BP253"/>
  <c r="BO253"/>
  <c r="BN253"/>
  <c r="L252"/>
  <c r="O252" s="1"/>
  <c r="H252"/>
  <c r="K252" s="1"/>
  <c r="BR253"/>
  <c r="BS253"/>
  <c r="BQ253"/>
  <c r="AK253"/>
  <c r="BV252"/>
  <c r="N364" i="12"/>
  <c r="J364"/>
  <c r="Q252" i="13" l="1"/>
  <c r="Z253" s="1"/>
  <c r="F463" i="7" s="1"/>
  <c r="BK252" i="13"/>
  <c r="BL253" s="1"/>
  <c r="AT253"/>
  <c r="BJ253" s="1"/>
  <c r="AJ253"/>
  <c r="BU252"/>
  <c r="N252"/>
  <c r="BA253" l="1"/>
  <c r="BG253"/>
  <c r="J253"/>
  <c r="M253" s="1"/>
  <c r="AW253"/>
  <c r="AS253"/>
  <c r="AV253" s="1"/>
  <c r="AI253"/>
  <c r="BT252"/>
  <c r="BW252" s="1"/>
  <c r="BX252" s="1"/>
  <c r="Q464" i="7"/>
  <c r="R464"/>
  <c r="N464"/>
  <c r="H464"/>
  <c r="J464"/>
  <c r="K464"/>
  <c r="O464"/>
  <c r="P464"/>
  <c r="G464"/>
  <c r="I464"/>
  <c r="BI253" i="13" l="1"/>
  <c r="I253"/>
  <c r="R253" s="1"/>
  <c r="AA254" s="1"/>
  <c r="AR253"/>
  <c r="AU253" s="1"/>
  <c r="S253"/>
  <c r="AB254" s="1"/>
  <c r="BF253"/>
  <c r="BY252"/>
  <c r="P253"/>
  <c r="L464" i="7"/>
  <c r="G364" i="12" s="1"/>
  <c r="H364" s="1"/>
  <c r="I364" s="1"/>
  <c r="S464" i="7"/>
  <c r="K364" i="12" s="1"/>
  <c r="L364" s="1"/>
  <c r="M364" s="1"/>
  <c r="L253" i="13" l="1"/>
  <c r="BP254"/>
  <c r="BN254"/>
  <c r="BO254"/>
  <c r="H253"/>
  <c r="BK253" s="1"/>
  <c r="BL254" s="1"/>
  <c r="BE253"/>
  <c r="BH253"/>
  <c r="BR254"/>
  <c r="BS254"/>
  <c r="BQ254"/>
  <c r="AK254"/>
  <c r="BV253"/>
  <c r="O253"/>
  <c r="N365" i="12"/>
  <c r="J365"/>
  <c r="K253" i="13" l="1"/>
  <c r="N253" s="1"/>
  <c r="Q253"/>
  <c r="Z254" s="1"/>
  <c r="F464" i="7" s="1"/>
  <c r="AT254" i="13"/>
  <c r="J254" s="1"/>
  <c r="AJ254"/>
  <c r="BU253"/>
  <c r="BG254" l="1"/>
  <c r="AW254"/>
  <c r="BA254"/>
  <c r="AS254"/>
  <c r="AV254" s="1"/>
  <c r="BJ254"/>
  <c r="AI254"/>
  <c r="BT253"/>
  <c r="BW253" s="1"/>
  <c r="BY253" s="1"/>
  <c r="S254"/>
  <c r="AB255" s="1"/>
  <c r="M254"/>
  <c r="BF254"/>
  <c r="J465" i="7"/>
  <c r="O465"/>
  <c r="G465"/>
  <c r="N465"/>
  <c r="Q465"/>
  <c r="R465"/>
  <c r="P465"/>
  <c r="H465"/>
  <c r="K465"/>
  <c r="I465"/>
  <c r="I254" i="13" l="1"/>
  <c r="R254" s="1"/>
  <c r="AA255" s="1"/>
  <c r="BI254"/>
  <c r="AR254"/>
  <c r="AU254" s="1"/>
  <c r="BX253"/>
  <c r="L465" i="7"/>
  <c r="G365" i="12" s="1"/>
  <c r="H365" s="1"/>
  <c r="I365" s="1"/>
  <c r="BH254" i="13"/>
  <c r="S465" i="7"/>
  <c r="K365" i="12" s="1"/>
  <c r="L365" s="1"/>
  <c r="M365" s="1"/>
  <c r="P254" i="13"/>
  <c r="BN255" l="1"/>
  <c r="BP255"/>
  <c r="BO255"/>
  <c r="L254"/>
  <c r="O254" s="1"/>
  <c r="BE254"/>
  <c r="H254"/>
  <c r="K254" s="1"/>
  <c r="BR255"/>
  <c r="BS255"/>
  <c r="BQ255"/>
  <c r="AK255"/>
  <c r="BV254"/>
  <c r="J366" i="12"/>
  <c r="N366"/>
  <c r="BK254" i="13" l="1"/>
  <c r="BL255" s="1"/>
  <c r="AT255"/>
  <c r="J255" s="1"/>
  <c r="Q254"/>
  <c r="Z255" s="1"/>
  <c r="F465" i="7" s="1"/>
  <c r="AJ255" i="13"/>
  <c r="BU254"/>
  <c r="BA255"/>
  <c r="N254"/>
  <c r="AW255" l="1"/>
  <c r="BG255"/>
  <c r="AS255"/>
  <c r="AV255" s="1"/>
  <c r="BJ255"/>
  <c r="AI255"/>
  <c r="BT254"/>
  <c r="BW254" s="1"/>
  <c r="BX254" s="1"/>
  <c r="J466" i="7"/>
  <c r="N466"/>
  <c r="P466"/>
  <c r="G466"/>
  <c r="O466"/>
  <c r="R466"/>
  <c r="H466"/>
  <c r="I466"/>
  <c r="Q466"/>
  <c r="K466"/>
  <c r="M255" i="13"/>
  <c r="S255"/>
  <c r="AB256" s="1"/>
  <c r="BF255" l="1"/>
  <c r="I255"/>
  <c r="R255" s="1"/>
  <c r="AA256" s="1"/>
  <c r="BI255"/>
  <c r="AR255"/>
  <c r="BE255" s="1"/>
  <c r="BY254"/>
  <c r="P255"/>
  <c r="S466" i="7"/>
  <c r="K366" i="12" s="1"/>
  <c r="L366" s="1"/>
  <c r="M366" s="1"/>
  <c r="L466" i="7"/>
  <c r="G366" i="12" s="1"/>
  <c r="H366" s="1"/>
  <c r="I366" s="1"/>
  <c r="H255" i="13" l="1"/>
  <c r="K255" s="1"/>
  <c r="BO256"/>
  <c r="BN256"/>
  <c r="BP256"/>
  <c r="L255"/>
  <c r="O255" s="1"/>
  <c r="AU255"/>
  <c r="BH255"/>
  <c r="BR256"/>
  <c r="BS256"/>
  <c r="BQ256"/>
  <c r="AK256"/>
  <c r="BV255"/>
  <c r="N367" i="12"/>
  <c r="J367"/>
  <c r="BK255" i="13" l="1"/>
  <c r="BL256" s="1"/>
  <c r="Q255"/>
  <c r="Z256" s="1"/>
  <c r="F466" i="7" s="1"/>
  <c r="AT256" i="13"/>
  <c r="BG256" s="1"/>
  <c r="AJ256"/>
  <c r="BU255"/>
  <c r="N255"/>
  <c r="BA256" l="1"/>
  <c r="AW256"/>
  <c r="BJ256"/>
  <c r="AS256"/>
  <c r="I256" s="1"/>
  <c r="J256"/>
  <c r="M256" s="1"/>
  <c r="AI256"/>
  <c r="BT255"/>
  <c r="BW255" s="1"/>
  <c r="BX255" s="1"/>
  <c r="R467" i="7"/>
  <c r="O467"/>
  <c r="K467"/>
  <c r="G467"/>
  <c r="P467"/>
  <c r="H467"/>
  <c r="Q467"/>
  <c r="N467"/>
  <c r="J467"/>
  <c r="I467"/>
  <c r="BI256" i="13" l="1"/>
  <c r="BF256"/>
  <c r="AV256"/>
  <c r="S256"/>
  <c r="AB257" s="1"/>
  <c r="AR256"/>
  <c r="BE256" s="1"/>
  <c r="BY255"/>
  <c r="S467" i="7"/>
  <c r="K367" i="12" s="1"/>
  <c r="L367" s="1"/>
  <c r="M367" s="1"/>
  <c r="L467" i="7"/>
  <c r="G367" i="12" s="1"/>
  <c r="H367" s="1"/>
  <c r="I367" s="1"/>
  <c r="L256" i="13"/>
  <c r="R256"/>
  <c r="AA257" s="1"/>
  <c r="P256"/>
  <c r="BP257" l="1"/>
  <c r="BO257"/>
  <c r="BN257"/>
  <c r="H256"/>
  <c r="K256" s="1"/>
  <c r="AU256"/>
  <c r="BH256"/>
  <c r="BR257"/>
  <c r="BS257"/>
  <c r="BQ257"/>
  <c r="AK257"/>
  <c r="BV256"/>
  <c r="BK256"/>
  <c r="BL257" s="1"/>
  <c r="Q256"/>
  <c r="Z257" s="1"/>
  <c r="F467" i="7" s="1"/>
  <c r="O256" i="13"/>
  <c r="N368" i="12"/>
  <c r="J368"/>
  <c r="AT257" i="13" l="1"/>
  <c r="BJ257" s="1"/>
  <c r="AJ257"/>
  <c r="BU256"/>
  <c r="BA257"/>
  <c r="N256"/>
  <c r="J257" l="1"/>
  <c r="S257" s="1"/>
  <c r="AB258" s="1"/>
  <c r="AW257"/>
  <c r="AS257"/>
  <c r="AV257" s="1"/>
  <c r="BG257"/>
  <c r="AI257"/>
  <c r="BT256"/>
  <c r="BW256" s="1"/>
  <c r="BX256" s="1"/>
  <c r="G468" i="7"/>
  <c r="P468"/>
  <c r="R468"/>
  <c r="O468"/>
  <c r="H468"/>
  <c r="Q468"/>
  <c r="J468"/>
  <c r="K468"/>
  <c r="N468"/>
  <c r="I468"/>
  <c r="BI257" i="13"/>
  <c r="BF257" l="1"/>
  <c r="I257"/>
  <c r="L257" s="1"/>
  <c r="M257"/>
  <c r="P257" s="1"/>
  <c r="AR257"/>
  <c r="BE257" s="1"/>
  <c r="BY256"/>
  <c r="S468" i="7"/>
  <c r="K368" i="12" s="1"/>
  <c r="L368" s="1"/>
  <c r="M368" s="1"/>
  <c r="L468" i="7"/>
  <c r="G368" i="12" s="1"/>
  <c r="H368" s="1"/>
  <c r="I368" s="1"/>
  <c r="BH257" i="13" l="1"/>
  <c r="AU257"/>
  <c r="R257"/>
  <c r="AA258" s="1"/>
  <c r="BP258"/>
  <c r="BO258"/>
  <c r="BN258"/>
  <c r="H257"/>
  <c r="Q257" s="1"/>
  <c r="Z258" s="1"/>
  <c r="F468" i="7" s="1"/>
  <c r="BR258" i="13"/>
  <c r="BS258"/>
  <c r="BQ258"/>
  <c r="AK258"/>
  <c r="BV257"/>
  <c r="J369" i="12"/>
  <c r="N369"/>
  <c r="O257" i="13"/>
  <c r="K257" l="1"/>
  <c r="N257" s="1"/>
  <c r="BK257"/>
  <c r="BL258" s="1"/>
  <c r="AT258"/>
  <c r="BG258" s="1"/>
  <c r="AJ258"/>
  <c r="BU257"/>
  <c r="BA258"/>
  <c r="AW258" l="1"/>
  <c r="J258"/>
  <c r="M258" s="1"/>
  <c r="AS258"/>
  <c r="I258" s="1"/>
  <c r="BJ258"/>
  <c r="AI258"/>
  <c r="BT257"/>
  <c r="BW257" s="1"/>
  <c r="BY257" s="1"/>
  <c r="G469" i="7"/>
  <c r="R469"/>
  <c r="O469"/>
  <c r="K469"/>
  <c r="J469"/>
  <c r="Q469"/>
  <c r="P469"/>
  <c r="N469"/>
  <c r="H469"/>
  <c r="I469"/>
  <c r="BI258" i="13"/>
  <c r="BF258" l="1"/>
  <c r="S258"/>
  <c r="AB259" s="1"/>
  <c r="AV258"/>
  <c r="AR258"/>
  <c r="H258" s="1"/>
  <c r="BX257"/>
  <c r="S469" i="7"/>
  <c r="K369" i="12" s="1"/>
  <c r="L369" s="1"/>
  <c r="M369" s="1"/>
  <c r="L258" i="13"/>
  <c r="R258"/>
  <c r="AA259" s="1"/>
  <c r="P258"/>
  <c r="L469" i="7"/>
  <c r="G369" i="12" s="1"/>
  <c r="H369" s="1"/>
  <c r="I369" s="1"/>
  <c r="BN259" i="13" l="1"/>
  <c r="BO259"/>
  <c r="BP259"/>
  <c r="AU258"/>
  <c r="BE258"/>
  <c r="BH258"/>
  <c r="BR259"/>
  <c r="BS259"/>
  <c r="BQ259"/>
  <c r="AK259"/>
  <c r="BV258"/>
  <c r="N370" i="12"/>
  <c r="Q258" i="13"/>
  <c r="Z259" s="1"/>
  <c r="F469" i="7" s="1"/>
  <c r="K258" i="13"/>
  <c r="BK258"/>
  <c r="BL259" s="1"/>
  <c r="O258"/>
  <c r="J370" i="12"/>
  <c r="AT259" i="13" l="1"/>
  <c r="AW259" s="1"/>
  <c r="AJ259"/>
  <c r="BU258"/>
  <c r="N258"/>
  <c r="BA259"/>
  <c r="BJ259" l="1"/>
  <c r="BG259"/>
  <c r="J259"/>
  <c r="S259" s="1"/>
  <c r="AB260" s="1"/>
  <c r="AS259"/>
  <c r="AV259" s="1"/>
  <c r="AI259"/>
  <c r="BT258"/>
  <c r="BW258" s="1"/>
  <c r="BX258" s="1"/>
  <c r="Q470" i="7"/>
  <c r="K470"/>
  <c r="J470"/>
  <c r="O470"/>
  <c r="R470"/>
  <c r="I470"/>
  <c r="H470"/>
  <c r="N470"/>
  <c r="P470"/>
  <c r="G470"/>
  <c r="BI259" i="13"/>
  <c r="I259" l="1"/>
  <c r="L259" s="1"/>
  <c r="BF259"/>
  <c r="M259"/>
  <c r="P259" s="1"/>
  <c r="AR259"/>
  <c r="AU259" s="1"/>
  <c r="BY258"/>
  <c r="S470" i="7"/>
  <c r="K370" i="12" s="1"/>
  <c r="L370" s="1"/>
  <c r="M370" s="1"/>
  <c r="L470" i="7"/>
  <c r="G370" i="12" s="1"/>
  <c r="H370" s="1"/>
  <c r="I370" s="1"/>
  <c r="R259" i="13"/>
  <c r="AA260" s="1"/>
  <c r="BO260" l="1"/>
  <c r="BN260"/>
  <c r="BP260"/>
  <c r="H259"/>
  <c r="K259" s="1"/>
  <c r="BE259"/>
  <c r="BH259"/>
  <c r="BR260"/>
  <c r="BS260"/>
  <c r="BQ260"/>
  <c r="AK260"/>
  <c r="BV259"/>
  <c r="N371" i="12"/>
  <c r="Q259" i="13"/>
  <c r="Z260" s="1"/>
  <c r="F470" i="7" s="1"/>
  <c r="O259" i="13"/>
  <c r="J371" i="12"/>
  <c r="BK259" i="13" l="1"/>
  <c r="BL260" s="1"/>
  <c r="AT260"/>
  <c r="BG260" s="1"/>
  <c r="AJ260"/>
  <c r="BU259"/>
  <c r="BA260"/>
  <c r="N259"/>
  <c r="J260" l="1"/>
  <c r="M260" s="1"/>
  <c r="AW260"/>
  <c r="AS260"/>
  <c r="AV260" s="1"/>
  <c r="BJ260"/>
  <c r="AI260"/>
  <c r="BT259"/>
  <c r="BW259" s="1"/>
  <c r="BX259" s="1"/>
  <c r="R471" i="7"/>
  <c r="J471"/>
  <c r="P471"/>
  <c r="K471"/>
  <c r="H471"/>
  <c r="N471"/>
  <c r="G471"/>
  <c r="I471"/>
  <c r="Q471"/>
  <c r="O471"/>
  <c r="BF260" i="13" l="1"/>
  <c r="I260"/>
  <c r="L260" s="1"/>
  <c r="BI260"/>
  <c r="S260"/>
  <c r="AB261" s="1"/>
  <c r="AR260"/>
  <c r="BH260" s="1"/>
  <c r="BY259"/>
  <c r="S471" i="7"/>
  <c r="K371" i="12" s="1"/>
  <c r="L371" s="1"/>
  <c r="M371" s="1"/>
  <c r="L471" i="7"/>
  <c r="G371" i="12" s="1"/>
  <c r="H371" s="1"/>
  <c r="I371" s="1"/>
  <c r="P260" i="13"/>
  <c r="R260" l="1"/>
  <c r="AA261" s="1"/>
  <c r="AU260"/>
  <c r="BP261"/>
  <c r="BO261"/>
  <c r="BN261"/>
  <c r="BE260"/>
  <c r="H260"/>
  <c r="BK260" s="1"/>
  <c r="BL261" s="1"/>
  <c r="BR261"/>
  <c r="BS261"/>
  <c r="BQ261"/>
  <c r="AK261"/>
  <c r="BV260"/>
  <c r="N372" i="12"/>
  <c r="O260" i="13"/>
  <c r="J372" i="12"/>
  <c r="Q260" i="13" l="1"/>
  <c r="Z261" s="1"/>
  <c r="F471" i="7" s="1"/>
  <c r="AT261" i="13"/>
  <c r="J261" s="1"/>
  <c r="K260"/>
  <c r="N260" s="1"/>
  <c r="AJ261"/>
  <c r="BU260"/>
  <c r="BA261" l="1"/>
  <c r="BJ261"/>
  <c r="AW261"/>
  <c r="AS261"/>
  <c r="AV261" s="1"/>
  <c r="BG261"/>
  <c r="AI261"/>
  <c r="BT260"/>
  <c r="BW260" s="1"/>
  <c r="BX260" s="1"/>
  <c r="H472" i="7"/>
  <c r="P472"/>
  <c r="K472"/>
  <c r="J472"/>
  <c r="I472"/>
  <c r="O472"/>
  <c r="N472"/>
  <c r="G472"/>
  <c r="Q472"/>
  <c r="R472"/>
  <c r="BF261" i="13"/>
  <c r="I261"/>
  <c r="BI261"/>
  <c r="M261"/>
  <c r="S261"/>
  <c r="AB262" s="1"/>
  <c r="AR261" l="1"/>
  <c r="H261" s="1"/>
  <c r="BY260"/>
  <c r="P261"/>
  <c r="L472" i="7"/>
  <c r="G372" i="12" s="1"/>
  <c r="H372" s="1"/>
  <c r="I372" s="1"/>
  <c r="R261" i="13"/>
  <c r="AA262" s="1"/>
  <c r="L261"/>
  <c r="S472" i="7"/>
  <c r="K372" i="12" s="1"/>
  <c r="L372" s="1"/>
  <c r="M372" s="1"/>
  <c r="BP262" i="13" l="1"/>
  <c r="BN262"/>
  <c r="BO262"/>
  <c r="AU261"/>
  <c r="BE261"/>
  <c r="BH261"/>
  <c r="BQ262"/>
  <c r="BR262"/>
  <c r="BS262"/>
  <c r="AK262"/>
  <c r="BV261"/>
  <c r="O261"/>
  <c r="N373" i="12"/>
  <c r="K261" i="13"/>
  <c r="BK261"/>
  <c r="BL262" s="1"/>
  <c r="Q261"/>
  <c r="Z262" s="1"/>
  <c r="F472" i="7" s="1"/>
  <c r="J373" i="12"/>
  <c r="AT262" i="13" l="1"/>
  <c r="BG262" s="1"/>
  <c r="AJ262"/>
  <c r="BU261"/>
  <c r="N261"/>
  <c r="BA262"/>
  <c r="J262" l="1"/>
  <c r="S262" s="1"/>
  <c r="AB263" s="1"/>
  <c r="AW262"/>
  <c r="AS262"/>
  <c r="BI262" s="1"/>
  <c r="BJ262"/>
  <c r="AI262"/>
  <c r="BT261"/>
  <c r="BW261" s="1"/>
  <c r="BY261" s="1"/>
  <c r="P473" i="7"/>
  <c r="H473"/>
  <c r="J473"/>
  <c r="R473"/>
  <c r="Q473"/>
  <c r="O473"/>
  <c r="N473"/>
  <c r="K473"/>
  <c r="G473"/>
  <c r="I473"/>
  <c r="M262" i="13" l="1"/>
  <c r="P262" s="1"/>
  <c r="BF262"/>
  <c r="AV262"/>
  <c r="I262"/>
  <c r="L262" s="1"/>
  <c r="AR262"/>
  <c r="AU262" s="1"/>
  <c r="BX261"/>
  <c r="S473" i="7"/>
  <c r="K373" i="12" s="1"/>
  <c r="L373" s="1"/>
  <c r="M373" s="1"/>
  <c r="L473" i="7"/>
  <c r="G373" i="12" s="1"/>
  <c r="H373" s="1"/>
  <c r="I373" s="1"/>
  <c r="BH262" i="13" l="1"/>
  <c r="BE262"/>
  <c r="BN263"/>
  <c r="BP263"/>
  <c r="BO263"/>
  <c r="H262"/>
  <c r="Q262" s="1"/>
  <c r="Z263" s="1"/>
  <c r="R262"/>
  <c r="AA263" s="1"/>
  <c r="BQ263"/>
  <c r="BS263"/>
  <c r="BR263"/>
  <c r="AK263"/>
  <c r="BV262"/>
  <c r="N374" i="12"/>
  <c r="O262" i="13"/>
  <c r="J374" i="12"/>
  <c r="BK262" i="13" l="1"/>
  <c r="BL263" s="1"/>
  <c r="K262"/>
  <c r="N262" s="1"/>
  <c r="F473" i="7"/>
  <c r="AT263" i="13"/>
  <c r="J263" s="1"/>
  <c r="AJ263"/>
  <c r="BU262"/>
  <c r="BA263"/>
  <c r="AW263" l="1"/>
  <c r="BJ263"/>
  <c r="AS263"/>
  <c r="BI263" s="1"/>
  <c r="BG263"/>
  <c r="AI263"/>
  <c r="BT262"/>
  <c r="BW262" s="1"/>
  <c r="BY262" s="1"/>
  <c r="M263"/>
  <c r="S263"/>
  <c r="AB264" s="1"/>
  <c r="H474" i="7"/>
  <c r="J474"/>
  <c r="Q474"/>
  <c r="I474"/>
  <c r="O474"/>
  <c r="G474"/>
  <c r="P474"/>
  <c r="N474"/>
  <c r="R474"/>
  <c r="K474"/>
  <c r="I263" i="13" l="1"/>
  <c r="L263" s="1"/>
  <c r="AV263"/>
  <c r="AR263"/>
  <c r="H263" s="1"/>
  <c r="BF263"/>
  <c r="BX262"/>
  <c r="P263"/>
  <c r="S474" i="7"/>
  <c r="K374" i="12" s="1"/>
  <c r="L374" s="1"/>
  <c r="M374" s="1"/>
  <c r="L474" i="7"/>
  <c r="G374" i="12" s="1"/>
  <c r="H374" s="1"/>
  <c r="I374" s="1"/>
  <c r="BO264" i="13" l="1"/>
  <c r="BN264"/>
  <c r="BP264"/>
  <c r="BE263"/>
  <c r="AU263"/>
  <c r="R263"/>
  <c r="AA264" s="1"/>
  <c r="BH263"/>
  <c r="BS264"/>
  <c r="BR264"/>
  <c r="BQ264"/>
  <c r="AK264"/>
  <c r="BV263"/>
  <c r="O263"/>
  <c r="J375" i="12"/>
  <c r="N375"/>
  <c r="BK263" i="13"/>
  <c r="BL264" s="1"/>
  <c r="K263"/>
  <c r="Q263"/>
  <c r="Z264" s="1"/>
  <c r="F474" i="7" l="1"/>
  <c r="AT264" i="13"/>
  <c r="J264" s="1"/>
  <c r="AJ264"/>
  <c r="BU263"/>
  <c r="N263"/>
  <c r="BA264"/>
  <c r="AS264" l="1"/>
  <c r="AV264" s="1"/>
  <c r="BG264"/>
  <c r="AW264"/>
  <c r="BJ264"/>
  <c r="AI264"/>
  <c r="BT263"/>
  <c r="BW263" s="1"/>
  <c r="BX263" s="1"/>
  <c r="I475" i="7"/>
  <c r="Q475"/>
  <c r="G475"/>
  <c r="H475"/>
  <c r="N475"/>
  <c r="P475"/>
  <c r="J475"/>
  <c r="K475"/>
  <c r="O475"/>
  <c r="R475"/>
  <c r="S264" i="13"/>
  <c r="AB265" s="1"/>
  <c r="M264"/>
  <c r="AR264" l="1"/>
  <c r="BH264" s="1"/>
  <c r="BI264"/>
  <c r="BF264"/>
  <c r="I264"/>
  <c r="R264" s="1"/>
  <c r="AA265" s="1"/>
  <c r="BY263"/>
  <c r="S475" i="7"/>
  <c r="K375" i="12" s="1"/>
  <c r="L375" s="1"/>
  <c r="M375" s="1"/>
  <c r="P264" i="13"/>
  <c r="L475" i="7"/>
  <c r="G375" i="12" s="1"/>
  <c r="H375" s="1"/>
  <c r="I375" s="1"/>
  <c r="L264" i="13" l="1"/>
  <c r="O264" s="1"/>
  <c r="BE264"/>
  <c r="BP265"/>
  <c r="BO265"/>
  <c r="BN265"/>
  <c r="H264"/>
  <c r="BK264" s="1"/>
  <c r="BL265" s="1"/>
  <c r="AU264"/>
  <c r="BR265"/>
  <c r="BS265"/>
  <c r="BQ265"/>
  <c r="AK265"/>
  <c r="BV264"/>
  <c r="N376" i="12"/>
  <c r="J376"/>
  <c r="Q264" i="13" l="1"/>
  <c r="Z265" s="1"/>
  <c r="F475" i="7" s="1"/>
  <c r="K264" i="13"/>
  <c r="N264" s="1"/>
  <c r="AT265"/>
  <c r="BJ265" s="1"/>
  <c r="AJ265"/>
  <c r="BU264"/>
  <c r="BA265" l="1"/>
  <c r="AW265"/>
  <c r="AS265"/>
  <c r="BI265" s="1"/>
  <c r="J265"/>
  <c r="S265" s="1"/>
  <c r="AB266" s="1"/>
  <c r="BG265"/>
  <c r="AI265"/>
  <c r="BT264"/>
  <c r="BW264" s="1"/>
  <c r="BX264" s="1"/>
  <c r="N476" i="7"/>
  <c r="K476"/>
  <c r="Q476"/>
  <c r="R476"/>
  <c r="I476"/>
  <c r="P476"/>
  <c r="H476"/>
  <c r="O476"/>
  <c r="G476"/>
  <c r="J476"/>
  <c r="M265" i="13" l="1"/>
  <c r="P265" s="1"/>
  <c r="AR265"/>
  <c r="AU265" s="1"/>
  <c r="I265"/>
  <c r="R265" s="1"/>
  <c r="AA266" s="1"/>
  <c r="BF265"/>
  <c r="AV265"/>
  <c r="BY264"/>
  <c r="L265"/>
  <c r="S476" i="7"/>
  <c r="K376" i="12" s="1"/>
  <c r="L376" s="1"/>
  <c r="M376" s="1"/>
  <c r="L476" i="7"/>
  <c r="G376" i="12" s="1"/>
  <c r="H376" s="1"/>
  <c r="I376" s="1"/>
  <c r="BP266" i="13" l="1"/>
  <c r="BO266"/>
  <c r="BN266"/>
  <c r="BE265"/>
  <c r="H265"/>
  <c r="BK265" s="1"/>
  <c r="BL266" s="1"/>
  <c r="BH265"/>
  <c r="BQ266"/>
  <c r="BR266"/>
  <c r="BS266"/>
  <c r="AK266"/>
  <c r="BV265"/>
  <c r="O265"/>
  <c r="N377" i="12"/>
  <c r="J377"/>
  <c r="Q265" i="13" l="1"/>
  <c r="Z266" s="1"/>
  <c r="F476" i="7" s="1"/>
  <c r="K265" i="13"/>
  <c r="N265" s="1"/>
  <c r="AT266"/>
  <c r="BG266" s="1"/>
  <c r="AJ266"/>
  <c r="BU265"/>
  <c r="BA266" l="1"/>
  <c r="BJ266"/>
  <c r="AW266"/>
  <c r="J266"/>
  <c r="M266" s="1"/>
  <c r="AS266"/>
  <c r="BI266" s="1"/>
  <c r="AI266"/>
  <c r="BT265"/>
  <c r="BW265" s="1"/>
  <c r="BX265" s="1"/>
  <c r="N477" i="7"/>
  <c r="P477"/>
  <c r="J477"/>
  <c r="I477"/>
  <c r="G477"/>
  <c r="R477"/>
  <c r="H477"/>
  <c r="K477"/>
  <c r="Q477"/>
  <c r="O477"/>
  <c r="S266" i="13"/>
  <c r="AB267" s="1"/>
  <c r="BF266" l="1"/>
  <c r="I266"/>
  <c r="L266" s="1"/>
  <c r="AV266"/>
  <c r="AR266"/>
  <c r="H266" s="1"/>
  <c r="BY265"/>
  <c r="P266"/>
  <c r="L477" i="7"/>
  <c r="G377" i="12" s="1"/>
  <c r="H377" s="1"/>
  <c r="I377" s="1"/>
  <c r="S477" i="7"/>
  <c r="K377" i="12" s="1"/>
  <c r="L377" s="1"/>
  <c r="M377" s="1"/>
  <c r="BN267" i="13" l="1"/>
  <c r="BO267"/>
  <c r="BP267"/>
  <c r="R266"/>
  <c r="AA267" s="1"/>
  <c r="BH266"/>
  <c r="AU266"/>
  <c r="BE266"/>
  <c r="BQ267"/>
  <c r="BS267"/>
  <c r="BR267"/>
  <c r="AK267"/>
  <c r="BV266"/>
  <c r="O266"/>
  <c r="N378" i="12"/>
  <c r="BK266" i="13"/>
  <c r="BL267" s="1"/>
  <c r="K266"/>
  <c r="Q266"/>
  <c r="Z267" s="1"/>
  <c r="J378" i="12"/>
  <c r="F477" i="7" l="1"/>
  <c r="AT267" i="13"/>
  <c r="BG267" s="1"/>
  <c r="AJ267"/>
  <c r="BU266"/>
  <c r="BA267"/>
  <c r="N266"/>
  <c r="AS267" l="1"/>
  <c r="I267" s="1"/>
  <c r="J267"/>
  <c r="S267" s="1"/>
  <c r="AB268" s="1"/>
  <c r="AW267"/>
  <c r="BJ267"/>
  <c r="AI267"/>
  <c r="BT266"/>
  <c r="BW266" s="1"/>
  <c r="BX266" s="1"/>
  <c r="J478" i="7"/>
  <c r="G478"/>
  <c r="O478"/>
  <c r="N478"/>
  <c r="H478"/>
  <c r="Q478"/>
  <c r="I478"/>
  <c r="P478"/>
  <c r="K478"/>
  <c r="R478"/>
  <c r="M267" i="13" l="1"/>
  <c r="P267" s="1"/>
  <c r="AV267"/>
  <c r="BI267"/>
  <c r="AR267"/>
  <c r="AU267" s="1"/>
  <c r="BF267"/>
  <c r="BY266"/>
  <c r="S478" i="7"/>
  <c r="K378" i="12" s="1"/>
  <c r="L378" s="1"/>
  <c r="M378" s="1"/>
  <c r="R267" i="13"/>
  <c r="AA268" s="1"/>
  <c r="L267"/>
  <c r="L478" i="7"/>
  <c r="G378" i="12" s="1"/>
  <c r="H378" s="1"/>
  <c r="I378" s="1"/>
  <c r="BO268" i="13" l="1"/>
  <c r="BN268"/>
  <c r="BP268"/>
  <c r="H267"/>
  <c r="BK267" s="1"/>
  <c r="BL268" s="1"/>
  <c r="BH267"/>
  <c r="BE267"/>
  <c r="BS268"/>
  <c r="BR268"/>
  <c r="BQ268"/>
  <c r="AK268"/>
  <c r="BV267"/>
  <c r="O267"/>
  <c r="J379" i="12"/>
  <c r="Q267" i="13"/>
  <c r="Z268" s="1"/>
  <c r="F478" i="7" s="1"/>
  <c r="N379" i="12"/>
  <c r="K267" i="13" l="1"/>
  <c r="N267" s="1"/>
  <c r="AT268"/>
  <c r="BJ268" s="1"/>
  <c r="AJ268"/>
  <c r="BU267"/>
  <c r="BA268"/>
  <c r="BG268" l="1"/>
  <c r="AS268"/>
  <c r="I268" s="1"/>
  <c r="J268"/>
  <c r="M268" s="1"/>
  <c r="AW268"/>
  <c r="AI268"/>
  <c r="BT267"/>
  <c r="BW267" s="1"/>
  <c r="BY267" s="1"/>
  <c r="P479" i="7"/>
  <c r="O479"/>
  <c r="Q479"/>
  <c r="H479"/>
  <c r="N479"/>
  <c r="J479"/>
  <c r="K479"/>
  <c r="I479"/>
  <c r="G479"/>
  <c r="R479"/>
  <c r="S268" i="13" l="1"/>
  <c r="AB269" s="1"/>
  <c r="AV268"/>
  <c r="BF268"/>
  <c r="BI268"/>
  <c r="AR268"/>
  <c r="BH268" s="1"/>
  <c r="BX267"/>
  <c r="L479" i="7"/>
  <c r="G379" i="12" s="1"/>
  <c r="H379" s="1"/>
  <c r="I379" s="1"/>
  <c r="P268" i="13"/>
  <c r="R268"/>
  <c r="AA269" s="1"/>
  <c r="L268"/>
  <c r="S479" i="7"/>
  <c r="K379" i="12" s="1"/>
  <c r="L379" s="1"/>
  <c r="M379" s="1"/>
  <c r="BP269" i="13" l="1"/>
  <c r="BO269"/>
  <c r="BN269"/>
  <c r="H268"/>
  <c r="Q268" s="1"/>
  <c r="Z269" s="1"/>
  <c r="F479" i="7" s="1"/>
  <c r="AU268" i="13"/>
  <c r="BE268"/>
  <c r="BR269"/>
  <c r="BS269"/>
  <c r="BQ269"/>
  <c r="AK269"/>
  <c r="BV268"/>
  <c r="J380" i="12"/>
  <c r="N380"/>
  <c r="O268" i="13"/>
  <c r="BK268"/>
  <c r="BL269" s="1"/>
  <c r="K268" l="1"/>
  <c r="N268" s="1"/>
  <c r="AT269"/>
  <c r="AW269" s="1"/>
  <c r="AJ269"/>
  <c r="BU268"/>
  <c r="BA269"/>
  <c r="J269" l="1"/>
  <c r="S269" s="1"/>
  <c r="AB270" s="1"/>
  <c r="BJ269"/>
  <c r="BG269"/>
  <c r="AS269"/>
  <c r="AV269" s="1"/>
  <c r="AI269"/>
  <c r="BT268"/>
  <c r="BW268" s="1"/>
  <c r="BY268" s="1"/>
  <c r="H480" i="7"/>
  <c r="O480"/>
  <c r="N480"/>
  <c r="Q480"/>
  <c r="K480"/>
  <c r="J480"/>
  <c r="G480"/>
  <c r="R480"/>
  <c r="P480"/>
  <c r="I480"/>
  <c r="BI269" i="13"/>
  <c r="I269"/>
  <c r="BF269"/>
  <c r="M269" l="1"/>
  <c r="P269" s="1"/>
  <c r="AR269"/>
  <c r="BE269" s="1"/>
  <c r="BX268"/>
  <c r="S480" i="7"/>
  <c r="K380" i="12" s="1"/>
  <c r="L380" s="1"/>
  <c r="M380" s="1"/>
  <c r="L269" i="13"/>
  <c r="R269"/>
  <c r="AA270" s="1"/>
  <c r="L480" i="7"/>
  <c r="G380" i="12" s="1"/>
  <c r="H380" s="1"/>
  <c r="I380" s="1"/>
  <c r="BP270" i="13" l="1"/>
  <c r="BN270"/>
  <c r="BO270"/>
  <c r="BH269"/>
  <c r="AU269"/>
  <c r="H269"/>
  <c r="Q269" s="1"/>
  <c r="Z270" s="1"/>
  <c r="F480" i="7" s="1"/>
  <c r="BQ270" i="13"/>
  <c r="BR270"/>
  <c r="BS270"/>
  <c r="AK270"/>
  <c r="BV269"/>
  <c r="J381" i="12"/>
  <c r="O269" i="13"/>
  <c r="N381" i="12"/>
  <c r="BK269" i="13" l="1"/>
  <c r="BL270" s="1"/>
  <c r="K269"/>
  <c r="AT270"/>
  <c r="J270" s="1"/>
  <c r="AJ270"/>
  <c r="BU269"/>
  <c r="N269"/>
  <c r="BA270"/>
  <c r="AS270" l="1"/>
  <c r="BI270" s="1"/>
  <c r="BG270"/>
  <c r="AW270"/>
  <c r="BJ270"/>
  <c r="AI270"/>
  <c r="BT269"/>
  <c r="BW269" s="1"/>
  <c r="BX269" s="1"/>
  <c r="H481" i="7"/>
  <c r="O481"/>
  <c r="G481"/>
  <c r="J481"/>
  <c r="N481"/>
  <c r="R481"/>
  <c r="I481"/>
  <c r="Q481"/>
  <c r="K481"/>
  <c r="P481"/>
  <c r="M270" i="13"/>
  <c r="S270"/>
  <c r="AB271" s="1"/>
  <c r="BF270" l="1"/>
  <c r="I270"/>
  <c r="L270" s="1"/>
  <c r="AV270"/>
  <c r="AR270"/>
  <c r="BE270" s="1"/>
  <c r="BY269"/>
  <c r="S481" i="7"/>
  <c r="K381" i="12" s="1"/>
  <c r="L381" s="1"/>
  <c r="M381" s="1"/>
  <c r="P270" i="13"/>
  <c r="L481" i="7"/>
  <c r="G381" i="12" s="1"/>
  <c r="H381" s="1"/>
  <c r="I381" s="1"/>
  <c r="BN271" i="13" l="1"/>
  <c r="BP271"/>
  <c r="BO271"/>
  <c r="R270"/>
  <c r="AA271" s="1"/>
  <c r="BH270"/>
  <c r="H270"/>
  <c r="K270" s="1"/>
  <c r="AU270"/>
  <c r="BQ271"/>
  <c r="BS271"/>
  <c r="BR271"/>
  <c r="AK271"/>
  <c r="BV270"/>
  <c r="N382" i="12"/>
  <c r="J382"/>
  <c r="O270" i="13"/>
  <c r="Q270" l="1"/>
  <c r="Z271" s="1"/>
  <c r="F481" i="7" s="1"/>
  <c r="BK270" i="13"/>
  <c r="BL271" s="1"/>
  <c r="AT271"/>
  <c r="BJ271" s="1"/>
  <c r="AJ271"/>
  <c r="BU270"/>
  <c r="N270"/>
  <c r="BA271" l="1"/>
  <c r="AS271"/>
  <c r="BF271" s="1"/>
  <c r="BG271"/>
  <c r="AW271"/>
  <c r="J271"/>
  <c r="M271" s="1"/>
  <c r="AI271"/>
  <c r="BT270"/>
  <c r="BW270" s="1"/>
  <c r="BY270" s="1"/>
  <c r="P482" i="7"/>
  <c r="H482"/>
  <c r="Q482"/>
  <c r="K482"/>
  <c r="J482"/>
  <c r="I482"/>
  <c r="N482"/>
  <c r="G482"/>
  <c r="O482"/>
  <c r="R482"/>
  <c r="S271" i="13" l="1"/>
  <c r="AB272" s="1"/>
  <c r="I271"/>
  <c r="R271" s="1"/>
  <c r="AA272" s="1"/>
  <c r="AV271"/>
  <c r="AR271"/>
  <c r="BH271" s="1"/>
  <c r="BI271"/>
  <c r="BX270"/>
  <c r="BE271"/>
  <c r="P271"/>
  <c r="S482" i="7"/>
  <c r="K382" i="12" s="1"/>
  <c r="L382" s="1"/>
  <c r="M382" s="1"/>
  <c r="L482" i="7"/>
  <c r="G382" i="12" s="1"/>
  <c r="H382" s="1"/>
  <c r="I382" s="1"/>
  <c r="L271" i="13" l="1"/>
  <c r="H271"/>
  <c r="BK271" s="1"/>
  <c r="BL272" s="1"/>
  <c r="AU271"/>
  <c r="BO272"/>
  <c r="BN272"/>
  <c r="BP272"/>
  <c r="BS272"/>
  <c r="BR272"/>
  <c r="BQ272"/>
  <c r="AK272"/>
  <c r="BV271"/>
  <c r="N383" i="12"/>
  <c r="O271" i="13"/>
  <c r="Q271"/>
  <c r="Z272" s="1"/>
  <c r="F482" i="7" s="1"/>
  <c r="J383" i="12"/>
  <c r="K271" i="13" l="1"/>
  <c r="N271" s="1"/>
  <c r="AT272"/>
  <c r="AW272" s="1"/>
  <c r="AJ272"/>
  <c r="BU271"/>
  <c r="BA272"/>
  <c r="BG272" l="1"/>
  <c r="AS272"/>
  <c r="I272" s="1"/>
  <c r="J272"/>
  <c r="S272" s="1"/>
  <c r="AB273" s="1"/>
  <c r="BJ272"/>
  <c r="AI272"/>
  <c r="BT271"/>
  <c r="BW271" s="1"/>
  <c r="BY271" s="1"/>
  <c r="R483" i="7"/>
  <c r="G483"/>
  <c r="P483"/>
  <c r="O483"/>
  <c r="Q483"/>
  <c r="I483"/>
  <c r="J483"/>
  <c r="K483"/>
  <c r="H483"/>
  <c r="N483"/>
  <c r="M272" i="13"/>
  <c r="AV272" l="1"/>
  <c r="BF272"/>
  <c r="BI272"/>
  <c r="AR272"/>
  <c r="AU272" s="1"/>
  <c r="BX271"/>
  <c r="R272"/>
  <c r="AA273" s="1"/>
  <c r="L272"/>
  <c r="S483" i="7"/>
  <c r="K383" i="12" s="1"/>
  <c r="L383" s="1"/>
  <c r="M383" s="1"/>
  <c r="L483" i="7"/>
  <c r="G383" i="12" s="1"/>
  <c r="H383" s="1"/>
  <c r="I383" s="1"/>
  <c r="P272" i="13"/>
  <c r="BP273" l="1"/>
  <c r="BO273"/>
  <c r="BN273"/>
  <c r="BE272"/>
  <c r="BH272"/>
  <c r="H272"/>
  <c r="K272" s="1"/>
  <c r="BS273"/>
  <c r="BR273"/>
  <c r="BQ273"/>
  <c r="AK273"/>
  <c r="BV272"/>
  <c r="O272"/>
  <c r="J384" i="12"/>
  <c r="N384"/>
  <c r="BK272" i="13" l="1"/>
  <c r="BL273" s="1"/>
  <c r="Q272"/>
  <c r="Z273" s="1"/>
  <c r="F483" i="7" s="1"/>
  <c r="AT273" i="13"/>
  <c r="J273" s="1"/>
  <c r="AJ273"/>
  <c r="BU272"/>
  <c r="N272"/>
  <c r="BA273" l="1"/>
  <c r="AS273"/>
  <c r="BF273" s="1"/>
  <c r="AW273"/>
  <c r="BJ273"/>
  <c r="BG273"/>
  <c r="AI273"/>
  <c r="BT272"/>
  <c r="BW272" s="1"/>
  <c r="BY272" s="1"/>
  <c r="K484" i="7"/>
  <c r="N484"/>
  <c r="H484"/>
  <c r="I484"/>
  <c r="P484"/>
  <c r="G484"/>
  <c r="R484"/>
  <c r="Q484"/>
  <c r="O484"/>
  <c r="J484"/>
  <c r="M273" i="13"/>
  <c r="S273"/>
  <c r="AB274" s="1"/>
  <c r="AR273" l="1"/>
  <c r="AU273" s="1"/>
  <c r="I273"/>
  <c r="L273" s="1"/>
  <c r="AV273"/>
  <c r="BI273"/>
  <c r="BX272"/>
  <c r="P273"/>
  <c r="L484" i="7"/>
  <c r="G384" i="12" s="1"/>
  <c r="H384" s="1"/>
  <c r="I384" s="1"/>
  <c r="S484" i="7"/>
  <c r="K384" i="12" s="1"/>
  <c r="L384" s="1"/>
  <c r="M384" s="1"/>
  <c r="R273" i="13" l="1"/>
  <c r="AA274" s="1"/>
  <c r="BP274"/>
  <c r="BO274"/>
  <c r="BN274"/>
  <c r="H273"/>
  <c r="K273" s="1"/>
  <c r="BH273"/>
  <c r="BE273"/>
  <c r="BS274"/>
  <c r="BQ274"/>
  <c r="BR274"/>
  <c r="AK274"/>
  <c r="BV273"/>
  <c r="N385" i="12"/>
  <c r="O273" i="13"/>
  <c r="J385" i="12"/>
  <c r="BK273" i="13" l="1"/>
  <c r="BL274" s="1"/>
  <c r="Q273"/>
  <c r="Z274" s="1"/>
  <c r="F484" i="7" s="1"/>
  <c r="AT274" i="13"/>
  <c r="BJ274" s="1"/>
  <c r="AJ274"/>
  <c r="BU273"/>
  <c r="N273"/>
  <c r="J274" l="1"/>
  <c r="S274" s="1"/>
  <c r="AB275" s="1"/>
  <c r="BA274"/>
  <c r="AS274"/>
  <c r="BF274" s="1"/>
  <c r="AW274"/>
  <c r="BG274"/>
  <c r="AI274"/>
  <c r="BT273"/>
  <c r="BW273" s="1"/>
  <c r="BX273" s="1"/>
  <c r="Q485" i="7"/>
  <c r="K485"/>
  <c r="O485"/>
  <c r="J485"/>
  <c r="N485"/>
  <c r="I485"/>
  <c r="H485"/>
  <c r="P485"/>
  <c r="R485"/>
  <c r="G485"/>
  <c r="M274" i="13" l="1"/>
  <c r="P274" s="1"/>
  <c r="I274"/>
  <c r="L274" s="1"/>
  <c r="AV274"/>
  <c r="BI274"/>
  <c r="AR274"/>
  <c r="BE274" s="1"/>
  <c r="BY273"/>
  <c r="S485" i="7"/>
  <c r="K385" i="12" s="1"/>
  <c r="L385" s="1"/>
  <c r="M385" s="1"/>
  <c r="L485" i="7"/>
  <c r="G385" i="12" s="1"/>
  <c r="H385" s="1"/>
  <c r="I385" s="1"/>
  <c r="R274" i="13" l="1"/>
  <c r="AA275" s="1"/>
  <c r="BN275"/>
  <c r="BO275"/>
  <c r="BP275"/>
  <c r="H274"/>
  <c r="Q274" s="1"/>
  <c r="Z275" s="1"/>
  <c r="F485" i="7" s="1"/>
  <c r="AU274" i="13"/>
  <c r="BH274"/>
  <c r="BS275"/>
  <c r="BR275"/>
  <c r="BQ275"/>
  <c r="AK275"/>
  <c r="BV274"/>
  <c r="N386" i="12"/>
  <c r="J386"/>
  <c r="O274" i="13"/>
  <c r="K274" l="1"/>
  <c r="N274" s="1"/>
  <c r="BK274"/>
  <c r="BL275" s="1"/>
  <c r="AT275"/>
  <c r="AW275" s="1"/>
  <c r="AJ275"/>
  <c r="BU274"/>
  <c r="BA275"/>
  <c r="BJ275" l="1"/>
  <c r="BG275"/>
  <c r="J275"/>
  <c r="M275" s="1"/>
  <c r="AS275"/>
  <c r="AV275" s="1"/>
  <c r="AI275"/>
  <c r="AR275" s="1"/>
  <c r="BT274"/>
  <c r="BW274" s="1"/>
  <c r="BX274" s="1"/>
  <c r="I486" i="7"/>
  <c r="R486"/>
  <c r="J486"/>
  <c r="K486"/>
  <c r="O486"/>
  <c r="G486"/>
  <c r="Q486"/>
  <c r="N486"/>
  <c r="H486"/>
  <c r="P486"/>
  <c r="BF275" i="13" l="1"/>
  <c r="BI275"/>
  <c r="I275"/>
  <c r="L275" s="1"/>
  <c r="S275"/>
  <c r="AB276" s="1"/>
  <c r="AU275"/>
  <c r="BY274"/>
  <c r="S486" i="7"/>
  <c r="K386" i="12" s="1"/>
  <c r="L386" s="1"/>
  <c r="M386" s="1"/>
  <c r="P275" i="13"/>
  <c r="L486" i="7"/>
  <c r="G386" i="12" s="1"/>
  <c r="H386" s="1"/>
  <c r="I386" s="1"/>
  <c r="R275" i="13" l="1"/>
  <c r="AA276" s="1"/>
  <c r="BO276"/>
  <c r="BN276"/>
  <c r="BP276"/>
  <c r="BS276"/>
  <c r="BQ276"/>
  <c r="BR276"/>
  <c r="BH275"/>
  <c r="H275"/>
  <c r="BK275" s="1"/>
  <c r="BL276" s="1"/>
  <c r="BE275"/>
  <c r="AK276"/>
  <c r="BV275"/>
  <c r="J387" i="12"/>
  <c r="N387"/>
  <c r="O275" i="13"/>
  <c r="AT276" l="1"/>
  <c r="AW276" s="1"/>
  <c r="K275"/>
  <c r="N275" s="1"/>
  <c r="Q275"/>
  <c r="Z276" s="1"/>
  <c r="F486" i="7" s="1"/>
  <c r="AJ276" i="13"/>
  <c r="BU275"/>
  <c r="BA276" l="1"/>
  <c r="BG276"/>
  <c r="AS276"/>
  <c r="BI276" s="1"/>
  <c r="J276"/>
  <c r="M276" s="1"/>
  <c r="BJ276"/>
  <c r="AI276"/>
  <c r="BT275"/>
  <c r="BW275" s="1"/>
  <c r="BY275" s="1"/>
  <c r="J487" i="7"/>
  <c r="I487"/>
  <c r="O487"/>
  <c r="R487"/>
  <c r="Q487"/>
  <c r="P487"/>
  <c r="H487"/>
  <c r="K487"/>
  <c r="N487"/>
  <c r="G487"/>
  <c r="S276" i="13" l="1"/>
  <c r="AB277" s="1"/>
  <c r="I276"/>
  <c r="L276" s="1"/>
  <c r="AR276"/>
  <c r="H276" s="1"/>
  <c r="BF276"/>
  <c r="AV276"/>
  <c r="BX275"/>
  <c r="S487" i="7"/>
  <c r="K387" i="12" s="1"/>
  <c r="L387" s="1"/>
  <c r="M387" s="1"/>
  <c r="P276" i="13"/>
  <c r="L487" i="7"/>
  <c r="G387" i="12" s="1"/>
  <c r="H387" s="1"/>
  <c r="I387" s="1"/>
  <c r="BP277" i="13" l="1"/>
  <c r="BO277"/>
  <c r="BN277"/>
  <c r="BH276"/>
  <c r="R276"/>
  <c r="AA277" s="1"/>
  <c r="BE276"/>
  <c r="AU276"/>
  <c r="BS277"/>
  <c r="BR277"/>
  <c r="BQ277"/>
  <c r="AK277"/>
  <c r="BV276"/>
  <c r="J388" i="12"/>
  <c r="N388"/>
  <c r="Q276" i="13"/>
  <c r="Z277" s="1"/>
  <c r="BK276"/>
  <c r="BL277" s="1"/>
  <c r="K276"/>
  <c r="O276"/>
  <c r="F487" i="7" l="1"/>
  <c r="AT277" i="13"/>
  <c r="BJ277" s="1"/>
  <c r="AJ277"/>
  <c r="AS277" s="1"/>
  <c r="BU276"/>
  <c r="BA277"/>
  <c r="N276"/>
  <c r="AW277" l="1"/>
  <c r="BG277"/>
  <c r="J277"/>
  <c r="M277" s="1"/>
  <c r="AV277"/>
  <c r="AI277"/>
  <c r="BT276"/>
  <c r="BW276" s="1"/>
  <c r="BX276" s="1"/>
  <c r="Q488" i="7"/>
  <c r="R488"/>
  <c r="K488"/>
  <c r="O488"/>
  <c r="H488"/>
  <c r="N488"/>
  <c r="G488"/>
  <c r="I488"/>
  <c r="J488"/>
  <c r="P488"/>
  <c r="AR277" i="13" l="1"/>
  <c r="BE277" s="1"/>
  <c r="S277"/>
  <c r="AB278" s="1"/>
  <c r="BI277"/>
  <c r="BF277"/>
  <c r="I277"/>
  <c r="L277" s="1"/>
  <c r="BY276"/>
  <c r="L488" i="7"/>
  <c r="G388" i="12" s="1"/>
  <c r="H388" s="1"/>
  <c r="I388" s="1"/>
  <c r="S488" i="7"/>
  <c r="K388" i="12" s="1"/>
  <c r="L388" s="1"/>
  <c r="M388" s="1"/>
  <c r="P277" i="13"/>
  <c r="BP278" l="1"/>
  <c r="BN278"/>
  <c r="BO278"/>
  <c r="R277"/>
  <c r="AA278" s="1"/>
  <c r="BH277"/>
  <c r="H277"/>
  <c r="BK277" s="1"/>
  <c r="BL278" s="1"/>
  <c r="AU277"/>
  <c r="BS278"/>
  <c r="BQ278"/>
  <c r="BR278"/>
  <c r="AK278"/>
  <c r="BV277"/>
  <c r="O277"/>
  <c r="J389" i="12"/>
  <c r="N389"/>
  <c r="K277" i="13" l="1"/>
  <c r="N277" s="1"/>
  <c r="Q277"/>
  <c r="Z278" s="1"/>
  <c r="F488" i="7" s="1"/>
  <c r="AT278" i="13"/>
  <c r="BJ278" s="1"/>
  <c r="AJ278"/>
  <c r="BU277"/>
  <c r="BA278" l="1"/>
  <c r="AW278"/>
  <c r="J278"/>
  <c r="M278" s="1"/>
  <c r="AS278"/>
  <c r="I278" s="1"/>
  <c r="BG278"/>
  <c r="AI278"/>
  <c r="BT277"/>
  <c r="BW277" s="1"/>
  <c r="BY277" s="1"/>
  <c r="N489" i="7"/>
  <c r="I489"/>
  <c r="H489"/>
  <c r="R489"/>
  <c r="P489"/>
  <c r="O489"/>
  <c r="K489"/>
  <c r="J489"/>
  <c r="G489"/>
  <c r="Q489"/>
  <c r="S278" i="13" l="1"/>
  <c r="AB279" s="1"/>
  <c r="AV278"/>
  <c r="BF278"/>
  <c r="AR278"/>
  <c r="BE278" s="1"/>
  <c r="BI278"/>
  <c r="BX277"/>
  <c r="L278"/>
  <c r="R278"/>
  <c r="AA279" s="1"/>
  <c r="L489" i="7"/>
  <c r="G389" i="12" s="1"/>
  <c r="H389" s="1"/>
  <c r="I389" s="1"/>
  <c r="S489" i="7"/>
  <c r="K389" i="12" s="1"/>
  <c r="L389" s="1"/>
  <c r="M389" s="1"/>
  <c r="P278" i="13"/>
  <c r="BN279" l="1"/>
  <c r="BP279"/>
  <c r="BO279"/>
  <c r="H278"/>
  <c r="K278" s="1"/>
  <c r="AU278"/>
  <c r="BH278"/>
  <c r="BS279"/>
  <c r="BR279"/>
  <c r="BQ279"/>
  <c r="AK279"/>
  <c r="BV278"/>
  <c r="N390" i="12"/>
  <c r="O278" i="13"/>
  <c r="J390" i="12"/>
  <c r="Q278" i="13" l="1"/>
  <c r="Z279" s="1"/>
  <c r="F489" i="7" s="1"/>
  <c r="BK278" i="13"/>
  <c r="BL279" s="1"/>
  <c r="AT279"/>
  <c r="BG279" s="1"/>
  <c r="AJ279"/>
  <c r="BU278"/>
  <c r="N278"/>
  <c r="BA279" l="1"/>
  <c r="J279"/>
  <c r="M279" s="1"/>
  <c r="BJ279"/>
  <c r="AW279"/>
  <c r="AS279"/>
  <c r="AV279" s="1"/>
  <c r="AI279"/>
  <c r="BT278"/>
  <c r="BW278" s="1"/>
  <c r="BX278" s="1"/>
  <c r="O490" i="7"/>
  <c r="G490"/>
  <c r="J490"/>
  <c r="N490"/>
  <c r="P490"/>
  <c r="R490"/>
  <c r="K490"/>
  <c r="H490"/>
  <c r="I490"/>
  <c r="Q490"/>
  <c r="S279" i="13" l="1"/>
  <c r="AB280" s="1"/>
  <c r="I279"/>
  <c r="L279" s="1"/>
  <c r="BF279"/>
  <c r="BI279"/>
  <c r="AR279"/>
  <c r="BH279" s="1"/>
  <c r="BY278"/>
  <c r="P279"/>
  <c r="S490" i="7"/>
  <c r="K390" i="12" s="1"/>
  <c r="L390" s="1"/>
  <c r="M390" s="1"/>
  <c r="L490" i="7"/>
  <c r="G390" i="12" s="1"/>
  <c r="H390" s="1"/>
  <c r="I390" s="1"/>
  <c r="H279" i="13" l="1"/>
  <c r="BK279" s="1"/>
  <c r="BL280" s="1"/>
  <c r="R279"/>
  <c r="AA280" s="1"/>
  <c r="BE279"/>
  <c r="AU279"/>
  <c r="BO280"/>
  <c r="BN280"/>
  <c r="BP280"/>
  <c r="BS280"/>
  <c r="BQ280"/>
  <c r="BR280"/>
  <c r="AK280"/>
  <c r="BV279"/>
  <c r="O279"/>
  <c r="J391" i="12"/>
  <c r="Q279" i="13"/>
  <c r="Z280" s="1"/>
  <c r="N391" i="12"/>
  <c r="F490" i="7" l="1"/>
  <c r="K279" i="13"/>
  <c r="N279" s="1"/>
  <c r="AT280"/>
  <c r="BG280" s="1"/>
  <c r="AJ280"/>
  <c r="BU279"/>
  <c r="BA280"/>
  <c r="AS280" l="1"/>
  <c r="BI280" s="1"/>
  <c r="J280"/>
  <c r="M280" s="1"/>
  <c r="AW280"/>
  <c r="BJ280"/>
  <c r="AI280"/>
  <c r="BT279"/>
  <c r="BW279" s="1"/>
  <c r="BY279" s="1"/>
  <c r="O491" i="7"/>
  <c r="I491"/>
  <c r="J491"/>
  <c r="R491"/>
  <c r="N491"/>
  <c r="Q491"/>
  <c r="H491"/>
  <c r="G491"/>
  <c r="P491"/>
  <c r="K491"/>
  <c r="S280" i="13" l="1"/>
  <c r="AB281" s="1"/>
  <c r="AV280"/>
  <c r="BF280"/>
  <c r="I280"/>
  <c r="L280" s="1"/>
  <c r="AR280"/>
  <c r="BE280" s="1"/>
  <c r="BX279"/>
  <c r="P280"/>
  <c r="L491" i="7"/>
  <c r="G391" i="12" s="1"/>
  <c r="H391" s="1"/>
  <c r="I391" s="1"/>
  <c r="S491" i="7"/>
  <c r="K391" i="12" s="1"/>
  <c r="L391" s="1"/>
  <c r="M391" s="1"/>
  <c r="BP281" i="13" l="1"/>
  <c r="BO281"/>
  <c r="BN281"/>
  <c r="R280"/>
  <c r="AA281" s="1"/>
  <c r="BH280"/>
  <c r="AU280"/>
  <c r="H280"/>
  <c r="Q280" s="1"/>
  <c r="Z281" s="1"/>
  <c r="BS281"/>
  <c r="BR281"/>
  <c r="BQ281"/>
  <c r="AK281"/>
  <c r="BV280"/>
  <c r="O280"/>
  <c r="BK280"/>
  <c r="BL281" s="1"/>
  <c r="N392" i="12"/>
  <c r="J392"/>
  <c r="F491" i="7" l="1"/>
  <c r="AT281" i="13"/>
  <c r="BG281" s="1"/>
  <c r="K280"/>
  <c r="AJ281"/>
  <c r="BU280"/>
  <c r="N280"/>
  <c r="BA281"/>
  <c r="BJ281" l="1"/>
  <c r="J281"/>
  <c r="M281" s="1"/>
  <c r="AW281"/>
  <c r="AS281"/>
  <c r="AV281" s="1"/>
  <c r="AI281"/>
  <c r="BT280"/>
  <c r="BW280" s="1"/>
  <c r="BX280" s="1"/>
  <c r="R492" i="7"/>
  <c r="Q492"/>
  <c r="N492"/>
  <c r="K492"/>
  <c r="J492"/>
  <c r="I492"/>
  <c r="H492"/>
  <c r="P492"/>
  <c r="G492"/>
  <c r="O492"/>
  <c r="BI281" i="13" l="1"/>
  <c r="I281"/>
  <c r="L281" s="1"/>
  <c r="BF281"/>
  <c r="AR281"/>
  <c r="AU281" s="1"/>
  <c r="S281"/>
  <c r="AB282" s="1"/>
  <c r="BY280"/>
  <c r="S492" i="7"/>
  <c r="K392" i="12" s="1"/>
  <c r="L392" s="1"/>
  <c r="M392" s="1"/>
  <c r="P281" i="13"/>
  <c r="L492" i="7"/>
  <c r="G392" i="12" s="1"/>
  <c r="H392" s="1"/>
  <c r="I392" s="1"/>
  <c r="R281" i="13" l="1"/>
  <c r="AA282" s="1"/>
  <c r="BN282"/>
  <c r="BP282"/>
  <c r="BO282"/>
  <c r="H281"/>
  <c r="BK281" s="1"/>
  <c r="BL282" s="1"/>
  <c r="BE281"/>
  <c r="BH281"/>
  <c r="BS282"/>
  <c r="BQ282"/>
  <c r="BR282"/>
  <c r="AK282"/>
  <c r="BV281"/>
  <c r="N393" i="12"/>
  <c r="O281" i="13"/>
  <c r="J393" i="12"/>
  <c r="K281" i="13" l="1"/>
  <c r="N281" s="1"/>
  <c r="Q281"/>
  <c r="Z282" s="1"/>
  <c r="F492" i="7" s="1"/>
  <c r="AT282" i="13"/>
  <c r="BG282" s="1"/>
  <c r="AJ282"/>
  <c r="BU281"/>
  <c r="BA282"/>
  <c r="BJ282" l="1"/>
  <c r="AS282"/>
  <c r="BI282" s="1"/>
  <c r="J282"/>
  <c r="S282" s="1"/>
  <c r="AB283" s="1"/>
  <c r="AW282"/>
  <c r="AI282"/>
  <c r="BT281"/>
  <c r="BW281" s="1"/>
  <c r="BX281" s="1"/>
  <c r="H493" i="7"/>
  <c r="N493"/>
  <c r="P493"/>
  <c r="I493"/>
  <c r="J493"/>
  <c r="O493"/>
  <c r="G493"/>
  <c r="R493"/>
  <c r="K493"/>
  <c r="Q493"/>
  <c r="BF282" i="13" l="1"/>
  <c r="M282"/>
  <c r="P282" s="1"/>
  <c r="I282"/>
  <c r="L282" s="1"/>
  <c r="AV282"/>
  <c r="AR282"/>
  <c r="BE282" s="1"/>
  <c r="BY281"/>
  <c r="S493" i="7"/>
  <c r="K393" i="12" s="1"/>
  <c r="L393" s="1"/>
  <c r="M393" s="1"/>
  <c r="L493" i="7"/>
  <c r="G393" i="12" s="1"/>
  <c r="H393" s="1"/>
  <c r="I393" s="1"/>
  <c r="R282" i="13"/>
  <c r="AA283" s="1"/>
  <c r="BN283" l="1"/>
  <c r="BO283"/>
  <c r="BP283"/>
  <c r="H282"/>
  <c r="BK282" s="1"/>
  <c r="BL283" s="1"/>
  <c r="AU282"/>
  <c r="BH282"/>
  <c r="BS283"/>
  <c r="BR283"/>
  <c r="BQ283"/>
  <c r="AK283"/>
  <c r="BV282"/>
  <c r="N394" i="12"/>
  <c r="J394"/>
  <c r="O282" i="13"/>
  <c r="Q282" l="1"/>
  <c r="Z283" s="1"/>
  <c r="F493" i="7" s="1"/>
  <c r="K282" i="13"/>
  <c r="N282" s="1"/>
  <c r="AT283"/>
  <c r="BG283" s="1"/>
  <c r="AJ283"/>
  <c r="BU282"/>
  <c r="BA283" l="1"/>
  <c r="AW283"/>
  <c r="AS283"/>
  <c r="AV283" s="1"/>
  <c r="J283"/>
  <c r="M283" s="1"/>
  <c r="BJ283"/>
  <c r="AI283"/>
  <c r="BT282"/>
  <c r="BW282" s="1"/>
  <c r="BY282" s="1"/>
  <c r="G494" i="7"/>
  <c r="J494"/>
  <c r="O494"/>
  <c r="H494"/>
  <c r="I494"/>
  <c r="Q494"/>
  <c r="P494"/>
  <c r="K494"/>
  <c r="N494"/>
  <c r="R494"/>
  <c r="S283" i="13"/>
  <c r="AB284" s="1"/>
  <c r="BF283" l="1"/>
  <c r="AR283"/>
  <c r="H283" s="1"/>
  <c r="I283"/>
  <c r="R283" s="1"/>
  <c r="AA284" s="1"/>
  <c r="BI283"/>
  <c r="BX282"/>
  <c r="S494" i="7"/>
  <c r="K394" i="12" s="1"/>
  <c r="L394" s="1"/>
  <c r="M394" s="1"/>
  <c r="L494" i="7"/>
  <c r="G394" i="12" s="1"/>
  <c r="H394" s="1"/>
  <c r="I394" s="1"/>
  <c r="P283" i="13"/>
  <c r="L283" l="1"/>
  <c r="BO284"/>
  <c r="BP284"/>
  <c r="BN284"/>
  <c r="AU283"/>
  <c r="BE283"/>
  <c r="BH283"/>
  <c r="BS284"/>
  <c r="BQ284"/>
  <c r="BR284"/>
  <c r="AK284"/>
  <c r="BV283"/>
  <c r="O283"/>
  <c r="J395" i="12"/>
  <c r="N395"/>
  <c r="K283" i="13"/>
  <c r="BK283"/>
  <c r="BL284" s="1"/>
  <c r="Q283"/>
  <c r="Z284" s="1"/>
  <c r="F494" i="7" s="1"/>
  <c r="AT284" i="13" l="1"/>
  <c r="BG284" s="1"/>
  <c r="AJ284"/>
  <c r="BU283"/>
  <c r="BA284"/>
  <c r="N283"/>
  <c r="AS284" l="1"/>
  <c r="BF284" s="1"/>
  <c r="BJ284"/>
  <c r="J284"/>
  <c r="M284" s="1"/>
  <c r="AW284"/>
  <c r="AI284"/>
  <c r="BT283"/>
  <c r="BW283" s="1"/>
  <c r="BX283" s="1"/>
  <c r="S284"/>
  <c r="AB285" s="1"/>
  <c r="G495" i="7"/>
  <c r="O495"/>
  <c r="I495"/>
  <c r="J495"/>
  <c r="K495"/>
  <c r="R495"/>
  <c r="P495"/>
  <c r="Q495"/>
  <c r="N495"/>
  <c r="H495"/>
  <c r="AV284" i="13" l="1"/>
  <c r="BI284"/>
  <c r="AR284"/>
  <c r="AU284" s="1"/>
  <c r="I284"/>
  <c r="BY283"/>
  <c r="P284"/>
  <c r="S495" i="7"/>
  <c r="K395" i="12" s="1"/>
  <c r="L395" s="1"/>
  <c r="M395" s="1"/>
  <c r="L495" i="7"/>
  <c r="G395" i="12" s="1"/>
  <c r="H395" s="1"/>
  <c r="I395" s="1"/>
  <c r="L284" i="13"/>
  <c r="R284"/>
  <c r="AA285" s="1"/>
  <c r="BP285" l="1"/>
  <c r="BO285"/>
  <c r="BN285"/>
  <c r="BE284"/>
  <c r="BH284"/>
  <c r="H284"/>
  <c r="BK284" s="1"/>
  <c r="BL285" s="1"/>
  <c r="BS285"/>
  <c r="BR285"/>
  <c r="BQ285"/>
  <c r="AK285"/>
  <c r="BV284"/>
  <c r="N396" i="12"/>
  <c r="O284" i="13"/>
  <c r="J396" i="12"/>
  <c r="K284" i="13" l="1"/>
  <c r="N284" s="1"/>
  <c r="Q284"/>
  <c r="Z285" s="1"/>
  <c r="F495" i="7" s="1"/>
  <c r="AT285" i="13"/>
  <c r="BG285" s="1"/>
  <c r="AJ285"/>
  <c r="BU284"/>
  <c r="BA285" l="1"/>
  <c r="AS285"/>
  <c r="I285" s="1"/>
  <c r="BJ285"/>
  <c r="J285"/>
  <c r="M285" s="1"/>
  <c r="AW285"/>
  <c r="AI285"/>
  <c r="BT284"/>
  <c r="BW284" s="1"/>
  <c r="BX284" s="1"/>
  <c r="H496" i="7"/>
  <c r="K496"/>
  <c r="I496"/>
  <c r="N496"/>
  <c r="P496"/>
  <c r="J496"/>
  <c r="O496"/>
  <c r="G496"/>
  <c r="R496"/>
  <c r="Q496"/>
  <c r="S285" i="13" l="1"/>
  <c r="AB286" s="1"/>
  <c r="AR285"/>
  <c r="AU285" s="1"/>
  <c r="BF285"/>
  <c r="BI285"/>
  <c r="AV285"/>
  <c r="BY284"/>
  <c r="P285"/>
  <c r="L496" i="7"/>
  <c r="G396" i="12" s="1"/>
  <c r="H396" s="1"/>
  <c r="I396" s="1"/>
  <c r="S496" i="7"/>
  <c r="K396" i="12" s="1"/>
  <c r="L396" s="1"/>
  <c r="M396" s="1"/>
  <c r="R285" i="13"/>
  <c r="AA286" s="1"/>
  <c r="L285"/>
  <c r="BH285" l="1"/>
  <c r="BP286"/>
  <c r="BN286"/>
  <c r="BO286"/>
  <c r="BE285"/>
  <c r="H285"/>
  <c r="K285" s="1"/>
  <c r="BS286"/>
  <c r="BQ286"/>
  <c r="BR286"/>
  <c r="AK286"/>
  <c r="BV285"/>
  <c r="J397" i="12"/>
  <c r="O285" i="13"/>
  <c r="N397" i="12"/>
  <c r="BK285" i="13" l="1"/>
  <c r="BL286" s="1"/>
  <c r="Q285"/>
  <c r="Z286" s="1"/>
  <c r="F496" i="7" s="1"/>
  <c r="AT286" i="13"/>
  <c r="BJ286" s="1"/>
  <c r="AJ286"/>
  <c r="BU285"/>
  <c r="N285"/>
  <c r="BA286" l="1"/>
  <c r="AW286"/>
  <c r="J286"/>
  <c r="M286" s="1"/>
  <c r="BG286"/>
  <c r="AS286"/>
  <c r="AV286" s="1"/>
  <c r="AI286"/>
  <c r="BT285"/>
  <c r="BW285" s="1"/>
  <c r="BY285" s="1"/>
  <c r="R497" i="7"/>
  <c r="Q497"/>
  <c r="P497"/>
  <c r="G497"/>
  <c r="H497"/>
  <c r="I497"/>
  <c r="O497"/>
  <c r="J497"/>
  <c r="N497"/>
  <c r="K497"/>
  <c r="S286" i="13"/>
  <c r="AB287" s="1"/>
  <c r="BF286" l="1"/>
  <c r="I286"/>
  <c r="R286" s="1"/>
  <c r="AA287" s="1"/>
  <c r="BI286"/>
  <c r="AR286"/>
  <c r="H286" s="1"/>
  <c r="BX285"/>
  <c r="P286"/>
  <c r="L497" i="7"/>
  <c r="G397" i="12" s="1"/>
  <c r="H397" s="1"/>
  <c r="I397" s="1"/>
  <c r="S497" i="7"/>
  <c r="K397" i="12" s="1"/>
  <c r="L397" s="1"/>
  <c r="M397" s="1"/>
  <c r="L286" i="13" l="1"/>
  <c r="O286" s="1"/>
  <c r="BN287"/>
  <c r="BO287"/>
  <c r="BP287"/>
  <c r="BE286"/>
  <c r="BH286"/>
  <c r="AU286"/>
  <c r="BS287"/>
  <c r="BR287"/>
  <c r="BQ287"/>
  <c r="AK287"/>
  <c r="BV286"/>
  <c r="N398" i="12"/>
  <c r="J398"/>
  <c r="Q286" i="13"/>
  <c r="Z287" s="1"/>
  <c r="F497" i="7" s="1"/>
  <c r="K286" i="13"/>
  <c r="BK286"/>
  <c r="BL287" s="1"/>
  <c r="AT287" l="1"/>
  <c r="BG287" s="1"/>
  <c r="AJ287"/>
  <c r="BU286"/>
  <c r="N286"/>
  <c r="BA287"/>
  <c r="BJ287" l="1"/>
  <c r="AW287"/>
  <c r="AS287"/>
  <c r="I287" s="1"/>
  <c r="J287"/>
  <c r="AI287"/>
  <c r="BT286"/>
  <c r="BW286" s="1"/>
  <c r="BX286" s="1"/>
  <c r="K498" i="7"/>
  <c r="H498"/>
  <c r="Q498"/>
  <c r="G498"/>
  <c r="P498"/>
  <c r="I498"/>
  <c r="O498"/>
  <c r="R498"/>
  <c r="N498"/>
  <c r="J498"/>
  <c r="S287" i="13"/>
  <c r="AB288" s="1"/>
  <c r="M287"/>
  <c r="BI287" l="1"/>
  <c r="BF287"/>
  <c r="AV287"/>
  <c r="AR287"/>
  <c r="BE287" s="1"/>
  <c r="BY286"/>
  <c r="L287"/>
  <c r="R287"/>
  <c r="AA288" s="1"/>
  <c r="P287"/>
  <c r="L498" i="7"/>
  <c r="G398" i="12" s="1"/>
  <c r="H398" s="1"/>
  <c r="I398" s="1"/>
  <c r="S498" i="7"/>
  <c r="K398" i="12" s="1"/>
  <c r="L398" s="1"/>
  <c r="M398" s="1"/>
  <c r="BO288" i="13" l="1"/>
  <c r="BN288"/>
  <c r="BP288"/>
  <c r="BH287"/>
  <c r="H287"/>
  <c r="BK287" s="1"/>
  <c r="BL288" s="1"/>
  <c r="AU287"/>
  <c r="BS288"/>
  <c r="BQ288"/>
  <c r="BR288"/>
  <c r="AK288"/>
  <c r="BV287"/>
  <c r="O287"/>
  <c r="N399" i="12"/>
  <c r="J399"/>
  <c r="Q287" i="13" l="1"/>
  <c r="Z288" s="1"/>
  <c r="F498" i="7" s="1"/>
  <c r="K287" i="13"/>
  <c r="N287" s="1"/>
  <c r="AT288"/>
  <c r="BJ288" s="1"/>
  <c r="AJ288"/>
  <c r="BU287"/>
  <c r="BA288" l="1"/>
  <c r="J288"/>
  <c r="M288" s="1"/>
  <c r="AW288"/>
  <c r="BG288"/>
  <c r="AS288"/>
  <c r="I288" s="1"/>
  <c r="AI288"/>
  <c r="BT287"/>
  <c r="BW287" s="1"/>
  <c r="BX287" s="1"/>
  <c r="R499" i="7"/>
  <c r="H499"/>
  <c r="J499"/>
  <c r="K499"/>
  <c r="Q499"/>
  <c r="N499"/>
  <c r="P499"/>
  <c r="O499"/>
  <c r="G499"/>
  <c r="I499"/>
  <c r="S288" i="13" l="1"/>
  <c r="AB289" s="1"/>
  <c r="BI288"/>
  <c r="AV288"/>
  <c r="AR288"/>
  <c r="H288" s="1"/>
  <c r="BF288"/>
  <c r="BY287"/>
  <c r="P288"/>
  <c r="S499" i="7"/>
  <c r="K399" i="12" s="1"/>
  <c r="L399" s="1"/>
  <c r="M399" s="1"/>
  <c r="L499" i="7"/>
  <c r="G399" i="12" s="1"/>
  <c r="H399" s="1"/>
  <c r="I399" s="1"/>
  <c r="R288" i="13"/>
  <c r="AA289" s="1"/>
  <c r="L288"/>
  <c r="BP289" l="1"/>
  <c r="BO289"/>
  <c r="BN289"/>
  <c r="BH288"/>
  <c r="AU288"/>
  <c r="BE288"/>
  <c r="BS289"/>
  <c r="BR289"/>
  <c r="BQ289"/>
  <c r="AK289"/>
  <c r="BV288"/>
  <c r="O288"/>
  <c r="N400" i="12"/>
  <c r="K288" i="13"/>
  <c r="Q288"/>
  <c r="Z289" s="1"/>
  <c r="F499" i="7" s="1"/>
  <c r="BK288" i="13"/>
  <c r="BL289" s="1"/>
  <c r="J400" i="12"/>
  <c r="AT289" i="13" l="1"/>
  <c r="BJ289" s="1"/>
  <c r="AJ289"/>
  <c r="BU288"/>
  <c r="N288"/>
  <c r="BA289"/>
  <c r="BG289" l="1"/>
  <c r="J289"/>
  <c r="S289" s="1"/>
  <c r="AB290" s="1"/>
  <c r="AW289"/>
  <c r="AS289"/>
  <c r="AV289" s="1"/>
  <c r="AI289"/>
  <c r="BT288"/>
  <c r="BW288" s="1"/>
  <c r="BY288" s="1"/>
  <c r="I500" i="7"/>
  <c r="K500"/>
  <c r="Q500"/>
  <c r="O500"/>
  <c r="N500"/>
  <c r="G500"/>
  <c r="J500"/>
  <c r="P500"/>
  <c r="H500"/>
  <c r="R500"/>
  <c r="BI289" i="13"/>
  <c r="BF289"/>
  <c r="I289"/>
  <c r="AR289" l="1"/>
  <c r="H289" s="1"/>
  <c r="M289"/>
  <c r="P289" s="1"/>
  <c r="BX288"/>
  <c r="L500" i="7"/>
  <c r="G400" i="12" s="1"/>
  <c r="H400" s="1"/>
  <c r="I400" s="1"/>
  <c r="R289" i="13"/>
  <c r="AA290" s="1"/>
  <c r="L289"/>
  <c r="S500" i="7"/>
  <c r="K400" i="12" s="1"/>
  <c r="L400" s="1"/>
  <c r="M400" s="1"/>
  <c r="BN290" i="13" l="1"/>
  <c r="BP290"/>
  <c r="BO290"/>
  <c r="BE289"/>
  <c r="AU289"/>
  <c r="BH289"/>
  <c r="BS290"/>
  <c r="BQ290"/>
  <c r="BR290"/>
  <c r="AK290"/>
  <c r="BV289"/>
  <c r="J401" i="12"/>
  <c r="BK289" i="13"/>
  <c r="BL290" s="1"/>
  <c r="Q289"/>
  <c r="Z290" s="1"/>
  <c r="F500" i="7" s="1"/>
  <c r="K289" i="13"/>
  <c r="N401" i="12"/>
  <c r="O289" i="13"/>
  <c r="AT290" l="1"/>
  <c r="J290" s="1"/>
  <c r="AJ290"/>
  <c r="BU289"/>
  <c r="BA290"/>
  <c r="N289"/>
  <c r="AS290" l="1"/>
  <c r="BF290" s="1"/>
  <c r="BG290"/>
  <c r="AW290"/>
  <c r="BJ290"/>
  <c r="AI290"/>
  <c r="BT289"/>
  <c r="BW289" s="1"/>
  <c r="BX289" s="1"/>
  <c r="K501" i="7"/>
  <c r="I501"/>
  <c r="H501"/>
  <c r="P501"/>
  <c r="Q501"/>
  <c r="O501"/>
  <c r="R501"/>
  <c r="G501"/>
  <c r="N501"/>
  <c r="J501"/>
  <c r="S290" i="13"/>
  <c r="AB291" s="1"/>
  <c r="M290"/>
  <c r="AV290" l="1"/>
  <c r="I290"/>
  <c r="L290" s="1"/>
  <c r="AR290"/>
  <c r="BH290" s="1"/>
  <c r="BI290"/>
  <c r="BY289"/>
  <c r="H290"/>
  <c r="S501" i="7"/>
  <c r="K401" i="12" s="1"/>
  <c r="L401" s="1"/>
  <c r="M401" s="1"/>
  <c r="P290" i="13"/>
  <c r="L501" i="7"/>
  <c r="G401" i="12" s="1"/>
  <c r="H401" s="1"/>
  <c r="I401" s="1"/>
  <c r="BN291" i="13" l="1"/>
  <c r="BO291"/>
  <c r="BP291"/>
  <c r="R290"/>
  <c r="AA291" s="1"/>
  <c r="BE290"/>
  <c r="AU290"/>
  <c r="BS291"/>
  <c r="BR291"/>
  <c r="BQ291"/>
  <c r="AK291"/>
  <c r="BV290"/>
  <c r="N402" i="12"/>
  <c r="Q290" i="13"/>
  <c r="Z291" s="1"/>
  <c r="BK290"/>
  <c r="BL291" s="1"/>
  <c r="K290"/>
  <c r="J402" i="12"/>
  <c r="O290" i="13"/>
  <c r="F501" i="7" l="1"/>
  <c r="AT291" i="13"/>
  <c r="BG291" s="1"/>
  <c r="AJ291"/>
  <c r="BU290"/>
  <c r="BA291"/>
  <c r="N290"/>
  <c r="AS291" l="1"/>
  <c r="BF291" s="1"/>
  <c r="BJ291"/>
  <c r="AW291"/>
  <c r="J291"/>
  <c r="S291" s="1"/>
  <c r="AB292" s="1"/>
  <c r="AI291"/>
  <c r="BT290"/>
  <c r="BW290" s="1"/>
  <c r="BY290" s="1"/>
  <c r="K502" i="7"/>
  <c r="Q502"/>
  <c r="P502"/>
  <c r="N502"/>
  <c r="O502"/>
  <c r="J502"/>
  <c r="G502"/>
  <c r="R502"/>
  <c r="I502"/>
  <c r="H502"/>
  <c r="AV291" i="13" l="1"/>
  <c r="BI291"/>
  <c r="AR291"/>
  <c r="BH291" s="1"/>
  <c r="M291"/>
  <c r="P291" s="1"/>
  <c r="I291"/>
  <c r="R291" s="1"/>
  <c r="AA292" s="1"/>
  <c r="BX290"/>
  <c r="L502" i="7"/>
  <c r="G402" i="12" s="1"/>
  <c r="H402" s="1"/>
  <c r="I402" s="1"/>
  <c r="S502" i="7"/>
  <c r="K402" i="12" s="1"/>
  <c r="L402" s="1"/>
  <c r="M402" s="1"/>
  <c r="L291" i="13" l="1"/>
  <c r="O291" s="1"/>
  <c r="BO292"/>
  <c r="BN292"/>
  <c r="BP292"/>
  <c r="H291"/>
  <c r="K291" s="1"/>
  <c r="BE291"/>
  <c r="AU291"/>
  <c r="BS292"/>
  <c r="BQ292"/>
  <c r="BR292"/>
  <c r="AK292"/>
  <c r="BV291"/>
  <c r="N403" i="12"/>
  <c r="J403"/>
  <c r="BK291" i="13" l="1"/>
  <c r="BL292" s="1"/>
  <c r="Q291"/>
  <c r="Z292" s="1"/>
  <c r="F502" i="7" s="1"/>
  <c r="AT292" i="13"/>
  <c r="BJ292" s="1"/>
  <c r="AJ292"/>
  <c r="BU291"/>
  <c r="N291"/>
  <c r="AW292" l="1"/>
  <c r="BG292"/>
  <c r="J292"/>
  <c r="M292" s="1"/>
  <c r="BA292"/>
  <c r="AS292"/>
  <c r="BF292" s="1"/>
  <c r="AI292"/>
  <c r="BT291"/>
  <c r="BW291" s="1"/>
  <c r="BY291" s="1"/>
  <c r="P503" i="7"/>
  <c r="H503"/>
  <c r="O503"/>
  <c r="Q503"/>
  <c r="G503"/>
  <c r="K503"/>
  <c r="N503"/>
  <c r="J503"/>
  <c r="R503"/>
  <c r="I503"/>
  <c r="S292" i="13"/>
  <c r="AB293" s="1"/>
  <c r="AV292" l="1"/>
  <c r="I292"/>
  <c r="L292" s="1"/>
  <c r="BI292"/>
  <c r="AR292"/>
  <c r="BH292" s="1"/>
  <c r="BX291"/>
  <c r="P292"/>
  <c r="L503" i="7"/>
  <c r="G403" i="12" s="1"/>
  <c r="H403" s="1"/>
  <c r="I403" s="1"/>
  <c r="S503" i="7"/>
  <c r="K403" i="12" s="1"/>
  <c r="L403" s="1"/>
  <c r="M403" s="1"/>
  <c r="BP293" i="13" l="1"/>
  <c r="BO293"/>
  <c r="BN293"/>
  <c r="R292"/>
  <c r="AA293" s="1"/>
  <c r="H292"/>
  <c r="BK292" s="1"/>
  <c r="BL293" s="1"/>
  <c r="BE292"/>
  <c r="AU292"/>
  <c r="BS293"/>
  <c r="BR293"/>
  <c r="BQ293"/>
  <c r="AK293"/>
  <c r="BV292"/>
  <c r="J404" i="12"/>
  <c r="N404"/>
  <c r="O292" i="13"/>
  <c r="Q292" l="1"/>
  <c r="Z293" s="1"/>
  <c r="F503" i="7" s="1"/>
  <c r="K292" i="13"/>
  <c r="N292" s="1"/>
  <c r="AT293"/>
  <c r="J293" s="1"/>
  <c r="AJ293"/>
  <c r="BU292"/>
  <c r="BA293" l="1"/>
  <c r="AS293"/>
  <c r="BF293" s="1"/>
  <c r="BG293"/>
  <c r="BJ293"/>
  <c r="AW293"/>
  <c r="AI293"/>
  <c r="BT292"/>
  <c r="BW292" s="1"/>
  <c r="BY292" s="1"/>
  <c r="S293"/>
  <c r="AB294" s="1"/>
  <c r="M293"/>
  <c r="O504" i="7"/>
  <c r="G504"/>
  <c r="P504"/>
  <c r="H504"/>
  <c r="Q504"/>
  <c r="K504"/>
  <c r="J504"/>
  <c r="I504"/>
  <c r="N504"/>
  <c r="R504"/>
  <c r="AR293" i="13" l="1"/>
  <c r="BH293" s="1"/>
  <c r="BI293"/>
  <c r="I293"/>
  <c r="L293" s="1"/>
  <c r="AV293"/>
  <c r="BX292"/>
  <c r="S504" i="7"/>
  <c r="K404" i="12" s="1"/>
  <c r="L404" s="1"/>
  <c r="M404" s="1"/>
  <c r="L504" i="7"/>
  <c r="G404" i="12" s="1"/>
  <c r="H404" s="1"/>
  <c r="I404" s="1"/>
  <c r="R293" i="13"/>
  <c r="AA294" s="1"/>
  <c r="P293"/>
  <c r="BN294" l="1"/>
  <c r="BP294"/>
  <c r="BO294"/>
  <c r="BE293"/>
  <c r="AU293"/>
  <c r="H293"/>
  <c r="BK293" s="1"/>
  <c r="BL294" s="1"/>
  <c r="BS294"/>
  <c r="BQ294"/>
  <c r="BR294"/>
  <c r="AK294"/>
  <c r="BV293"/>
  <c r="J405" i="12"/>
  <c r="N405"/>
  <c r="O293" i="13"/>
  <c r="K293" l="1"/>
  <c r="N293" s="1"/>
  <c r="Q293"/>
  <c r="Z294" s="1"/>
  <c r="F504" i="7" s="1"/>
  <c r="AT294" i="13"/>
  <c r="BG294" s="1"/>
  <c r="AJ294"/>
  <c r="BU293"/>
  <c r="BA294" l="1"/>
  <c r="AS294"/>
  <c r="I294" s="1"/>
  <c r="BJ294"/>
  <c r="AW294"/>
  <c r="J294"/>
  <c r="S294" s="1"/>
  <c r="AB295" s="1"/>
  <c r="AI294"/>
  <c r="BT293"/>
  <c r="BW293" s="1"/>
  <c r="BY293" s="1"/>
  <c r="K505" i="7"/>
  <c r="G505"/>
  <c r="R505"/>
  <c r="I505"/>
  <c r="P505"/>
  <c r="N505"/>
  <c r="J505"/>
  <c r="O505"/>
  <c r="H505"/>
  <c r="Q505"/>
  <c r="AV294" i="13" l="1"/>
  <c r="M294"/>
  <c r="P294" s="1"/>
  <c r="BI294"/>
  <c r="AR294"/>
  <c r="BH294" s="1"/>
  <c r="BF294"/>
  <c r="BX293"/>
  <c r="S505" i="7"/>
  <c r="K405" i="12" s="1"/>
  <c r="L405" s="1"/>
  <c r="M405" s="1"/>
  <c r="L505" i="7"/>
  <c r="G405" i="12" s="1"/>
  <c r="H405" s="1"/>
  <c r="I405" s="1"/>
  <c r="R294" i="13"/>
  <c r="AA295" s="1"/>
  <c r="L294"/>
  <c r="BN295" l="1"/>
  <c r="BO295"/>
  <c r="BP295"/>
  <c r="H294"/>
  <c r="Q294" s="1"/>
  <c r="Z295" s="1"/>
  <c r="F505" i="7" s="1"/>
  <c r="BE294" i="13"/>
  <c r="AU294"/>
  <c r="BS295"/>
  <c r="BR295"/>
  <c r="BQ295"/>
  <c r="AK295"/>
  <c r="BV294"/>
  <c r="N406" i="12"/>
  <c r="K294" i="13"/>
  <c r="O294"/>
  <c r="J406" i="12"/>
  <c r="BK294" i="13" l="1"/>
  <c r="BL295" s="1"/>
  <c r="AT295"/>
  <c r="AW295" s="1"/>
  <c r="AJ295"/>
  <c r="BU294"/>
  <c r="BA295"/>
  <c r="N294"/>
  <c r="AS295" l="1"/>
  <c r="I295" s="1"/>
  <c r="J295"/>
  <c r="S295" s="1"/>
  <c r="AB296" s="1"/>
  <c r="BJ295"/>
  <c r="BG295"/>
  <c r="AI295"/>
  <c r="BT294"/>
  <c r="BW294" s="1"/>
  <c r="BY294" s="1"/>
  <c r="N506" i="7"/>
  <c r="O506"/>
  <c r="H506"/>
  <c r="R506"/>
  <c r="J506"/>
  <c r="G506"/>
  <c r="Q506"/>
  <c r="K506"/>
  <c r="I506"/>
  <c r="P506"/>
  <c r="M295" i="13" l="1"/>
  <c r="P295" s="1"/>
  <c r="AV295"/>
  <c r="BF295"/>
  <c r="BI295"/>
  <c r="AR295"/>
  <c r="BH295" s="1"/>
  <c r="BX294"/>
  <c r="L506" i="7"/>
  <c r="G406" i="12" s="1"/>
  <c r="H406" s="1"/>
  <c r="I406" s="1"/>
  <c r="S506" i="7"/>
  <c r="K406" i="12" s="1"/>
  <c r="L406" s="1"/>
  <c r="M406" s="1"/>
  <c r="R295" i="13"/>
  <c r="AA296" s="1"/>
  <c r="L295"/>
  <c r="BO296" l="1"/>
  <c r="BN296"/>
  <c r="BP296"/>
  <c r="AU295"/>
  <c r="H295"/>
  <c r="K295" s="1"/>
  <c r="BE295"/>
  <c r="BS296"/>
  <c r="BQ296"/>
  <c r="BR296"/>
  <c r="AK296"/>
  <c r="BV295"/>
  <c r="N407" i="12"/>
  <c r="J407"/>
  <c r="O295" i="13"/>
  <c r="BK295" l="1"/>
  <c r="BL296" s="1"/>
  <c r="Q295"/>
  <c r="Z296" s="1"/>
  <c r="F506" i="7" s="1"/>
  <c r="AT296" i="13"/>
  <c r="BJ296" s="1"/>
  <c r="AJ296"/>
  <c r="BU295"/>
  <c r="N295"/>
  <c r="BA296" l="1"/>
  <c r="AV296"/>
  <c r="AS296"/>
  <c r="BF296" s="1"/>
  <c r="BG296"/>
  <c r="AW296"/>
  <c r="J296"/>
  <c r="M296" s="1"/>
  <c r="AI296"/>
  <c r="BT295"/>
  <c r="BW295" s="1"/>
  <c r="BY295" s="1"/>
  <c r="P507" i="7"/>
  <c r="H507"/>
  <c r="J507"/>
  <c r="N507"/>
  <c r="O507"/>
  <c r="K507"/>
  <c r="Q507"/>
  <c r="I507"/>
  <c r="G507"/>
  <c r="R507"/>
  <c r="I296" i="13" l="1"/>
  <c r="L296" s="1"/>
  <c r="AR296"/>
  <c r="H296" s="1"/>
  <c r="BI296"/>
  <c r="S296"/>
  <c r="AB297" s="1"/>
  <c r="BX295"/>
  <c r="L507" i="7"/>
  <c r="G407" i="12" s="1"/>
  <c r="H407" s="1"/>
  <c r="I407" s="1"/>
  <c r="S507" i="7"/>
  <c r="K407" i="12" s="1"/>
  <c r="L407" s="1"/>
  <c r="M407" s="1"/>
  <c r="P296" i="13"/>
  <c r="BP297" l="1"/>
  <c r="BO297"/>
  <c r="BN297"/>
  <c r="R296"/>
  <c r="AA297" s="1"/>
  <c r="AU296"/>
  <c r="BE296"/>
  <c r="BH296"/>
  <c r="BS297"/>
  <c r="BR297"/>
  <c r="BQ297"/>
  <c r="AK297"/>
  <c r="BV296"/>
  <c r="J408" i="12"/>
  <c r="O296" i="13"/>
  <c r="N408" i="12"/>
  <c r="K296" i="13"/>
  <c r="BK296"/>
  <c r="BL297" s="1"/>
  <c r="Q296"/>
  <c r="Z297" s="1"/>
  <c r="F507" i="7" s="1"/>
  <c r="AT297" i="13" l="1"/>
  <c r="AW297" s="1"/>
  <c r="AJ297"/>
  <c r="BU296"/>
  <c r="N296"/>
  <c r="BA297"/>
  <c r="AS297" l="1"/>
  <c r="AV297" s="1"/>
  <c r="J297"/>
  <c r="S297" s="1"/>
  <c r="AB298" s="1"/>
  <c r="BG297"/>
  <c r="BJ297"/>
  <c r="AI297"/>
  <c r="BT296"/>
  <c r="BW296" s="1"/>
  <c r="BY296" s="1"/>
  <c r="G508" i="7"/>
  <c r="H508"/>
  <c r="O508"/>
  <c r="P508"/>
  <c r="R508"/>
  <c r="I508"/>
  <c r="Q508"/>
  <c r="N508"/>
  <c r="J508"/>
  <c r="K508"/>
  <c r="BF297" i="13"/>
  <c r="AR297" l="1"/>
  <c r="BH297" s="1"/>
  <c r="BI297"/>
  <c r="I297"/>
  <c r="R297" s="1"/>
  <c r="AA298" s="1"/>
  <c r="M297"/>
  <c r="BX296"/>
  <c r="P297"/>
  <c r="S508" i="7"/>
  <c r="K408" i="12" s="1"/>
  <c r="L408" s="1"/>
  <c r="M408" s="1"/>
  <c r="L508" i="7"/>
  <c r="G408" i="12" s="1"/>
  <c r="H408" s="1"/>
  <c r="I408" s="1"/>
  <c r="BP298" i="13" l="1"/>
  <c r="BN298"/>
  <c r="BO298"/>
  <c r="L297"/>
  <c r="BE297"/>
  <c r="H297"/>
  <c r="BK297" s="1"/>
  <c r="BL298" s="1"/>
  <c r="AU297"/>
  <c r="BS298"/>
  <c r="BQ298"/>
  <c r="BR298"/>
  <c r="AK298"/>
  <c r="BV297"/>
  <c r="N409" i="12"/>
  <c r="O297" i="13"/>
  <c r="J409" i="12"/>
  <c r="Q297" i="13" l="1"/>
  <c r="Z298" s="1"/>
  <c r="F508" i="7" s="1"/>
  <c r="AT298" i="13"/>
  <c r="BG298" s="1"/>
  <c r="K297"/>
  <c r="N297" s="1"/>
  <c r="AJ298"/>
  <c r="BU297"/>
  <c r="BA298" l="1"/>
  <c r="BJ298"/>
  <c r="AW298"/>
  <c r="J298"/>
  <c r="M298" s="1"/>
  <c r="AS298"/>
  <c r="I298" s="1"/>
  <c r="AI298"/>
  <c r="BT297"/>
  <c r="BW297" s="1"/>
  <c r="BX297" s="1"/>
  <c r="O509" i="7"/>
  <c r="K509"/>
  <c r="R509"/>
  <c r="Q509"/>
  <c r="H509"/>
  <c r="N509"/>
  <c r="J509"/>
  <c r="I509"/>
  <c r="G509"/>
  <c r="P509"/>
  <c r="BF298" i="13" l="1"/>
  <c r="BI298"/>
  <c r="S298"/>
  <c r="AB299" s="1"/>
  <c r="AV298"/>
  <c r="AR298"/>
  <c r="H298" s="1"/>
  <c r="BY297"/>
  <c r="R298"/>
  <c r="AA299" s="1"/>
  <c r="L298"/>
  <c r="S509" i="7"/>
  <c r="K409" i="12" s="1"/>
  <c r="L409" s="1"/>
  <c r="M409" s="1"/>
  <c r="P298" i="13"/>
  <c r="L509" i="7"/>
  <c r="G409" i="12" s="1"/>
  <c r="H409" s="1"/>
  <c r="I409" s="1"/>
  <c r="AU298" i="13" l="1"/>
  <c r="BN299"/>
  <c r="BO299"/>
  <c r="BP299"/>
  <c r="BH298"/>
  <c r="BE298"/>
  <c r="BS299"/>
  <c r="BR299"/>
  <c r="BQ299"/>
  <c r="AK299"/>
  <c r="BV298"/>
  <c r="O298"/>
  <c r="J410" i="12"/>
  <c r="BK298" i="13"/>
  <c r="BL299" s="1"/>
  <c r="K298"/>
  <c r="Q298"/>
  <c r="Z299" s="1"/>
  <c r="F509" i="7" s="1"/>
  <c r="N410" i="12"/>
  <c r="AT299" i="13" l="1"/>
  <c r="J299" s="1"/>
  <c r="AJ299"/>
  <c r="BU298"/>
  <c r="N298"/>
  <c r="BA299"/>
  <c r="BG299" l="1"/>
  <c r="AS299"/>
  <c r="I299" s="1"/>
  <c r="BJ299"/>
  <c r="AW299"/>
  <c r="AI299"/>
  <c r="BT298"/>
  <c r="BW298" s="1"/>
  <c r="BY298" s="1"/>
  <c r="N510" i="7"/>
  <c r="H510"/>
  <c r="O510"/>
  <c r="R510"/>
  <c r="Q510"/>
  <c r="J510"/>
  <c r="I510"/>
  <c r="K510"/>
  <c r="G510"/>
  <c r="P510"/>
  <c r="M299" i="13"/>
  <c r="S299"/>
  <c r="AB300" s="1"/>
  <c r="AR299" l="1"/>
  <c r="AU299" s="1"/>
  <c r="BF299"/>
  <c r="BI299"/>
  <c r="AV299"/>
  <c r="BX298"/>
  <c r="L510" i="7"/>
  <c r="G410" i="12" s="1"/>
  <c r="H410" s="1"/>
  <c r="I410" s="1"/>
  <c r="S510" i="7"/>
  <c r="K410" i="12" s="1"/>
  <c r="L410" s="1"/>
  <c r="M410" s="1"/>
  <c r="P299" i="13"/>
  <c r="L299"/>
  <c r="R299"/>
  <c r="AA300" s="1"/>
  <c r="BO300" l="1"/>
  <c r="BN300"/>
  <c r="BP300"/>
  <c r="BH299"/>
  <c r="BE299"/>
  <c r="H299"/>
  <c r="BK299" s="1"/>
  <c r="BL300" s="1"/>
  <c r="BS300"/>
  <c r="BQ300"/>
  <c r="BR300"/>
  <c r="AK300"/>
  <c r="BV299"/>
  <c r="J411" i="12"/>
  <c r="O299" i="13"/>
  <c r="N411" i="12"/>
  <c r="K299" i="13" l="1"/>
  <c r="N299" s="1"/>
  <c r="AT300"/>
  <c r="AW300" s="1"/>
  <c r="Q299"/>
  <c r="Z300" s="1"/>
  <c r="F510" i="7" s="1"/>
  <c r="AJ300" i="13"/>
  <c r="BU299"/>
  <c r="BA300" l="1"/>
  <c r="BG300"/>
  <c r="J300"/>
  <c r="M300" s="1"/>
  <c r="BJ300"/>
  <c r="AS300"/>
  <c r="AV300" s="1"/>
  <c r="AI300"/>
  <c r="BT299"/>
  <c r="BW299" s="1"/>
  <c r="BY299" s="1"/>
  <c r="G511" i="7"/>
  <c r="R511"/>
  <c r="I511"/>
  <c r="H511"/>
  <c r="P511"/>
  <c r="K511"/>
  <c r="N511"/>
  <c r="J511"/>
  <c r="Q511"/>
  <c r="O511"/>
  <c r="S300" i="13" l="1"/>
  <c r="AB301" s="1"/>
  <c r="BI300"/>
  <c r="AR300"/>
  <c r="BH300" s="1"/>
  <c r="I300"/>
  <c r="R300" s="1"/>
  <c r="AA301" s="1"/>
  <c r="BF300"/>
  <c r="BX299"/>
  <c r="L511" i="7"/>
  <c r="G411" i="12" s="1"/>
  <c r="H411" s="1"/>
  <c r="I411" s="1"/>
  <c r="P300" i="13"/>
  <c r="S511" i="7"/>
  <c r="K411" i="12" s="1"/>
  <c r="L411" s="1"/>
  <c r="M411" s="1"/>
  <c r="BE300" i="13"/>
  <c r="L300"/>
  <c r="H300" l="1"/>
  <c r="AU300"/>
  <c r="BP301"/>
  <c r="BO301"/>
  <c r="BN301"/>
  <c r="BS301"/>
  <c r="BR301"/>
  <c r="BQ301"/>
  <c r="AK301"/>
  <c r="BV300"/>
  <c r="N412" i="12"/>
  <c r="J412"/>
  <c r="O300" i="13"/>
  <c r="K300"/>
  <c r="Q300"/>
  <c r="Z301" s="1"/>
  <c r="F511" i="7" s="1"/>
  <c r="BK300" i="13"/>
  <c r="BL301" s="1"/>
  <c r="AT301" l="1"/>
  <c r="BJ301" s="1"/>
  <c r="AJ301"/>
  <c r="BU300"/>
  <c r="BA301"/>
  <c r="N300"/>
  <c r="BG301" l="1"/>
  <c r="AS301"/>
  <c r="I301" s="1"/>
  <c r="J301"/>
  <c r="AW301"/>
  <c r="AI301"/>
  <c r="AR301" s="1"/>
  <c r="BT300"/>
  <c r="BW300" s="1"/>
  <c r="BY300" s="1"/>
  <c r="P512" i="7"/>
  <c r="N512"/>
  <c r="R512"/>
  <c r="O512"/>
  <c r="Q512"/>
  <c r="G512"/>
  <c r="H512"/>
  <c r="I512"/>
  <c r="J512"/>
  <c r="K512"/>
  <c r="S301" i="13"/>
  <c r="AB302" s="1"/>
  <c r="M301"/>
  <c r="BI301" l="1"/>
  <c r="AV301"/>
  <c r="BF301"/>
  <c r="AU301"/>
  <c r="BX300"/>
  <c r="P301"/>
  <c r="L512" i="7"/>
  <c r="G412" i="12" s="1"/>
  <c r="H412" s="1"/>
  <c r="I412" s="1"/>
  <c r="S512" i="7"/>
  <c r="K412" i="12" s="1"/>
  <c r="L412" s="1"/>
  <c r="M412" s="1"/>
  <c r="L301" i="13"/>
  <c r="R301"/>
  <c r="AA302" s="1"/>
  <c r="BP302" l="1"/>
  <c r="BN302"/>
  <c r="BO302"/>
  <c r="BS302"/>
  <c r="BQ302"/>
  <c r="BR302"/>
  <c r="BE301"/>
  <c r="H301"/>
  <c r="BK301" s="1"/>
  <c r="BL302" s="1"/>
  <c r="BH301"/>
  <c r="AK302"/>
  <c r="BV301"/>
  <c r="Q301"/>
  <c r="Z302" s="1"/>
  <c r="F512" i="7" s="1"/>
  <c r="O301" i="13"/>
  <c r="N413" i="12"/>
  <c r="J413"/>
  <c r="AT302" i="13" l="1"/>
  <c r="J302" s="1"/>
  <c r="K301"/>
  <c r="N301" s="1"/>
  <c r="AJ302"/>
  <c r="BU301"/>
  <c r="BA302"/>
  <c r="AW302" l="1"/>
  <c r="BJ302"/>
  <c r="BG302"/>
  <c r="AS302"/>
  <c r="I302" s="1"/>
  <c r="AI302"/>
  <c r="BT301"/>
  <c r="BW301" s="1"/>
  <c r="BY301" s="1"/>
  <c r="M302"/>
  <c r="S302"/>
  <c r="AB303" s="1"/>
  <c r="R513" i="7"/>
  <c r="H513"/>
  <c r="N513"/>
  <c r="K513"/>
  <c r="I513"/>
  <c r="G513"/>
  <c r="Q513"/>
  <c r="P513"/>
  <c r="J513"/>
  <c r="O513"/>
  <c r="BI302" i="13"/>
  <c r="AV302" l="1"/>
  <c r="BF302"/>
  <c r="AR302"/>
  <c r="BE302" s="1"/>
  <c r="BX301"/>
  <c r="L302"/>
  <c r="R302"/>
  <c r="AA303" s="1"/>
  <c r="S513" i="7"/>
  <c r="K413" i="12" s="1"/>
  <c r="L413" s="1"/>
  <c r="M413" s="1"/>
  <c r="P302" i="13"/>
  <c r="L513" i="7"/>
  <c r="G413" i="12" s="1"/>
  <c r="H413" s="1"/>
  <c r="I413" s="1"/>
  <c r="BN303" i="13" l="1"/>
  <c r="BO303"/>
  <c r="BP303"/>
  <c r="H302"/>
  <c r="Q302" s="1"/>
  <c r="Z303" s="1"/>
  <c r="F513" i="7" s="1"/>
  <c r="AU302" i="13"/>
  <c r="BH302"/>
  <c r="BS303"/>
  <c r="BR303"/>
  <c r="BQ303"/>
  <c r="AK303"/>
  <c r="BV302"/>
  <c r="J414" i="12"/>
  <c r="N414"/>
  <c r="O302" i="13"/>
  <c r="BK302" l="1"/>
  <c r="BL303" s="1"/>
  <c r="K302"/>
  <c r="N302" s="1"/>
  <c r="AT303"/>
  <c r="J303" s="1"/>
  <c r="AJ303"/>
  <c r="BU302"/>
  <c r="BA303"/>
  <c r="BG303" l="1"/>
  <c r="AW303"/>
  <c r="AS303"/>
  <c r="I303" s="1"/>
  <c r="BJ303"/>
  <c r="AI303"/>
  <c r="BT302"/>
  <c r="BW302" s="1"/>
  <c r="BY302" s="1"/>
  <c r="M303"/>
  <c r="S303"/>
  <c r="AB304" s="1"/>
  <c r="J514" i="7"/>
  <c r="N514"/>
  <c r="Q514"/>
  <c r="P514"/>
  <c r="R514"/>
  <c r="H514"/>
  <c r="O514"/>
  <c r="K514"/>
  <c r="G514"/>
  <c r="I514"/>
  <c r="AV303" i="13" l="1"/>
  <c r="BF303"/>
  <c r="BI303"/>
  <c r="AR303"/>
  <c r="AU303" s="1"/>
  <c r="BX302"/>
  <c r="L514" i="7"/>
  <c r="G414" i="12" s="1"/>
  <c r="H414" s="1"/>
  <c r="I414" s="1"/>
  <c r="P303" i="13"/>
  <c r="S514" i="7"/>
  <c r="K414" i="12" s="1"/>
  <c r="L414" s="1"/>
  <c r="M414" s="1"/>
  <c r="L303" i="13"/>
  <c r="R303"/>
  <c r="AA304" s="1"/>
  <c r="BE303" l="1"/>
  <c r="BO304"/>
  <c r="BN304"/>
  <c r="BP304"/>
  <c r="H303"/>
  <c r="Q303" s="1"/>
  <c r="Z304" s="1"/>
  <c r="F514" i="7" s="1"/>
  <c r="BH303" i="13"/>
  <c r="BS304"/>
  <c r="BQ304"/>
  <c r="BR304"/>
  <c r="AK304"/>
  <c r="BV303"/>
  <c r="N415" i="12"/>
  <c r="J415"/>
  <c r="O303" i="13"/>
  <c r="BK303" l="1"/>
  <c r="BL304" s="1"/>
  <c r="K303"/>
  <c r="AT304"/>
  <c r="BJ304" s="1"/>
  <c r="AJ304"/>
  <c r="BU303"/>
  <c r="N303"/>
  <c r="BA304"/>
  <c r="AS304" l="1"/>
  <c r="I304" s="1"/>
  <c r="BG304"/>
  <c r="J304"/>
  <c r="S304" s="1"/>
  <c r="AB305" s="1"/>
  <c r="AW304"/>
  <c r="AI304"/>
  <c r="BT303"/>
  <c r="BW303" s="1"/>
  <c r="BY303" s="1"/>
  <c r="R515" i="7"/>
  <c r="H515"/>
  <c r="J515"/>
  <c r="I515"/>
  <c r="K515"/>
  <c r="Q515"/>
  <c r="P515"/>
  <c r="O515"/>
  <c r="N515"/>
  <c r="G515"/>
  <c r="M304" i="13"/>
  <c r="BF304" l="1"/>
  <c r="BI304"/>
  <c r="AV304"/>
  <c r="AR304"/>
  <c r="H304" s="1"/>
  <c r="BX303"/>
  <c r="L515" i="7"/>
  <c r="G415" i="12" s="1"/>
  <c r="H415" s="1"/>
  <c r="I415" s="1"/>
  <c r="P304" i="13"/>
  <c r="BE304"/>
  <c r="R304"/>
  <c r="AA305" s="1"/>
  <c r="L304"/>
  <c r="S515" i="7"/>
  <c r="K415" i="12" s="1"/>
  <c r="L415" s="1"/>
  <c r="M415" s="1"/>
  <c r="BH304" i="13" l="1"/>
  <c r="BP305"/>
  <c r="BO305"/>
  <c r="BN305"/>
  <c r="AU304"/>
  <c r="BS305"/>
  <c r="BR305"/>
  <c r="BQ305"/>
  <c r="AK305"/>
  <c r="BV304"/>
  <c r="J416" i="12"/>
  <c r="O304" i="13"/>
  <c r="N416" i="12"/>
  <c r="K304" i="13"/>
  <c r="BK304"/>
  <c r="BL305" s="1"/>
  <c r="Q304"/>
  <c r="Z305" s="1"/>
  <c r="F515" i="7" s="1"/>
  <c r="AT305" i="13" l="1"/>
  <c r="J305" s="1"/>
  <c r="AJ305"/>
  <c r="BU304"/>
  <c r="N304"/>
  <c r="BA305"/>
  <c r="AW305" l="1"/>
  <c r="AS305"/>
  <c r="BI305" s="1"/>
  <c r="BG305"/>
  <c r="BJ305"/>
  <c r="AI305"/>
  <c r="BT304"/>
  <c r="BW304" s="1"/>
  <c r="BY304" s="1"/>
  <c r="P516" i="7"/>
  <c r="R516"/>
  <c r="J516"/>
  <c r="H516"/>
  <c r="I516"/>
  <c r="K516"/>
  <c r="G516"/>
  <c r="Q516"/>
  <c r="O516"/>
  <c r="N516"/>
  <c r="M305" i="13"/>
  <c r="S305"/>
  <c r="AB306" s="1"/>
  <c r="AV305" l="1"/>
  <c r="BF305"/>
  <c r="I305"/>
  <c r="L305" s="1"/>
  <c r="AR305"/>
  <c r="BH305" s="1"/>
  <c r="BX304"/>
  <c r="S516" i="7"/>
  <c r="K416" i="12" s="1"/>
  <c r="L416" s="1"/>
  <c r="M416" s="1"/>
  <c r="P305" i="13"/>
  <c r="L516" i="7"/>
  <c r="G416" i="12" s="1"/>
  <c r="H416" s="1"/>
  <c r="I416" s="1"/>
  <c r="BP306" i="13" l="1"/>
  <c r="BN306"/>
  <c r="BO306"/>
  <c r="R305"/>
  <c r="AA306" s="1"/>
  <c r="AU305"/>
  <c r="H305"/>
  <c r="BK305" s="1"/>
  <c r="BL306" s="1"/>
  <c r="BE305"/>
  <c r="BS306"/>
  <c r="BQ306"/>
  <c r="BR306"/>
  <c r="AK306"/>
  <c r="BV305"/>
  <c r="J417" i="12"/>
  <c r="O305" i="13"/>
  <c r="N417" i="12"/>
  <c r="K305" i="13" l="1"/>
  <c r="N305" s="1"/>
  <c r="AW306"/>
  <c r="AT306"/>
  <c r="BJ306" s="1"/>
  <c r="Q305"/>
  <c r="Z306" s="1"/>
  <c r="F516" i="7" s="1"/>
  <c r="AJ306" i="13"/>
  <c r="BU305"/>
  <c r="J306" l="1"/>
  <c r="M306" s="1"/>
  <c r="BA306"/>
  <c r="BG306"/>
  <c r="AS306"/>
  <c r="AV306" s="1"/>
  <c r="AI306"/>
  <c r="BT305"/>
  <c r="BW305" s="1"/>
  <c r="BY305" s="1"/>
  <c r="J517" i="7"/>
  <c r="O517"/>
  <c r="P517"/>
  <c r="H517"/>
  <c r="G517"/>
  <c r="K517"/>
  <c r="N517"/>
  <c r="Q517"/>
  <c r="R517"/>
  <c r="I517"/>
  <c r="I306" i="13"/>
  <c r="S306" l="1"/>
  <c r="AB307" s="1"/>
  <c r="AR306"/>
  <c r="AU306" s="1"/>
  <c r="BF306"/>
  <c r="BI306"/>
  <c r="BX305"/>
  <c r="S517" i="7"/>
  <c r="K417" i="12" s="1"/>
  <c r="L417" s="1"/>
  <c r="M417" s="1"/>
  <c r="P306" i="13"/>
  <c r="L306"/>
  <c r="R306"/>
  <c r="AA307" s="1"/>
  <c r="L517" i="7"/>
  <c r="G417" i="12" s="1"/>
  <c r="H417" s="1"/>
  <c r="I417" s="1"/>
  <c r="BN307" i="13" l="1"/>
  <c r="BO307"/>
  <c r="BP307"/>
  <c r="H306"/>
  <c r="BK306" s="1"/>
  <c r="BL307" s="1"/>
  <c r="BE306"/>
  <c r="BH306"/>
  <c r="BS307"/>
  <c r="BR307"/>
  <c r="BQ307"/>
  <c r="AK307"/>
  <c r="BV306"/>
  <c r="N418" i="12"/>
  <c r="J418"/>
  <c r="O306" i="13"/>
  <c r="Q306" l="1"/>
  <c r="Z307" s="1"/>
  <c r="F517" i="7" s="1"/>
  <c r="K306" i="13"/>
  <c r="N306" s="1"/>
  <c r="AT307"/>
  <c r="AW307" s="1"/>
  <c r="AJ307"/>
  <c r="BU306"/>
  <c r="BG307" l="1"/>
  <c r="J307"/>
  <c r="M307" s="1"/>
  <c r="BJ307"/>
  <c r="BA307"/>
  <c r="AS307"/>
  <c r="AV307" s="1"/>
  <c r="AI307"/>
  <c r="BT306"/>
  <c r="BW306" s="1"/>
  <c r="BX306" s="1"/>
  <c r="P518" i="7"/>
  <c r="N518"/>
  <c r="I518"/>
  <c r="K518"/>
  <c r="J518"/>
  <c r="G518"/>
  <c r="R518"/>
  <c r="H518"/>
  <c r="O518"/>
  <c r="Q518"/>
  <c r="S307" i="13" l="1"/>
  <c r="AB308" s="1"/>
  <c r="I307"/>
  <c r="L307" s="1"/>
  <c r="AR307"/>
  <c r="BE307" s="1"/>
  <c r="BF307"/>
  <c r="BI307"/>
  <c r="BY306"/>
  <c r="L518" i="7"/>
  <c r="G418" i="12" s="1"/>
  <c r="H418" s="1"/>
  <c r="I418" s="1"/>
  <c r="P307" i="13"/>
  <c r="BH307"/>
  <c r="S518" i="7"/>
  <c r="K418" i="12" s="1"/>
  <c r="L418" s="1"/>
  <c r="M418" s="1"/>
  <c r="BO308" i="13" l="1"/>
  <c r="BN308"/>
  <c r="BP308"/>
  <c r="R307"/>
  <c r="AA308" s="1"/>
  <c r="AU307"/>
  <c r="H307"/>
  <c r="K307" s="1"/>
  <c r="BS308"/>
  <c r="BQ308"/>
  <c r="BR308"/>
  <c r="AK308"/>
  <c r="BV307"/>
  <c r="J419" i="12"/>
  <c r="O307" i="13"/>
  <c r="N419" i="12"/>
  <c r="BK307" i="13" l="1"/>
  <c r="BL308" s="1"/>
  <c r="AT308"/>
  <c r="J308" s="1"/>
  <c r="Q307"/>
  <c r="Z308" s="1"/>
  <c r="F518" i="7" s="1"/>
  <c r="AJ308" i="13"/>
  <c r="BU307"/>
  <c r="N307"/>
  <c r="BA308" l="1"/>
  <c r="BG308"/>
  <c r="BJ308"/>
  <c r="AW308"/>
  <c r="AS308"/>
  <c r="BF308" s="1"/>
  <c r="AI308"/>
  <c r="BT307"/>
  <c r="BW307" s="1"/>
  <c r="BX307" s="1"/>
  <c r="S308"/>
  <c r="AB309" s="1"/>
  <c r="M308"/>
  <c r="I519" i="7"/>
  <c r="Q519"/>
  <c r="J519"/>
  <c r="N519"/>
  <c r="P519"/>
  <c r="O519"/>
  <c r="G519"/>
  <c r="K519"/>
  <c r="R519"/>
  <c r="H519"/>
  <c r="AV308" i="13" l="1"/>
  <c r="BI308"/>
  <c r="I308"/>
  <c r="R308" s="1"/>
  <c r="AA309" s="1"/>
  <c r="AR308"/>
  <c r="BH308" s="1"/>
  <c r="BY307"/>
  <c r="L519" i="7"/>
  <c r="G419" i="12" s="1"/>
  <c r="H419" s="1"/>
  <c r="I419" s="1"/>
  <c r="P308" i="13"/>
  <c r="S519" i="7"/>
  <c r="K419" i="12" s="1"/>
  <c r="L419" s="1"/>
  <c r="M419" s="1"/>
  <c r="BE308" i="13" l="1"/>
  <c r="AU308"/>
  <c r="BP309"/>
  <c r="BO309"/>
  <c r="BN309"/>
  <c r="L308"/>
  <c r="O308" s="1"/>
  <c r="H308"/>
  <c r="K308" s="1"/>
  <c r="BS309"/>
  <c r="BR309"/>
  <c r="BQ309"/>
  <c r="AK309"/>
  <c r="BV308"/>
  <c r="N420" i="12"/>
  <c r="J420"/>
  <c r="Q308" i="13" l="1"/>
  <c r="Z309" s="1"/>
  <c r="F519" i="7" s="1"/>
  <c r="BK308" i="13"/>
  <c r="BL309" s="1"/>
  <c r="AT309"/>
  <c r="BJ309" s="1"/>
  <c r="AJ309"/>
  <c r="BU308"/>
  <c r="N308"/>
  <c r="BA309" l="1"/>
  <c r="AS309"/>
  <c r="AV309" s="1"/>
  <c r="BG309"/>
  <c r="J309"/>
  <c r="AW309"/>
  <c r="AI309"/>
  <c r="BT308"/>
  <c r="BW308" s="1"/>
  <c r="BX308" s="1"/>
  <c r="O520" i="7"/>
  <c r="Q520"/>
  <c r="K520"/>
  <c r="P520"/>
  <c r="N520"/>
  <c r="H520"/>
  <c r="I520"/>
  <c r="G520"/>
  <c r="J520"/>
  <c r="R520"/>
  <c r="M309" i="13"/>
  <c r="S309"/>
  <c r="AB310" s="1"/>
  <c r="I309" l="1"/>
  <c r="L309" s="1"/>
  <c r="BF309"/>
  <c r="BI309"/>
  <c r="AR309"/>
  <c r="BH309" s="1"/>
  <c r="BY308"/>
  <c r="P309"/>
  <c r="S520" i="7"/>
  <c r="K420" i="12" s="1"/>
  <c r="L420" s="1"/>
  <c r="M420" s="1"/>
  <c r="L520" i="7"/>
  <c r="G420" i="12" s="1"/>
  <c r="H420" s="1"/>
  <c r="I420" s="1"/>
  <c r="BP310" i="13" l="1"/>
  <c r="BN310"/>
  <c r="BO310"/>
  <c r="H309"/>
  <c r="Q309" s="1"/>
  <c r="Z310" s="1"/>
  <c r="BE309"/>
  <c r="R309"/>
  <c r="AA310" s="1"/>
  <c r="AU309"/>
  <c r="BS310"/>
  <c r="BQ310"/>
  <c r="BR310"/>
  <c r="AK310"/>
  <c r="BV309"/>
  <c r="N421" i="12"/>
  <c r="O309" i="13"/>
  <c r="J421" i="12"/>
  <c r="K309" i="13"/>
  <c r="F520" i="7" l="1"/>
  <c r="BK309" i="13"/>
  <c r="BL310" s="1"/>
  <c r="AT310"/>
  <c r="AW310" s="1"/>
  <c r="AJ310"/>
  <c r="BU309"/>
  <c r="BA310"/>
  <c r="N309"/>
  <c r="BG310" l="1"/>
  <c r="BJ310"/>
  <c r="J310"/>
  <c r="S310" s="1"/>
  <c r="AB311" s="1"/>
  <c r="AS310"/>
  <c r="AV310" s="1"/>
  <c r="AI310"/>
  <c r="BT309"/>
  <c r="BW309" s="1"/>
  <c r="BY309" s="1"/>
  <c r="BF310"/>
  <c r="O521" i="7"/>
  <c r="I521"/>
  <c r="J521"/>
  <c r="G521"/>
  <c r="P521"/>
  <c r="H521"/>
  <c r="N521"/>
  <c r="Q521"/>
  <c r="K521"/>
  <c r="R521"/>
  <c r="I310" i="13" l="1"/>
  <c r="R310" s="1"/>
  <c r="AA311" s="1"/>
  <c r="BI310"/>
  <c r="M310"/>
  <c r="P310" s="1"/>
  <c r="AR310"/>
  <c r="BH310" s="1"/>
  <c r="BX309"/>
  <c r="S521" i="7"/>
  <c r="K421" i="12" s="1"/>
  <c r="L421" s="1"/>
  <c r="M421" s="1"/>
  <c r="L521" i="7"/>
  <c r="G421" i="12" s="1"/>
  <c r="H421" s="1"/>
  <c r="I421" s="1"/>
  <c r="L310" i="13" l="1"/>
  <c r="BN311"/>
  <c r="BO311"/>
  <c r="BP311"/>
  <c r="H310"/>
  <c r="Q310" s="1"/>
  <c r="Z311" s="1"/>
  <c r="F521" i="7" s="1"/>
  <c r="AU310" i="13"/>
  <c r="BE310"/>
  <c r="BS311"/>
  <c r="BR311"/>
  <c r="BQ311"/>
  <c r="AK311"/>
  <c r="BV310"/>
  <c r="O310"/>
  <c r="N422" i="12"/>
  <c r="J422"/>
  <c r="BK310" i="13" l="1"/>
  <c r="BL311" s="1"/>
  <c r="K310"/>
  <c r="AT311"/>
  <c r="J311" s="1"/>
  <c r="AJ311"/>
  <c r="BU310"/>
  <c r="N310"/>
  <c r="BA311"/>
  <c r="AS311" l="1"/>
  <c r="I311" s="1"/>
  <c r="BJ311"/>
  <c r="AW311"/>
  <c r="BG311"/>
  <c r="AI311"/>
  <c r="BT310"/>
  <c r="BW310" s="1"/>
  <c r="BY310" s="1"/>
  <c r="M311"/>
  <c r="S311"/>
  <c r="AB312" s="1"/>
  <c r="H522" i="7"/>
  <c r="O522"/>
  <c r="G522"/>
  <c r="R522"/>
  <c r="Q522"/>
  <c r="J522"/>
  <c r="P522"/>
  <c r="I522"/>
  <c r="K522"/>
  <c r="N522"/>
  <c r="AV311" i="13" l="1"/>
  <c r="BF311"/>
  <c r="AR311"/>
  <c r="BH311" s="1"/>
  <c r="BI311"/>
  <c r="BX310"/>
  <c r="L522" i="7"/>
  <c r="G422" i="12" s="1"/>
  <c r="H422" s="1"/>
  <c r="I422" s="1"/>
  <c r="BE311" i="13"/>
  <c r="S522" i="7"/>
  <c r="K422" i="12" s="1"/>
  <c r="L422" s="1"/>
  <c r="M422" s="1"/>
  <c r="P311" i="13"/>
  <c r="R311"/>
  <c r="AA312" s="1"/>
  <c r="L311"/>
  <c r="BO312" l="1"/>
  <c r="BN312"/>
  <c r="BP312"/>
  <c r="AU311"/>
  <c r="H311"/>
  <c r="K311" s="1"/>
  <c r="BS312"/>
  <c r="BQ312"/>
  <c r="BR312"/>
  <c r="AK312"/>
  <c r="BV311"/>
  <c r="O311"/>
  <c r="J423" i="12"/>
  <c r="N423"/>
  <c r="Q311" i="13" l="1"/>
  <c r="Z312" s="1"/>
  <c r="F522" i="7" s="1"/>
  <c r="AT312" i="13"/>
  <c r="J312" s="1"/>
  <c r="BK311"/>
  <c r="BL312" s="1"/>
  <c r="AJ312"/>
  <c r="BU311"/>
  <c r="N311"/>
  <c r="BA312" l="1"/>
  <c r="AW312"/>
  <c r="BJ312"/>
  <c r="BG312"/>
  <c r="AS312"/>
  <c r="AV312" s="1"/>
  <c r="AI312"/>
  <c r="BT311"/>
  <c r="BW311" s="1"/>
  <c r="BY311" s="1"/>
  <c r="H523" i="7"/>
  <c r="N523"/>
  <c r="J523"/>
  <c r="O523"/>
  <c r="R523"/>
  <c r="I523"/>
  <c r="P523"/>
  <c r="Q523"/>
  <c r="G523"/>
  <c r="K523"/>
  <c r="M312" i="13"/>
  <c r="S312"/>
  <c r="AB313" s="1"/>
  <c r="BI312" l="1"/>
  <c r="BF312"/>
  <c r="AR312"/>
  <c r="AU312" s="1"/>
  <c r="I312"/>
  <c r="L312" s="1"/>
  <c r="BX311"/>
  <c r="S523" i="7"/>
  <c r="K423" i="12" s="1"/>
  <c r="L423" s="1"/>
  <c r="M423" s="1"/>
  <c r="P312" i="13"/>
  <c r="R312"/>
  <c r="AA313" s="1"/>
  <c r="L523" i="7"/>
  <c r="G423" i="12" s="1"/>
  <c r="H423" s="1"/>
  <c r="I423" s="1"/>
  <c r="BP313" i="13" l="1"/>
  <c r="BO313"/>
  <c r="BN313"/>
  <c r="BH312"/>
  <c r="H312"/>
  <c r="BK312" s="1"/>
  <c r="BL313" s="1"/>
  <c r="BE312"/>
  <c r="BS313"/>
  <c r="BR313"/>
  <c r="BQ313"/>
  <c r="AK313"/>
  <c r="BV312"/>
  <c r="N424" i="12"/>
  <c r="J424"/>
  <c r="O312" i="13"/>
  <c r="K312" l="1"/>
  <c r="N312" s="1"/>
  <c r="Q312"/>
  <c r="Z313" s="1"/>
  <c r="F523" i="7" s="1"/>
  <c r="AT313" i="13"/>
  <c r="AW313" s="1"/>
  <c r="AJ313"/>
  <c r="BU312"/>
  <c r="BA313" l="1"/>
  <c r="J313"/>
  <c r="S313" s="1"/>
  <c r="AB314" s="1"/>
  <c r="AS313"/>
  <c r="BI313" s="1"/>
  <c r="BJ313"/>
  <c r="BG313"/>
  <c r="AI313"/>
  <c r="BT312"/>
  <c r="BW312" s="1"/>
  <c r="BY312" s="1"/>
  <c r="N524" i="7"/>
  <c r="J524"/>
  <c r="R524"/>
  <c r="I524"/>
  <c r="O524"/>
  <c r="P524"/>
  <c r="Q524"/>
  <c r="G524"/>
  <c r="H524"/>
  <c r="K524"/>
  <c r="I313" i="13"/>
  <c r="M313" l="1"/>
  <c r="P313" s="1"/>
  <c r="AV313"/>
  <c r="BF313"/>
  <c r="AR313"/>
  <c r="BE313" s="1"/>
  <c r="BX312"/>
  <c r="L313"/>
  <c r="R313"/>
  <c r="AA314" s="1"/>
  <c r="L524" i="7"/>
  <c r="G424" i="12" s="1"/>
  <c r="H424" s="1"/>
  <c r="I424" s="1"/>
  <c r="S524" i="7"/>
  <c r="K424" i="12" s="1"/>
  <c r="L424" s="1"/>
  <c r="M424" s="1"/>
  <c r="H313" i="13" l="1"/>
  <c r="BP314"/>
  <c r="BN314"/>
  <c r="BO314"/>
  <c r="AU313"/>
  <c r="BH313"/>
  <c r="BS314"/>
  <c r="BQ314"/>
  <c r="BR314"/>
  <c r="AK314"/>
  <c r="BV313"/>
  <c r="N425" i="12"/>
  <c r="K313" i="13"/>
  <c r="Q313"/>
  <c r="Z314" s="1"/>
  <c r="F524" i="7" s="1"/>
  <c r="BK313" i="13"/>
  <c r="BL314" s="1"/>
  <c r="J425" i="12"/>
  <c r="O313" i="13"/>
  <c r="AT314" l="1"/>
  <c r="J314" s="1"/>
  <c r="AJ314"/>
  <c r="BU313"/>
  <c r="N313"/>
  <c r="BA314"/>
  <c r="BG314" l="1"/>
  <c r="AS314"/>
  <c r="BI314" s="1"/>
  <c r="BJ314"/>
  <c r="AW314"/>
  <c r="AI314"/>
  <c r="BT313"/>
  <c r="BW313" s="1"/>
  <c r="BX313" s="1"/>
  <c r="K525" i="7"/>
  <c r="O525"/>
  <c r="Q525"/>
  <c r="R525"/>
  <c r="G525"/>
  <c r="N525"/>
  <c r="I525"/>
  <c r="H525"/>
  <c r="P525"/>
  <c r="J525"/>
  <c r="M314" i="13"/>
  <c r="S314"/>
  <c r="AB315" s="1"/>
  <c r="I314" l="1"/>
  <c r="R314" s="1"/>
  <c r="AA315" s="1"/>
  <c r="AV314"/>
  <c r="AR314"/>
  <c r="H314" s="1"/>
  <c r="BF314"/>
  <c r="BY313"/>
  <c r="P314"/>
  <c r="S525" i="7"/>
  <c r="K425" i="12" s="1"/>
  <c r="L425" s="1"/>
  <c r="M425" s="1"/>
  <c r="L525" i="7"/>
  <c r="G425" i="12" s="1"/>
  <c r="H425" s="1"/>
  <c r="I425" s="1"/>
  <c r="L314" i="13" l="1"/>
  <c r="BN315"/>
  <c r="BO315"/>
  <c r="BP315"/>
  <c r="AU314"/>
  <c r="BE314"/>
  <c r="BH314"/>
  <c r="BS315"/>
  <c r="BR315"/>
  <c r="BQ315"/>
  <c r="AK315"/>
  <c r="BV314"/>
  <c r="J426" i="12"/>
  <c r="O314" i="13"/>
  <c r="K314"/>
  <c r="Q314"/>
  <c r="Z315" s="1"/>
  <c r="F525" i="7" s="1"/>
  <c r="BK314" i="13"/>
  <c r="BL315" s="1"/>
  <c r="N426" i="12"/>
  <c r="AT315" i="13" l="1"/>
  <c r="BG315" s="1"/>
  <c r="AJ315"/>
  <c r="BU314"/>
  <c r="N314"/>
  <c r="BA315"/>
  <c r="AW315" l="1"/>
  <c r="AS315"/>
  <c r="I315" s="1"/>
  <c r="J315"/>
  <c r="M315" s="1"/>
  <c r="BJ315"/>
  <c r="AI315"/>
  <c r="BT314"/>
  <c r="BW314" s="1"/>
  <c r="BX314" s="1"/>
  <c r="I526" i="7"/>
  <c r="J526"/>
  <c r="Q526"/>
  <c r="N526"/>
  <c r="O526"/>
  <c r="R526"/>
  <c r="G526"/>
  <c r="K526"/>
  <c r="H526"/>
  <c r="P526"/>
  <c r="S315" i="13" l="1"/>
  <c r="AB316" s="1"/>
  <c r="AV315"/>
  <c r="BF315"/>
  <c r="BI315"/>
  <c r="AR315"/>
  <c r="AU315" s="1"/>
  <c r="BY314"/>
  <c r="L315"/>
  <c r="R315"/>
  <c r="AA316" s="1"/>
  <c r="L526" i="7"/>
  <c r="G426" i="12" s="1"/>
  <c r="H426" s="1"/>
  <c r="I426" s="1"/>
  <c r="P315" i="13"/>
  <c r="S526" i="7"/>
  <c r="K426" i="12" s="1"/>
  <c r="L426" s="1"/>
  <c r="M426" s="1"/>
  <c r="BO316" i="13" l="1"/>
  <c r="BN316"/>
  <c r="BP316"/>
  <c r="H315"/>
  <c r="K315" s="1"/>
  <c r="BH315"/>
  <c r="BE315"/>
  <c r="BS316"/>
  <c r="BQ316"/>
  <c r="BR316"/>
  <c r="AK316"/>
  <c r="BV315"/>
  <c r="J427" i="12"/>
  <c r="O315" i="13"/>
  <c r="N427" i="12"/>
  <c r="BK315" i="13" l="1"/>
  <c r="BL316" s="1"/>
  <c r="Q315"/>
  <c r="Z316" s="1"/>
  <c r="F526" i="7" s="1"/>
  <c r="AT316" i="13"/>
  <c r="J316" s="1"/>
  <c r="AJ316"/>
  <c r="BU315"/>
  <c r="N315"/>
  <c r="BA316" l="1"/>
  <c r="AW316"/>
  <c r="AS316"/>
  <c r="BF316" s="1"/>
  <c r="BG316"/>
  <c r="BJ316"/>
  <c r="AI316"/>
  <c r="BT315"/>
  <c r="BW315" s="1"/>
  <c r="BX315" s="1"/>
  <c r="M316"/>
  <c r="S316"/>
  <c r="AB317" s="1"/>
  <c r="J527" i="7"/>
  <c r="I527"/>
  <c r="G527"/>
  <c r="K527"/>
  <c r="P527"/>
  <c r="R527"/>
  <c r="Q527"/>
  <c r="N527"/>
  <c r="O527"/>
  <c r="H527"/>
  <c r="BI316" i="13" l="1"/>
  <c r="AR316"/>
  <c r="H316" s="1"/>
  <c r="I316"/>
  <c r="L316" s="1"/>
  <c r="AV316"/>
  <c r="BY315"/>
  <c r="P316"/>
  <c r="L527" i="7"/>
  <c r="G427" i="12" s="1"/>
  <c r="H427" s="1"/>
  <c r="I427" s="1"/>
  <c r="R316" i="13"/>
  <c r="AA317" s="1"/>
  <c r="S527" i="7"/>
  <c r="K427" i="12" s="1"/>
  <c r="L427" s="1"/>
  <c r="M427" s="1"/>
  <c r="BP317" i="13" l="1"/>
  <c r="BO317"/>
  <c r="BN317"/>
  <c r="BE316"/>
  <c r="BH316"/>
  <c r="AU316"/>
  <c r="BS317"/>
  <c r="BR317"/>
  <c r="BQ317"/>
  <c r="AK317"/>
  <c r="BV316"/>
  <c r="N428" i="12"/>
  <c r="J428"/>
  <c r="Q316" i="13"/>
  <c r="Z317" s="1"/>
  <c r="F527" i="7" s="1"/>
  <c r="BK316" i="13"/>
  <c r="BL317" s="1"/>
  <c r="K316"/>
  <c r="O316"/>
  <c r="AT317" l="1"/>
  <c r="J317" s="1"/>
  <c r="AJ317"/>
  <c r="BU316"/>
  <c r="N316"/>
  <c r="BA317"/>
  <c r="AS317" l="1"/>
  <c r="BI317" s="1"/>
  <c r="BG317"/>
  <c r="AW317"/>
  <c r="BJ317"/>
  <c r="AI317"/>
  <c r="BT316"/>
  <c r="BW316" s="1"/>
  <c r="BX316" s="1"/>
  <c r="R528" i="7"/>
  <c r="P528"/>
  <c r="K528"/>
  <c r="O528"/>
  <c r="H528"/>
  <c r="Q528"/>
  <c r="G528"/>
  <c r="J528"/>
  <c r="N528"/>
  <c r="I528"/>
  <c r="M317" i="13"/>
  <c r="S317"/>
  <c r="AB318" s="1"/>
  <c r="BF317" l="1"/>
  <c r="AV317"/>
  <c r="AR317"/>
  <c r="BH317" s="1"/>
  <c r="I317"/>
  <c r="BY316"/>
  <c r="S528" i="7"/>
  <c r="K428" i="12" s="1"/>
  <c r="L428" s="1"/>
  <c r="M428" s="1"/>
  <c r="P317" i="13"/>
  <c r="L528" i="7"/>
  <c r="G428" i="12" s="1"/>
  <c r="H428" s="1"/>
  <c r="I428" s="1"/>
  <c r="R317" i="13"/>
  <c r="AA318" s="1"/>
  <c r="L317"/>
  <c r="BP318" l="1"/>
  <c r="BN318"/>
  <c r="BO318"/>
  <c r="BE317"/>
  <c r="H317"/>
  <c r="K317" s="1"/>
  <c r="AU317"/>
  <c r="BS318"/>
  <c r="BQ318"/>
  <c r="BR318"/>
  <c r="AK318"/>
  <c r="BV317"/>
  <c r="J429" i="12"/>
  <c r="O317" i="13"/>
  <c r="N429" i="12"/>
  <c r="Q317" i="13" l="1"/>
  <c r="Z318" s="1"/>
  <c r="F528" i="7" s="1"/>
  <c r="BK317" i="13"/>
  <c r="BL318" s="1"/>
  <c r="AT318"/>
  <c r="BJ318" s="1"/>
  <c r="AJ318"/>
  <c r="BU317"/>
  <c r="N317"/>
  <c r="BA318" l="1"/>
  <c r="BG318"/>
  <c r="AS318"/>
  <c r="BI318" s="1"/>
  <c r="AW318"/>
  <c r="J318"/>
  <c r="S318" s="1"/>
  <c r="AB319" s="1"/>
  <c r="AI318"/>
  <c r="BT317"/>
  <c r="BW317" s="1"/>
  <c r="BX317" s="1"/>
  <c r="H529" i="7"/>
  <c r="P529"/>
  <c r="I529"/>
  <c r="G529"/>
  <c r="K529"/>
  <c r="O529"/>
  <c r="Q529"/>
  <c r="J529"/>
  <c r="N529"/>
  <c r="R529"/>
  <c r="M318" i="13" l="1"/>
  <c r="P318" s="1"/>
  <c r="AV318"/>
  <c r="I318"/>
  <c r="L318" s="1"/>
  <c r="BF318"/>
  <c r="AR318"/>
  <c r="BH318" s="1"/>
  <c r="BY317"/>
  <c r="S529" i="7"/>
  <c r="K429" i="12" s="1"/>
  <c r="L429" s="1"/>
  <c r="M429" s="1"/>
  <c r="L529" i="7"/>
  <c r="G429" i="12" s="1"/>
  <c r="H429" s="1"/>
  <c r="I429" s="1"/>
  <c r="BN319" i="13" l="1"/>
  <c r="BO319"/>
  <c r="BP319"/>
  <c r="H318"/>
  <c r="BK318" s="1"/>
  <c r="BL319" s="1"/>
  <c r="R318"/>
  <c r="AA319" s="1"/>
  <c r="AU318"/>
  <c r="BE318"/>
  <c r="BS319"/>
  <c r="BR319"/>
  <c r="BQ319"/>
  <c r="AK319"/>
  <c r="BV318"/>
  <c r="N430" i="12"/>
  <c r="J430"/>
  <c r="O318" i="13"/>
  <c r="Q318"/>
  <c r="Z319" s="1"/>
  <c r="K318" l="1"/>
  <c r="N318" s="1"/>
  <c r="F529" i="7"/>
  <c r="AT319" i="13"/>
  <c r="BJ319" s="1"/>
  <c r="AJ319"/>
  <c r="BU318"/>
  <c r="BA319"/>
  <c r="AW319" l="1"/>
  <c r="J319"/>
  <c r="M319" s="1"/>
  <c r="BG319"/>
  <c r="AS319"/>
  <c r="BF319" s="1"/>
  <c r="AI319"/>
  <c r="BT318"/>
  <c r="BW318" s="1"/>
  <c r="BY318" s="1"/>
  <c r="N530" i="7"/>
  <c r="J530"/>
  <c r="I530"/>
  <c r="O530"/>
  <c r="G530"/>
  <c r="R530"/>
  <c r="K530"/>
  <c r="P530"/>
  <c r="Q530"/>
  <c r="H530"/>
  <c r="BI319" i="13"/>
  <c r="I319"/>
  <c r="S319" l="1"/>
  <c r="AB320" s="1"/>
  <c r="AV319"/>
  <c r="AR319"/>
  <c r="AU319" s="1"/>
  <c r="BX318"/>
  <c r="L319"/>
  <c r="R319"/>
  <c r="AA320" s="1"/>
  <c r="P319"/>
  <c r="L530" i="7"/>
  <c r="G430" i="12" s="1"/>
  <c r="H430" s="1"/>
  <c r="I430" s="1"/>
  <c r="S530" i="7"/>
  <c r="K430" i="12" s="1"/>
  <c r="L430" s="1"/>
  <c r="M430" s="1"/>
  <c r="BO320" i="13" l="1"/>
  <c r="BN320"/>
  <c r="BP320"/>
  <c r="H319"/>
  <c r="BK319" s="1"/>
  <c r="BL320" s="1"/>
  <c r="BE319"/>
  <c r="BH319"/>
  <c r="BS320"/>
  <c r="BQ320"/>
  <c r="BR320"/>
  <c r="AK320"/>
  <c r="BV319"/>
  <c r="J431" i="12"/>
  <c r="O319" i="13"/>
  <c r="N431" i="12"/>
  <c r="Q319" i="13" l="1"/>
  <c r="Z320" s="1"/>
  <c r="F530" i="7" s="1"/>
  <c r="K319" i="13"/>
  <c r="N319" s="1"/>
  <c r="AT320"/>
  <c r="BJ320" s="1"/>
  <c r="AJ320"/>
  <c r="BU319"/>
  <c r="J320" l="1"/>
  <c r="M320" s="1"/>
  <c r="BG320"/>
  <c r="BA320"/>
  <c r="AW320"/>
  <c r="AS320"/>
  <c r="BI320" s="1"/>
  <c r="AI320"/>
  <c r="BT319"/>
  <c r="BW319" s="1"/>
  <c r="BX319" s="1"/>
  <c r="O531" i="7"/>
  <c r="G531"/>
  <c r="J531"/>
  <c r="H531"/>
  <c r="I531"/>
  <c r="N531"/>
  <c r="Q531"/>
  <c r="K531"/>
  <c r="R531"/>
  <c r="P531"/>
  <c r="AV320" i="13" l="1"/>
  <c r="BF320"/>
  <c r="S320"/>
  <c r="AB321" s="1"/>
  <c r="AR320"/>
  <c r="H320" s="1"/>
  <c r="I320"/>
  <c r="R320" s="1"/>
  <c r="AA321" s="1"/>
  <c r="BY319"/>
  <c r="BH320"/>
  <c r="P320"/>
  <c r="S531" i="7"/>
  <c r="K431" i="12" s="1"/>
  <c r="L431" s="1"/>
  <c r="M431" s="1"/>
  <c r="L531" i="7"/>
  <c r="G431" i="12" s="1"/>
  <c r="H431" s="1"/>
  <c r="I431" s="1"/>
  <c r="AU320" i="13" l="1"/>
  <c r="L320"/>
  <c r="O320" s="1"/>
  <c r="BP321"/>
  <c r="BO321"/>
  <c r="BN321"/>
  <c r="BE320"/>
  <c r="BS321"/>
  <c r="BR321"/>
  <c r="BQ321"/>
  <c r="AK321"/>
  <c r="BV320"/>
  <c r="J432" i="12"/>
  <c r="K320" i="13"/>
  <c r="Q320"/>
  <c r="Z321" s="1"/>
  <c r="F531" i="7" s="1"/>
  <c r="BK320" i="13"/>
  <c r="BL321" s="1"/>
  <c r="N432" i="12"/>
  <c r="AT321" i="13" l="1"/>
  <c r="AW321" s="1"/>
  <c r="AJ321"/>
  <c r="BU320"/>
  <c r="N320"/>
  <c r="BA321"/>
  <c r="BG321" l="1"/>
  <c r="AS321"/>
  <c r="BI321" s="1"/>
  <c r="J321"/>
  <c r="S321" s="1"/>
  <c r="AB322" s="1"/>
  <c r="BJ321"/>
  <c r="AI321"/>
  <c r="BT320"/>
  <c r="BW320" s="1"/>
  <c r="BY320" s="1"/>
  <c r="M321"/>
  <c r="N532" i="7"/>
  <c r="R532"/>
  <c r="P532"/>
  <c r="J532"/>
  <c r="K532"/>
  <c r="G532"/>
  <c r="O532"/>
  <c r="H532"/>
  <c r="I532"/>
  <c r="Q532"/>
  <c r="I321" i="13" l="1"/>
  <c r="L321" s="1"/>
  <c r="AV321"/>
  <c r="AR321"/>
  <c r="BE321" s="1"/>
  <c r="BF321"/>
  <c r="BX320"/>
  <c r="L532" i="7"/>
  <c r="G432" i="12" s="1"/>
  <c r="H432" s="1"/>
  <c r="I432" s="1"/>
  <c r="P321" i="13"/>
  <c r="S532" i="7"/>
  <c r="K432" i="12" s="1"/>
  <c r="L432" s="1"/>
  <c r="M432" s="1"/>
  <c r="R321" i="13" l="1"/>
  <c r="AA322" s="1"/>
  <c r="BP322"/>
  <c r="BN322"/>
  <c r="BO322"/>
  <c r="BH321"/>
  <c r="H321"/>
  <c r="BK321" s="1"/>
  <c r="BL322" s="1"/>
  <c r="AU321"/>
  <c r="BS322"/>
  <c r="BQ322"/>
  <c r="BR322"/>
  <c r="AK322"/>
  <c r="BV321"/>
  <c r="O321"/>
  <c r="N433" i="12"/>
  <c r="J433"/>
  <c r="Q321" i="13" l="1"/>
  <c r="Z322" s="1"/>
  <c r="F532" i="7" s="1"/>
  <c r="K321" i="13"/>
  <c r="N321" s="1"/>
  <c r="AT322"/>
  <c r="AW322" s="1"/>
  <c r="AJ322"/>
  <c r="BU321"/>
  <c r="BA322" l="1"/>
  <c r="AV322"/>
  <c r="AS322"/>
  <c r="BI322" s="1"/>
  <c r="J322"/>
  <c r="BJ322"/>
  <c r="BG322"/>
  <c r="AI322"/>
  <c r="BT321"/>
  <c r="BW321" s="1"/>
  <c r="BX321" s="1"/>
  <c r="H533" i="7"/>
  <c r="N533"/>
  <c r="K533"/>
  <c r="R533"/>
  <c r="Q533"/>
  <c r="G533"/>
  <c r="I533"/>
  <c r="P533"/>
  <c r="J533"/>
  <c r="O533"/>
  <c r="M322" i="13"/>
  <c r="S322"/>
  <c r="AB323" s="1"/>
  <c r="I322" l="1"/>
  <c r="L322" s="1"/>
  <c r="BF322"/>
  <c r="AR322"/>
  <c r="BH322" s="1"/>
  <c r="BY321"/>
  <c r="P322"/>
  <c r="L533" i="7"/>
  <c r="G433" i="12" s="1"/>
  <c r="H433" s="1"/>
  <c r="I433" s="1"/>
  <c r="S533" i="7"/>
  <c r="K433" i="12" s="1"/>
  <c r="L433" s="1"/>
  <c r="M433" s="1"/>
  <c r="BN323" i="13" l="1"/>
  <c r="BO323"/>
  <c r="BP323"/>
  <c r="R322"/>
  <c r="AA323" s="1"/>
  <c r="AU322"/>
  <c r="H322"/>
  <c r="Q322" s="1"/>
  <c r="Z323" s="1"/>
  <c r="F533" i="7" s="1"/>
  <c r="BE322" i="13"/>
  <c r="BS323"/>
  <c r="BR323"/>
  <c r="BQ323"/>
  <c r="AK323"/>
  <c r="BV322"/>
  <c r="O322"/>
  <c r="J434" i="12"/>
  <c r="N434"/>
  <c r="K322" i="13" l="1"/>
  <c r="N322" s="1"/>
  <c r="BK322"/>
  <c r="BL323" s="1"/>
  <c r="AT323"/>
  <c r="AW323" s="1"/>
  <c r="AJ323"/>
  <c r="BU322"/>
  <c r="BA323"/>
  <c r="J323" l="1"/>
  <c r="M323" s="1"/>
  <c r="AS323"/>
  <c r="BI323" s="1"/>
  <c r="BG323"/>
  <c r="BJ323"/>
  <c r="AI323"/>
  <c r="BT322"/>
  <c r="BW322" s="1"/>
  <c r="BX322" s="1"/>
  <c r="R534" i="7"/>
  <c r="G534"/>
  <c r="I534"/>
  <c r="H534"/>
  <c r="O534"/>
  <c r="Q534"/>
  <c r="K534"/>
  <c r="J534"/>
  <c r="P534"/>
  <c r="N534"/>
  <c r="S323" i="13"/>
  <c r="AB324" s="1"/>
  <c r="I323" l="1"/>
  <c r="R323" s="1"/>
  <c r="AA324" s="1"/>
  <c r="AR323"/>
  <c r="AU323" s="1"/>
  <c r="BF323"/>
  <c r="AV323"/>
  <c r="BY322"/>
  <c r="P323"/>
  <c r="S534" i="7"/>
  <c r="K434" i="12" s="1"/>
  <c r="L434" s="1"/>
  <c r="M434" s="1"/>
  <c r="L534" i="7"/>
  <c r="G434" i="12" s="1"/>
  <c r="H434" s="1"/>
  <c r="I434" s="1"/>
  <c r="BO324" i="13" l="1"/>
  <c r="BN324"/>
  <c r="BP324"/>
  <c r="L323"/>
  <c r="O323" s="1"/>
  <c r="BE323"/>
  <c r="H323"/>
  <c r="Q323" s="1"/>
  <c r="Z324" s="1"/>
  <c r="F534" i="7" s="1"/>
  <c r="BH323" i="13"/>
  <c r="BS324"/>
  <c r="BQ324"/>
  <c r="BR324"/>
  <c r="AK324"/>
  <c r="BV323"/>
  <c r="N435" i="12"/>
  <c r="J435"/>
  <c r="K323" i="13" l="1"/>
  <c r="N323" s="1"/>
  <c r="AT324"/>
  <c r="AW324" s="1"/>
  <c r="BK323"/>
  <c r="BL324" s="1"/>
  <c r="AJ324"/>
  <c r="BU323"/>
  <c r="BA324"/>
  <c r="BJ324" l="1"/>
  <c r="AS324"/>
  <c r="I324" s="1"/>
  <c r="BG324"/>
  <c r="J324"/>
  <c r="AI324"/>
  <c r="BT323"/>
  <c r="BW323" s="1"/>
  <c r="BX323" s="1"/>
  <c r="J535" i="7"/>
  <c r="O535"/>
  <c r="G535"/>
  <c r="Q535"/>
  <c r="R535"/>
  <c r="H535"/>
  <c r="N535"/>
  <c r="I535"/>
  <c r="P535"/>
  <c r="K535"/>
  <c r="M324" i="13"/>
  <c r="S324"/>
  <c r="AB325" s="1"/>
  <c r="BI324" l="1"/>
  <c r="AR324"/>
  <c r="AU324" s="1"/>
  <c r="BF324"/>
  <c r="AV324"/>
  <c r="BY323"/>
  <c r="P324"/>
  <c r="L535" i="7"/>
  <c r="G435" i="12" s="1"/>
  <c r="H435" s="1"/>
  <c r="I435" s="1"/>
  <c r="R324" i="13"/>
  <c r="AA325" s="1"/>
  <c r="L324"/>
  <c r="S535" i="7"/>
  <c r="K435" i="12" s="1"/>
  <c r="L435" s="1"/>
  <c r="M435" s="1"/>
  <c r="BP325" i="13" l="1"/>
  <c r="BO325"/>
  <c r="BN325"/>
  <c r="BH324"/>
  <c r="H324"/>
  <c r="Q324" s="1"/>
  <c r="Z325" s="1"/>
  <c r="F535" i="7" s="1"/>
  <c r="BE324" i="13"/>
  <c r="BS325"/>
  <c r="BR325"/>
  <c r="BQ325"/>
  <c r="AK325"/>
  <c r="BV324"/>
  <c r="N436" i="12"/>
  <c r="O324" i="13"/>
  <c r="J436" i="12"/>
  <c r="K324" i="13" l="1"/>
  <c r="N324" s="1"/>
  <c r="BK324"/>
  <c r="BL325" s="1"/>
  <c r="AT325"/>
  <c r="BJ325" s="1"/>
  <c r="AJ325"/>
  <c r="BU324"/>
  <c r="BA325"/>
  <c r="BG325" l="1"/>
  <c r="AW325"/>
  <c r="AS325"/>
  <c r="AV325" s="1"/>
  <c r="J325"/>
  <c r="M325" s="1"/>
  <c r="AI325"/>
  <c r="BT324"/>
  <c r="BW324" s="1"/>
  <c r="BX324" s="1"/>
  <c r="J536" i="7"/>
  <c r="R536"/>
  <c r="Q536"/>
  <c r="P536"/>
  <c r="I536"/>
  <c r="G536"/>
  <c r="O536"/>
  <c r="K536"/>
  <c r="H536"/>
  <c r="N536"/>
  <c r="BF325" i="13" l="1"/>
  <c r="BI325"/>
  <c r="I325"/>
  <c r="R325" s="1"/>
  <c r="AA326" s="1"/>
  <c r="AR325"/>
  <c r="BE325" s="1"/>
  <c r="S325"/>
  <c r="AB326" s="1"/>
  <c r="BY324"/>
  <c r="S536" i="7"/>
  <c r="K436" i="12" s="1"/>
  <c r="L436" s="1"/>
  <c r="M436" s="1"/>
  <c r="L536" i="7"/>
  <c r="G436" i="12" s="1"/>
  <c r="H436" s="1"/>
  <c r="I436" s="1"/>
  <c r="P325" i="13"/>
  <c r="BP326" l="1"/>
  <c r="BN326"/>
  <c r="BO326"/>
  <c r="L325"/>
  <c r="AU325"/>
  <c r="H325"/>
  <c r="K325" s="1"/>
  <c r="BH325"/>
  <c r="BS326"/>
  <c r="BQ326"/>
  <c r="BR326"/>
  <c r="AK326"/>
  <c r="BV325"/>
  <c r="J437" i="12"/>
  <c r="O325" i="13"/>
  <c r="N437" i="12"/>
  <c r="Q325" i="13" l="1"/>
  <c r="Z326" s="1"/>
  <c r="F536" i="7" s="1"/>
  <c r="BK325" i="13"/>
  <c r="BL326" s="1"/>
  <c r="AT326"/>
  <c r="BJ326" s="1"/>
  <c r="AJ326"/>
  <c r="BU325"/>
  <c r="N325"/>
  <c r="BA326" l="1"/>
  <c r="J326"/>
  <c r="M326" s="1"/>
  <c r="AW326"/>
  <c r="AS326"/>
  <c r="AV326" s="1"/>
  <c r="BG326"/>
  <c r="AI326"/>
  <c r="BT325"/>
  <c r="BW325" s="1"/>
  <c r="BY325" s="1"/>
  <c r="G537" i="7"/>
  <c r="R537"/>
  <c r="P537"/>
  <c r="Q537"/>
  <c r="J537"/>
  <c r="O537"/>
  <c r="N537"/>
  <c r="H537"/>
  <c r="K537"/>
  <c r="I537"/>
  <c r="I326" i="13"/>
  <c r="BI326"/>
  <c r="BF326"/>
  <c r="S326" l="1"/>
  <c r="AB327" s="1"/>
  <c r="AR326"/>
  <c r="AU326" s="1"/>
  <c r="BX325"/>
  <c r="P326"/>
  <c r="S537" i="7"/>
  <c r="K437" i="12" s="1"/>
  <c r="L437" s="1"/>
  <c r="M437" s="1"/>
  <c r="L326" i="13"/>
  <c r="R326"/>
  <c r="AA327" s="1"/>
  <c r="L537" i="7"/>
  <c r="G437" i="12" s="1"/>
  <c r="H437" s="1"/>
  <c r="I437" s="1"/>
  <c r="BN327" i="13" l="1"/>
  <c r="BO327"/>
  <c r="BP327"/>
  <c r="H326"/>
  <c r="Q326" s="1"/>
  <c r="Z327" s="1"/>
  <c r="F537" i="7" s="1"/>
  <c r="BH326" i="13"/>
  <c r="BE326"/>
  <c r="BS327"/>
  <c r="BR327"/>
  <c r="BQ327"/>
  <c r="AK327"/>
  <c r="BV326"/>
  <c r="O326"/>
  <c r="BK326"/>
  <c r="BL327" s="1"/>
  <c r="J438" i="12"/>
  <c r="N438"/>
  <c r="K326" i="13" l="1"/>
  <c r="N326" s="1"/>
  <c r="AT327"/>
  <c r="J327" s="1"/>
  <c r="AJ327"/>
  <c r="BU326"/>
  <c r="BA327"/>
  <c r="BJ327" l="1"/>
  <c r="BG327"/>
  <c r="AW327"/>
  <c r="AS327"/>
  <c r="AV327" s="1"/>
  <c r="AI327"/>
  <c r="BT326"/>
  <c r="BW326" s="1"/>
  <c r="BX326" s="1"/>
  <c r="M327"/>
  <c r="S327"/>
  <c r="AB328" s="1"/>
  <c r="BI327"/>
  <c r="I538" i="7"/>
  <c r="O538"/>
  <c r="R538"/>
  <c r="G538"/>
  <c r="N538"/>
  <c r="P538"/>
  <c r="Q538"/>
  <c r="J538"/>
  <c r="H538"/>
  <c r="K538"/>
  <c r="I327" i="13" l="1"/>
  <c r="L327" s="1"/>
  <c r="BF327"/>
  <c r="AR327"/>
  <c r="AU327" s="1"/>
  <c r="BY326"/>
  <c r="S538" i="7"/>
  <c r="K438" i="12" s="1"/>
  <c r="L438" s="1"/>
  <c r="M438" s="1"/>
  <c r="P327" i="13"/>
  <c r="L538" i="7"/>
  <c r="G438" i="12" s="1"/>
  <c r="H438" s="1"/>
  <c r="I438" s="1"/>
  <c r="R327" i="13" l="1"/>
  <c r="AA328" s="1"/>
  <c r="BO328"/>
  <c r="BN328"/>
  <c r="BP328"/>
  <c r="BE327"/>
  <c r="BH327"/>
  <c r="H327"/>
  <c r="K327" s="1"/>
  <c r="BS328"/>
  <c r="BQ328"/>
  <c r="BR328"/>
  <c r="AK328"/>
  <c r="BV327"/>
  <c r="J439" i="12"/>
  <c r="O327" i="13"/>
  <c r="N439" i="12"/>
  <c r="Q327" i="13" l="1"/>
  <c r="Z328" s="1"/>
  <c r="F538" i="7" s="1"/>
  <c r="BK327" i="13"/>
  <c r="BL328" s="1"/>
  <c r="AT328"/>
  <c r="BJ328" s="1"/>
  <c r="AJ328"/>
  <c r="BU327"/>
  <c r="N327"/>
  <c r="BA328" l="1"/>
  <c r="J328"/>
  <c r="M328" s="1"/>
  <c r="AW328"/>
  <c r="BG328"/>
  <c r="AS328"/>
  <c r="BI328" s="1"/>
  <c r="AI328"/>
  <c r="BT327"/>
  <c r="BW327" s="1"/>
  <c r="BY327" s="1"/>
  <c r="Q539" i="7"/>
  <c r="K539"/>
  <c r="P539"/>
  <c r="N539"/>
  <c r="R539"/>
  <c r="I539"/>
  <c r="J539"/>
  <c r="H539"/>
  <c r="G539"/>
  <c r="O539"/>
  <c r="S328" i="13"/>
  <c r="AB329" s="1"/>
  <c r="BF328"/>
  <c r="I328"/>
  <c r="AV328" l="1"/>
  <c r="AU328"/>
  <c r="AR328"/>
  <c r="BH328" s="1"/>
  <c r="BX327"/>
  <c r="L539" i="7"/>
  <c r="G439" i="12" s="1"/>
  <c r="H439" s="1"/>
  <c r="I439" s="1"/>
  <c r="P328" i="13"/>
  <c r="L328"/>
  <c r="R328"/>
  <c r="AA329" s="1"/>
  <c r="S539" i="7"/>
  <c r="K439" i="12" s="1"/>
  <c r="L439" s="1"/>
  <c r="M439" s="1"/>
  <c r="BP329" i="13" l="1"/>
  <c r="BO329"/>
  <c r="BN329"/>
  <c r="BE328"/>
  <c r="H328"/>
  <c r="Q328" s="1"/>
  <c r="Z329" s="1"/>
  <c r="F539" i="7" s="1"/>
  <c r="BS329" i="13"/>
  <c r="BR329"/>
  <c r="BQ329"/>
  <c r="AK329"/>
  <c r="BV328"/>
  <c r="J440" i="12"/>
  <c r="O328" i="13"/>
  <c r="N440" i="12"/>
  <c r="BK328" i="13" l="1"/>
  <c r="BL329" s="1"/>
  <c r="K328"/>
  <c r="N328" s="1"/>
  <c r="AT329"/>
  <c r="J329" s="1"/>
  <c r="AJ329"/>
  <c r="BU328"/>
  <c r="BA329"/>
  <c r="AS329" l="1"/>
  <c r="BI329" s="1"/>
  <c r="BG329"/>
  <c r="BJ329"/>
  <c r="AW329"/>
  <c r="AI329"/>
  <c r="BT328"/>
  <c r="BW328" s="1"/>
  <c r="BX328" s="1"/>
  <c r="K540" i="7"/>
  <c r="P540"/>
  <c r="H540"/>
  <c r="I540"/>
  <c r="J540"/>
  <c r="G540"/>
  <c r="Q540"/>
  <c r="O540"/>
  <c r="N540"/>
  <c r="R540"/>
  <c r="M329" i="13"/>
  <c r="S329"/>
  <c r="AB330" s="1"/>
  <c r="BF329" l="1"/>
  <c r="AR329"/>
  <c r="BH329" s="1"/>
  <c r="I329"/>
  <c r="L329" s="1"/>
  <c r="AV329"/>
  <c r="BY328"/>
  <c r="R329"/>
  <c r="AA330" s="1"/>
  <c r="S540" i="7"/>
  <c r="K440" i="12" s="1"/>
  <c r="L440" s="1"/>
  <c r="M440" s="1"/>
  <c r="L540" i="7"/>
  <c r="G440" i="12" s="1"/>
  <c r="H440" s="1"/>
  <c r="I440" s="1"/>
  <c r="P329" i="13"/>
  <c r="BP330" l="1"/>
  <c r="BN330"/>
  <c r="BO330"/>
  <c r="H329"/>
  <c r="BK329" s="1"/>
  <c r="BL330" s="1"/>
  <c r="BE329"/>
  <c r="AU329"/>
  <c r="BS330"/>
  <c r="BQ330"/>
  <c r="BR330"/>
  <c r="AK330"/>
  <c r="BV329"/>
  <c r="N441" i="12"/>
  <c r="J441"/>
  <c r="O329" i="13"/>
  <c r="Q329" l="1"/>
  <c r="Z330" s="1"/>
  <c r="F540" i="7" s="1"/>
  <c r="K329" i="13"/>
  <c r="N329" s="1"/>
  <c r="AT330"/>
  <c r="BJ330" s="1"/>
  <c r="AJ330"/>
  <c r="BU329"/>
  <c r="BG330" l="1"/>
  <c r="AW330"/>
  <c r="BA330"/>
  <c r="AS330"/>
  <c r="I330" s="1"/>
  <c r="J330"/>
  <c r="M330" s="1"/>
  <c r="AI330"/>
  <c r="BT329"/>
  <c r="BW329" s="1"/>
  <c r="BX329" s="1"/>
  <c r="K541" i="7"/>
  <c r="I541"/>
  <c r="G541"/>
  <c r="R541"/>
  <c r="O541"/>
  <c r="P541"/>
  <c r="Q541"/>
  <c r="N541"/>
  <c r="H541"/>
  <c r="J541"/>
  <c r="S330" i="13" l="1"/>
  <c r="AB331" s="1"/>
  <c r="BI330"/>
  <c r="BF330"/>
  <c r="AV330"/>
  <c r="AR330"/>
  <c r="H330" s="1"/>
  <c r="BY329"/>
  <c r="R330"/>
  <c r="AA331" s="1"/>
  <c r="L330"/>
  <c r="L541" i="7"/>
  <c r="G441" i="12" s="1"/>
  <c r="H441" s="1"/>
  <c r="I441" s="1"/>
  <c r="P330" i="13"/>
  <c r="S541" i="7"/>
  <c r="K441" i="12" s="1"/>
  <c r="L441" s="1"/>
  <c r="M441" s="1"/>
  <c r="BH330" i="13" l="1"/>
  <c r="BN331"/>
  <c r="BO331"/>
  <c r="BP331"/>
  <c r="BE330"/>
  <c r="AU330"/>
  <c r="BS331"/>
  <c r="BR331"/>
  <c r="BQ331"/>
  <c r="AK331"/>
  <c r="BV330"/>
  <c r="J442" i="12"/>
  <c r="BK330" i="13"/>
  <c r="BL331" s="1"/>
  <c r="Q330"/>
  <c r="Z331" s="1"/>
  <c r="F541" i="7" s="1"/>
  <c r="K330" i="13"/>
  <c r="O330"/>
  <c r="N442" i="12"/>
  <c r="AT331" i="13" l="1"/>
  <c r="BG331" s="1"/>
  <c r="AJ331"/>
  <c r="BU330"/>
  <c r="BA331"/>
  <c r="N330"/>
  <c r="AS331" l="1"/>
  <c r="BF331" s="1"/>
  <c r="BJ331"/>
  <c r="J331"/>
  <c r="AW331"/>
  <c r="AI331"/>
  <c r="BT330"/>
  <c r="BW330" s="1"/>
  <c r="BY330" s="1"/>
  <c r="G542" i="7"/>
  <c r="I542"/>
  <c r="P542"/>
  <c r="K542"/>
  <c r="N542"/>
  <c r="R542"/>
  <c r="J542"/>
  <c r="Q542"/>
  <c r="O542"/>
  <c r="H542"/>
  <c r="S331" i="13"/>
  <c r="AB332" s="1"/>
  <c r="M331"/>
  <c r="BI331" l="1"/>
  <c r="AV331"/>
  <c r="I331"/>
  <c r="L331" s="1"/>
  <c r="AR331"/>
  <c r="BH331" s="1"/>
  <c r="BX330"/>
  <c r="P331"/>
  <c r="S542" i="7"/>
  <c r="K442" i="12" s="1"/>
  <c r="L442" s="1"/>
  <c r="M442" s="1"/>
  <c r="L542" i="7"/>
  <c r="G442" i="12" s="1"/>
  <c r="H442" s="1"/>
  <c r="I442" s="1"/>
  <c r="R331" i="13" l="1"/>
  <c r="AA332" s="1"/>
  <c r="BO332"/>
  <c r="BN332"/>
  <c r="BP332"/>
  <c r="BE331"/>
  <c r="AU331"/>
  <c r="H331"/>
  <c r="BK331" s="1"/>
  <c r="BL332" s="1"/>
  <c r="BS332"/>
  <c r="BQ332"/>
  <c r="BR332"/>
  <c r="AK332"/>
  <c r="BV331"/>
  <c r="N443" i="12"/>
  <c r="O331" i="13"/>
  <c r="J443" i="12"/>
  <c r="Q331" i="13" l="1"/>
  <c r="Z332" s="1"/>
  <c r="F542" i="7" s="1"/>
  <c r="K331" i="13"/>
  <c r="N331" s="1"/>
  <c r="AT332"/>
  <c r="BG332" s="1"/>
  <c r="AJ332"/>
  <c r="BU331"/>
  <c r="BA332"/>
  <c r="AS332" l="1"/>
  <c r="AV332" s="1"/>
  <c r="J332"/>
  <c r="S332" s="1"/>
  <c r="AB333" s="1"/>
  <c r="AW332"/>
  <c r="BJ332"/>
  <c r="AI332"/>
  <c r="BT331"/>
  <c r="BW331" s="1"/>
  <c r="BY331" s="1"/>
  <c r="N543" i="7"/>
  <c r="Q543"/>
  <c r="I543"/>
  <c r="R543"/>
  <c r="P543"/>
  <c r="G543"/>
  <c r="H543"/>
  <c r="J543"/>
  <c r="O543"/>
  <c r="K543"/>
  <c r="BF332" i="13" l="1"/>
  <c r="M332"/>
  <c r="P332" s="1"/>
  <c r="BI332"/>
  <c r="I332"/>
  <c r="L332" s="1"/>
  <c r="AR332"/>
  <c r="BH332" s="1"/>
  <c r="BX331"/>
  <c r="S543" i="7"/>
  <c r="K443" i="12" s="1"/>
  <c r="L443" s="1"/>
  <c r="M443" s="1"/>
  <c r="L543" i="7"/>
  <c r="G443" i="12" s="1"/>
  <c r="H443" s="1"/>
  <c r="I443" s="1"/>
  <c r="R332" i="13" l="1"/>
  <c r="AA333" s="1"/>
  <c r="AU332"/>
  <c r="BP333"/>
  <c r="BO333"/>
  <c r="BN333"/>
  <c r="H332"/>
  <c r="BK332" s="1"/>
  <c r="BL333" s="1"/>
  <c r="BE332"/>
  <c r="BS333"/>
  <c r="BR333"/>
  <c r="BQ333"/>
  <c r="AK333"/>
  <c r="BV332"/>
  <c r="N444" i="12"/>
  <c r="J444"/>
  <c r="O332" i="13"/>
  <c r="K332" l="1"/>
  <c r="N332" s="1"/>
  <c r="Q332"/>
  <c r="Z333" s="1"/>
  <c r="F543" i="7" s="1"/>
  <c r="AT333" i="13"/>
  <c r="J333" s="1"/>
  <c r="AJ333"/>
  <c r="BU332"/>
  <c r="BA333" l="1"/>
  <c r="AS333"/>
  <c r="AV333" s="1"/>
  <c r="BG333"/>
  <c r="AW333"/>
  <c r="BJ333"/>
  <c r="AI333"/>
  <c r="BT332"/>
  <c r="BW332" s="1"/>
  <c r="BY332" s="1"/>
  <c r="J544" i="7"/>
  <c r="N544"/>
  <c r="P544"/>
  <c r="R544"/>
  <c r="Q544"/>
  <c r="G544"/>
  <c r="O544"/>
  <c r="I544"/>
  <c r="K544"/>
  <c r="H544"/>
  <c r="M333" i="13"/>
  <c r="S333"/>
  <c r="AB334" s="1"/>
  <c r="I333" l="1"/>
  <c r="R333" s="1"/>
  <c r="AA334" s="1"/>
  <c r="BF333"/>
  <c r="BI333"/>
  <c r="AR333"/>
  <c r="H333" s="1"/>
  <c r="BX332"/>
  <c r="BE333"/>
  <c r="L544" i="7"/>
  <c r="G444" i="12" s="1"/>
  <c r="H444" s="1"/>
  <c r="I444" s="1"/>
  <c r="S544" i="7"/>
  <c r="K444" i="12" s="1"/>
  <c r="L444" s="1"/>
  <c r="M444" s="1"/>
  <c r="P333" i="13"/>
  <c r="L333" l="1"/>
  <c r="O333" s="1"/>
  <c r="BP334"/>
  <c r="BN334"/>
  <c r="BO334"/>
  <c r="AU333"/>
  <c r="BH333"/>
  <c r="BS334"/>
  <c r="BQ334"/>
  <c r="BR334"/>
  <c r="AK334"/>
  <c r="BV333"/>
  <c r="J445" i="12"/>
  <c r="BK333" i="13"/>
  <c r="BL334" s="1"/>
  <c r="K333"/>
  <c r="Q333"/>
  <c r="Z334" s="1"/>
  <c r="F544" i="7" s="1"/>
  <c r="N445" i="12"/>
  <c r="AT334" i="13" l="1"/>
  <c r="BG334" s="1"/>
  <c r="AJ334"/>
  <c r="BU333"/>
  <c r="BA334"/>
  <c r="N333"/>
  <c r="AS334" l="1"/>
  <c r="BF334" s="1"/>
  <c r="BJ334"/>
  <c r="J334"/>
  <c r="AW334"/>
  <c r="AI334"/>
  <c r="BT333"/>
  <c r="BW333" s="1"/>
  <c r="BX333" s="1"/>
  <c r="P545" i="7"/>
  <c r="Q545"/>
  <c r="J545"/>
  <c r="H545"/>
  <c r="G545"/>
  <c r="I545"/>
  <c r="O545"/>
  <c r="N545"/>
  <c r="K545"/>
  <c r="R545"/>
  <c r="S334" i="13"/>
  <c r="AB335" s="1"/>
  <c r="M334"/>
  <c r="AV334" l="1"/>
  <c r="BI334"/>
  <c r="I334"/>
  <c r="R334" s="1"/>
  <c r="AA335" s="1"/>
  <c r="AR334"/>
  <c r="BH334" s="1"/>
  <c r="BY333"/>
  <c r="P334"/>
  <c r="L545" i="7"/>
  <c r="G445" i="12" s="1"/>
  <c r="H445" s="1"/>
  <c r="I445" s="1"/>
  <c r="S545" i="7"/>
  <c r="K445" i="12" s="1"/>
  <c r="L445" s="1"/>
  <c r="M445" s="1"/>
  <c r="H334" i="13" l="1"/>
  <c r="Q334" s="1"/>
  <c r="Z335" s="1"/>
  <c r="F545" i="7" s="1"/>
  <c r="AU334" i="13"/>
  <c r="BN335"/>
  <c r="BO335"/>
  <c r="BP335"/>
  <c r="L334"/>
  <c r="O334" s="1"/>
  <c r="BE334"/>
  <c r="BS335"/>
  <c r="BR335"/>
  <c r="BQ335"/>
  <c r="AK335"/>
  <c r="BV334"/>
  <c r="J446" i="12"/>
  <c r="N446"/>
  <c r="K334" i="13"/>
  <c r="BK334" l="1"/>
  <c r="BL335" s="1"/>
  <c r="AT335"/>
  <c r="BJ335" s="1"/>
  <c r="AJ335"/>
  <c r="BU334"/>
  <c r="BA335"/>
  <c r="N334"/>
  <c r="AS335" l="1"/>
  <c r="BF335" s="1"/>
  <c r="AW335"/>
  <c r="BG335"/>
  <c r="J335"/>
  <c r="M335" s="1"/>
  <c r="AI335"/>
  <c r="BT334"/>
  <c r="BW334" s="1"/>
  <c r="BY334" s="1"/>
  <c r="H546" i="7"/>
  <c r="I546"/>
  <c r="J546"/>
  <c r="G546"/>
  <c r="R546"/>
  <c r="N546"/>
  <c r="O546"/>
  <c r="K546"/>
  <c r="Q546"/>
  <c r="P546"/>
  <c r="I335" i="13" l="1"/>
  <c r="R335" s="1"/>
  <c r="AA336" s="1"/>
  <c r="AV335"/>
  <c r="BI335"/>
  <c r="S335"/>
  <c r="AB336" s="1"/>
  <c r="AR335"/>
  <c r="H335" s="1"/>
  <c r="BX334"/>
  <c r="P335"/>
  <c r="S546" i="7"/>
  <c r="K446" i="12" s="1"/>
  <c r="L446" s="1"/>
  <c r="M446" s="1"/>
  <c r="L546" i="7"/>
  <c r="G446" i="12" s="1"/>
  <c r="H446" s="1"/>
  <c r="I446" s="1"/>
  <c r="L335" i="13" l="1"/>
  <c r="O335" s="1"/>
  <c r="BO336"/>
  <c r="BN336"/>
  <c r="BP336"/>
  <c r="BH335"/>
  <c r="AU335"/>
  <c r="BE335"/>
  <c r="BS336"/>
  <c r="BQ336"/>
  <c r="BR336"/>
  <c r="AK336"/>
  <c r="BV335"/>
  <c r="N447" i="12"/>
  <c r="K335" i="13"/>
  <c r="BK335"/>
  <c r="BL336" s="1"/>
  <c r="Q335"/>
  <c r="Z336" s="1"/>
  <c r="F546" i="7" s="1"/>
  <c r="J447" i="12"/>
  <c r="AT336" i="13" l="1"/>
  <c r="J336" s="1"/>
  <c r="AJ336"/>
  <c r="BU335"/>
  <c r="BA336"/>
  <c r="N335"/>
  <c r="AS336" l="1"/>
  <c r="I336" s="1"/>
  <c r="BG336"/>
  <c r="AW336"/>
  <c r="BJ336"/>
  <c r="AI336"/>
  <c r="BT335"/>
  <c r="BW335" s="1"/>
  <c r="BX335" s="1"/>
  <c r="M336"/>
  <c r="S336"/>
  <c r="AB337" s="1"/>
  <c r="H547" i="7"/>
  <c r="O547"/>
  <c r="G547"/>
  <c r="P547"/>
  <c r="K547"/>
  <c r="J547"/>
  <c r="N547"/>
  <c r="I547"/>
  <c r="R547"/>
  <c r="Q547"/>
  <c r="BI336" i="13" l="1"/>
  <c r="BF336"/>
  <c r="AV336"/>
  <c r="AR336"/>
  <c r="BE336" s="1"/>
  <c r="BY335"/>
  <c r="P336"/>
  <c r="R336"/>
  <c r="AA337" s="1"/>
  <c r="L336"/>
  <c r="S547" i="7"/>
  <c r="K447" i="12" s="1"/>
  <c r="L447" s="1"/>
  <c r="M447" s="1"/>
  <c r="L547" i="7"/>
  <c r="G447" i="12" s="1"/>
  <c r="H447" s="1"/>
  <c r="I447" s="1"/>
  <c r="AU336" i="13" l="1"/>
  <c r="BP337"/>
  <c r="BO337"/>
  <c r="BN337"/>
  <c r="H336"/>
  <c r="Q336" s="1"/>
  <c r="Z337" s="1"/>
  <c r="F547" i="7" s="1"/>
  <c r="BH336" i="13"/>
  <c r="BS337"/>
  <c r="BR337"/>
  <c r="BQ337"/>
  <c r="AK337"/>
  <c r="BV336"/>
  <c r="J448" i="12"/>
  <c r="O336" i="13"/>
  <c r="N448" i="12"/>
  <c r="K336" i="13" l="1"/>
  <c r="N336" s="1"/>
  <c r="BK336"/>
  <c r="BL337" s="1"/>
  <c r="AT337"/>
  <c r="BG337" s="1"/>
  <c r="AJ337"/>
  <c r="BU336"/>
  <c r="BA337"/>
  <c r="AS337" l="1"/>
  <c r="AV337" s="1"/>
  <c r="AW337"/>
  <c r="J337"/>
  <c r="M337" s="1"/>
  <c r="BJ337"/>
  <c r="AI337"/>
  <c r="BT336"/>
  <c r="BW336" s="1"/>
  <c r="BX336" s="1"/>
  <c r="P548" i="7"/>
  <c r="K548"/>
  <c r="R548"/>
  <c r="O548"/>
  <c r="N548"/>
  <c r="J548"/>
  <c r="Q548"/>
  <c r="G548"/>
  <c r="H548"/>
  <c r="I548"/>
  <c r="I337" i="13" l="1"/>
  <c r="R337" s="1"/>
  <c r="AA338" s="1"/>
  <c r="S337"/>
  <c r="AB338" s="1"/>
  <c r="BI337"/>
  <c r="BF337"/>
  <c r="AR337"/>
  <c r="BE337" s="1"/>
  <c r="BY336"/>
  <c r="S548" i="7"/>
  <c r="K448" i="12" s="1"/>
  <c r="L448" s="1"/>
  <c r="M448" s="1"/>
  <c r="P337" i="13"/>
  <c r="L548" i="7"/>
  <c r="G448" i="12" s="1"/>
  <c r="H448" s="1"/>
  <c r="I448" s="1"/>
  <c r="L337" i="13" l="1"/>
  <c r="O337" s="1"/>
  <c r="BP338"/>
  <c r="BN338"/>
  <c r="BO338"/>
  <c r="BH337"/>
  <c r="AU337"/>
  <c r="H337"/>
  <c r="K337" s="1"/>
  <c r="BS338"/>
  <c r="BQ338"/>
  <c r="BR338"/>
  <c r="AK338"/>
  <c r="BV337"/>
  <c r="J449" i="12"/>
  <c r="N449"/>
  <c r="Q337" i="13"/>
  <c r="Z338" s="1"/>
  <c r="F548" i="7" s="1"/>
  <c r="BK337" i="13" l="1"/>
  <c r="BL338" s="1"/>
  <c r="AT338"/>
  <c r="BJ338" s="1"/>
  <c r="AJ338"/>
  <c r="BU337"/>
  <c r="N337"/>
  <c r="BA338"/>
  <c r="AS338" l="1"/>
  <c r="BI338" s="1"/>
  <c r="AW338"/>
  <c r="BG338"/>
  <c r="J338"/>
  <c r="S338" s="1"/>
  <c r="AB339" s="1"/>
  <c r="AI338"/>
  <c r="BT337"/>
  <c r="BW337" s="1"/>
  <c r="BY337" s="1"/>
  <c r="N549" i="7"/>
  <c r="K549"/>
  <c r="P549"/>
  <c r="Q549"/>
  <c r="I549"/>
  <c r="J549"/>
  <c r="O549"/>
  <c r="G549"/>
  <c r="R549"/>
  <c r="H549"/>
  <c r="AV338" i="13" l="1"/>
  <c r="I338"/>
  <c r="R338" s="1"/>
  <c r="AA339" s="1"/>
  <c r="BF338"/>
  <c r="AR338"/>
  <c r="BH338" s="1"/>
  <c r="M338"/>
  <c r="P338" s="1"/>
  <c r="BX337"/>
  <c r="L549" i="7"/>
  <c r="G449" i="12" s="1"/>
  <c r="H449" s="1"/>
  <c r="I449" s="1"/>
  <c r="S549" i="7"/>
  <c r="K449" i="12" s="1"/>
  <c r="L449" s="1"/>
  <c r="M449" s="1"/>
  <c r="L338" i="13" l="1"/>
  <c r="BN339"/>
  <c r="BO339"/>
  <c r="BP339"/>
  <c r="H338"/>
  <c r="Q338" s="1"/>
  <c r="Z339" s="1"/>
  <c r="F549" i="7" s="1"/>
  <c r="AU338" i="13"/>
  <c r="BE338"/>
  <c r="BS339"/>
  <c r="BR339"/>
  <c r="BQ339"/>
  <c r="AK339"/>
  <c r="BV338"/>
  <c r="O338"/>
  <c r="J450" i="12"/>
  <c r="N450"/>
  <c r="BK338" i="13" l="1"/>
  <c r="BL339" s="1"/>
  <c r="K338"/>
  <c r="N338" s="1"/>
  <c r="AT339"/>
  <c r="J339" s="1"/>
  <c r="AJ339"/>
  <c r="BU338"/>
  <c r="BA339"/>
  <c r="AS339" l="1"/>
  <c r="I339" s="1"/>
  <c r="AW339"/>
  <c r="BG339"/>
  <c r="BJ339"/>
  <c r="AI339"/>
  <c r="BT338"/>
  <c r="BW338" s="1"/>
  <c r="BY338" s="1"/>
  <c r="M339"/>
  <c r="S339"/>
  <c r="AB340" s="1"/>
  <c r="K550" i="7"/>
  <c r="O550"/>
  <c r="I550"/>
  <c r="N550"/>
  <c r="Q550"/>
  <c r="J550"/>
  <c r="G550"/>
  <c r="P550"/>
  <c r="R550"/>
  <c r="H550"/>
  <c r="AV339" i="13" l="1"/>
  <c r="BF339"/>
  <c r="BI339"/>
  <c r="AR339"/>
  <c r="H339" s="1"/>
  <c r="BX338"/>
  <c r="L550" i="7"/>
  <c r="G450" i="12" s="1"/>
  <c r="H450" s="1"/>
  <c r="I450" s="1"/>
  <c r="S550" i="7"/>
  <c r="K450" i="12" s="1"/>
  <c r="L450" s="1"/>
  <c r="M450" s="1"/>
  <c r="R339" i="13"/>
  <c r="AA340" s="1"/>
  <c r="L339"/>
  <c r="P339"/>
  <c r="BO340" l="1"/>
  <c r="BN340"/>
  <c r="BP340"/>
  <c r="BH339"/>
  <c r="BE339"/>
  <c r="AU339"/>
  <c r="BS340"/>
  <c r="BQ340"/>
  <c r="BR340"/>
  <c r="AK340"/>
  <c r="BV339"/>
  <c r="J451" i="12"/>
  <c r="K339" i="13"/>
  <c r="Q339"/>
  <c r="Z340" s="1"/>
  <c r="F550" i="7" s="1"/>
  <c r="BK339" i="13"/>
  <c r="BL340" s="1"/>
  <c r="N451" i="12"/>
  <c r="O339" i="13"/>
  <c r="AT340" l="1"/>
  <c r="BG340" s="1"/>
  <c r="AJ340"/>
  <c r="BU339"/>
  <c r="BA340"/>
  <c r="N339"/>
  <c r="BJ340" l="1"/>
  <c r="AW340"/>
  <c r="AS340"/>
  <c r="AV340" s="1"/>
  <c r="J340"/>
  <c r="M340" s="1"/>
  <c r="AI340"/>
  <c r="BT339"/>
  <c r="BW339" s="1"/>
  <c r="BX339" s="1"/>
  <c r="N551" i="7"/>
  <c r="Q551"/>
  <c r="H551"/>
  <c r="G551"/>
  <c r="P551"/>
  <c r="J551"/>
  <c r="O551"/>
  <c r="R551"/>
  <c r="K551"/>
  <c r="I551"/>
  <c r="BF340" i="13" l="1"/>
  <c r="BI340"/>
  <c r="I340"/>
  <c r="L340" s="1"/>
  <c r="S340"/>
  <c r="AB341" s="1"/>
  <c r="AR340"/>
  <c r="H340" s="1"/>
  <c r="BY339"/>
  <c r="R340"/>
  <c r="AA341" s="1"/>
  <c r="L551" i="7"/>
  <c r="G451" i="12" s="1"/>
  <c r="H451" s="1"/>
  <c r="I451" s="1"/>
  <c r="P340" i="13"/>
  <c r="S551" i="7"/>
  <c r="K451" i="12" s="1"/>
  <c r="L451" s="1"/>
  <c r="M451" s="1"/>
  <c r="BP341" i="13" l="1"/>
  <c r="BO341"/>
  <c r="BN341"/>
  <c r="BH340"/>
  <c r="AU340"/>
  <c r="BE340"/>
  <c r="BS341"/>
  <c r="BR341"/>
  <c r="BQ341"/>
  <c r="AK341"/>
  <c r="BV340"/>
  <c r="J452" i="12"/>
  <c r="BK340" i="13"/>
  <c r="BL341" s="1"/>
  <c r="Q340"/>
  <c r="Z341" s="1"/>
  <c r="F551" i="7" s="1"/>
  <c r="K340" i="13"/>
  <c r="O340"/>
  <c r="N452" i="12"/>
  <c r="AT341" i="13" l="1"/>
  <c r="BG341" s="1"/>
  <c r="AJ341"/>
  <c r="BU340"/>
  <c r="BA341"/>
  <c r="N340"/>
  <c r="BJ341" l="1"/>
  <c r="AS341"/>
  <c r="BF341" s="1"/>
  <c r="J341"/>
  <c r="M341" s="1"/>
  <c r="AW341"/>
  <c r="AI341"/>
  <c r="BT340"/>
  <c r="BW340" s="1"/>
  <c r="BX340" s="1"/>
  <c r="O552" i="7"/>
  <c r="I552"/>
  <c r="P552"/>
  <c r="G552"/>
  <c r="R552"/>
  <c r="H552"/>
  <c r="Q552"/>
  <c r="J552"/>
  <c r="N552"/>
  <c r="K552"/>
  <c r="S341" i="13" l="1"/>
  <c r="AB342" s="1"/>
  <c r="AV341"/>
  <c r="BI341"/>
  <c r="AR341"/>
  <c r="BE341" s="1"/>
  <c r="I341"/>
  <c r="L341" s="1"/>
  <c r="BY340"/>
  <c r="S552" i="7"/>
  <c r="K452" i="12" s="1"/>
  <c r="L452" s="1"/>
  <c r="M452" s="1"/>
  <c r="P341" i="13"/>
  <c r="L552" i="7"/>
  <c r="G452" i="12" s="1"/>
  <c r="H452" s="1"/>
  <c r="I452" s="1"/>
  <c r="BP342" i="13" l="1"/>
  <c r="BN342"/>
  <c r="BO342"/>
  <c r="R341"/>
  <c r="AA342" s="1"/>
  <c r="AU341"/>
  <c r="BH341"/>
  <c r="H341"/>
  <c r="K341" s="1"/>
  <c r="BS342"/>
  <c r="BQ342"/>
  <c r="BR342"/>
  <c r="AK342"/>
  <c r="BV341"/>
  <c r="J453" i="12"/>
  <c r="O341" i="13"/>
  <c r="N453" i="12"/>
  <c r="BK341" i="13" l="1"/>
  <c r="BL342" s="1"/>
  <c r="Q341"/>
  <c r="Z342" s="1"/>
  <c r="BA342" s="1"/>
  <c r="AT342"/>
  <c r="BJ342" s="1"/>
  <c r="AJ342"/>
  <c r="BU341"/>
  <c r="N341"/>
  <c r="F552" i="7" l="1"/>
  <c r="O553" s="1"/>
  <c r="BG342" i="13"/>
  <c r="AS342"/>
  <c r="BI342" s="1"/>
  <c r="AW342"/>
  <c r="J342"/>
  <c r="M342" s="1"/>
  <c r="AI342"/>
  <c r="BT341"/>
  <c r="BW341" s="1"/>
  <c r="BX341" s="1"/>
  <c r="I553" i="7" l="1"/>
  <c r="J553"/>
  <c r="Q553"/>
  <c r="N553"/>
  <c r="R553"/>
  <c r="K553"/>
  <c r="P553"/>
  <c r="G553"/>
  <c r="H553"/>
  <c r="S342" i="13"/>
  <c r="AB343" s="1"/>
  <c r="AV342"/>
  <c r="I342"/>
  <c r="L342" s="1"/>
  <c r="BF342"/>
  <c r="AR342"/>
  <c r="AU342" s="1"/>
  <c r="BY341"/>
  <c r="P342"/>
  <c r="H342" l="1"/>
  <c r="K342" s="1"/>
  <c r="L553" i="7"/>
  <c r="G453" i="12" s="1"/>
  <c r="H453" s="1"/>
  <c r="I453" s="1"/>
  <c r="BP343" i="13" s="1"/>
  <c r="S553" i="7"/>
  <c r="K453" i="12" s="1"/>
  <c r="L453" s="1"/>
  <c r="M453" s="1"/>
  <c r="BS343" i="13" s="1"/>
  <c r="BE342"/>
  <c r="R342"/>
  <c r="AA343" s="1"/>
  <c r="BN343"/>
  <c r="BH342"/>
  <c r="AK343"/>
  <c r="BV342"/>
  <c r="Q342"/>
  <c r="Z343" s="1"/>
  <c r="O342"/>
  <c r="BK342" l="1"/>
  <c r="BL343" s="1"/>
  <c r="BO343"/>
  <c r="J454" i="12"/>
  <c r="N454"/>
  <c r="BR343" i="13"/>
  <c r="BQ343"/>
  <c r="F553" i="7"/>
  <c r="AT343" i="13"/>
  <c r="BG343" s="1"/>
  <c r="AJ343"/>
  <c r="BU342"/>
  <c r="N342"/>
  <c r="BA343"/>
  <c r="J343" l="1"/>
  <c r="M343" s="1"/>
  <c r="AS343"/>
  <c r="AV343" s="1"/>
  <c r="AW343"/>
  <c r="BJ343"/>
  <c r="AI343"/>
  <c r="AR343" s="1"/>
  <c r="BT342"/>
  <c r="BW342" s="1"/>
  <c r="BY342" s="1"/>
  <c r="Q554" i="7"/>
  <c r="P554"/>
  <c r="N554"/>
  <c r="K554"/>
  <c r="R554"/>
  <c r="I554"/>
  <c r="H554"/>
  <c r="G554"/>
  <c r="J554"/>
  <c r="O554"/>
  <c r="I343" i="13" l="1"/>
  <c r="R343" s="1"/>
  <c r="AA344" s="1"/>
  <c r="S343"/>
  <c r="AB344" s="1"/>
  <c r="BF343"/>
  <c r="BI343"/>
  <c r="AU343"/>
  <c r="BX342"/>
  <c r="S554" i="7"/>
  <c r="K454" i="12" s="1"/>
  <c r="L454" s="1"/>
  <c r="M454" s="1"/>
  <c r="P343" i="13"/>
  <c r="L554" i="7"/>
  <c r="G454" i="12" s="1"/>
  <c r="H454" s="1"/>
  <c r="I454" s="1"/>
  <c r="L343" i="13" l="1"/>
  <c r="O343" s="1"/>
  <c r="BO344"/>
  <c r="BN344"/>
  <c r="BP344"/>
  <c r="BS344"/>
  <c r="BQ344"/>
  <c r="BR344"/>
  <c r="H343"/>
  <c r="K343" s="1"/>
  <c r="BH343"/>
  <c r="BE343"/>
  <c r="AK344"/>
  <c r="BV343"/>
  <c r="N455" i="12"/>
  <c r="J455"/>
  <c r="AT344" i="13" l="1"/>
  <c r="BG344" s="1"/>
  <c r="Q343"/>
  <c r="Z344" s="1"/>
  <c r="F554" i="7" s="1"/>
  <c r="BK343" i="13"/>
  <c r="BL344" s="1"/>
  <c r="AJ344"/>
  <c r="BU343"/>
  <c r="N343"/>
  <c r="J344" l="1"/>
  <c r="M344" s="1"/>
  <c r="BJ344"/>
  <c r="AW344"/>
  <c r="AS344"/>
  <c r="I344" s="1"/>
  <c r="BA344"/>
  <c r="AI344"/>
  <c r="BT343"/>
  <c r="BW343" s="1"/>
  <c r="BY343" s="1"/>
  <c r="R555" i="7"/>
  <c r="G555"/>
  <c r="P555"/>
  <c r="J555"/>
  <c r="I555"/>
  <c r="N555"/>
  <c r="H555"/>
  <c r="Q555"/>
  <c r="O555"/>
  <c r="K555"/>
  <c r="S344" i="13" l="1"/>
  <c r="AB345" s="1"/>
  <c r="AV344"/>
  <c r="BF344"/>
  <c r="BI344"/>
  <c r="AR344"/>
  <c r="BE344" s="1"/>
  <c r="BX343"/>
  <c r="R344"/>
  <c r="AA345" s="1"/>
  <c r="L344"/>
  <c r="S555" i="7"/>
  <c r="K455" i="12" s="1"/>
  <c r="L455" s="1"/>
  <c r="M455" s="1"/>
  <c r="P344" i="13"/>
  <c r="L555" i="7"/>
  <c r="G455" i="12" s="1"/>
  <c r="H455" s="1"/>
  <c r="I455" s="1"/>
  <c r="H344" i="13" l="1"/>
  <c r="K344" s="1"/>
  <c r="AU344"/>
  <c r="BP345"/>
  <c r="BO345"/>
  <c r="BN345"/>
  <c r="BH344"/>
  <c r="BS345"/>
  <c r="BR345"/>
  <c r="BQ345"/>
  <c r="AK345"/>
  <c r="BV344"/>
  <c r="J456" i="12"/>
  <c r="N456"/>
  <c r="O344" i="13"/>
  <c r="Q344" l="1"/>
  <c r="Z345" s="1"/>
  <c r="F555" i="7" s="1"/>
  <c r="BK344" i="13"/>
  <c r="BL345" s="1"/>
  <c r="AT345"/>
  <c r="BG345" s="1"/>
  <c r="AJ345"/>
  <c r="BU344"/>
  <c r="N344"/>
  <c r="BA345" l="1"/>
  <c r="J345"/>
  <c r="S345" s="1"/>
  <c r="AB346" s="1"/>
  <c r="AS345"/>
  <c r="AV345" s="1"/>
  <c r="BJ345"/>
  <c r="AW345"/>
  <c r="AI345"/>
  <c r="BT344"/>
  <c r="BW344" s="1"/>
  <c r="BY344" s="1"/>
  <c r="R556" i="7"/>
  <c r="N556"/>
  <c r="Q556"/>
  <c r="K556"/>
  <c r="P556"/>
  <c r="G556"/>
  <c r="H556"/>
  <c r="O556"/>
  <c r="J556"/>
  <c r="I556"/>
  <c r="I345" i="13"/>
  <c r="M345" l="1"/>
  <c r="P345" s="1"/>
  <c r="BF345"/>
  <c r="BI345"/>
  <c r="AR345"/>
  <c r="BE345" s="1"/>
  <c r="BX344"/>
  <c r="L556" i="7"/>
  <c r="G456" i="12" s="1"/>
  <c r="H456" s="1"/>
  <c r="I456" s="1"/>
  <c r="S556" i="7"/>
  <c r="K456" i="12" s="1"/>
  <c r="L456" s="1"/>
  <c r="M456" s="1"/>
  <c r="L345" i="13"/>
  <c r="R345"/>
  <c r="AA346" s="1"/>
  <c r="BN346" l="1"/>
  <c r="BP346"/>
  <c r="BO346"/>
  <c r="H345"/>
  <c r="BK345" s="1"/>
  <c r="BL346" s="1"/>
  <c r="AU345"/>
  <c r="BH345"/>
  <c r="BS346"/>
  <c r="BQ346"/>
  <c r="BR346"/>
  <c r="AK346"/>
  <c r="BV345"/>
  <c r="O345"/>
  <c r="K345" l="1"/>
  <c r="N345" s="1"/>
  <c r="Q345"/>
  <c r="Z346" s="1"/>
  <c r="F556" i="7" s="1"/>
  <c r="AT346" i="13"/>
  <c r="BG346" s="1"/>
  <c r="AJ346"/>
  <c r="BU345"/>
  <c r="BA346" l="1"/>
  <c r="AS346"/>
  <c r="I346" s="1"/>
  <c r="J346"/>
  <c r="S346" s="1"/>
  <c r="AW346"/>
  <c r="BJ346"/>
  <c r="AI346"/>
  <c r="BT345"/>
  <c r="BW345" s="1"/>
  <c r="BY345" s="1"/>
  <c r="M346" l="1"/>
  <c r="P346" s="1"/>
  <c r="BI346"/>
  <c r="BF346"/>
  <c r="AV346"/>
  <c r="AR346"/>
  <c r="AU346" s="1"/>
  <c r="BX345"/>
  <c r="L346"/>
  <c r="R346"/>
  <c r="BH346" l="1"/>
  <c r="H346"/>
  <c r="K346" s="1"/>
  <c r="BE346"/>
  <c r="BV346"/>
  <c r="O346"/>
  <c r="BK346" l="1"/>
  <c r="Q346"/>
  <c r="BU346"/>
  <c r="N346"/>
  <c r="BT346" l="1"/>
  <c r="BW346" s="1"/>
  <c r="BX346" s="1"/>
  <c r="BX5" s="1"/>
  <c r="BY346" l="1"/>
  <c r="BY5" s="1"/>
</calcChain>
</file>

<file path=xl/sharedStrings.xml><?xml version="1.0" encoding="utf-8"?>
<sst xmlns="http://schemas.openxmlformats.org/spreadsheetml/2006/main" count="174" uniqueCount="70">
  <si>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</si>
  <si>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</si>
  <si>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</si>
  <si>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</si>
  <si>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</si>
  <si>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</si>
  <si>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</si>
  <si>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</si>
  <si>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</si>
  <si>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</si>
  <si>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</si>
  <si>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</si>
  <si>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</si>
  <si>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</si>
  <si>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</si>
  <si>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</si>
  <si>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</si>
  <si>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</si>
  <si>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</si>
  <si>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</si>
  <si>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</si>
  <si>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</si>
  <si>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</si>
  <si>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</si>
  <si>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</si>
  <si>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</si>
  <si>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</si>
  <si>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</si>
  <si>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</si>
  <si>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</si>
  <si>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</si>
  <si>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</si>
  <si>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</si>
  <si>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</si>
  <si>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</si>
  <si>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</si>
  <si>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</si>
  <si>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</si>
  <si>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</si>
  <si>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</si>
  <si>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</si>
  <si>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</si>
  <si>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</si>
  <si>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</si>
  <si>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</si>
  <si>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</si>
  <si>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</si>
  <si>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</si>
  <si>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</si>
  <si>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</si>
  <si>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</si>
  <si>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</si>
  <si>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</si>
  <si>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</si>
  <si>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</si>
  <si>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</si>
  <si>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</si>
  <si>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</si>
  <si>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</si>
  <si>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</si>
  <si>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</si>
  <si>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</si>
  <si>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</si>
  <si>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</si>
  <si>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</si>
  <si>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</si>
  <si>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</si>
  <si>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</si>
  <si>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</si>
  <si>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Impact of climate change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</si>
</sst>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40" activePane="bottomRight" state="frozen"/>
      <selection pane="topRight" activeCell="F1" sqref="F1"/>
      <selection pane="bottomLeft" activeCell="A6" sqref="A6"/>
      <selection pane="bottomRight" activeCell="F556" sqref="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58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10292.411062992875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10540.133879799389</v>
      </c>
      <c r="G273" s="13">
        <f t="shared" si="51"/>
        <v>25.712312860485603</v>
      </c>
      <c r="H273" s="13">
        <f t="shared" si="51"/>
        <v>36.030516722903094</v>
      </c>
      <c r="I273" s="13">
        <f t="shared" si="51"/>
        <v>42.440754293635699</v>
      </c>
      <c r="J273" s="13">
        <f t="shared" si="51"/>
        <v>15.344928969522941</v>
      </c>
      <c r="K273" s="13">
        <f t="shared" si="51"/>
        <v>1.170075042043712</v>
      </c>
      <c r="L273" s="13">
        <f t="shared" si="59"/>
        <v>395.69858788859108</v>
      </c>
      <c r="M273" s="3">
        <v>0</v>
      </c>
      <c r="N273" s="3">
        <f t="shared" si="56"/>
        <v>25.712373893349454</v>
      </c>
      <c r="O273" s="3">
        <f t="shared" si="52"/>
        <v>36.030610361304042</v>
      </c>
      <c r="P273" s="3">
        <f t="shared" si="53"/>
        <v>42.440902511834246</v>
      </c>
      <c r="Q273" s="3">
        <f t="shared" si="54"/>
        <v>15.345039635384895</v>
      </c>
      <c r="R273" s="3">
        <f t="shared" si="55"/>
        <v>1.1701035176615391</v>
      </c>
      <c r="S273" s="3">
        <f t="shared" si="57"/>
        <v>395.69902991953415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10788.11294504282</v>
      </c>
      <c r="G274" s="13">
        <f t="shared" si="51"/>
        <v>26.355607416529697</v>
      </c>
      <c r="H274" s="13">
        <f t="shared" si="51"/>
        <v>36.921079626481237</v>
      </c>
      <c r="I274" s="13">
        <f t="shared" si="51"/>
        <v>43.454582642082364</v>
      </c>
      <c r="J274" s="13">
        <f t="shared" si="51"/>
        <v>15.705426335193255</v>
      </c>
      <c r="K274" s="13">
        <f t="shared" si="51"/>
        <v>1.2045283533518247</v>
      </c>
      <c r="L274" s="13">
        <f t="shared" si="59"/>
        <v>398.64122437363835</v>
      </c>
      <c r="M274" s="3">
        <v>0</v>
      </c>
      <c r="N274" s="3">
        <f t="shared" si="56"/>
        <v>26.355668449393548</v>
      </c>
      <c r="O274" s="3">
        <f t="shared" si="52"/>
        <v>36.921173007280146</v>
      </c>
      <c r="P274" s="3">
        <f t="shared" si="53"/>
        <v>43.454728870804963</v>
      </c>
      <c r="Q274" s="3">
        <f t="shared" si="54"/>
        <v>15.705530679062431</v>
      </c>
      <c r="R274" s="3">
        <f t="shared" si="55"/>
        <v>1.2045456246870909</v>
      </c>
      <c r="S274" s="3">
        <f t="shared" si="57"/>
        <v>398.64164663122818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11036.231797604554</v>
      </c>
      <c r="G275" s="13">
        <f t="shared" si="51"/>
        <v>27.014036845100385</v>
      </c>
      <c r="H275" s="13">
        <f t="shared" si="51"/>
        <v>37.832476984155981</v>
      </c>
      <c r="I275" s="13">
        <f t="shared" si="51"/>
        <v>44.492057832854847</v>
      </c>
      <c r="J275" s="13">
        <f t="shared" si="51"/>
        <v>16.074435143803829</v>
      </c>
      <c r="K275" s="13">
        <f t="shared" si="51"/>
        <v>1.2370675526246608</v>
      </c>
      <c r="L275" s="13">
        <f t="shared" si="59"/>
        <v>401.65007435853971</v>
      </c>
      <c r="M275" s="3">
        <v>0</v>
      </c>
      <c r="N275" s="3">
        <f t="shared" si="56"/>
        <v>27.014097877964236</v>
      </c>
      <c r="O275" s="3">
        <f t="shared" si="52"/>
        <v>37.832570108061518</v>
      </c>
      <c r="P275" s="3">
        <f t="shared" si="53"/>
        <v>44.492202098805471</v>
      </c>
      <c r="Q275" s="3">
        <f t="shared" si="54"/>
        <v>16.074533526835801</v>
      </c>
      <c r="R275" s="3">
        <f t="shared" si="55"/>
        <v>1.2370780282190341</v>
      </c>
      <c r="S275" s="3">
        <f t="shared" si="57"/>
        <v>401.65048163988604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11284.372822365165</v>
      </c>
      <c r="G276" s="13">
        <f t="shared" si="51"/>
        <v>27.687609677818035</v>
      </c>
      <c r="H276" s="13">
        <f t="shared" si="51"/>
        <v>38.76466460529096</v>
      </c>
      <c r="I276" s="13">
        <f t="shared" si="51"/>
        <v>45.552883464383044</v>
      </c>
      <c r="J276" s="13">
        <f t="shared" si="51"/>
        <v>16.451485570340466</v>
      </c>
      <c r="K276" s="13">
        <f t="shared" si="51"/>
        <v>1.2684523470468738</v>
      </c>
      <c r="L276" s="13">
        <f t="shared" si="59"/>
        <v>404.7250956648794</v>
      </c>
      <c r="M276" s="3">
        <v>0</v>
      </c>
      <c r="N276" s="3">
        <f t="shared" si="56"/>
        <v>27.687670710681886</v>
      </c>
      <c r="O276" s="3">
        <f t="shared" si="52"/>
        <v>38.764757473009851</v>
      </c>
      <c r="P276" s="3">
        <f t="shared" si="53"/>
        <v>45.553025793907224</v>
      </c>
      <c r="Q276" s="3">
        <f t="shared" si="54"/>
        <v>16.451578333059125</v>
      </c>
      <c r="R276" s="3">
        <f t="shared" si="55"/>
        <v>1.2684587008160397</v>
      </c>
      <c r="S276" s="3">
        <f t="shared" si="57"/>
        <v>404.72549101147411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11532.419101956846</v>
      </c>
      <c r="G277" s="13">
        <f t="shared" si="51"/>
        <v>28.376327267915439</v>
      </c>
      <c r="H277" s="13">
        <f t="shared" si="51"/>
        <v>39.71758737714638</v>
      </c>
      <c r="I277" s="13">
        <f t="shared" si="51"/>
        <v>46.63674944370419</v>
      </c>
      <c r="J277" s="13">
        <f t="shared" si="51"/>
        <v>16.836120824823496</v>
      </c>
      <c r="K277" s="13">
        <f t="shared" si="51"/>
        <v>1.2991380004817668</v>
      </c>
      <c r="L277" s="13">
        <f t="shared" si="59"/>
        <v>407.86592291407129</v>
      </c>
      <c r="M277" s="3">
        <v>0</v>
      </c>
      <c r="N277" s="3">
        <f t="shared" si="56"/>
        <v>28.37638830077929</v>
      </c>
      <c r="O277" s="3">
        <f t="shared" si="52"/>
        <v>39.717679989383399</v>
      </c>
      <c r="P277" s="3">
        <f t="shared" si="53"/>
        <v>46.636889862793836</v>
      </c>
      <c r="Q277" s="3">
        <f t="shared" si="54"/>
        <v>16.83620828829967</v>
      </c>
      <c r="R277" s="3">
        <f t="shared" si="55"/>
        <v>1.2991418542375706</v>
      </c>
      <c r="S277" s="3">
        <f t="shared" si="57"/>
        <v>407.86630829549375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11780.254420454892</v>
      </c>
      <c r="G278" s="13">
        <f t="shared" si="51"/>
        <v>29.080183832823604</v>
      </c>
      <c r="H278" s="13">
        <f t="shared" si="51"/>
        <v>40.691179360442653</v>
      </c>
      <c r="I278" s="13">
        <f t="shared" si="51"/>
        <v>47.743332275063686</v>
      </c>
      <c r="J278" s="13">
        <f t="shared" si="51"/>
        <v>17.227896489552943</v>
      </c>
      <c r="K278" s="13">
        <f t="shared" si="51"/>
        <v>1.3293951553423915</v>
      </c>
      <c r="L278" s="13">
        <f t="shared" si="59"/>
        <v>411.07198711322525</v>
      </c>
      <c r="M278" s="3">
        <v>0</v>
      </c>
      <c r="N278" s="3">
        <f t="shared" si="56"/>
        <v>29.080244865687455</v>
      </c>
      <c r="O278" s="3">
        <f t="shared" si="52"/>
        <v>40.691271717900641</v>
      </c>
      <c r="P278" s="3">
        <f t="shared" si="53"/>
        <v>47.743470809361824</v>
      </c>
      <c r="Q278" s="3">
        <f t="shared" si="54"/>
        <v>17.227978956515695</v>
      </c>
      <c r="R278" s="3">
        <f t="shared" si="55"/>
        <v>1.3293974927634415</v>
      </c>
      <c r="S278" s="3">
        <f t="shared" si="57"/>
        <v>411.07236384222904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12027.763268999379</v>
      </c>
      <c r="G279" s="13">
        <f t="shared" ref="G279:K294" si="60">G278*(1-G$5)+G$4*$F278*$L$4/1000</f>
        <v>29.799166496982824</v>
      </c>
      <c r="H279" s="13">
        <f t="shared" si="60"/>
        <v>41.68536388500771</v>
      </c>
      <c r="I279" s="13">
        <f t="shared" si="60"/>
        <v>48.872295345196754</v>
      </c>
      <c r="J279" s="13">
        <f t="shared" si="60"/>
        <v>17.626379894648107</v>
      </c>
      <c r="K279" s="13">
        <f t="shared" si="60"/>
        <v>1.3593825084033833</v>
      </c>
      <c r="L279" s="13">
        <f t="shared" si="59"/>
        <v>414.34258813023877</v>
      </c>
      <c r="M279" s="3">
        <v>0</v>
      </c>
      <c r="N279" s="3">
        <f t="shared" si="56"/>
        <v>29.799227529846675</v>
      </c>
      <c r="O279" s="3">
        <f t="shared" si="52"/>
        <v>41.685455988387567</v>
      </c>
      <c r="P279" s="3">
        <f t="shared" si="53"/>
        <v>48.872432020002215</v>
      </c>
      <c r="Q279" s="3">
        <f t="shared" si="54"/>
        <v>17.62645765053254</v>
      </c>
      <c r="R279" s="3">
        <f t="shared" si="55"/>
        <v>1.3593839261209149</v>
      </c>
      <c r="S279" s="3">
        <f t="shared" si="57"/>
        <v>414.34295711488994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12274.830852431429</v>
      </c>
      <c r="G280" s="13">
        <f t="shared" si="60"/>
        <v>30.53325533499687</v>
      </c>
      <c r="H280" s="13">
        <f t="shared" si="60"/>
        <v>42.700053645689081</v>
      </c>
      <c r="I280" s="13">
        <f t="shared" si="60"/>
        <v>50.023289205625431</v>
      </c>
      <c r="J280" s="13">
        <f t="shared" si="60"/>
        <v>18.031149529920388</v>
      </c>
      <c r="K280" s="13">
        <f t="shared" si="60"/>
        <v>1.3891908911729851</v>
      </c>
      <c r="L280" s="13">
        <f t="shared" si="59"/>
        <v>417.67693860740474</v>
      </c>
      <c r="M280" s="3">
        <v>0</v>
      </c>
      <c r="N280" s="3">
        <f t="shared" si="56"/>
        <v>30.533316367860721</v>
      </c>
      <c r="O280" s="3">
        <f t="shared" si="52"/>
        <v>42.700145495689789</v>
      </c>
      <c r="P280" s="3">
        <f t="shared" si="53"/>
        <v>50.023424045897471</v>
      </c>
      <c r="Q280" s="3">
        <f t="shared" si="54"/>
        <v>18.031222843855595</v>
      </c>
      <c r="R280" s="3">
        <f t="shared" si="55"/>
        <v>1.3891917510621348</v>
      </c>
      <c r="S280" s="3">
        <f t="shared" si="57"/>
        <v>417.67730050436569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12521.343097004858</v>
      </c>
      <c r="G281" s="13">
        <f t="shared" si="60"/>
        <v>31.282423415192216</v>
      </c>
      <c r="H281" s="13">
        <f t="shared" si="60"/>
        <v>43.735150798625227</v>
      </c>
      <c r="I281" s="13">
        <f t="shared" si="60"/>
        <v>51.195951852163404</v>
      </c>
      <c r="J281" s="13">
        <f t="shared" si="60"/>
        <v>18.441794491122895</v>
      </c>
      <c r="K281" s="13">
        <f t="shared" si="60"/>
        <v>1.4188700063017361</v>
      </c>
      <c r="L281" s="13">
        <f t="shared" si="59"/>
        <v>421.07419056340552</v>
      </c>
      <c r="M281" s="3">
        <v>0</v>
      </c>
      <c r="N281" s="3">
        <f t="shared" si="56"/>
        <v>31.282484448056067</v>
      </c>
      <c r="O281" s="3">
        <f t="shared" si="52"/>
        <v>43.735242395943835</v>
      </c>
      <c r="P281" s="3">
        <f t="shared" si="53"/>
        <v>51.196084882526257</v>
      </c>
      <c r="Q281" s="3">
        <f t="shared" si="54"/>
        <v>18.441863616863472</v>
      </c>
      <c r="R281" s="3">
        <f t="shared" si="55"/>
        <v>1.4188705278508693</v>
      </c>
      <c r="S281" s="3">
        <f t="shared" si="57"/>
        <v>421.0745458712405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12767.186659706036</v>
      </c>
      <c r="G282" s="13">
        <f t="shared" si="60"/>
        <v>32.04663684364791</v>
      </c>
      <c r="H282" s="13">
        <f t="shared" si="60"/>
        <v>44.79054705797612</v>
      </c>
      <c r="I282" s="13">
        <f t="shared" si="60"/>
        <v>52.389909001827689</v>
      </c>
      <c r="J282" s="13">
        <f t="shared" si="60"/>
        <v>18.857913958739204</v>
      </c>
      <c r="K282" s="13">
        <f t="shared" si="60"/>
        <v>1.4484446443961185</v>
      </c>
      <c r="L282" s="13">
        <f t="shared" si="59"/>
        <v>424.53345150658703</v>
      </c>
      <c r="M282" s="3">
        <v>0</v>
      </c>
      <c r="N282" s="3">
        <f t="shared" si="56"/>
        <v>32.046697876511764</v>
      </c>
      <c r="O282" s="3">
        <f t="shared" si="52"/>
        <v>44.790638403307767</v>
      </c>
      <c r="P282" s="3">
        <f t="shared" si="53"/>
        <v>52.390040246575083</v>
      </c>
      <c r="Q282" s="3">
        <f t="shared" si="54"/>
        <v>18.857979135543545</v>
      </c>
      <c r="R282" s="3">
        <f t="shared" si="55"/>
        <v>1.4484449607316583</v>
      </c>
      <c r="S282" s="3">
        <f t="shared" si="57"/>
        <v>424.53380062266979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13012.248939893963</v>
      </c>
      <c r="G283" s="13">
        <f t="shared" si="60"/>
        <v>32.82585480879429</v>
      </c>
      <c r="H283" s="13">
        <f t="shared" si="60"/>
        <v>45.866123793262823</v>
      </c>
      <c r="I283" s="13">
        <f t="shared" si="60"/>
        <v>53.604774367433656</v>
      </c>
      <c r="J283" s="13">
        <f t="shared" si="60"/>
        <v>19.279116707641123</v>
      </c>
      <c r="K283" s="13">
        <f t="shared" si="60"/>
        <v>1.4779245204507916</v>
      </c>
      <c r="L283" s="13">
        <f t="shared" si="59"/>
        <v>428.05379419758265</v>
      </c>
      <c r="M283" s="3">
        <v>0</v>
      </c>
      <c r="N283" s="3">
        <f t="shared" si="56"/>
        <v>32.825915841658144</v>
      </c>
      <c r="O283" s="3">
        <f t="shared" si="52"/>
        <v>45.866214887300728</v>
      </c>
      <c r="P283" s="3">
        <f t="shared" si="53"/>
        <v>53.604903850533212</v>
      </c>
      <c r="Q283" s="3">
        <f t="shared" si="54"/>
        <v>19.279178161099537</v>
      </c>
      <c r="R283" s="3">
        <f t="shared" si="55"/>
        <v>1.477924712317995</v>
      </c>
      <c r="S283" s="3">
        <f t="shared" si="57"/>
        <v>428.05413745290957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13256.418093991353</v>
      </c>
      <c r="G284" s="13">
        <f t="shared" si="60"/>
        <v>33.620029626722093</v>
      </c>
      <c r="H284" s="13">
        <f t="shared" si="60"/>
        <v>46.961752127532243</v>
      </c>
      <c r="I284" s="13">
        <f t="shared" si="60"/>
        <v>54.840149930252942</v>
      </c>
      <c r="J284" s="13">
        <f t="shared" si="60"/>
        <v>19.705020646124403</v>
      </c>
      <c r="K284" s="13">
        <f t="shared" si="60"/>
        <v>1.5073102404928043</v>
      </c>
      <c r="L284" s="13">
        <f t="shared" si="59"/>
        <v>431.63426257112451</v>
      </c>
      <c r="M284" s="3">
        <v>0</v>
      </c>
      <c r="N284" s="3">
        <f t="shared" si="56"/>
        <v>33.620090659585948</v>
      </c>
      <c r="O284" s="3">
        <f t="shared" si="52"/>
        <v>46.96184297096773</v>
      </c>
      <c r="P284" s="3">
        <f t="shared" si="53"/>
        <v>54.840277675350585</v>
      </c>
      <c r="Q284" s="3">
        <f t="shared" si="54"/>
        <v>19.705078588939941</v>
      </c>
      <c r="R284" s="3">
        <f t="shared" si="55"/>
        <v>1.5073103568661457</v>
      </c>
      <c r="S284" s="3">
        <f t="shared" si="57"/>
        <v>431.63460025171037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13499.583053893573</v>
      </c>
      <c r="G285" s="13">
        <f t="shared" si="60"/>
        <v>34.429106787388235</v>
      </c>
      <c r="H285" s="13">
        <f t="shared" si="60"/>
        <v>48.077293036631303</v>
      </c>
      <c r="I285" s="13">
        <f t="shared" si="60"/>
        <v>56.095626211218743</v>
      </c>
      <c r="J285" s="13">
        <f t="shared" si="60"/>
        <v>20.135252383002189</v>
      </c>
      <c r="K285" s="13">
        <f t="shared" si="60"/>
        <v>1.5365969212239694</v>
      </c>
      <c r="L285" s="13">
        <f t="shared" si="59"/>
        <v>435.27387533946444</v>
      </c>
      <c r="M285" s="3">
        <v>0</v>
      </c>
      <c r="N285" s="3">
        <f t="shared" si="56"/>
        <v>34.42916782025209</v>
      </c>
      <c r="O285" s="3">
        <f t="shared" si="52"/>
        <v>48.07738363015379</v>
      </c>
      <c r="P285" s="3">
        <f t="shared" si="53"/>
        <v>56.095752241643005</v>
      </c>
      <c r="Q285" s="3">
        <f t="shared" si="54"/>
        <v>20.135307015726838</v>
      </c>
      <c r="R285" s="3">
        <f t="shared" si="55"/>
        <v>1.5365969918079689</v>
      </c>
      <c r="S285" s="3">
        <f t="shared" si="57"/>
        <v>435.27420769958371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13741.633549658349</v>
      </c>
      <c r="G286" s="13">
        <f t="shared" si="60"/>
        <v>35.253025001945119</v>
      </c>
      <c r="H286" s="13">
        <f t="shared" si="60"/>
        <v>49.212597449936524</v>
      </c>
      <c r="I286" s="13">
        <f t="shared" si="60"/>
        <v>57.37078254125646</v>
      </c>
      <c r="J286" s="13">
        <f t="shared" si="60"/>
        <v>20.569446821589725</v>
      </c>
      <c r="K286" s="13">
        <f t="shared" si="60"/>
        <v>1.56577638630921</v>
      </c>
      <c r="L286" s="13">
        <f t="shared" si="59"/>
        <v>438.97162820103705</v>
      </c>
      <c r="M286" s="3">
        <v>0</v>
      </c>
      <c r="N286" s="3">
        <f t="shared" si="56"/>
        <v>35.253086034808973</v>
      </c>
      <c r="O286" s="3">
        <f t="shared" si="52"/>
        <v>49.212687794233524</v>
      </c>
      <c r="P286" s="3">
        <f t="shared" si="53"/>
        <v>57.370906880022751</v>
      </c>
      <c r="Q286" s="3">
        <f t="shared" si="54"/>
        <v>20.56949833331857</v>
      </c>
      <c r="R286" s="3">
        <f t="shared" si="55"/>
        <v>1.5657764291205698</v>
      </c>
      <c r="S286" s="3">
        <f t="shared" si="57"/>
        <v>438.97195547150437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13982.460136920505</v>
      </c>
      <c r="G287" s="13">
        <f t="shared" si="60"/>
        <v>36.091716251454784</v>
      </c>
      <c r="H287" s="13">
        <f t="shared" si="60"/>
        <v>50.367506352936957</v>
      </c>
      <c r="I287" s="13">
        <f t="shared" si="60"/>
        <v>58.66518733139462</v>
      </c>
      <c r="J287" s="13">
        <f t="shared" si="60"/>
        <v>21.007246779546556</v>
      </c>
      <c r="K287" s="13">
        <f t="shared" si="60"/>
        <v>1.5948384995580227</v>
      </c>
      <c r="L287" s="13">
        <f t="shared" si="59"/>
        <v>442.72649521489097</v>
      </c>
      <c r="M287" s="3">
        <v>0</v>
      </c>
      <c r="N287" s="3">
        <f t="shared" si="56"/>
        <v>36.091777284318638</v>
      </c>
      <c r="O287" s="3">
        <f t="shared" si="52"/>
        <v>50.367596448694094</v>
      </c>
      <c r="P287" s="3">
        <f t="shared" si="53"/>
        <v>58.665310001209406</v>
      </c>
      <c r="Q287" s="3">
        <f t="shared" si="54"/>
        <v>21.007295348572278</v>
      </c>
      <c r="R287" s="3">
        <f t="shared" si="55"/>
        <v>1.5948385255244248</v>
      </c>
      <c r="S287" s="3">
        <f t="shared" si="57"/>
        <v>442.72681760831887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14221.954229356141</v>
      </c>
      <c r="G288" s="13">
        <f t="shared" si="60"/>
        <v>36.945105837276223</v>
      </c>
      <c r="H288" s="13">
        <f t="shared" si="60"/>
        <v>51.541850892109132</v>
      </c>
      <c r="I288" s="13">
        <f t="shared" si="60"/>
        <v>59.978398343368781</v>
      </c>
      <c r="J288" s="13">
        <f t="shared" si="60"/>
        <v>21.44830263365364</v>
      </c>
      <c r="K288" s="13">
        <f t="shared" si="60"/>
        <v>1.6237719748269872</v>
      </c>
      <c r="L288" s="13">
        <f t="shared" si="59"/>
        <v>446.53742968123476</v>
      </c>
      <c r="M288" s="3">
        <v>0</v>
      </c>
      <c r="N288" s="3">
        <f t="shared" si="56"/>
        <v>36.945166870140078</v>
      </c>
      <c r="O288" s="3">
        <f t="shared" si="52"/>
        <v>51.541940740010148</v>
      </c>
      <c r="P288" s="3">
        <f t="shared" si="53"/>
        <v>59.978519366633762</v>
      </c>
      <c r="Q288" s="3">
        <f t="shared" si="54"/>
        <v>21.448348428083619</v>
      </c>
      <c r="R288" s="3">
        <f t="shared" si="55"/>
        <v>1.6237719905764063</v>
      </c>
      <c r="S288" s="3">
        <f t="shared" si="57"/>
        <v>446.53774739544406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14460.008136405797</v>
      </c>
      <c r="G289" s="13">
        <f t="shared" si="60"/>
        <v>37.813112433434107</v>
      </c>
      <c r="H289" s="13">
        <f t="shared" si="60"/>
        <v>52.735452482551707</v>
      </c>
      <c r="I289" s="13">
        <f t="shared" si="60"/>
        <v>61.309962961470532</v>
      </c>
      <c r="J289" s="13">
        <f t="shared" si="60"/>
        <v>21.892271988693583</v>
      </c>
      <c r="K289" s="13">
        <f t="shared" si="60"/>
        <v>1.6525648687746108</v>
      </c>
      <c r="L289" s="13">
        <f t="shared" si="59"/>
        <v>450.40336473492459</v>
      </c>
      <c r="M289" s="3">
        <v>0</v>
      </c>
      <c r="N289" s="3">
        <f t="shared" si="56"/>
        <v>37.813173466297961</v>
      </c>
      <c r="O289" s="3">
        <f t="shared" si="52"/>
        <v>52.735542083278467</v>
      </c>
      <c r="P289" s="3">
        <f t="shared" si="53"/>
        <v>61.310082360286714</v>
      </c>
      <c r="Q289" s="3">
        <f t="shared" si="54"/>
        <v>21.89231516703175</v>
      </c>
      <c r="R289" s="3">
        <f t="shared" si="55"/>
        <v>1.6525648783271165</v>
      </c>
      <c r="S289" s="3">
        <f t="shared" si="57"/>
        <v>450.40367795522201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14696.515106360666</v>
      </c>
      <c r="G290" s="13">
        <f t="shared" si="60"/>
        <v>38.695648141289858</v>
      </c>
      <c r="H290" s="13">
        <f t="shared" si="60"/>
        <v>53.948122918866126</v>
      </c>
      <c r="I290" s="13">
        <f t="shared" si="60"/>
        <v>62.659418466414877</v>
      </c>
      <c r="J290" s="13">
        <f t="shared" si="60"/>
        <v>22.33881936967429</v>
      </c>
      <c r="K290" s="13">
        <f t="shared" si="60"/>
        <v>1.6812048815032883</v>
      </c>
      <c r="L290" s="13">
        <f t="shared" si="59"/>
        <v>454.32321377774844</v>
      </c>
      <c r="M290" s="3">
        <v>0</v>
      </c>
      <c r="N290" s="3">
        <f t="shared" si="56"/>
        <v>38.695709174153713</v>
      </c>
      <c r="O290" s="3">
        <f t="shared" si="52"/>
        <v>53.948212273098605</v>
      </c>
      <c r="P290" s="3">
        <f t="shared" si="53"/>
        <v>62.659536262586613</v>
      </c>
      <c r="Q290" s="3">
        <f t="shared" si="54"/>
        <v>22.338860081369745</v>
      </c>
      <c r="R290" s="3">
        <f t="shared" si="55"/>
        <v>1.6812048872971759</v>
      </c>
      <c r="S290" s="3">
        <f t="shared" si="57"/>
        <v>454.32352267850587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14931.369374820164</v>
      </c>
      <c r="G291" s="13">
        <f t="shared" si="60"/>
        <v>39.592618546842388</v>
      </c>
      <c r="H291" s="13">
        <f t="shared" si="60"/>
        <v>55.179664489777871</v>
      </c>
      <c r="I291" s="13">
        <f t="shared" si="60"/>
        <v>64.026292312004642</v>
      </c>
      <c r="J291" s="13">
        <f t="shared" si="60"/>
        <v>22.787615936691992</v>
      </c>
      <c r="K291" s="13">
        <f t="shared" si="60"/>
        <v>1.7096795409306962</v>
      </c>
      <c r="L291" s="13">
        <f t="shared" si="59"/>
        <v>458.29587082624755</v>
      </c>
      <c r="M291" s="3">
        <v>0</v>
      </c>
      <c r="N291" s="3">
        <f t="shared" si="56"/>
        <v>39.592679579706243</v>
      </c>
      <c r="O291" s="3">
        <f t="shared" si="52"/>
        <v>55.179753598194182</v>
      </c>
      <c r="P291" s="3">
        <f t="shared" si="53"/>
        <v>64.026408527043614</v>
      </c>
      <c r="Q291" s="3">
        <f t="shared" si="54"/>
        <v>22.787654322656277</v>
      </c>
      <c r="R291" s="3">
        <f t="shared" si="55"/>
        <v>1.7096795444448665</v>
      </c>
      <c r="S291" s="3">
        <f t="shared" si="57"/>
        <v>458.29617557204517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15164.466218444139</v>
      </c>
      <c r="G292" s="13">
        <f t="shared" si="60"/>
        <v>40.503922780986343</v>
      </c>
      <c r="H292" s="13">
        <f t="shared" si="60"/>
        <v>56.429870096992431</v>
      </c>
      <c r="I292" s="13">
        <f t="shared" si="60"/>
        <v>65.410102405361329</v>
      </c>
      <c r="J292" s="13">
        <f t="shared" si="60"/>
        <v>23.238339221770758</v>
      </c>
      <c r="K292" s="13">
        <f t="shared" si="60"/>
        <v>1.737976316891698</v>
      </c>
      <c r="L292" s="13">
        <f t="shared" si="59"/>
        <v>462.32021082200254</v>
      </c>
      <c r="M292" s="3">
        <v>0</v>
      </c>
      <c r="N292" s="3">
        <f t="shared" si="56"/>
        <v>40.503983813850198</v>
      </c>
      <c r="O292" s="3">
        <f t="shared" si="52"/>
        <v>56.42995896026882</v>
      </c>
      <c r="P292" s="3">
        <f t="shared" si="53"/>
        <v>65.410217060490481</v>
      </c>
      <c r="Q292" s="3">
        <f t="shared" si="54"/>
        <v>23.23837541486558</v>
      </c>
      <c r="R292" s="3">
        <f t="shared" si="55"/>
        <v>1.7379763190231499</v>
      </c>
      <c r="S292" s="3">
        <f t="shared" si="57"/>
        <v>462.3205115684982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15395.702013847382</v>
      </c>
      <c r="G293" s="13">
        <f t="shared" si="60"/>
        <v>41.429453583051007</v>
      </c>
      <c r="H293" s="13">
        <f t="shared" si="60"/>
        <v>57.698523378771405</v>
      </c>
      <c r="I293" s="13">
        <f t="shared" si="60"/>
        <v>66.810357391470035</v>
      </c>
      <c r="J293" s="13">
        <f t="shared" si="60"/>
        <v>23.690672887044474</v>
      </c>
      <c r="K293" s="13">
        <f t="shared" si="60"/>
        <v>1.7660826928682281</v>
      </c>
      <c r="L293" s="13">
        <f t="shared" si="59"/>
        <v>466.39508993320516</v>
      </c>
      <c r="M293" s="3">
        <v>0</v>
      </c>
      <c r="N293" s="3">
        <f t="shared" si="56"/>
        <v>41.429514615914862</v>
      </c>
      <c r="O293" s="3">
        <f t="shared" si="52"/>
        <v>57.698611997582262</v>
      </c>
      <c r="P293" s="3">
        <f t="shared" si="53"/>
        <v>66.810470507627429</v>
      </c>
      <c r="Q293" s="3">
        <f t="shared" si="54"/>
        <v>23.690707012541576</v>
      </c>
      <c r="R293" s="3">
        <f t="shared" si="55"/>
        <v>1.766082694161019</v>
      </c>
      <c r="S293" s="3">
        <f t="shared" si="57"/>
        <v>466.39538682782711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15624.974301419214</v>
      </c>
      <c r="G294" s="13">
        <f t="shared" si="60"/>
        <v>42.369097367933712</v>
      </c>
      <c r="H294" s="13">
        <f t="shared" si="60"/>
        <v>58.985398838698686</v>
      </c>
      <c r="I294" s="13">
        <f t="shared" si="60"/>
        <v>68.22655694275295</v>
      </c>
      <c r="J294" s="13">
        <f t="shared" si="60"/>
        <v>24.144306503665657</v>
      </c>
      <c r="K294" s="13">
        <f t="shared" si="60"/>
        <v>1.7939862122606645</v>
      </c>
      <c r="L294" s="13">
        <f t="shared" si="59"/>
        <v>470.51934586531172</v>
      </c>
      <c r="M294" s="3">
        <v>0</v>
      </c>
      <c r="N294" s="3">
        <f t="shared" si="56"/>
        <v>42.369158400797566</v>
      </c>
      <c r="O294" s="3">
        <f t="shared" si="52"/>
        <v>58.985487213716546</v>
      </c>
      <c r="P294" s="3">
        <f t="shared" si="53"/>
        <v>68.226668540595611</v>
      </c>
      <c r="Q294" s="3">
        <f t="shared" si="54"/>
        <v>24.144338679680395</v>
      </c>
      <c r="R294" s="3">
        <f t="shared" si="55"/>
        <v>1.7939862130447821</v>
      </c>
      <c r="S294" s="3">
        <f t="shared" si="57"/>
        <v>470.51963904783491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15852.181853793032</v>
      </c>
      <c r="G295" s="13">
        <f t="shared" ref="G295:K310" si="61">G294*(1-G$5)+G$4*$F294*$L$4/1000</f>
        <v>43.322734297128314</v>
      </c>
      <c r="H295" s="13">
        <f t="shared" si="61"/>
        <v>60.290261980084836</v>
      </c>
      <c r="I295" s="13">
        <f t="shared" si="61"/>
        <v>69.658192054344013</v>
      </c>
      <c r="J295" s="13">
        <f t="shared" si="61"/>
        <v>24.598935350835021</v>
      </c>
      <c r="K295" s="13">
        <f t="shared" si="61"/>
        <v>1.8216745094490601</v>
      </c>
      <c r="L295" s="13">
        <f t="shared" si="59"/>
        <v>474.6917981918412</v>
      </c>
      <c r="M295" s="3">
        <v>0</v>
      </c>
      <c r="N295" s="3">
        <f t="shared" si="56"/>
        <v>43.322795329992168</v>
      </c>
      <c r="O295" s="3">
        <f t="shared" si="52"/>
        <v>60.290350111980374</v>
      </c>
      <c r="P295" s="3">
        <f t="shared" si="53"/>
        <v>69.6583021542517</v>
      </c>
      <c r="Q295" s="3">
        <f t="shared" si="54"/>
        <v>24.598965688735195</v>
      </c>
      <c r="R295" s="3">
        <f t="shared" si="55"/>
        <v>1.8216745099246512</v>
      </c>
      <c r="S295" s="3">
        <f t="shared" si="57"/>
        <v>474.69208779488406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16077.224748642848</v>
      </c>
      <c r="G296" s="13">
        <f t="shared" si="61"/>
        <v>44.29023835393258</v>
      </c>
      <c r="H296" s="13">
        <f t="shared" si="61"/>
        <v>61.612869446430757</v>
      </c>
      <c r="I296" s="13">
        <f t="shared" si="61"/>
        <v>71.104745345686695</v>
      </c>
      <c r="J296" s="13">
        <f t="shared" si="61"/>
        <v>25.054260234348234</v>
      </c>
      <c r="K296" s="13">
        <f t="shared" si="61"/>
        <v>1.8491353318472645</v>
      </c>
      <c r="L296" s="13">
        <f t="shared" si="59"/>
        <v>478.91124871224554</v>
      </c>
      <c r="M296" s="3">
        <v>0</v>
      </c>
      <c r="N296" s="3">
        <f t="shared" si="56"/>
        <v>44.290299386796434</v>
      </c>
      <c r="O296" s="3">
        <f t="shared" si="52"/>
        <v>61.612957335872814</v>
      </c>
      <c r="P296" s="3">
        <f t="shared" si="53"/>
        <v>71.104853967765621</v>
      </c>
      <c r="Q296" s="3">
        <f t="shared" si="54"/>
        <v>25.054288839139549</v>
      </c>
      <c r="R296" s="3">
        <f t="shared" si="55"/>
        <v>1.8491353321357251</v>
      </c>
      <c r="S296" s="3">
        <f t="shared" si="57"/>
        <v>478.91153486171015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16300.004445441962</v>
      </c>
      <c r="G297" s="13">
        <f t="shared" si="61"/>
        <v>45.271477423098574</v>
      </c>
      <c r="H297" s="13">
        <f t="shared" si="61"/>
        <v>62.952969168340324</v>
      </c>
      <c r="I297" s="13">
        <f t="shared" si="61"/>
        <v>72.565691369020115</v>
      </c>
      <c r="J297" s="13">
        <f t="shared" si="61"/>
        <v>25.509987324052702</v>
      </c>
      <c r="K297" s="13">
        <f t="shared" si="61"/>
        <v>1.8763565566971034</v>
      </c>
      <c r="L297" s="13">
        <f t="shared" si="59"/>
        <v>483.17648184120878</v>
      </c>
      <c r="M297" s="3">
        <v>0</v>
      </c>
      <c r="N297" s="3">
        <f t="shared" si="56"/>
        <v>45.271538455962428</v>
      </c>
      <c r="O297" s="3">
        <f t="shared" si="52"/>
        <v>62.9530568159959</v>
      </c>
      <c r="P297" s="3">
        <f t="shared" si="53"/>
        <v>72.565798533106602</v>
      </c>
      <c r="Q297" s="3">
        <f t="shared" si="54"/>
        <v>25.51001429474222</v>
      </c>
      <c r="R297" s="3">
        <f t="shared" si="55"/>
        <v>1.8763565568720635</v>
      </c>
      <c r="S297" s="3">
        <f t="shared" si="57"/>
        <v>483.17676465667921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16520.423865784942</v>
      </c>
      <c r="G298" s="13">
        <f t="shared" si="61"/>
        <v>46.266313375167805</v>
      </c>
      <c r="H298" s="13">
        <f t="shared" si="61"/>
        <v>64.310300517236257</v>
      </c>
      <c r="I298" s="13">
        <f t="shared" si="61"/>
        <v>74.040496925256264</v>
      </c>
      <c r="J298" s="13">
        <f t="shared" si="61"/>
        <v>25.965828009599171</v>
      </c>
      <c r="K298" s="13">
        <f t="shared" si="61"/>
        <v>1.9033262048582564</v>
      </c>
      <c r="L298" s="13">
        <f t="shared" si="59"/>
        <v>487.48626503211773</v>
      </c>
      <c r="M298" s="3">
        <v>0</v>
      </c>
      <c r="N298" s="3">
        <f t="shared" si="56"/>
        <v>46.266374408031659</v>
      </c>
      <c r="O298" s="3">
        <f t="shared" si="52"/>
        <v>64.31038792377052</v>
      </c>
      <c r="P298" s="3">
        <f t="shared" si="53"/>
        <v>74.040602650920377</v>
      </c>
      <c r="Q298" s="3">
        <f t="shared" si="54"/>
        <v>25.965853439537987</v>
      </c>
      <c r="R298" s="3">
        <f t="shared" si="55"/>
        <v>1.9033262049643747</v>
      </c>
      <c r="S298" s="3">
        <f t="shared" si="57"/>
        <v>487.48654462722493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16738.387476845634</v>
      </c>
      <c r="G299" s="13">
        <f t="shared" si="61"/>
        <v>47.274602155708671</v>
      </c>
      <c r="H299" s="13">
        <f t="shared" si="61"/>
        <v>65.684594466195065</v>
      </c>
      <c r="I299" s="13">
        <f t="shared" si="61"/>
        <v>75.528621387684524</v>
      </c>
      <c r="J299" s="13">
        <f t="shared" si="61"/>
        <v>26.421498773861249</v>
      </c>
      <c r="K299" s="13">
        <f t="shared" si="61"/>
        <v>1.9300324529432249</v>
      </c>
      <c r="L299" s="13">
        <f t="shared" si="59"/>
        <v>491.83934923639276</v>
      </c>
      <c r="M299" s="3">
        <v>0</v>
      </c>
      <c r="N299" s="3">
        <f t="shared" si="56"/>
        <v>47.274663188572525</v>
      </c>
      <c r="O299" s="3">
        <f t="shared" si="52"/>
        <v>65.684681632271335</v>
      </c>
      <c r="P299" s="3">
        <f t="shared" si="53"/>
        <v>75.528725694233657</v>
      </c>
      <c r="Q299" s="3">
        <f t="shared" si="54"/>
        <v>26.421522751067609</v>
      </c>
      <c r="R299" s="3">
        <f t="shared" si="55"/>
        <v>1.930032453007589</v>
      </c>
      <c r="S299" s="3">
        <f t="shared" si="57"/>
        <v>491.83962571915271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16953.801377522213</v>
      </c>
      <c r="G300" s="13">
        <f t="shared" si="61"/>
        <v>48.296193879647603</v>
      </c>
      <c r="H300" s="13">
        <f t="shared" si="61"/>
        <v>67.075573758175906</v>
      </c>
      <c r="I300" s="13">
        <f t="shared" si="61"/>
        <v>77.029517033869482</v>
      </c>
      <c r="J300" s="13">
        <f t="shared" si="61"/>
        <v>26.876721083381618</v>
      </c>
      <c r="K300" s="13">
        <f t="shared" si="61"/>
        <v>1.9564636445957813</v>
      </c>
      <c r="L300" s="13">
        <f t="shared" si="59"/>
        <v>496.23446939967039</v>
      </c>
      <c r="M300" s="3">
        <v>0</v>
      </c>
      <c r="N300" s="3">
        <f t="shared" si="56"/>
        <v>48.296254912511458</v>
      </c>
      <c r="O300" s="3">
        <f t="shared" si="52"/>
        <v>67.075660684455698</v>
      </c>
      <c r="P300" s="3">
        <f t="shared" si="53"/>
        <v>77.029619940351864</v>
      </c>
      <c r="Q300" s="3">
        <f t="shared" si="54"/>
        <v>26.876743690845561</v>
      </c>
      <c r="R300" s="3">
        <f t="shared" si="55"/>
        <v>1.95646364463482</v>
      </c>
      <c r="S300" s="3">
        <f t="shared" si="57"/>
        <v>496.23474287279942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17166.573386802709</v>
      </c>
      <c r="G301" s="13">
        <f t="shared" si="61"/>
        <v>49.330932930857877</v>
      </c>
      <c r="H301" s="13">
        <f t="shared" si="61"/>
        <v>68.482953081875507</v>
      </c>
      <c r="I301" s="13">
        <f t="shared" si="61"/>
        <v>78.542629386035799</v>
      </c>
      <c r="J301" s="13">
        <f t="shared" si="61"/>
        <v>27.331221295187621</v>
      </c>
      <c r="K301" s="13">
        <f t="shared" si="61"/>
        <v>1.9826083013760591</v>
      </c>
      <c r="L301" s="13">
        <f t="shared" si="59"/>
        <v>500.67034499533281</v>
      </c>
      <c r="M301" s="3">
        <v>0</v>
      </c>
      <c r="N301" s="3">
        <f t="shared" si="56"/>
        <v>49.330993963721731</v>
      </c>
      <c r="O301" s="3">
        <f t="shared" si="52"/>
        <v>68.483039769018504</v>
      </c>
      <c r="P301" s="3">
        <f t="shared" si="53"/>
        <v>78.542730911244007</v>
      </c>
      <c r="Q301" s="3">
        <f t="shared" si="54"/>
        <v>27.331242611158224</v>
      </c>
      <c r="R301" s="3">
        <f t="shared" si="55"/>
        <v>1.9826083013997375</v>
      </c>
      <c r="S301" s="3">
        <f t="shared" si="57"/>
        <v>500.6706155565422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17376.613133873263</v>
      </c>
      <c r="G302" s="13">
        <f t="shared" si="61"/>
        <v>50.378658067141608</v>
      </c>
      <c r="H302" s="13">
        <f t="shared" si="61"/>
        <v>69.906439255396464</v>
      </c>
      <c r="I302" s="13">
        <f t="shared" si="61"/>
        <v>80.067397560159847</v>
      </c>
      <c r="J302" s="13">
        <f t="shared" si="61"/>
        <v>27.78473057930173</v>
      </c>
      <c r="K302" s="13">
        <f t="shared" si="61"/>
        <v>2.0084551335113137</v>
      </c>
      <c r="L302" s="13">
        <f t="shared" si="59"/>
        <v>505.14568059551095</v>
      </c>
      <c r="M302" s="3">
        <v>0</v>
      </c>
      <c r="N302" s="3">
        <f t="shared" si="56"/>
        <v>50.378719100005462</v>
      </c>
      <c r="O302" s="3">
        <f t="shared" si="52"/>
        <v>69.906525704060527</v>
      </c>
      <c r="P302" s="3">
        <f t="shared" si="53"/>
        <v>80.067497722634187</v>
      </c>
      <c r="Q302" s="3">
        <f t="shared" si="54"/>
        <v>27.784750677557948</v>
      </c>
      <c r="R302" s="3">
        <f t="shared" si="55"/>
        <v>2.0084551335256755</v>
      </c>
      <c r="S302" s="3">
        <f t="shared" si="57"/>
        <v>505.14594833778381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17583.832149483336</v>
      </c>
      <c r="G303" s="13">
        <f t="shared" si="61"/>
        <v>51.439202530711334</v>
      </c>
      <c r="H303" s="13">
        <f t="shared" si="61"/>
        <v>71.34573141787105</v>
      </c>
      <c r="I303" s="13">
        <f t="shared" si="61"/>
        <v>81.603254623912889</v>
      </c>
      <c r="J303" s="13">
        <f t="shared" si="61"/>
        <v>28.236984856254846</v>
      </c>
      <c r="K303" s="13">
        <f t="shared" si="61"/>
        <v>2.0339930506470187</v>
      </c>
      <c r="L303" s="13">
        <f t="shared" si="59"/>
        <v>509.65916647939713</v>
      </c>
      <c r="M303" s="3">
        <v>0</v>
      </c>
      <c r="N303" s="3">
        <f t="shared" si="56"/>
        <v>51.439263563575189</v>
      </c>
      <c r="O303" s="3">
        <f t="shared" si="52"/>
        <v>71.345817628712254</v>
      </c>
      <c r="P303" s="3">
        <f t="shared" si="53"/>
        <v>81.603353441944805</v>
      </c>
      <c r="Q303" s="3">
        <f t="shared" si="54"/>
        <v>28.237003806360871</v>
      </c>
      <c r="R303" s="3">
        <f t="shared" si="55"/>
        <v>2.03399305065573</v>
      </c>
      <c r="S303" s="3">
        <f t="shared" si="57"/>
        <v>509.65943149124882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17788.143958079079</v>
      </c>
      <c r="G304" s="13">
        <f t="shared" si="61"/>
        <v>52.512394164247873</v>
      </c>
      <c r="H304" s="13">
        <f t="shared" si="61"/>
        <v>72.800521229136947</v>
      </c>
      <c r="I304" s="13">
        <f t="shared" si="61"/>
        <v>83.149627963526086</v>
      </c>
      <c r="J304" s="13">
        <f t="shared" si="61"/>
        <v>28.687724748892851</v>
      </c>
      <c r="K304" s="13">
        <f t="shared" si="61"/>
        <v>2.0592111726571876</v>
      </c>
      <c r="L304" s="13">
        <f t="shared" si="59"/>
        <v>514.209479278461</v>
      </c>
      <c r="M304" s="3">
        <v>0</v>
      </c>
      <c r="N304" s="3">
        <f t="shared" si="56"/>
        <v>52.512455197111727</v>
      </c>
      <c r="O304" s="3">
        <f t="shared" si="52"/>
        <v>72.800607202809545</v>
      </c>
      <c r="P304" s="3">
        <f t="shared" si="53"/>
        <v>83.149725455161501</v>
      </c>
      <c r="Q304" s="3">
        <f t="shared" si="54"/>
        <v>28.687742616438893</v>
      </c>
      <c r="R304" s="3">
        <f t="shared" si="55"/>
        <v>2.0592111726624713</v>
      </c>
      <c r="S304" s="3">
        <f t="shared" si="57"/>
        <v>514.20974164418408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17989.464170216757</v>
      </c>
      <c r="G305" s="13">
        <f t="shared" si="61"/>
        <v>53.598055532581341</v>
      </c>
      <c r="H305" s="13">
        <f t="shared" si="61"/>
        <v>74.27049307751453</v>
      </c>
      <c r="I305" s="13">
        <f t="shared" si="61"/>
        <v>84.705939659572749</v>
      </c>
      <c r="J305" s="13">
        <f t="shared" si="61"/>
        <v>29.136695547750108</v>
      </c>
      <c r="K305" s="13">
        <f t="shared" si="61"/>
        <v>2.08409884052667</v>
      </c>
      <c r="L305" s="13">
        <f t="shared" si="59"/>
        <v>518.79528265794534</v>
      </c>
      <c r="M305" s="3">
        <v>0</v>
      </c>
      <c r="N305" s="3">
        <f t="shared" si="56"/>
        <v>53.598116565445196</v>
      </c>
      <c r="O305" s="3">
        <f t="shared" si="52"/>
        <v>74.270578814670984</v>
      </c>
      <c r="P305" s="3">
        <f t="shared" si="53"/>
        <v>84.706035842615393</v>
      </c>
      <c r="Q305" s="3">
        <f t="shared" si="54"/>
        <v>29.136712394579419</v>
      </c>
      <c r="R305" s="3">
        <f t="shared" si="55"/>
        <v>2.084098840529875</v>
      </c>
      <c r="S305" s="3">
        <f t="shared" si="57"/>
        <v>518.79554245784084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18187.710574771994</v>
      </c>
      <c r="G306" s="13">
        <f t="shared" si="61"/>
        <v>54.696004050012412</v>
      </c>
      <c r="H306" s="13">
        <f t="shared" si="61"/>
        <v>75.755324295689874</v>
      </c>
      <c r="I306" s="13">
        <f t="shared" si="61"/>
        <v>86.271606871590421</v>
      </c>
      <c r="J306" s="13">
        <f t="shared" si="61"/>
        <v>29.583647189247696</v>
      </c>
      <c r="K306" s="13">
        <f t="shared" si="61"/>
        <v>2.1086456272902598</v>
      </c>
      <c r="L306" s="13">
        <f t="shared" si="59"/>
        <v>523.41522803383066</v>
      </c>
      <c r="M306" s="3">
        <v>0</v>
      </c>
      <c r="N306" s="3">
        <f t="shared" si="56"/>
        <v>54.696065082876267</v>
      </c>
      <c r="O306" s="3">
        <f t="shared" si="52"/>
        <v>75.755409796980842</v>
      </c>
      <c r="P306" s="3">
        <f t="shared" si="53"/>
        <v>86.271701763605023</v>
      </c>
      <c r="Q306" s="3">
        <f t="shared" si="54"/>
        <v>29.583663073670611</v>
      </c>
      <c r="R306" s="3">
        <f t="shared" si="55"/>
        <v>2.1086456272922041</v>
      </c>
      <c r="S306" s="3">
        <f t="shared" si="57"/>
        <v>523.41548534442495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18382.803230468016</v>
      </c>
      <c r="G307" s="13">
        <f t="shared" si="61"/>
        <v>55.806052113261408</v>
      </c>
      <c r="H307" s="13">
        <f t="shared" si="61"/>
        <v>77.25468538466211</v>
      </c>
      <c r="I307" s="13">
        <f t="shared" si="61"/>
        <v>87.846042231393241</v>
      </c>
      <c r="J307" s="13">
        <f t="shared" si="61"/>
        <v>30.028334245959783</v>
      </c>
      <c r="K307" s="13">
        <f t="shared" si="61"/>
        <v>2.1328413489966711</v>
      </c>
      <c r="L307" s="13">
        <f t="shared" si="59"/>
        <v>528.06795532427327</v>
      </c>
      <c r="M307" s="3">
        <v>0</v>
      </c>
      <c r="N307" s="3">
        <f t="shared" si="56"/>
        <v>55.806113146125263</v>
      </c>
      <c r="O307" s="3">
        <f t="shared" si="52"/>
        <v>77.254770650736475</v>
      </c>
      <c r="P307" s="3">
        <f t="shared" si="53"/>
        <v>87.846135849708773</v>
      </c>
      <c r="Q307" s="3">
        <f t="shared" si="54"/>
        <v>30.028349222955555</v>
      </c>
      <c r="R307" s="3">
        <f t="shared" si="55"/>
        <v>2.1328413489978502</v>
      </c>
      <c r="S307" s="3">
        <f t="shared" si="57"/>
        <v>528.06821021852397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18574.664556256186</v>
      </c>
      <c r="G308" s="13">
        <f t="shared" si="61"/>
        <v>56.928007240003588</v>
      </c>
      <c r="H308" s="13">
        <f t="shared" si="61"/>
        <v>78.768240245668792</v>
      </c>
      <c r="I308" s="13">
        <f t="shared" si="61"/>
        <v>89.428654244855821</v>
      </c>
      <c r="J308" s="13">
        <f t="shared" si="61"/>
        <v>30.470515928178838</v>
      </c>
      <c r="K308" s="13">
        <f t="shared" si="61"/>
        <v>2.1566760756556258</v>
      </c>
      <c r="L308" s="13">
        <f t="shared" si="59"/>
        <v>532.75209373436269</v>
      </c>
      <c r="M308" s="3">
        <v>0</v>
      </c>
      <c r="N308" s="3">
        <f t="shared" si="56"/>
        <v>56.928068272867442</v>
      </c>
      <c r="O308" s="3">
        <f t="shared" si="52"/>
        <v>78.768325277173631</v>
      </c>
      <c r="P308" s="3">
        <f t="shared" si="53"/>
        <v>89.428746606568666</v>
      </c>
      <c r="Q308" s="3">
        <f t="shared" si="54"/>
        <v>30.470530049585925</v>
      </c>
      <c r="R308" s="3">
        <f t="shared" si="55"/>
        <v>2.1566760756563408</v>
      </c>
      <c r="S308" s="3">
        <f t="shared" si="57"/>
        <v>532.75234628185194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18763.219420095</v>
      </c>
      <c r="G309" s="13">
        <f t="shared" si="61"/>
        <v>58.061672212920634</v>
      </c>
      <c r="H309" s="13">
        <f t="shared" si="61"/>
        <v>80.295646419959724</v>
      </c>
      <c r="I309" s="13">
        <f t="shared" si="61"/>
        <v>91.018847701882422</v>
      </c>
      <c r="J309" s="13">
        <f t="shared" si="61"/>
        <v>30.909956095999416</v>
      </c>
      <c r="K309" s="13">
        <f t="shared" si="61"/>
        <v>2.1801401421208171</v>
      </c>
      <c r="L309" s="13">
        <f t="shared" si="59"/>
        <v>537.46626257288301</v>
      </c>
      <c r="M309" s="3">
        <v>0</v>
      </c>
      <c r="N309" s="3">
        <f t="shared" si="56"/>
        <v>58.061733245784488</v>
      </c>
      <c r="O309" s="3">
        <f t="shared" si="52"/>
        <v>80.29573121754035</v>
      </c>
      <c r="P309" s="3">
        <f t="shared" si="53"/>
        <v>91.018938823859472</v>
      </c>
      <c r="Q309" s="3">
        <f t="shared" si="54"/>
        <v>30.909969410694913</v>
      </c>
      <c r="R309" s="3">
        <f t="shared" si="55"/>
        <v>2.1801401421212505</v>
      </c>
      <c r="S309" s="3">
        <f t="shared" si="57"/>
        <v>537.46651284000041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18948.395225689019</v>
      </c>
      <c r="G310" s="13">
        <f t="shared" si="61"/>
        <v>59.206845229170561</v>
      </c>
      <c r="H310" s="13">
        <f t="shared" si="61"/>
        <v>81.836555336247159</v>
      </c>
      <c r="I310" s="13">
        <f t="shared" si="61"/>
        <v>92.616024094210943</v>
      </c>
      <c r="J310" s="13">
        <f t="shared" si="61"/>
        <v>31.346423281131763</v>
      </c>
      <c r="K310" s="13">
        <f t="shared" si="61"/>
        <v>2.2032241588587871</v>
      </c>
      <c r="L310" s="13">
        <f t="shared" si="59"/>
        <v>542.20907209961922</v>
      </c>
      <c r="M310" s="3">
        <v>0</v>
      </c>
      <c r="N310" s="3">
        <f t="shared" si="56"/>
        <v>59.206906262034416</v>
      </c>
      <c r="O310" s="3">
        <f t="shared" si="52"/>
        <v>81.836639900547112</v>
      </c>
      <c r="P310" s="3">
        <f t="shared" si="53"/>
        <v>92.616113993092696</v>
      </c>
      <c r="Q310" s="3">
        <f t="shared" si="54"/>
        <v>31.346435835200566</v>
      </c>
      <c r="R310" s="3">
        <f t="shared" si="55"/>
        <v>2.20322415885905</v>
      </c>
      <c r="S310" s="3">
        <f t="shared" si="57"/>
        <v>542.2093201497338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19130.121996766065</v>
      </c>
      <c r="G311" s="13">
        <f t="shared" ref="G311:K326" si="62">G310*(1-G$5)+G$4*$F310*$L$4/1000</f>
        <v>60.363320055151583</v>
      </c>
      <c r="H311" s="13">
        <f t="shared" si="62"/>
        <v>83.390612565619847</v>
      </c>
      <c r="I311" s="13">
        <f t="shared" si="62"/>
        <v>94.219582040640105</v>
      </c>
      <c r="J311" s="13">
        <f t="shared" si="62"/>
        <v>31.779690717649853</v>
      </c>
      <c r="K311" s="13">
        <f t="shared" si="62"/>
        <v>2.2259190225528318</v>
      </c>
      <c r="L311" s="13">
        <f t="shared" si="59"/>
        <v>546.97912440161417</v>
      </c>
      <c r="M311" s="3">
        <v>0</v>
      </c>
      <c r="N311" s="3">
        <f t="shared" si="56"/>
        <v>60.363381088015437</v>
      </c>
      <c r="O311" s="3">
        <f t="shared" si="52"/>
        <v>83.390696897280876</v>
      </c>
      <c r="P311" s="3">
        <f t="shared" si="53"/>
        <v>94.219670732843696</v>
      </c>
      <c r="Q311" s="3">
        <f t="shared" si="54"/>
        <v>31.779702554544173</v>
      </c>
      <c r="R311" s="3">
        <f t="shared" si="55"/>
        <v>2.2259190225529912</v>
      </c>
      <c r="S311" s="3">
        <f t="shared" si="57"/>
        <v>546.97937029523723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19308.332458491048</v>
      </c>
      <c r="G312" s="13">
        <f t="shared" si="62"/>
        <v>61.530886186409603</v>
      </c>
      <c r="H312" s="13">
        <f t="shared" si="62"/>
        <v>84.957458083669081</v>
      </c>
      <c r="I312" s="13">
        <f t="shared" si="62"/>
        <v>95.828917719210295</v>
      </c>
      <c r="J312" s="13">
        <f t="shared" si="62"/>
        <v>32.20953638087461</v>
      </c>
      <c r="K312" s="13">
        <f t="shared" si="62"/>
        <v>2.2482159264912713</v>
      </c>
      <c r="L312" s="13">
        <f t="shared" si="59"/>
        <v>551.77501429665494</v>
      </c>
      <c r="M312" s="3">
        <v>0</v>
      </c>
      <c r="N312" s="3">
        <f t="shared" si="56"/>
        <v>61.530947219273457</v>
      </c>
      <c r="O312" s="3">
        <f t="shared" si="52"/>
        <v>84.957542183331185</v>
      </c>
      <c r="P312" s="3">
        <f t="shared" si="53"/>
        <v>95.829005220932501</v>
      </c>
      <c r="Q312" s="3">
        <f t="shared" si="54"/>
        <v>32.209547541564369</v>
      </c>
      <c r="R312" s="3">
        <f t="shared" si="55"/>
        <v>2.2482159264913681</v>
      </c>
      <c r="S312" s="3">
        <f t="shared" si="57"/>
        <v>551.77525809159283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19482.962115634829</v>
      </c>
      <c r="G313" s="13">
        <f t="shared" si="62"/>
        <v>62.709329012514694</v>
      </c>
      <c r="H313" s="13">
        <f t="shared" si="62"/>
        <v>86.536726539538137</v>
      </c>
      <c r="I313" s="13">
        <f t="shared" si="62"/>
        <v>97.443425305814699</v>
      </c>
      <c r="J313" s="13">
        <f t="shared" si="62"/>
        <v>32.63574303359146</v>
      </c>
      <c r="K313" s="13">
        <f t="shared" si="62"/>
        <v>2.270106370690498</v>
      </c>
      <c r="L313" s="13">
        <f t="shared" si="59"/>
        <v>556.59533026214945</v>
      </c>
      <c r="M313" s="3">
        <v>0</v>
      </c>
      <c r="N313" s="3">
        <f t="shared" si="56"/>
        <v>62.709390045378548</v>
      </c>
      <c r="O313" s="3">
        <f t="shared" si="52"/>
        <v>86.536810407839553</v>
      </c>
      <c r="P313" s="3">
        <f t="shared" si="53"/>
        <v>97.443511633034888</v>
      </c>
      <c r="Q313" s="3">
        <f t="shared" si="54"/>
        <v>32.635753556706099</v>
      </c>
      <c r="R313" s="3">
        <f t="shared" si="55"/>
        <v>2.2701063706905571</v>
      </c>
      <c r="S313" s="3">
        <f t="shared" si="57"/>
        <v>556.59557201364964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19653.949327139446</v>
      </c>
      <c r="G314" s="13">
        <f t="shared" si="62"/>
        <v>63.898429986708372</v>
      </c>
      <c r="H314" s="13">
        <f t="shared" si="62"/>
        <v>88.128047531571355</v>
      </c>
      <c r="I314" s="13">
        <f t="shared" si="62"/>
        <v>99.062497418666652</v>
      </c>
      <c r="J314" s="13">
        <f t="shared" si="62"/>
        <v>33.058098278802362</v>
      </c>
      <c r="K314" s="13">
        <f t="shared" si="62"/>
        <v>2.2915821717048175</v>
      </c>
      <c r="L314" s="13">
        <f t="shared" si="59"/>
        <v>561.43865538745354</v>
      </c>
      <c r="M314" s="3">
        <v>0</v>
      </c>
      <c r="N314" s="3">
        <f t="shared" si="56"/>
        <v>63.898491019572226</v>
      </c>
      <c r="O314" s="3">
        <f t="shared" si="52"/>
        <v>88.12813116914856</v>
      </c>
      <c r="P314" s="3">
        <f t="shared" si="53"/>
        <v>99.062582587149734</v>
      </c>
      <c r="Q314" s="3">
        <f t="shared" si="54"/>
        <v>33.058108200764543</v>
      </c>
      <c r="R314" s="3">
        <f t="shared" si="55"/>
        <v>2.291582171704853</v>
      </c>
      <c r="S314" s="3">
        <f t="shared" si="57"/>
        <v>561.43889514833995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19821.23537674404</v>
      </c>
      <c r="G315" s="13">
        <f t="shared" si="62"/>
        <v>65.097966800101858</v>
      </c>
      <c r="H315" s="13">
        <f t="shared" si="62"/>
        <v>89.731045889206342</v>
      </c>
      <c r="I315" s="13">
        <f t="shared" si="62"/>
        <v>100.68552556800351</v>
      </c>
      <c r="J315" s="13">
        <f t="shared" si="62"/>
        <v>33.476394618216062</v>
      </c>
      <c r="K315" s="13">
        <f t="shared" si="62"/>
        <v>2.31263547207713</v>
      </c>
      <c r="L315" s="13">
        <f t="shared" si="59"/>
        <v>566.30356834760482</v>
      </c>
      <c r="M315" s="3">
        <v>0</v>
      </c>
      <c r="N315" s="3">
        <f t="shared" si="56"/>
        <v>65.098027832965712</v>
      </c>
      <c r="O315" s="3">
        <f t="shared" si="52"/>
        <v>89.731129296694064</v>
      </c>
      <c r="P315" s="3">
        <f t="shared" si="53"/>
        <v>100.68560959330277</v>
      </c>
      <c r="Q315" s="3">
        <f t="shared" si="54"/>
        <v>33.476403973367738</v>
      </c>
      <c r="R315" s="3">
        <f t="shared" si="55"/>
        <v>2.3126354720771518</v>
      </c>
      <c r="S315" s="3">
        <f t="shared" si="57"/>
        <v>566.30380616840739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19984.764539360989</v>
      </c>
      <c r="G316" s="13">
        <f t="shared" si="62"/>
        <v>66.307713560184823</v>
      </c>
      <c r="H316" s="13">
        <f t="shared" si="62"/>
        <v>91.345341960722223</v>
      </c>
      <c r="I316" s="13">
        <f t="shared" si="62"/>
        <v>102.31190061036473</v>
      </c>
      <c r="J316" s="13">
        <f t="shared" si="62"/>
        <v>33.890429515686428</v>
      </c>
      <c r="K316" s="13">
        <f t="shared" si="62"/>
        <v>2.3332587493868329</v>
      </c>
      <c r="L316" s="13">
        <f t="shared" si="59"/>
        <v>571.18864439634513</v>
      </c>
      <c r="M316" s="3">
        <v>0</v>
      </c>
      <c r="N316" s="3">
        <f t="shared" si="56"/>
        <v>66.307774593048677</v>
      </c>
      <c r="O316" s="3">
        <f t="shared" si="52"/>
        <v>91.345425138753441</v>
      </c>
      <c r="P316" s="3">
        <f t="shared" si="53"/>
        <v>102.31198350782468</v>
      </c>
      <c r="Q316" s="3">
        <f t="shared" si="54"/>
        <v>33.890438336407705</v>
      </c>
      <c r="R316" s="3">
        <f t="shared" si="55"/>
        <v>2.3332587493868457</v>
      </c>
      <c r="S316" s="3">
        <f t="shared" si="57"/>
        <v>571.18888032542145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20144.484142916539</v>
      </c>
      <c r="G317" s="13">
        <f t="shared" si="62"/>
        <v>67.527440973385254</v>
      </c>
      <c r="H317" s="13">
        <f t="shared" si="62"/>
        <v>92.970551906428739</v>
      </c>
      <c r="I317" s="13">
        <f t="shared" si="62"/>
        <v>103.94101320674426</v>
      </c>
      <c r="J317" s="13">
        <f t="shared" si="62"/>
        <v>34.300005464817382</v>
      </c>
      <c r="K317" s="13">
        <f t="shared" si="62"/>
        <v>2.3534448248538977</v>
      </c>
      <c r="L317" s="13">
        <f t="shared" si="59"/>
        <v>576.09245637622962</v>
      </c>
      <c r="M317" s="3">
        <v>0</v>
      </c>
      <c r="N317" s="3">
        <f t="shared" si="56"/>
        <v>67.527502006249108</v>
      </c>
      <c r="O317" s="3">
        <f t="shared" si="52"/>
        <v>92.9706348556347</v>
      </c>
      <c r="P317" s="3">
        <f t="shared" si="53"/>
        <v>103.94109499150343</v>
      </c>
      <c r="Q317" s="3">
        <f t="shared" si="54"/>
        <v>34.300013781638583</v>
      </c>
      <c r="R317" s="3">
        <f t="shared" si="55"/>
        <v>2.3534448248539053</v>
      </c>
      <c r="S317" s="3">
        <f t="shared" si="57"/>
        <v>576.0926904598798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20300.344625396669</v>
      </c>
      <c r="G318" s="13">
        <f t="shared" si="62"/>
        <v>68.756916531403633</v>
      </c>
      <c r="H318" s="13">
        <f t="shared" si="62"/>
        <v>94.6062879968555</v>
      </c>
      <c r="I318" s="13">
        <f t="shared" si="62"/>
        <v>105.57225428388412</v>
      </c>
      <c r="J318" s="13">
        <f t="shared" si="62"/>
        <v>34.704930059964028</v>
      </c>
      <c r="K318" s="13">
        <f t="shared" si="62"/>
        <v>2.3731868714608257</v>
      </c>
      <c r="L318" s="13">
        <f t="shared" si="59"/>
        <v>581.01357574356803</v>
      </c>
      <c r="M318" s="3">
        <v>0</v>
      </c>
      <c r="N318" s="3">
        <f t="shared" si="56"/>
        <v>68.756977564267487</v>
      </c>
      <c r="O318" s="3">
        <f t="shared" si="52"/>
        <v>94.606370717865715</v>
      </c>
      <c r="P318" s="3">
        <f t="shared" si="53"/>
        <v>105.57233497087789</v>
      </c>
      <c r="Q318" s="3">
        <f t="shared" si="54"/>
        <v>34.704937901671379</v>
      </c>
      <c r="R318" s="3">
        <f t="shared" si="55"/>
        <v>2.3731868714608302</v>
      </c>
      <c r="S318" s="3">
        <f t="shared" si="57"/>
        <v>581.01380802614324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20452.299586865382</v>
      </c>
      <c r="G319" s="13">
        <f t="shared" si="62"/>
        <v>69.995904701028778</v>
      </c>
      <c r="H319" s="13">
        <f t="shared" si="62"/>
        <v>96.25215891547721</v>
      </c>
      <c r="I319" s="13">
        <f t="shared" si="62"/>
        <v>107.20501549794633</v>
      </c>
      <c r="J319" s="13">
        <f t="shared" si="62"/>
        <v>35.10501606987328</v>
      </c>
      <c r="K319" s="13">
        <f t="shared" si="62"/>
        <v>2.3924784215570716</v>
      </c>
      <c r="L319" s="13">
        <f t="shared" si="59"/>
        <v>585.95057360588271</v>
      </c>
      <c r="M319" s="3">
        <v>0</v>
      </c>
      <c r="N319" s="3">
        <f t="shared" si="56"/>
        <v>69.995965733892632</v>
      </c>
      <c r="O319" s="3">
        <f t="shared" si="52"/>
        <v>96.25224140891946</v>
      </c>
      <c r="P319" s="3">
        <f t="shared" si="53"/>
        <v>107.20509510190958</v>
      </c>
      <c r="Q319" s="3">
        <f t="shared" si="54"/>
        <v>35.105023463608546</v>
      </c>
      <c r="R319" s="3">
        <f t="shared" si="55"/>
        <v>2.3924784215570742</v>
      </c>
      <c r="S319" s="3">
        <f t="shared" si="57"/>
        <v>585.95080412988727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20600.305836249099</v>
      </c>
      <c r="G320" s="13">
        <f t="shared" si="62"/>
        <v>71.244167117128541</v>
      </c>
      <c r="H320" s="13">
        <f t="shared" si="62"/>
        <v>97.907770065490567</v>
      </c>
      <c r="I320" s="13">
        <f t="shared" si="62"/>
        <v>108.8386896997762</v>
      </c>
      <c r="J320" s="13">
        <f t="shared" si="62"/>
        <v>35.50008151322303</v>
      </c>
      <c r="K320" s="13">
        <f t="shared" si="62"/>
        <v>2.4113133739135315</v>
      </c>
      <c r="L320" s="13">
        <f t="shared" si="59"/>
        <v>590.90202176953187</v>
      </c>
      <c r="M320" s="3">
        <v>0</v>
      </c>
      <c r="N320" s="3">
        <f t="shared" si="56"/>
        <v>71.244228149992395</v>
      </c>
      <c r="O320" s="3">
        <f t="shared" si="52"/>
        <v>97.907852331990895</v>
      </c>
      <c r="P320" s="3">
        <f t="shared" si="53"/>
        <v>108.83876823524602</v>
      </c>
      <c r="Q320" s="3">
        <f t="shared" si="54"/>
        <v>35.500088484577446</v>
      </c>
      <c r="R320" s="3">
        <f t="shared" si="55"/>
        <v>2.4113133739135328</v>
      </c>
      <c r="S320" s="3">
        <f t="shared" si="57"/>
        <v>590.90225057572025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20744.32343270837</v>
      </c>
      <c r="G321" s="13">
        <f t="shared" si="62"/>
        <v>72.501462778495863</v>
      </c>
      <c r="H321" s="13">
        <f t="shared" si="62"/>
        <v>99.572723880139989</v>
      </c>
      <c r="I321" s="13">
        <f t="shared" si="62"/>
        <v>110.47267140094911</v>
      </c>
      <c r="J321" s="13">
        <f t="shared" si="62"/>
        <v>35.889949735337147</v>
      </c>
      <c r="K321" s="13">
        <f t="shared" si="62"/>
        <v>2.4296860001977594</v>
      </c>
      <c r="L321" s="13">
        <f t="shared" si="59"/>
        <v>595.86649379511982</v>
      </c>
      <c r="M321" s="3">
        <v>0</v>
      </c>
      <c r="N321" s="3">
        <f t="shared" si="56"/>
        <v>72.501523811359718</v>
      </c>
      <c r="O321" s="3">
        <f t="shared" si="52"/>
        <v>99.572805920322722</v>
      </c>
      <c r="P321" s="3">
        <f t="shared" si="53"/>
        <v>110.47274888226748</v>
      </c>
      <c r="Q321" s="3">
        <f t="shared" si="54"/>
        <v>35.889956308440006</v>
      </c>
      <c r="R321" s="3">
        <f t="shared" si="55"/>
        <v>2.4296860001977603</v>
      </c>
      <c r="S321" s="3">
        <f t="shared" si="57"/>
        <v>595.86672092258766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20884.315721444578</v>
      </c>
      <c r="G322" s="13">
        <f t="shared" si="62"/>
        <v>73.767548246219846</v>
      </c>
      <c r="H322" s="13">
        <f t="shared" si="62"/>
        <v>101.24662013607437</v>
      </c>
      <c r="I322" s="13">
        <f t="shared" si="62"/>
        <v>112.10635723977734</v>
      </c>
      <c r="J322" s="13">
        <f t="shared" si="62"/>
        <v>36.274449485373822</v>
      </c>
      <c r="K322" s="13">
        <f t="shared" si="62"/>
        <v>2.4475909508437157</v>
      </c>
      <c r="L322" s="13">
        <f t="shared" si="59"/>
        <v>600.84256605828909</v>
      </c>
      <c r="M322" s="3">
        <v>0</v>
      </c>
      <c r="N322" s="3">
        <f t="shared" si="56"/>
        <v>73.7676092790837</v>
      </c>
      <c r="O322" s="3">
        <f t="shared" si="52"/>
        <v>101.2467019505621</v>
      </c>
      <c r="P322" s="3">
        <f t="shared" si="53"/>
        <v>112.10643368109373</v>
      </c>
      <c r="Q322" s="3">
        <f t="shared" si="54"/>
        <v>36.274455682975976</v>
      </c>
      <c r="R322" s="3">
        <f t="shared" si="55"/>
        <v>2.4475909508437166</v>
      </c>
      <c r="S322" s="3">
        <f t="shared" si="57"/>
        <v>600.8427915445593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21020.249363816281</v>
      </c>
      <c r="G323" s="13">
        <f t="shared" si="62"/>
        <v>75.042177844242289</v>
      </c>
      <c r="H323" s="13">
        <f t="shared" si="62"/>
        <v>102.92905626920387</v>
      </c>
      <c r="I323" s="13">
        <f t="shared" si="62"/>
        <v>113.73914644644113</v>
      </c>
      <c r="J323" s="13">
        <f t="shared" si="62"/>
        <v>36.653414993307031</v>
      </c>
      <c r="K323" s="13">
        <f t="shared" si="62"/>
        <v>2.4650232602930173</v>
      </c>
      <c r="L323" s="13">
        <f t="shared" si="59"/>
        <v>605.82881881348726</v>
      </c>
      <c r="M323" s="3">
        <v>0</v>
      </c>
      <c r="N323" s="3">
        <f t="shared" si="56"/>
        <v>75.042238877106143</v>
      </c>
      <c r="O323" s="3">
        <f t="shared" si="52"/>
        <v>102.92913785861749</v>
      </c>
      <c r="P323" s="3">
        <f t="shared" si="53"/>
        <v>113.73922186171508</v>
      </c>
      <c r="Q323" s="3">
        <f t="shared" si="54"/>
        <v>36.653420836859659</v>
      </c>
      <c r="R323" s="3">
        <f t="shared" si="55"/>
        <v>2.4650232602930182</v>
      </c>
      <c r="S323" s="3">
        <f t="shared" si="57"/>
        <v>605.82904269459141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21152.094361666543</v>
      </c>
      <c r="G324" s="13">
        <f t="shared" si="62"/>
        <v>76.325103861752197</v>
      </c>
      <c r="H324" s="13">
        <f t="shared" si="62"/>
        <v>104.61962769251564</v>
      </c>
      <c r="I324" s="13">
        <f t="shared" si="62"/>
        <v>115.37044130640103</v>
      </c>
      <c r="J324" s="13">
        <f t="shared" si="62"/>
        <v>37.026686046045107</v>
      </c>
      <c r="K324" s="13">
        <f t="shared" si="62"/>
        <v>2.4819783515878289</v>
      </c>
      <c r="L324" s="13">
        <f t="shared" si="59"/>
        <v>610.82383725830186</v>
      </c>
      <c r="M324" s="3">
        <v>0</v>
      </c>
      <c r="N324" s="3">
        <f t="shared" si="56"/>
        <v>76.325164894616051</v>
      </c>
      <c r="O324" s="3">
        <f t="shared" si="52"/>
        <v>104.61970905747434</v>
      </c>
      <c r="P324" s="3">
        <f t="shared" si="53"/>
        <v>115.37051570940474</v>
      </c>
      <c r="Q324" s="3">
        <f t="shared" si="54"/>
        <v>37.026691555773944</v>
      </c>
      <c r="R324" s="3">
        <f t="shared" si="55"/>
        <v>2.4819783515878293</v>
      </c>
      <c r="S324" s="3">
        <f t="shared" si="57"/>
        <v>610.82405956885691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21279.824075788329</v>
      </c>
      <c r="G325" s="13">
        <f t="shared" si="62"/>
        <v>77.616076757065173</v>
      </c>
      <c r="H325" s="13">
        <f t="shared" si="62"/>
        <v>106.31792811529942</v>
      </c>
      <c r="I325" s="13">
        <f t="shared" si="62"/>
        <v>116.99964762124497</v>
      </c>
      <c r="J325" s="13">
        <f t="shared" si="62"/>
        <v>37.394108062056176</v>
      </c>
      <c r="K325" s="13">
        <f t="shared" si="62"/>
        <v>2.4984520402987185</v>
      </c>
      <c r="L325" s="13">
        <f t="shared" si="59"/>
        <v>615.82621259596442</v>
      </c>
      <c r="M325" s="3">
        <v>0</v>
      </c>
      <c r="N325" s="3">
        <f t="shared" si="56"/>
        <v>77.616137789929027</v>
      </c>
      <c r="O325" s="3">
        <f t="shared" si="52"/>
        <v>106.31800925642069</v>
      </c>
      <c r="P325" s="3">
        <f t="shared" si="53"/>
        <v>116.99972102556575</v>
      </c>
      <c r="Q325" s="3">
        <f t="shared" si="54"/>
        <v>37.394113257031528</v>
      </c>
      <c r="R325" s="3">
        <f t="shared" si="55"/>
        <v>2.4984520402987189</v>
      </c>
      <c r="S325" s="3">
        <f t="shared" si="57"/>
        <v>615.82643336924571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21403.415238481364</v>
      </c>
      <c r="G326" s="13">
        <f t="shared" si="62"/>
        <v>78.91484536262972</v>
      </c>
      <c r="H326" s="13">
        <f t="shared" si="62"/>
        <v>108.02354986322891</v>
      </c>
      <c r="I326" s="13">
        <f t="shared" si="62"/>
        <v>118.62617516612352</v>
      </c>
      <c r="J326" s="13">
        <f t="shared" si="62"/>
        <v>37.755532163897804</v>
      </c>
      <c r="K326" s="13">
        <f t="shared" si="62"/>
        <v>2.5144405377739458</v>
      </c>
      <c r="L326" s="13">
        <f t="shared" si="59"/>
        <v>620.83454309365391</v>
      </c>
      <c r="M326" s="3">
        <v>0</v>
      </c>
      <c r="N326" s="3">
        <f t="shared" si="56"/>
        <v>78.914906395493574</v>
      </c>
      <c r="O326" s="3">
        <f t="shared" si="52"/>
        <v>108.02363078112853</v>
      </c>
      <c r="P326" s="3">
        <f t="shared" si="53"/>
        <v>118.62624758516628</v>
      </c>
      <c r="Q326" s="3">
        <f t="shared" si="54"/>
        <v>37.755537062100551</v>
      </c>
      <c r="R326" s="3">
        <f t="shared" si="55"/>
        <v>2.5144405377739458</v>
      </c>
      <c r="S326" s="3">
        <f t="shared" si="57"/>
        <v>620.8347623616628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21522.847960177693</v>
      </c>
      <c r="G327" s="13">
        <f t="shared" ref="G327:K342" si="63">G326*(1-G$5)+G$4*$F326*$L$4/1000</f>
        <v>80.221157090799949</v>
      </c>
      <c r="H327" s="13">
        <f t="shared" si="63"/>
        <v>109.73608419874142</v>
      </c>
      <c r="I327" s="13">
        <f t="shared" si="63"/>
        <v>120.24943814293172</v>
      </c>
      <c r="J327" s="13">
        <f t="shared" si="63"/>
        <v>38.11081524807706</v>
      </c>
      <c r="K327" s="13">
        <f t="shared" si="63"/>
        <v>2.5299404536997772</v>
      </c>
      <c r="L327" s="13">
        <f t="shared" si="59"/>
        <v>625.84743513424996</v>
      </c>
      <c r="M327" s="3">
        <v>0</v>
      </c>
      <c r="N327" s="3">
        <f t="shared" si="56"/>
        <v>80.221218123663803</v>
      </c>
      <c r="O327" s="3">
        <f t="shared" ref="O327:O390" si="64">O326*(1-O$5)+O$4*($F326+$M326)*$L$4/1000</f>
        <v>109.73616489403349</v>
      </c>
      <c r="P327" s="3">
        <f t="shared" ref="P327:P390" si="65">P326*(1-P$5)+P$4*($F326+$M326)*$L$4/1000</f>
        <v>120.24950958992149</v>
      </c>
      <c r="Q327" s="3">
        <f t="shared" ref="Q327:Q390" si="66">Q326*(1-Q$5)+Q$4*($F326+$M326)*$L$4/1000</f>
        <v>38.110819866460886</v>
      </c>
      <c r="R327" s="3">
        <f t="shared" ref="R327:R390" si="67">R326*(1-R$5)+R$4*($F326+$M326)*$L$4/1000</f>
        <v>2.5299404536997772</v>
      </c>
      <c r="S327" s="3">
        <f t="shared" si="57"/>
        <v>625.84765292777945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21638.105730138865</v>
      </c>
      <c r="G328" s="13">
        <f t="shared" si="63"/>
        <v>81.53475814001267</v>
      </c>
      <c r="H328" s="13">
        <f t="shared" si="63"/>
        <v>111.45512164115848</v>
      </c>
      <c r="I328" s="13">
        <f t="shared" si="63"/>
        <v>121.86885562840351</v>
      </c>
      <c r="J328" s="13">
        <f t="shared" si="63"/>
        <v>38.459820051697342</v>
      </c>
      <c r="K328" s="13">
        <f t="shared" si="63"/>
        <v>2.5449487979644534</v>
      </c>
      <c r="L328" s="13">
        <f t="shared" si="59"/>
        <v>630.86350425923661</v>
      </c>
      <c r="M328" s="3">
        <v>0</v>
      </c>
      <c r="N328" s="3">
        <f t="shared" ref="N328:N391" si="68">N327*(1-N$5)+N$4*($F327+$M327)*$L$4/1000</f>
        <v>81.534819172876524</v>
      </c>
      <c r="O328" s="3">
        <f t="shared" si="64"/>
        <v>111.4552021144554</v>
      </c>
      <c r="P328" s="3">
        <f t="shared" si="65"/>
        <v>121.86892611638777</v>
      </c>
      <c r="Q328" s="3">
        <f t="shared" si="66"/>
        <v>38.459824406247421</v>
      </c>
      <c r="R328" s="3">
        <f t="shared" si="67"/>
        <v>2.5449487979644534</v>
      </c>
      <c r="S328" s="3">
        <f t="shared" ref="S328:S391" si="69">SUM(N328:R328,S$5)</f>
        <v>630.86372060793155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21749.175411249827</v>
      </c>
      <c r="G329" s="13">
        <f t="shared" si="63"/>
        <v>82.85539370100706</v>
      </c>
      <c r="H329" s="13">
        <f t="shared" si="63"/>
        <v>113.18025228599114</v>
      </c>
      <c r="I329" s="13">
        <f t="shared" si="63"/>
        <v>123.48385201629615</v>
      </c>
      <c r="J329" s="13">
        <f t="shared" si="63"/>
        <v>38.802415215379696</v>
      </c>
      <c r="K329" s="13">
        <f t="shared" si="63"/>
        <v>2.5594629818214774</v>
      </c>
      <c r="L329" s="13">
        <f t="shared" si="59"/>
        <v>635.88137620049554</v>
      </c>
      <c r="M329" s="3">
        <v>0</v>
      </c>
      <c r="N329" s="3">
        <f t="shared" si="68"/>
        <v>82.855454733870914</v>
      </c>
      <c r="O329" s="3">
        <f t="shared" si="64"/>
        <v>113.18033253790361</v>
      </c>
      <c r="P329" s="3">
        <f t="shared" si="65"/>
        <v>123.48392155814727</v>
      </c>
      <c r="Q329" s="3">
        <f t="shared" si="66"/>
        <v>38.802419321168017</v>
      </c>
      <c r="R329" s="3">
        <f t="shared" si="67"/>
        <v>2.5594629818214774</v>
      </c>
      <c r="S329" s="3">
        <f t="shared" si="69"/>
        <v>635.88159113291135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21856.047228957923</v>
      </c>
      <c r="G330" s="13">
        <f t="shared" si="63"/>
        <v>84.182808162726531</v>
      </c>
      <c r="H330" s="13">
        <f t="shared" si="63"/>
        <v>114.91106612287798</v>
      </c>
      <c r="I330" s="13">
        <f t="shared" si="63"/>
        <v>125.09385745285732</v>
      </c>
      <c r="J330" s="13">
        <f t="shared" si="63"/>
        <v>39.138475341978584</v>
      </c>
      <c r="K330" s="13">
        <f t="shared" si="63"/>
        <v>2.5734808183507623</v>
      </c>
      <c r="L330" s="13">
        <f t="shared" ref="L330:L393" si="71">SUM(G330:K330,L$5)</f>
        <v>640.89968789879117</v>
      </c>
      <c r="M330" s="3">
        <v>0</v>
      </c>
      <c r="N330" s="3">
        <f t="shared" si="68"/>
        <v>84.182869195590385</v>
      </c>
      <c r="O330" s="3">
        <f t="shared" si="64"/>
        <v>114.91114615401504</v>
      </c>
      <c r="P330" s="3">
        <f t="shared" si="65"/>
        <v>125.09392606127489</v>
      </c>
      <c r="Q330" s="3">
        <f t="shared" si="66"/>
        <v>39.138479213216129</v>
      </c>
      <c r="R330" s="3">
        <f t="shared" si="67"/>
        <v>2.5734808183507623</v>
      </c>
      <c r="S330" s="3">
        <f t="shared" si="69"/>
        <v>640.89990144244712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21958.714754426772</v>
      </c>
      <c r="G331" s="13">
        <f t="shared" si="63"/>
        <v>85.516745317545556</v>
      </c>
      <c r="H331" s="13">
        <f t="shared" si="63"/>
        <v>116.64715335161002</v>
      </c>
      <c r="I331" s="13">
        <f t="shared" si="63"/>
        <v>126.69830826478533</v>
      </c>
      <c r="J331" s="13">
        <f t="shared" si="63"/>
        <v>39.467881050645211</v>
      </c>
      <c r="K331" s="13">
        <f t="shared" si="63"/>
        <v>2.5870005222190402</v>
      </c>
      <c r="L331" s="13">
        <f t="shared" si="71"/>
        <v>645.91708850680516</v>
      </c>
      <c r="M331" s="3">
        <v>0</v>
      </c>
      <c r="N331" s="3">
        <f t="shared" si="68"/>
        <v>85.516806350409411</v>
      </c>
      <c r="O331" s="3">
        <f t="shared" si="64"/>
        <v>116.64723316257903</v>
      </c>
      <c r="P331" s="3">
        <f t="shared" si="65"/>
        <v>126.69837595229846</v>
      </c>
      <c r="Q331" s="3">
        <f t="shared" si="66"/>
        <v>39.467884700731126</v>
      </c>
      <c r="R331" s="3">
        <f t="shared" si="67"/>
        <v>2.5870005222190402</v>
      </c>
      <c r="S331" s="3">
        <f t="shared" si="69"/>
        <v>645.91730068823711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22057.174881995415</v>
      </c>
      <c r="G332" s="13">
        <f t="shared" si="63"/>
        <v>86.856948565468315</v>
      </c>
      <c r="H332" s="13">
        <f t="shared" si="63"/>
        <v>118.38810469570427</v>
      </c>
      <c r="I332" s="13">
        <f t="shared" si="63"/>
        <v>128.29664737891414</v>
      </c>
      <c r="J332" s="13">
        <f t="shared" si="63"/>
        <v>39.790519025825098</v>
      </c>
      <c r="K332" s="13">
        <f t="shared" si="63"/>
        <v>2.6000207087436422</v>
      </c>
      <c r="L332" s="13">
        <f t="shared" si="71"/>
        <v>650.93224037465552</v>
      </c>
      <c r="M332" s="3">
        <v>0</v>
      </c>
      <c r="N332" s="3">
        <f t="shared" si="68"/>
        <v>86.857009598332169</v>
      </c>
      <c r="O332" s="3">
        <f t="shared" si="64"/>
        <v>118.38818428711092</v>
      </c>
      <c r="P332" s="3">
        <f t="shared" si="65"/>
        <v>128.2967141578838</v>
      </c>
      <c r="Q332" s="3">
        <f t="shared" si="66"/>
        <v>39.790522467393082</v>
      </c>
      <c r="R332" s="3">
        <f t="shared" si="67"/>
        <v>2.6000207087436422</v>
      </c>
      <c r="S332" s="3">
        <f t="shared" si="69"/>
        <v>650.93245121946359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22151.427801052207</v>
      </c>
      <c r="G333" s="13">
        <f t="shared" si="63"/>
        <v>88.203161116951605</v>
      </c>
      <c r="H333" s="13">
        <f t="shared" si="63"/>
        <v>120.13351171299824</v>
      </c>
      <c r="I333" s="13">
        <f t="shared" si="63"/>
        <v>129.88832473287869</v>
      </c>
      <c r="J333" s="13">
        <f t="shared" si="63"/>
        <v>40.10628206081094</v>
      </c>
      <c r="K333" s="13">
        <f t="shared" si="63"/>
        <v>2.6125403922663963</v>
      </c>
      <c r="L333" s="13">
        <f t="shared" si="71"/>
        <v>655.94382001590589</v>
      </c>
      <c r="M333" s="3">
        <v>0</v>
      </c>
      <c r="N333" s="3">
        <f t="shared" si="68"/>
        <v>88.20322214981546</v>
      </c>
      <c r="O333" s="3">
        <f t="shared" si="64"/>
        <v>120.13359108544654</v>
      </c>
      <c r="P333" s="3">
        <f t="shared" si="65"/>
        <v>129.88839061549987</v>
      </c>
      <c r="Q333" s="3">
        <f t="shared" si="66"/>
        <v>40.106285305772971</v>
      </c>
      <c r="R333" s="3">
        <f t="shared" si="67"/>
        <v>2.6125403922663963</v>
      </c>
      <c r="S333" s="3">
        <f t="shared" si="69"/>
        <v>655.94402954880127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22241.476962452012</v>
      </c>
      <c r="G334" s="13">
        <f t="shared" si="63"/>
        <v>89.555126194011123</v>
      </c>
      <c r="H334" s="13">
        <f t="shared" si="63"/>
        <v>121.88296710274898</v>
      </c>
      <c r="I334" s="13">
        <f t="shared" si="63"/>
        <v>131.47279767604246</v>
      </c>
      <c r="J334" s="13">
        <f t="shared" si="63"/>
        <v>40.415069095506269</v>
      </c>
      <c r="K334" s="13">
        <f t="shared" si="63"/>
        <v>2.6245589838468737</v>
      </c>
      <c r="L334" s="13">
        <f t="shared" si="71"/>
        <v>660.95051905215576</v>
      </c>
      <c r="M334" s="3">
        <v>0</v>
      </c>
      <c r="N334" s="3">
        <f t="shared" si="68"/>
        <v>89.555187226874978</v>
      </c>
      <c r="O334" s="3">
        <f t="shared" si="64"/>
        <v>121.8830462568413</v>
      </c>
      <c r="P334" s="3">
        <f t="shared" si="65"/>
        <v>131.47286267434654</v>
      </c>
      <c r="Q334" s="3">
        <f t="shared" si="66"/>
        <v>40.415072155093824</v>
      </c>
      <c r="R334" s="3">
        <f t="shared" si="67"/>
        <v>2.6245589838468737</v>
      </c>
      <c r="S334" s="3">
        <f t="shared" si="69"/>
        <v>660.9507272970036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22327.32903962176</v>
      </c>
      <c r="G335" s="13">
        <f t="shared" si="63"/>
        <v>90.912587229278145</v>
      </c>
      <c r="H335" s="13">
        <f t="shared" si="63"/>
        <v>123.63606500873399</v>
      </c>
      <c r="I335" s="13">
        <f t="shared" si="63"/>
        <v>133.0495313599983</v>
      </c>
      <c r="J335" s="13">
        <f t="shared" si="63"/>
        <v>40.716785248090119</v>
      </c>
      <c r="K335" s="13">
        <f t="shared" si="63"/>
        <v>2.6360762882866124</v>
      </c>
      <c r="L335" s="13">
        <f t="shared" si="71"/>
        <v>665.95104513438719</v>
      </c>
      <c r="M335" s="3">
        <v>0</v>
      </c>
      <c r="N335" s="3">
        <f t="shared" si="68"/>
        <v>90.912648262142</v>
      </c>
      <c r="O335" s="3">
        <f t="shared" si="64"/>
        <v>123.63614394507103</v>
      </c>
      <c r="P335" s="3">
        <f t="shared" si="65"/>
        <v>133.04959548585512</v>
      </c>
      <c r="Q335" s="3">
        <f t="shared" si="66"/>
        <v>40.716788132893051</v>
      </c>
      <c r="R335" s="3">
        <f t="shared" si="67"/>
        <v>2.6360762882866124</v>
      </c>
      <c r="S335" s="3">
        <f t="shared" si="69"/>
        <v>665.95125211424784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22408.993884515501</v>
      </c>
      <c r="G336" s="13">
        <f t="shared" si="63"/>
        <v>92.275288062682293</v>
      </c>
      <c r="H336" s="13">
        <f t="shared" si="63"/>
        <v>125.39240131786624</v>
      </c>
      <c r="I336" s="13">
        <f t="shared" si="63"/>
        <v>134.61799911798434</v>
      </c>
      <c r="J336" s="13">
        <f t="shared" si="63"/>
        <v>41.011341840307729</v>
      </c>
      <c r="K336" s="13">
        <f t="shared" si="63"/>
        <v>2.6470925004981893</v>
      </c>
      <c r="L336" s="13">
        <f t="shared" si="71"/>
        <v>670.94412283933877</v>
      </c>
      <c r="M336" s="3">
        <v>0</v>
      </c>
      <c r="N336" s="3">
        <f t="shared" si="68"/>
        <v>92.275349095546147</v>
      </c>
      <c r="O336" s="3">
        <f t="shared" si="64"/>
        <v>125.39248003704705</v>
      </c>
      <c r="P336" s="3">
        <f t="shared" si="65"/>
        <v>134.61806238310442</v>
      </c>
      <c r="Q336" s="3">
        <f t="shared" si="66"/>
        <v>41.011344560310938</v>
      </c>
      <c r="R336" s="3">
        <f t="shared" si="67"/>
        <v>2.6470925004981893</v>
      </c>
      <c r="S336" s="3">
        <f t="shared" si="69"/>
        <v>670.94432857650668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22486.484478595317</v>
      </c>
      <c r="G337" s="13">
        <f t="shared" si="63"/>
        <v>93.642973135446155</v>
      </c>
      <c r="H337" s="13">
        <f t="shared" si="63"/>
        <v>127.15157395385198</v>
      </c>
      <c r="I337" s="13">
        <f t="shared" si="63"/>
        <v>136.17768283259016</v>
      </c>
      <c r="J337" s="13">
        <f t="shared" si="63"/>
        <v>41.298656416146883</v>
      </c>
      <c r="K337" s="13">
        <f t="shared" si="63"/>
        <v>2.6576082012351137</v>
      </c>
      <c r="L337" s="13">
        <f t="shared" si="71"/>
        <v>675.92849453927033</v>
      </c>
      <c r="M337" s="3">
        <v>0</v>
      </c>
      <c r="N337" s="3">
        <f t="shared" si="68"/>
        <v>93.64303416831001</v>
      </c>
      <c r="O337" s="3">
        <f t="shared" si="64"/>
        <v>127.15165245647397</v>
      </c>
      <c r="P337" s="3">
        <f t="shared" si="65"/>
        <v>136.17774524852683</v>
      </c>
      <c r="Q337" s="3">
        <f t="shared" si="66"/>
        <v>41.298658980764856</v>
      </c>
      <c r="R337" s="3">
        <f t="shared" si="67"/>
        <v>2.6576082012351137</v>
      </c>
      <c r="S337" s="3">
        <f t="shared" si="69"/>
        <v>675.92869905531074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22559.816879027025</v>
      </c>
      <c r="G338" s="13">
        <f t="shared" si="63"/>
        <v>95.015387681088129</v>
      </c>
      <c r="H338" s="13">
        <f t="shared" si="63"/>
        <v>128.913183165438</v>
      </c>
      <c r="I338" s="13">
        <f t="shared" si="63"/>
        <v>137.72807329116293</v>
      </c>
      <c r="J338" s="13">
        <f t="shared" si="63"/>
        <v>41.578652753693881</v>
      </c>
      <c r="K338" s="13">
        <f t="shared" si="63"/>
        <v>2.6676243522005061</v>
      </c>
      <c r="L338" s="13">
        <f t="shared" si="71"/>
        <v>680.90292124358348</v>
      </c>
      <c r="M338" s="3">
        <v>0</v>
      </c>
      <c r="N338" s="3">
        <f t="shared" si="68"/>
        <v>95.015448713951983</v>
      </c>
      <c r="O338" s="3">
        <f t="shared" si="64"/>
        <v>128.91326145209692</v>
      </c>
      <c r="P338" s="3">
        <f t="shared" si="65"/>
        <v>137.72813486931446</v>
      </c>
      <c r="Q338" s="3">
        <f t="shared" si="66"/>
        <v>41.578655171803291</v>
      </c>
      <c r="R338" s="3">
        <f t="shared" si="67"/>
        <v>2.6676243522005061</v>
      </c>
      <c r="S338" s="3">
        <f t="shared" si="69"/>
        <v>680.90312455936714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22629.010160293004</v>
      </c>
      <c r="G339" s="13">
        <f t="shared" si="63"/>
        <v>96.392277913141427</v>
      </c>
      <c r="H339" s="13">
        <f t="shared" si="63"/>
        <v>130.67683180881383</v>
      </c>
      <c r="I339" s="13">
        <f t="shared" si="63"/>
        <v>139.26867052835982</v>
      </c>
      <c r="J339" s="13">
        <f t="shared" si="63"/>
        <v>41.851260869997219</v>
      </c>
      <c r="K339" s="13">
        <f t="shared" si="63"/>
        <v>2.6771422905543458</v>
      </c>
      <c r="L339" s="13">
        <f t="shared" si="71"/>
        <v>685.8661834108666</v>
      </c>
      <c r="M339" s="3">
        <v>0</v>
      </c>
      <c r="N339" s="3">
        <f t="shared" si="68"/>
        <v>96.392338946005282</v>
      </c>
      <c r="O339" s="3">
        <f t="shared" si="64"/>
        <v>130.67690988010381</v>
      </c>
      <c r="P339" s="3">
        <f t="shared" si="65"/>
        <v>139.26873127997146</v>
      </c>
      <c r="Q339" s="3">
        <f t="shared" si="66"/>
        <v>41.851263149967643</v>
      </c>
      <c r="R339" s="3">
        <f t="shared" si="67"/>
        <v>2.6771422905543458</v>
      </c>
      <c r="S339" s="3">
        <f t="shared" si="69"/>
        <v>685.86638554660249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22694.086351434285</v>
      </c>
      <c r="G340" s="13">
        <f t="shared" si="63"/>
        <v>97.773391209309551</v>
      </c>
      <c r="H340" s="13">
        <f t="shared" si="63"/>
        <v>132.44212562375472</v>
      </c>
      <c r="I340" s="13">
        <f t="shared" si="63"/>
        <v>140.79898415533069</v>
      </c>
      <c r="J340" s="13">
        <f t="shared" si="63"/>
        <v>42.116417018800398</v>
      </c>
      <c r="K340" s="13">
        <f t="shared" si="63"/>
        <v>2.686163722840762</v>
      </c>
      <c r="L340" s="13">
        <f t="shared" si="71"/>
        <v>690.81708173003608</v>
      </c>
      <c r="M340" s="3">
        <v>0</v>
      </c>
      <c r="N340" s="3">
        <f t="shared" si="68"/>
        <v>97.773452242173406</v>
      </c>
      <c r="O340" s="3">
        <f t="shared" si="64"/>
        <v>132.44220348026826</v>
      </c>
      <c r="P340" s="3">
        <f t="shared" si="65"/>
        <v>140.79904409149677</v>
      </c>
      <c r="Q340" s="3">
        <f t="shared" si="66"/>
        <v>42.116419168523279</v>
      </c>
      <c r="R340" s="3">
        <f t="shared" si="67"/>
        <v>2.686163722840762</v>
      </c>
      <c r="S340" s="3">
        <f t="shared" si="69"/>
        <v>690.81728270530255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22755.070369144501</v>
      </c>
      <c r="G341" s="13">
        <f t="shared" si="63"/>
        <v>99.158476291791459</v>
      </c>
      <c r="H341" s="13">
        <f t="shared" si="63"/>
        <v>134.20867350311212</v>
      </c>
      <c r="I341" s="13">
        <f t="shared" si="63"/>
        <v>142.31853367505386</v>
      </c>
      <c r="J341" s="13">
        <f t="shared" si="63"/>
        <v>42.374063681038344</v>
      </c>
      <c r="K341" s="13">
        <f t="shared" si="63"/>
        <v>2.6946907183583697</v>
      </c>
      <c r="L341" s="13">
        <f t="shared" si="71"/>
        <v>695.75443786935421</v>
      </c>
      <c r="M341" s="3">
        <v>0</v>
      </c>
      <c r="N341" s="3">
        <f t="shared" si="68"/>
        <v>99.158537324655313</v>
      </c>
      <c r="O341" s="3">
        <f t="shared" si="64"/>
        <v>134.20875114544006</v>
      </c>
      <c r="P341" s="3">
        <f t="shared" si="65"/>
        <v>142.31859280671981</v>
      </c>
      <c r="Q341" s="3">
        <f t="shared" si="66"/>
        <v>42.374065707954315</v>
      </c>
      <c r="R341" s="3">
        <f t="shared" si="67"/>
        <v>2.6946907183583697</v>
      </c>
      <c r="S341" s="3">
        <f t="shared" si="69"/>
        <v>695.75463770312786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22811.989946946684</v>
      </c>
      <c r="G342" s="13">
        <f t="shared" si="63"/>
        <v>100.54728340352328</v>
      </c>
      <c r="H342" s="13">
        <f t="shared" si="63"/>
        <v>135.97608775528064</v>
      </c>
      <c r="I342" s="13">
        <f t="shared" si="63"/>
        <v>143.8268487833877</v>
      </c>
      <c r="J342" s="13">
        <f t="shared" si="63"/>
        <v>42.624149548023887</v>
      </c>
      <c r="K342" s="13">
        <f t="shared" si="63"/>
        <v>2.7027257019980455</v>
      </c>
      <c r="L342" s="13">
        <f t="shared" si="71"/>
        <v>700.67709519221353</v>
      </c>
      <c r="M342" s="3">
        <v>0</v>
      </c>
      <c r="N342" s="3">
        <f t="shared" si="68"/>
        <v>100.54734443638714</v>
      </c>
      <c r="O342" s="3">
        <f t="shared" si="64"/>
        <v>135.97616518401222</v>
      </c>
      <c r="P342" s="3">
        <f t="shared" si="65"/>
        <v>143.82690712135201</v>
      </c>
      <c r="Q342" s="3">
        <f t="shared" si="66"/>
        <v>42.624151459148521</v>
      </c>
      <c r="R342" s="3">
        <f t="shared" si="67"/>
        <v>2.7027257019980455</v>
      </c>
      <c r="S342" s="3">
        <f t="shared" si="69"/>
        <v>700.67729390289787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22864.875560690838</v>
      </c>
      <c r="G343" s="13">
        <f t="shared" ref="G343:K358" si="72">G342*(1-G$5)+G$4*$F342*$L$4/1000</f>
        <v>101.93956448009749</v>
      </c>
      <c r="H343" s="13">
        <f t="shared" si="72"/>
        <v>137.74398435929271</v>
      </c>
      <c r="I343" s="13">
        <f t="shared" si="72"/>
        <v>145.32346965544102</v>
      </c>
      <c r="J343" s="13">
        <f t="shared" si="72"/>
        <v>42.86662949728219</v>
      </c>
      <c r="K343" s="13">
        <f t="shared" si="72"/>
        <v>2.7102714465737883</v>
      </c>
      <c r="L343" s="13">
        <f t="shared" si="71"/>
        <v>705.58391943868719</v>
      </c>
      <c r="M343" s="3">
        <v>0</v>
      </c>
      <c r="N343" s="3">
        <f t="shared" si="68"/>
        <v>101.93962551296134</v>
      </c>
      <c r="O343" s="3">
        <f t="shared" si="64"/>
        <v>137.74406157501554</v>
      </c>
      <c r="P343" s="3">
        <f t="shared" si="65"/>
        <v>145.32352721035724</v>
      </c>
      <c r="Q343" s="3">
        <f t="shared" si="66"/>
        <v>42.866631299230278</v>
      </c>
      <c r="R343" s="3">
        <f t="shared" si="67"/>
        <v>2.7102714465737883</v>
      </c>
      <c r="S343" s="3">
        <f t="shared" si="69"/>
        <v>705.58411704413822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22913.760350616452</v>
      </c>
      <c r="G344" s="13">
        <f t="shared" si="72"/>
        <v>103.33507331713496</v>
      </c>
      <c r="H344" s="13">
        <f t="shared" si="72"/>
        <v>139.51198321221611</v>
      </c>
      <c r="I344" s="13">
        <f t="shared" si="72"/>
        <v>146.80794721690705</v>
      </c>
      <c r="J344" s="13">
        <f t="shared" si="72"/>
        <v>43.101464561021245</v>
      </c>
      <c r="K344" s="13">
        <f t="shared" si="72"/>
        <v>2.7173310646733815</v>
      </c>
      <c r="L344" s="13">
        <f t="shared" si="71"/>
        <v>710.47379937195274</v>
      </c>
      <c r="M344" s="3">
        <v>0</v>
      </c>
      <c r="N344" s="3">
        <f t="shared" si="68"/>
        <v>103.33513434999881</v>
      </c>
      <c r="O344" s="3">
        <f t="shared" si="64"/>
        <v>139.51206021551616</v>
      </c>
      <c r="P344" s="3">
        <f t="shared" si="65"/>
        <v>146.80800399928575</v>
      </c>
      <c r="Q344" s="3">
        <f t="shared" si="66"/>
        <v>43.10146626002971</v>
      </c>
      <c r="R344" s="3">
        <f t="shared" si="67"/>
        <v>2.7173310646733815</v>
      </c>
      <c r="S344" s="3">
        <f t="shared" si="69"/>
        <v>710.47399588950384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22958.680040229254</v>
      </c>
      <c r="G345" s="13">
        <f t="shared" si="72"/>
        <v>104.73356573290027</v>
      </c>
      <c r="H345" s="13">
        <f t="shared" si="72"/>
        <v>141.27970836855269</v>
      </c>
      <c r="I345" s="13">
        <f t="shared" si="72"/>
        <v>148.27984340004625</v>
      </c>
      <c r="J345" s="13">
        <f t="shared" si="72"/>
        <v>43.32862188725597</v>
      </c>
      <c r="K345" s="13">
        <f t="shared" si="72"/>
        <v>2.723908000056535</v>
      </c>
      <c r="L345" s="13">
        <f t="shared" si="71"/>
        <v>715.3456473888117</v>
      </c>
      <c r="M345" s="3">
        <v>0</v>
      </c>
      <c r="N345" s="3">
        <f t="shared" si="68"/>
        <v>104.73362676576413</v>
      </c>
      <c r="O345" s="3">
        <f t="shared" si="64"/>
        <v>141.27978516001434</v>
      </c>
      <c r="P345" s="3">
        <f t="shared" si="65"/>
        <v>148.2798994202569</v>
      </c>
      <c r="Q345" s="3">
        <f t="shared" si="66"/>
        <v>43.328623489205427</v>
      </c>
      <c r="R345" s="3">
        <f t="shared" si="67"/>
        <v>2.723908000056535</v>
      </c>
      <c r="S345" s="3">
        <f t="shared" si="69"/>
        <v>715.34584283529739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22999.672852244388</v>
      </c>
      <c r="G346" s="13">
        <f t="shared" si="72"/>
        <v>106.13479972596591</v>
      </c>
      <c r="H346" s="13">
        <f t="shared" si="72"/>
        <v>143.04678827136144</v>
      </c>
      <c r="I346" s="13">
        <f t="shared" si="72"/>
        <v>149.73873138404571</v>
      </c>
      <c r="J346" s="13">
        <f t="shared" si="72"/>
        <v>43.548074693631641</v>
      </c>
      <c r="K346" s="13">
        <f t="shared" si="72"/>
        <v>2.7300060186289912</v>
      </c>
      <c r="L346" s="13">
        <f t="shared" si="71"/>
        <v>720.19840009363361</v>
      </c>
      <c r="M346" s="3">
        <v>0</v>
      </c>
      <c r="N346" s="3">
        <f t="shared" si="68"/>
        <v>106.13486075882976</v>
      </c>
      <c r="O346" s="3">
        <f t="shared" si="64"/>
        <v>143.04686485156748</v>
      </c>
      <c r="P346" s="3">
        <f t="shared" si="65"/>
        <v>149.73878665231859</v>
      </c>
      <c r="Q346" s="3">
        <f t="shared" si="66"/>
        <v>43.54807620406676</v>
      </c>
      <c r="R346" s="3">
        <f t="shared" si="67"/>
        <v>2.7300060186289912</v>
      </c>
      <c r="S346" s="3">
        <f t="shared" si="69"/>
        <v>720.1985944854116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23036.779421851727</v>
      </c>
      <c r="G347" s="13">
        <f t="shared" si="72"/>
        <v>107.53853562774609</v>
      </c>
      <c r="H347" s="13">
        <f t="shared" si="72"/>
        <v>144.81285597485288</v>
      </c>
      <c r="I347" s="13">
        <f t="shared" si="72"/>
        <v>151.18419581952415</v>
      </c>
      <c r="J347" s="13">
        <f t="shared" si="72"/>
        <v>43.759802214019409</v>
      </c>
      <c r="K347" s="13">
        <f t="shared" si="72"/>
        <v>2.7356291990217123</v>
      </c>
      <c r="L347" s="13">
        <f t="shared" si="71"/>
        <v>725.03101883516433</v>
      </c>
      <c r="M347" s="3">
        <v>0</v>
      </c>
      <c r="N347" s="3">
        <f t="shared" si="68"/>
        <v>107.53859666060994</v>
      </c>
      <c r="O347" s="3">
        <f t="shared" si="64"/>
        <v>144.81293234438448</v>
      </c>
      <c r="P347" s="3">
        <f t="shared" si="65"/>
        <v>151.18425034595222</v>
      </c>
      <c r="Q347" s="3">
        <f t="shared" si="66"/>
        <v>43.759803638168123</v>
      </c>
      <c r="R347" s="3">
        <f t="shared" si="67"/>
        <v>2.7356291990217123</v>
      </c>
      <c r="S347" s="3">
        <f t="shared" si="69"/>
        <v>725.03121218813658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23070.042707559973</v>
      </c>
      <c r="G348" s="13">
        <f t="shared" si="72"/>
        <v>108.94453624973704</v>
      </c>
      <c r="H348" s="13">
        <f t="shared" si="72"/>
        <v>146.57754935822723</v>
      </c>
      <c r="I348" s="13">
        <f t="shared" si="72"/>
        <v>152.61583303699271</v>
      </c>
      <c r="J348" s="13">
        <f t="shared" si="72"/>
        <v>43.963789637982593</v>
      </c>
      <c r="K348" s="13">
        <f t="shared" si="72"/>
        <v>2.7407819228048211</v>
      </c>
      <c r="L348" s="13">
        <f t="shared" si="71"/>
        <v>729.84249020574441</v>
      </c>
      <c r="M348" s="3">
        <v>0</v>
      </c>
      <c r="N348" s="3">
        <f t="shared" si="68"/>
        <v>108.9445972826009</v>
      </c>
      <c r="O348" s="3">
        <f t="shared" si="64"/>
        <v>146.57762551766396</v>
      </c>
      <c r="P348" s="3">
        <f t="shared" si="65"/>
        <v>152.61588683153349</v>
      </c>
      <c r="Q348" s="3">
        <f t="shared" si="66"/>
        <v>43.963790980774171</v>
      </c>
      <c r="R348" s="3">
        <f t="shared" si="67"/>
        <v>2.7407819228048211</v>
      </c>
      <c r="S348" s="3">
        <f t="shared" si="69"/>
        <v>729.84268253537732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23099.507899876709</v>
      </c>
      <c r="G349" s="13">
        <f t="shared" si="72"/>
        <v>110.35256702531582</v>
      </c>
      <c r="H349" s="13">
        <f t="shared" si="72"/>
        <v>148.3405113305526</v>
      </c>
      <c r="I349" s="13">
        <f t="shared" si="72"/>
        <v>154.0332512391235</v>
      </c>
      <c r="J349" s="13">
        <f t="shared" si="72"/>
        <v>44.160028043236679</v>
      </c>
      <c r="K349" s="13">
        <f t="shared" si="72"/>
        <v>2.7454688643663281</v>
      </c>
      <c r="L349" s="13">
        <f t="shared" si="71"/>
        <v>734.63182650259489</v>
      </c>
      <c r="M349" s="3">
        <v>0</v>
      </c>
      <c r="N349" s="3">
        <f t="shared" si="68"/>
        <v>110.35262805817968</v>
      </c>
      <c r="O349" s="3">
        <f t="shared" si="64"/>
        <v>148.34058728047245</v>
      </c>
      <c r="P349" s="3">
        <f t="shared" si="65"/>
        <v>154.03330431160083</v>
      </c>
      <c r="Q349" s="3">
        <f t="shared" si="66"/>
        <v>44.160029309318787</v>
      </c>
      <c r="R349" s="3">
        <f t="shared" si="67"/>
        <v>2.7454688643663281</v>
      </c>
      <c r="S349" s="3">
        <f t="shared" si="69"/>
        <v>734.6320178239381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23125.222328081123</v>
      </c>
      <c r="G350" s="13">
        <f t="shared" si="72"/>
        <v>111.76239614596557</v>
      </c>
      <c r="H350" s="13">
        <f t="shared" si="72"/>
        <v>150.10139002650504</v>
      </c>
      <c r="I350" s="13">
        <f t="shared" si="72"/>
        <v>155.43607067671795</v>
      </c>
      <c r="J350" s="13">
        <f t="shared" si="72"/>
        <v>44.348514321249375</v>
      </c>
      <c r="K350" s="13">
        <f t="shared" si="72"/>
        <v>2.7496949804859518</v>
      </c>
      <c r="L350" s="13">
        <f t="shared" si="71"/>
        <v>739.39806615092391</v>
      </c>
      <c r="M350" s="3">
        <v>0</v>
      </c>
      <c r="N350" s="3">
        <f t="shared" si="68"/>
        <v>111.76245717882942</v>
      </c>
      <c r="O350" s="3">
        <f t="shared" si="64"/>
        <v>150.1014657674844</v>
      </c>
      <c r="P350" s="3">
        <f t="shared" si="65"/>
        <v>155.4361230368238</v>
      </c>
      <c r="Q350" s="3">
        <f t="shared" si="66"/>
        <v>44.348515515004195</v>
      </c>
      <c r="R350" s="3">
        <f t="shared" si="67"/>
        <v>2.7496949804859518</v>
      </c>
      <c r="S350" s="3">
        <f t="shared" si="69"/>
        <v>739.39825647862779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23147.235365344615</v>
      </c>
      <c r="G351" s="13">
        <f t="shared" si="72"/>
        <v>113.1737946918109</v>
      </c>
      <c r="H351" s="13">
        <f t="shared" si="72"/>
        <v>151.85983899281652</v>
      </c>
      <c r="I351" s="13">
        <f t="shared" si="72"/>
        <v>156.82392380830709</v>
      </c>
      <c r="J351" s="13">
        <f t="shared" si="72"/>
        <v>44.529251096148819</v>
      </c>
      <c r="K351" s="13">
        <f t="shared" si="72"/>
        <v>2.7534654996344505</v>
      </c>
      <c r="L351" s="13">
        <f t="shared" si="71"/>
        <v>744.14027408871777</v>
      </c>
      <c r="M351" s="3">
        <v>0</v>
      </c>
      <c r="N351" s="3">
        <f t="shared" si="68"/>
        <v>113.17385572467475</v>
      </c>
      <c r="O351" s="3">
        <f t="shared" si="64"/>
        <v>151.85991452543016</v>
      </c>
      <c r="P351" s="3">
        <f t="shared" si="65"/>
        <v>156.82397546560335</v>
      </c>
      <c r="Q351" s="3">
        <f t="shared" si="66"/>
        <v>44.529252221708184</v>
      </c>
      <c r="R351" s="3">
        <f t="shared" si="67"/>
        <v>2.7534654996344505</v>
      </c>
      <c r="S351" s="3">
        <f t="shared" si="69"/>
        <v>744.14046343705081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23165.598332452129</v>
      </c>
      <c r="G352" s="13">
        <f t="shared" si="72"/>
        <v>114.58653675636245</v>
      </c>
      <c r="H352" s="13">
        <f t="shared" si="72"/>
        <v>153.61551736530075</v>
      </c>
      <c r="I352" s="13">
        <f t="shared" si="72"/>
        <v>158.19645544335563</v>
      </c>
      <c r="J352" s="13">
        <f t="shared" si="72"/>
        <v>44.702246637128106</v>
      </c>
      <c r="K352" s="13">
        <f t="shared" si="72"/>
        <v>2.7567859110289126</v>
      </c>
      <c r="L352" s="13">
        <f t="shared" si="71"/>
        <v>748.85754211317578</v>
      </c>
      <c r="M352" s="3">
        <v>0</v>
      </c>
      <c r="N352" s="3">
        <f t="shared" si="68"/>
        <v>114.5865977892263</v>
      </c>
      <c r="O352" s="3">
        <f t="shared" si="64"/>
        <v>153.6155926901219</v>
      </c>
      <c r="P352" s="3">
        <f t="shared" si="65"/>
        <v>158.19650640727588</v>
      </c>
      <c r="Q352" s="3">
        <f t="shared" si="66"/>
        <v>44.702247698387808</v>
      </c>
      <c r="R352" s="3">
        <f t="shared" si="67"/>
        <v>2.7567859110289126</v>
      </c>
      <c r="S352" s="3">
        <f t="shared" si="69"/>
        <v>748.85773049604074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23180.364400373717</v>
      </c>
      <c r="G353" s="13">
        <f t="shared" si="72"/>
        <v>116.00039956538535</v>
      </c>
      <c r="H353" s="13">
        <f t="shared" si="72"/>
        <v>155.36809003635207</v>
      </c>
      <c r="I353" s="13">
        <f t="shared" si="72"/>
        <v>159.55332286907927</v>
      </c>
      <c r="J353" s="13">
        <f t="shared" si="72"/>
        <v>44.86751476455364</v>
      </c>
      <c r="K353" s="13">
        <f t="shared" si="72"/>
        <v>2.7596619534743212</v>
      </c>
      <c r="L353" s="13">
        <f t="shared" si="71"/>
        <v>753.54898918884464</v>
      </c>
      <c r="M353" s="3">
        <v>0</v>
      </c>
      <c r="N353" s="3">
        <f t="shared" si="68"/>
        <v>116.00046059824921</v>
      </c>
      <c r="O353" s="3">
        <f t="shared" si="64"/>
        <v>155.36816515395239</v>
      </c>
      <c r="P353" s="3">
        <f t="shared" si="65"/>
        <v>159.55337314893038</v>
      </c>
      <c r="Q353" s="3">
        <f t="shared" si="66"/>
        <v>44.867515765186909</v>
      </c>
      <c r="R353" s="3">
        <f t="shared" si="67"/>
        <v>2.7596619534743212</v>
      </c>
      <c r="S353" s="3">
        <f t="shared" si="69"/>
        <v>753.54917661979312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23191.588491931674</v>
      </c>
      <c r="G354" s="13">
        <f t="shared" si="72"/>
        <v>117.4151635898213</v>
      </c>
      <c r="H354" s="13">
        <f t="shared" si="72"/>
        <v>157.11722781283524</v>
      </c>
      <c r="I354" s="13">
        <f t="shared" si="72"/>
        <v>160.8941959609227</v>
      </c>
      <c r="J354" s="13">
        <f t="shared" si="72"/>
        <v>45.025074750001934</v>
      </c>
      <c r="K354" s="13">
        <f t="shared" si="72"/>
        <v>2.7620996040215227</v>
      </c>
      <c r="L354" s="13">
        <f t="shared" si="71"/>
        <v>758.21376171760267</v>
      </c>
      <c r="M354" s="3">
        <v>0</v>
      </c>
      <c r="N354" s="3">
        <f t="shared" si="68"/>
        <v>117.41522462268516</v>
      </c>
      <c r="O354" s="3">
        <f t="shared" si="64"/>
        <v>157.11730272378477</v>
      </c>
      <c r="P354" s="3">
        <f t="shared" si="65"/>
        <v>160.89424556588668</v>
      </c>
      <c r="Q354" s="3">
        <f t="shared" si="66"/>
        <v>45.025075693472168</v>
      </c>
      <c r="R354" s="3">
        <f t="shared" si="67"/>
        <v>2.7620996040215227</v>
      </c>
      <c r="S354" s="3">
        <f t="shared" si="69"/>
        <v>758.21394820985029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23199.327182804453</v>
      </c>
      <c r="G355" s="13">
        <f t="shared" si="72"/>
        <v>118.83061265270915</v>
      </c>
      <c r="H355" s="13">
        <f t="shared" si="72"/>
        <v>158.86260756430761</v>
      </c>
      <c r="I355" s="13">
        <f t="shared" si="72"/>
        <v>162.21875727678176</v>
      </c>
      <c r="J355" s="13">
        <f t="shared" si="72"/>
        <v>45.174951210465551</v>
      </c>
      <c r="K355" s="13">
        <f t="shared" si="72"/>
        <v>2.7641050664713691</v>
      </c>
      <c r="L355" s="13">
        <f t="shared" si="71"/>
        <v>762.85103377073551</v>
      </c>
      <c r="M355" s="3">
        <v>0</v>
      </c>
      <c r="N355" s="3">
        <f t="shared" si="68"/>
        <v>118.830673685573</v>
      </c>
      <c r="O355" s="3">
        <f t="shared" si="64"/>
        <v>158.86268226917488</v>
      </c>
      <c r="P355" s="3">
        <f t="shared" si="65"/>
        <v>162.21880621591734</v>
      </c>
      <c r="Q355" s="3">
        <f t="shared" si="66"/>
        <v>45.174952100038297</v>
      </c>
      <c r="R355" s="3">
        <f t="shared" si="67"/>
        <v>2.7641050664713691</v>
      </c>
      <c r="S355" s="3">
        <f t="shared" si="69"/>
        <v>762.85121933717483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23203.638602102063</v>
      </c>
      <c r="G356" s="13">
        <f t="shared" si="72"/>
        <v>120.24653403006342</v>
      </c>
      <c r="H356" s="13">
        <f t="shared" si="72"/>
        <v>160.60391236153842</v>
      </c>
      <c r="I356" s="13">
        <f t="shared" si="72"/>
        <v>163.52670213508816</v>
      </c>
      <c r="J356" s="13">
        <f t="shared" si="72"/>
        <v>45.317173996983513</v>
      </c>
      <c r="K356" s="13">
        <f t="shared" si="72"/>
        <v>2.7656847597544214</v>
      </c>
      <c r="L356" s="13">
        <f t="shared" si="71"/>
        <v>767.46000728342801</v>
      </c>
      <c r="M356" s="3">
        <v>0</v>
      </c>
      <c r="N356" s="3">
        <f t="shared" si="68"/>
        <v>120.24659506292727</v>
      </c>
      <c r="O356" s="3">
        <f t="shared" si="64"/>
        <v>160.60398686089039</v>
      </c>
      <c r="P356" s="3">
        <f t="shared" si="65"/>
        <v>163.52675041733252</v>
      </c>
      <c r="Q356" s="3">
        <f t="shared" si="66"/>
        <v>45.317174835737767</v>
      </c>
      <c r="R356" s="3">
        <f t="shared" si="67"/>
        <v>2.7656847597544214</v>
      </c>
      <c r="S356" s="3">
        <f t="shared" si="69"/>
        <v>767.46019193664245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23204.582332742299</v>
      </c>
      <c r="G357" s="13">
        <f t="shared" si="72"/>
        <v>121.66271854568467</v>
      </c>
      <c r="H357" s="13">
        <f t="shared" si="72"/>
        <v>162.34083160531105</v>
      </c>
      <c r="I357" s="13">
        <f t="shared" si="72"/>
        <v>164.81773867690913</v>
      </c>
      <c r="J357" s="13">
        <f t="shared" si="72"/>
        <v>45.451778077964335</v>
      </c>
      <c r="K357" s="13">
        <f t="shared" si="72"/>
        <v>2.7668453062150657</v>
      </c>
      <c r="L357" s="13">
        <f t="shared" si="71"/>
        <v>772.03991221208423</v>
      </c>
      <c r="M357" s="3">
        <v>0</v>
      </c>
      <c r="N357" s="3">
        <f t="shared" si="68"/>
        <v>121.66277957854852</v>
      </c>
      <c r="O357" s="3">
        <f t="shared" si="64"/>
        <v>162.34090589971308</v>
      </c>
      <c r="P357" s="3">
        <f t="shared" si="65"/>
        <v>164.81778631107946</v>
      </c>
      <c r="Q357" s="3">
        <f t="shared" si="66"/>
        <v>45.451778868803196</v>
      </c>
      <c r="R357" s="3">
        <f t="shared" si="67"/>
        <v>2.7668453062150657</v>
      </c>
      <c r="S357" s="3">
        <f t="shared" si="69"/>
        <v>772.04009596435935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23202.219311850371</v>
      </c>
      <c r="G358" s="13">
        <f t="shared" si="72"/>
        <v>123.0789606598896</v>
      </c>
      <c r="H358" s="13">
        <f t="shared" si="72"/>
        <v>164.07306114551679</v>
      </c>
      <c r="I358" s="13">
        <f t="shared" si="72"/>
        <v>166.0915879122465</v>
      </c>
      <c r="J358" s="13">
        <f t="shared" si="72"/>
        <v>45.578803417481488</v>
      </c>
      <c r="K358" s="13">
        <f t="shared" si="72"/>
        <v>2.7675935198282957</v>
      </c>
      <c r="L358" s="13">
        <f t="shared" si="71"/>
        <v>776.59000665496262</v>
      </c>
      <c r="M358" s="3">
        <v>0</v>
      </c>
      <c r="N358" s="3">
        <f t="shared" si="68"/>
        <v>123.07902169275346</v>
      </c>
      <c r="O358" s="3">
        <f t="shared" si="64"/>
        <v>164.0731352355327</v>
      </c>
      <c r="P358" s="3">
        <f t="shared" si="65"/>
        <v>166.09163490704165</v>
      </c>
      <c r="Q358" s="3">
        <f t="shared" si="66"/>
        <v>45.578804163142216</v>
      </c>
      <c r="R358" s="3">
        <f t="shared" si="67"/>
        <v>2.7675935198282957</v>
      </c>
      <c r="S358" s="3">
        <f t="shared" si="69"/>
        <v>776.5901895182983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23196.611731397014</v>
      </c>
      <c r="G359" s="13">
        <f t="shared" ref="G359:K374" si="73">G358*(1-G$5)+G$4*$F358*$L$4/1000</f>
        <v>124.49505855216216</v>
      </c>
      <c r="H359" s="13">
        <f t="shared" si="73"/>
        <v>165.80030339056879</v>
      </c>
      <c r="I359" s="13">
        <f t="shared" si="73"/>
        <v>167.34798375075098</v>
      </c>
      <c r="J359" s="13">
        <f t="shared" si="73"/>
        <v>45.698294848831317</v>
      </c>
      <c r="K359" s="13">
        <f t="shared" si="73"/>
        <v>2.7679363943767559</v>
      </c>
      <c r="L359" s="13">
        <f t="shared" si="71"/>
        <v>781.10957693669002</v>
      </c>
      <c r="M359" s="3">
        <v>0</v>
      </c>
      <c r="N359" s="3">
        <f t="shared" si="68"/>
        <v>124.49511958502602</v>
      </c>
      <c r="O359" s="3">
        <f t="shared" si="64"/>
        <v>165.80037727676083</v>
      </c>
      <c r="P359" s="3">
        <f t="shared" si="65"/>
        <v>167.34803011475304</v>
      </c>
      <c r="Q359" s="3">
        <f t="shared" si="66"/>
        <v>45.698295551894788</v>
      </c>
      <c r="R359" s="3">
        <f t="shared" si="67"/>
        <v>2.7679363943767559</v>
      </c>
      <c r="S359" s="3">
        <f t="shared" si="69"/>
        <v>781.10975892281135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23187.822939282418</v>
      </c>
      <c r="G360" s="13">
        <f t="shared" si="73"/>
        <v>125.91081419774038</v>
      </c>
      <c r="H360" s="13">
        <f t="shared" si="73"/>
        <v>167.52226740718513</v>
      </c>
      <c r="I360" s="13">
        <f t="shared" si="73"/>
        <v>168.58667301709647</v>
      </c>
      <c r="J360" s="13">
        <f t="shared" si="73"/>
        <v>45.810301943651972</v>
      </c>
      <c r="K360" s="13">
        <f t="shared" si="73"/>
        <v>2.7678810916148811</v>
      </c>
      <c r="L360" s="13">
        <f t="shared" si="71"/>
        <v>785.59793765728887</v>
      </c>
      <c r="M360" s="3">
        <v>0</v>
      </c>
      <c r="N360" s="3">
        <f t="shared" si="68"/>
        <v>125.91087523060423</v>
      </c>
      <c r="O360" s="3">
        <f t="shared" si="64"/>
        <v>167.52234109011405</v>
      </c>
      <c r="P360" s="3">
        <f t="shared" si="65"/>
        <v>168.58671875877235</v>
      </c>
      <c r="Q360" s="3">
        <f t="shared" si="66"/>
        <v>45.810302606551637</v>
      </c>
      <c r="R360" s="3">
        <f t="shared" si="67"/>
        <v>2.7678810916148811</v>
      </c>
      <c r="S360" s="3">
        <f t="shared" si="69"/>
        <v>785.59811877765719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23175.917341065819</v>
      </c>
      <c r="G361" s="13">
        <f t="shared" si="73"/>
        <v>127.32603343816606</v>
      </c>
      <c r="H361" s="13">
        <f t="shared" si="73"/>
        <v>169.23866901060978</v>
      </c>
      <c r="I361" s="13">
        <f t="shared" si="73"/>
        <v>169.80741545128745</v>
      </c>
      <c r="J361" s="13">
        <f t="shared" si="73"/>
        <v>45.91487887690932</v>
      </c>
      <c r="K361" s="13">
        <f t="shared" si="73"/>
        <v>2.7674349294461345</v>
      </c>
      <c r="L361" s="13">
        <f t="shared" si="71"/>
        <v>790.05443170641877</v>
      </c>
      <c r="M361" s="3">
        <v>0</v>
      </c>
      <c r="N361" s="3">
        <f t="shared" si="68"/>
        <v>127.32609447102992</v>
      </c>
      <c r="O361" s="3">
        <f t="shared" si="64"/>
        <v>169.23874249083477</v>
      </c>
      <c r="P361" s="3">
        <f t="shared" si="65"/>
        <v>169.8074605789904</v>
      </c>
      <c r="Q361" s="3">
        <f t="shared" si="66"/>
        <v>45.914879501939609</v>
      </c>
      <c r="R361" s="3">
        <f t="shared" si="67"/>
        <v>2.7674349294461345</v>
      </c>
      <c r="S361" s="3">
        <f t="shared" si="69"/>
        <v>790.05461197224088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23160.960302531155</v>
      </c>
      <c r="G362" s="13">
        <f t="shared" si="73"/>
        <v>128.74052604583676</v>
      </c>
      <c r="H362" s="13">
        <f t="shared" si="73"/>
        <v>170.94923084535779</v>
      </c>
      <c r="I362" s="13">
        <f t="shared" si="73"/>
        <v>171.00998369419864</v>
      </c>
      <c r="J362" s="13">
        <f t="shared" si="73"/>
        <v>46.012084288061672</v>
      </c>
      <c r="K362" s="13">
        <f t="shared" si="73"/>
        <v>2.7666053701385058</v>
      </c>
      <c r="L362" s="13">
        <f t="shared" si="71"/>
        <v>794.47843024359327</v>
      </c>
      <c r="M362" s="3">
        <v>0</v>
      </c>
      <c r="N362" s="3">
        <f t="shared" si="68"/>
        <v>128.7405870787006</v>
      </c>
      <c r="O362" s="3">
        <f t="shared" si="64"/>
        <v>170.94930412343649</v>
      </c>
      <c r="P362" s="3">
        <f t="shared" si="65"/>
        <v>171.01002821616976</v>
      </c>
      <c r="Q362" s="3">
        <f t="shared" si="66"/>
        <v>46.012084877385945</v>
      </c>
      <c r="R362" s="3">
        <f t="shared" si="67"/>
        <v>2.7666053701385058</v>
      </c>
      <c r="S362" s="3">
        <f t="shared" si="69"/>
        <v>794.4786096658313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23143.018053271378</v>
      </c>
      <c r="G363" s="13">
        <f t="shared" si="73"/>
        <v>130.15410578261097</v>
      </c>
      <c r="H363" s="13">
        <f t="shared" si="73"/>
        <v>172.65368245658973</v>
      </c>
      <c r="I363" s="13">
        <f t="shared" si="73"/>
        <v>172.19416325867056</v>
      </c>
      <c r="J363" s="13">
        <f t="shared" si="73"/>
        <v>46.101981138719822</v>
      </c>
      <c r="K363" s="13">
        <f t="shared" si="73"/>
        <v>2.7654000086024704</v>
      </c>
      <c r="L363" s="13">
        <f t="shared" si="71"/>
        <v>798.86933264519348</v>
      </c>
      <c r="M363" s="3">
        <v>0</v>
      </c>
      <c r="N363" s="3">
        <f t="shared" si="68"/>
        <v>130.15416681547481</v>
      </c>
      <c r="O363" s="3">
        <f t="shared" si="64"/>
        <v>172.65375553307825</v>
      </c>
      <c r="P363" s="3">
        <f t="shared" si="65"/>
        <v>172.19420718304036</v>
      </c>
      <c r="Q363" s="3">
        <f t="shared" si="66"/>
        <v>46.101981694377855</v>
      </c>
      <c r="R363" s="3">
        <f t="shared" si="67"/>
        <v>2.7654000086024704</v>
      </c>
      <c r="S363" s="3">
        <f t="shared" si="69"/>
        <v>798.86951123457379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23122.157591464122</v>
      </c>
      <c r="G364" s="13">
        <f t="shared" si="73"/>
        <v>131.56659045252894</v>
      </c>
      <c r="H364" s="13">
        <f t="shared" si="73"/>
        <v>174.35176035223665</v>
      </c>
      <c r="I364" s="13">
        <f t="shared" si="73"/>
        <v>173.3597524865084</v>
      </c>
      <c r="J364" s="13">
        <f t="shared" si="73"/>
        <v>46.184636567122084</v>
      </c>
      <c r="K364" s="13">
        <f t="shared" si="73"/>
        <v>2.7638265607546488</v>
      </c>
      <c r="L364" s="13">
        <f t="shared" si="71"/>
        <v>803.2265664191508</v>
      </c>
      <c r="M364" s="3">
        <v>0</v>
      </c>
      <c r="N364" s="3">
        <f t="shared" si="68"/>
        <v>131.56665148539278</v>
      </c>
      <c r="O364" s="3">
        <f t="shared" si="64"/>
        <v>174.35183322768955</v>
      </c>
      <c r="P364" s="3">
        <f t="shared" si="65"/>
        <v>173.35979582129826</v>
      </c>
      <c r="Q364" s="3">
        <f t="shared" si="66"/>
        <v>46.184637091037118</v>
      </c>
      <c r="R364" s="3">
        <f t="shared" si="67"/>
        <v>2.7638265607546488</v>
      </c>
      <c r="S364" s="3">
        <f t="shared" si="69"/>
        <v>803.22674418617225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23098.446590002903</v>
      </c>
      <c r="G365" s="13">
        <f t="shared" si="73"/>
        <v>132.97780194872158</v>
      </c>
      <c r="H365" s="13">
        <f t="shared" si="73"/>
        <v>176.04320805601287</v>
      </c>
      <c r="I365" s="13">
        <f t="shared" si="73"/>
        <v>174.50656249175165</v>
      </c>
      <c r="J365" s="13">
        <f t="shared" si="73"/>
        <v>46.260121739746154</v>
      </c>
      <c r="K365" s="13">
        <f t="shared" si="73"/>
        <v>2.7618928519893897</v>
      </c>
      <c r="L365" s="13">
        <f t="shared" si="71"/>
        <v>807.54958708822164</v>
      </c>
      <c r="M365" s="3">
        <v>0</v>
      </c>
      <c r="N365" s="3">
        <f t="shared" si="68"/>
        <v>132.97786298158542</v>
      </c>
      <c r="O365" s="3">
        <f t="shared" si="64"/>
        <v>176.04328073098321</v>
      </c>
      <c r="P365" s="3">
        <f t="shared" si="65"/>
        <v>174.50660524487529</v>
      </c>
      <c r="Q365" s="3">
        <f t="shared" si="66"/>
        <v>46.260122233731572</v>
      </c>
      <c r="R365" s="3">
        <f t="shared" si="67"/>
        <v>2.7618928519893897</v>
      </c>
      <c r="S365" s="3">
        <f t="shared" si="69"/>
        <v>807.54976404316483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23071.953304137689</v>
      </c>
      <c r="G366" s="13">
        <f t="shared" si="73"/>
        <v>134.3875662945903</v>
      </c>
      <c r="H366" s="13">
        <f t="shared" si="73"/>
        <v>177.7277761514689</v>
      </c>
      <c r="I366" s="13">
        <f t="shared" si="73"/>
        <v>175.63441709060325</v>
      </c>
      <c r="J366" s="13">
        <f t="shared" si="73"/>
        <v>46.328511700380474</v>
      </c>
      <c r="K366" s="13">
        <f t="shared" si="73"/>
        <v>2.7596068057794403</v>
      </c>
      <c r="L366" s="13">
        <f t="shared" si="71"/>
        <v>811.83787804282235</v>
      </c>
      <c r="M366" s="3">
        <v>0</v>
      </c>
      <c r="N366" s="3">
        <f t="shared" si="68"/>
        <v>134.38762732745414</v>
      </c>
      <c r="O366" s="3">
        <f t="shared" si="64"/>
        <v>177.72784862650821</v>
      </c>
      <c r="P366" s="3">
        <f t="shared" si="65"/>
        <v>175.63445926986813</v>
      </c>
      <c r="Q366" s="3">
        <f t="shared" si="66"/>
        <v>46.328512166146055</v>
      </c>
      <c r="R366" s="3">
        <f t="shared" si="67"/>
        <v>2.7596068057794403</v>
      </c>
      <c r="S366" s="3">
        <f t="shared" si="69"/>
        <v>811.83805419575594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23042.746480770267</v>
      </c>
      <c r="G367" s="13">
        <f t="shared" si="73"/>
        <v>135.79571367934989</v>
      </c>
      <c r="H367" s="13">
        <f t="shared" si="73"/>
        <v>179.40522231725106</v>
      </c>
      <c r="I367" s="13">
        <f t="shared" si="73"/>
        <v>176.7431527184234</v>
      </c>
      <c r="J367" s="13">
        <f t="shared" si="73"/>
        <v>46.389885216977362</v>
      </c>
      <c r="K367" s="13">
        <f t="shared" si="73"/>
        <v>2.7569764324257826</v>
      </c>
      <c r="L367" s="13">
        <f t="shared" si="71"/>
        <v>816.0909503644275</v>
      </c>
      <c r="M367" s="3">
        <v>0</v>
      </c>
      <c r="N367" s="3">
        <f t="shared" si="68"/>
        <v>135.79577471221373</v>
      </c>
      <c r="O367" s="3">
        <f t="shared" si="64"/>
        <v>179.40529459290934</v>
      </c>
      <c r="P367" s="3">
        <f t="shared" si="65"/>
        <v>176.74319433153221</v>
      </c>
      <c r="Q367" s="3">
        <f t="shared" si="66"/>
        <v>46.389885656135213</v>
      </c>
      <c r="R367" s="3">
        <f t="shared" si="67"/>
        <v>2.7569764324257826</v>
      </c>
      <c r="S367" s="3">
        <f t="shared" si="69"/>
        <v>816.09112572521622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23010.895269539022</v>
      </c>
      <c r="G368" s="13">
        <f t="shared" si="73"/>
        <v>137.2020784880354</v>
      </c>
      <c r="H368" s="13">
        <f t="shared" si="73"/>
        <v>181.07531135374711</v>
      </c>
      <c r="I368" s="13">
        <f t="shared" si="73"/>
        <v>177.83261833421062</v>
      </c>
      <c r="J368" s="13">
        <f t="shared" si="73"/>
        <v>46.444324626608832</v>
      </c>
      <c r="K368" s="13">
        <f t="shared" si="73"/>
        <v>2.7540098179756303</v>
      </c>
      <c r="L368" s="13">
        <f t="shared" si="71"/>
        <v>820.3083426205776</v>
      </c>
      <c r="M368" s="3">
        <v>0</v>
      </c>
      <c r="N368" s="3">
        <f t="shared" si="68"/>
        <v>137.20213952089924</v>
      </c>
      <c r="O368" s="3">
        <f t="shared" si="64"/>
        <v>181.07538343057288</v>
      </c>
      <c r="P368" s="3">
        <f t="shared" si="65"/>
        <v>177.83265938876266</v>
      </c>
      <c r="Q368" s="3">
        <f t="shared" si="66"/>
        <v>46.444325040678976</v>
      </c>
      <c r="R368" s="3">
        <f t="shared" si="67"/>
        <v>2.7540098179756303</v>
      </c>
      <c r="S368" s="3">
        <f t="shared" si="69"/>
        <v>820.30851719888949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22976.469135818912</v>
      </c>
      <c r="G369" s="13">
        <f t="shared" si="73"/>
        <v>138.60649932608237</v>
      </c>
      <c r="H369" s="13">
        <f t="shared" si="73"/>
        <v>182.73781520130973</v>
      </c>
      <c r="I369" s="13">
        <f t="shared" si="73"/>
        <v>178.90267531300697</v>
      </c>
      <c r="J369" s="13">
        <f t="shared" si="73"/>
        <v>46.491915678843561</v>
      </c>
      <c r="K369" s="13">
        <f t="shared" si="73"/>
        <v>2.7507151133264305</v>
      </c>
      <c r="L369" s="13">
        <f t="shared" si="71"/>
        <v>824.48962063256909</v>
      </c>
      <c r="M369" s="3">
        <v>0</v>
      </c>
      <c r="N369" s="3">
        <f t="shared" si="68"/>
        <v>138.60656035894621</v>
      </c>
      <c r="O369" s="3">
        <f t="shared" si="64"/>
        <v>182.73788707985</v>
      </c>
      <c r="P369" s="3">
        <f t="shared" si="65"/>
        <v>178.90271581649952</v>
      </c>
      <c r="Q369" s="3">
        <f t="shared" si="66"/>
        <v>46.491916069259183</v>
      </c>
      <c r="R369" s="3">
        <f t="shared" si="67"/>
        <v>2.7507151133264305</v>
      </c>
      <c r="S369" s="3">
        <f t="shared" si="69"/>
        <v>824.48979443788141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22939.537775752415</v>
      </c>
      <c r="G370" s="13">
        <f t="shared" si="73"/>
        <v>140.00881903859715</v>
      </c>
      <c r="H370" s="13">
        <f t="shared" si="73"/>
        <v>184.39251295026094</v>
      </c>
      <c r="I370" s="13">
        <f t="shared" si="73"/>
        <v>179.95319732667664</v>
      </c>
      <c r="J370" s="13">
        <f t="shared" si="73"/>
        <v>46.532747377860005</v>
      </c>
      <c r="K370" s="13">
        <f t="shared" si="73"/>
        <v>2.7471005235325983</v>
      </c>
      <c r="L370" s="13">
        <f t="shared" si="71"/>
        <v>828.63437721692731</v>
      </c>
      <c r="M370" s="3">
        <v>0</v>
      </c>
      <c r="N370" s="3">
        <f t="shared" si="68"/>
        <v>140.00888007146099</v>
      </c>
      <c r="O370" s="3">
        <f t="shared" si="64"/>
        <v>184.3925846310612</v>
      </c>
      <c r="P370" s="3">
        <f t="shared" si="65"/>
        <v>179.95323728650638</v>
      </c>
      <c r="Q370" s="3">
        <f t="shared" si="66"/>
        <v>46.532747745972408</v>
      </c>
      <c r="R370" s="3">
        <f t="shared" si="67"/>
        <v>2.7471005235325983</v>
      </c>
      <c r="S370" s="3">
        <f t="shared" si="69"/>
        <v>828.63455025853352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22900.171033417395</v>
      </c>
      <c r="G371" s="13">
        <f t="shared" si="73"/>
        <v>141.40888472444121</v>
      </c>
      <c r="H371" s="13">
        <f t="shared" si="73"/>
        <v>186.03919084289066</v>
      </c>
      <c r="I371" s="13">
        <f t="shared" si="73"/>
        <v>180.98407021351991</v>
      </c>
      <c r="J371" s="13">
        <f t="shared" si="73"/>
        <v>46.566911823606098</v>
      </c>
      <c r="K371" s="13">
        <f t="shared" si="73"/>
        <v>2.7431742973305662</v>
      </c>
      <c r="L371" s="13">
        <f t="shared" si="71"/>
        <v>832.7422319017885</v>
      </c>
      <c r="M371" s="3">
        <v>0</v>
      </c>
      <c r="N371" s="3">
        <f t="shared" si="68"/>
        <v>141.40894575730505</v>
      </c>
      <c r="O371" s="3">
        <f t="shared" si="64"/>
        <v>186.03926232649491</v>
      </c>
      <c r="P371" s="3">
        <f t="shared" si="65"/>
        <v>180.98410963698421</v>
      </c>
      <c r="Q371" s="3">
        <f t="shared" si="66"/>
        <v>46.566912170689399</v>
      </c>
      <c r="R371" s="3">
        <f t="shared" si="67"/>
        <v>2.7431742973305662</v>
      </c>
      <c r="S371" s="3">
        <f t="shared" si="69"/>
        <v>832.74240418880413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22858.438820228879</v>
      </c>
      <c r="G372" s="13">
        <f t="shared" si="73"/>
        <v>142.8065477452601</v>
      </c>
      <c r="H372" s="13">
        <f t="shared" si="73"/>
        <v>187.67764226767201</v>
      </c>
      <c r="I372" s="13">
        <f t="shared" si="73"/>
        <v>181.99519183719264</v>
      </c>
      <c r="J372" s="13">
        <f t="shared" si="73"/>
        <v>46.594504052311038</v>
      </c>
      <c r="K372" s="13">
        <f t="shared" si="73"/>
        <v>2.7389447168965728</v>
      </c>
      <c r="L372" s="13">
        <f t="shared" si="71"/>
        <v>836.81283061933243</v>
      </c>
      <c r="M372" s="3">
        <v>0</v>
      </c>
      <c r="N372" s="3">
        <f t="shared" si="68"/>
        <v>142.80660877812394</v>
      </c>
      <c r="O372" s="3">
        <f t="shared" si="64"/>
        <v>187.67771355462273</v>
      </c>
      <c r="P372" s="3">
        <f t="shared" si="65"/>
        <v>181.99523073149092</v>
      </c>
      <c r="Q372" s="3">
        <f t="shared" si="66"/>
        <v>46.594504379566565</v>
      </c>
      <c r="R372" s="3">
        <f t="shared" si="67"/>
        <v>2.7389447168965728</v>
      </c>
      <c r="S372" s="3">
        <f t="shared" si="69"/>
        <v>836.81300216070076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22814.411036661553</v>
      </c>
      <c r="G373" s="13">
        <f t="shared" si="73"/>
        <v>144.20166372959332</v>
      </c>
      <c r="H373" s="13">
        <f t="shared" si="73"/>
        <v>189.3076677459247</v>
      </c>
      <c r="I373" s="13">
        <f t="shared" si="73"/>
        <v>182.986471935411</v>
      </c>
      <c r="J373" s="13">
        <f t="shared" si="73"/>
        <v>46.615621876648177</v>
      </c>
      <c r="K373" s="13">
        <f t="shared" si="73"/>
        <v>2.7344200878504932</v>
      </c>
      <c r="L373" s="13">
        <f t="shared" si="71"/>
        <v>840.84584537542776</v>
      </c>
      <c r="M373" s="3">
        <v>0</v>
      </c>
      <c r="N373" s="3">
        <f t="shared" si="68"/>
        <v>144.20172476245716</v>
      </c>
      <c r="O373" s="3">
        <f t="shared" si="64"/>
        <v>189.30773883676289</v>
      </c>
      <c r="P373" s="3">
        <f t="shared" si="65"/>
        <v>182.98651030764606</v>
      </c>
      <c r="Q373" s="3">
        <f t="shared" si="66"/>
        <v>46.615622185208629</v>
      </c>
      <c r="R373" s="3">
        <f t="shared" si="67"/>
        <v>2.7344200878504932</v>
      </c>
      <c r="S373" s="3">
        <f t="shared" si="69"/>
        <v>840.84601617992519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22768.157496370844</v>
      </c>
      <c r="G374" s="13">
        <f t="shared" si="73"/>
        <v>145.59409257220648</v>
      </c>
      <c r="H374" s="13">
        <f t="shared" si="73"/>
        <v>190.92907491116512</v>
      </c>
      <c r="I374" s="13">
        <f t="shared" si="73"/>
        <v>183.95783195892693</v>
      </c>
      <c r="J374" s="13">
        <f t="shared" si="73"/>
        <v>46.630365725841401</v>
      </c>
      <c r="K374" s="13">
        <f t="shared" si="73"/>
        <v>2.7296087295178575</v>
      </c>
      <c r="L374" s="13">
        <f t="shared" si="71"/>
        <v>844.84097389765782</v>
      </c>
      <c r="M374" s="3">
        <v>0</v>
      </c>
      <c r="N374" s="3">
        <f t="shared" si="68"/>
        <v>145.59415360507032</v>
      </c>
      <c r="O374" s="3">
        <f t="shared" si="64"/>
        <v>190.92914580643028</v>
      </c>
      <c r="P374" s="3">
        <f t="shared" si="65"/>
        <v>183.95786981610624</v>
      </c>
      <c r="Q374" s="3">
        <f t="shared" si="66"/>
        <v>46.630366016774765</v>
      </c>
      <c r="R374" s="3">
        <f t="shared" si="67"/>
        <v>2.7296087295178575</v>
      </c>
      <c r="S374" s="3">
        <f t="shared" si="69"/>
        <v>844.84114397389953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22719.747852781751</v>
      </c>
      <c r="G375" s="13">
        <f t="shared" ref="G375:K390" si="74">G374*(1-G$5)+G$4*$F374*$L$4/1000</f>
        <v>146.98369842879248</v>
      </c>
      <c r="H375" s="13">
        <f t="shared" si="74"/>
        <v>192.54167848138843</v>
      </c>
      <c r="I375" s="13">
        <f t="shared" si="74"/>
        <v>184.90920490126527</v>
      </c>
      <c r="J375" s="13">
        <f t="shared" si="74"/>
        <v>46.638838485999798</v>
      </c>
      <c r="K375" s="13">
        <f t="shared" si="74"/>
        <v>2.7245189654610709</v>
      </c>
      <c r="L375" s="13">
        <f t="shared" si="71"/>
        <v>848.79793926290699</v>
      </c>
      <c r="M375" s="3">
        <v>0</v>
      </c>
      <c r="N375" s="3">
        <f t="shared" si="68"/>
        <v>146.98375946165632</v>
      </c>
      <c r="O375" s="3">
        <f t="shared" si="64"/>
        <v>192.5417491816186</v>
      </c>
      <c r="P375" s="3">
        <f t="shared" si="65"/>
        <v>184.90924225030219</v>
      </c>
      <c r="Q375" s="3">
        <f t="shared" si="66"/>
        <v>46.63883876031305</v>
      </c>
      <c r="R375" s="3">
        <f t="shared" si="67"/>
        <v>2.7245189654610709</v>
      </c>
      <c r="S375" s="3">
        <f t="shared" si="69"/>
        <v>848.79810861935118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22669.251528204317</v>
      </c>
      <c r="G376" s="13">
        <f t="shared" si="74"/>
        <v>148.37034970619231</v>
      </c>
      <c r="H376" s="13">
        <f t="shared" si="74"/>
        <v>194.14530022453383</v>
      </c>
      <c r="I376" s="13">
        <f t="shared" si="74"/>
        <v>185.84053511971726</v>
      </c>
      <c r="J376" s="13">
        <f t="shared" si="74"/>
        <v>46.64114534095711</v>
      </c>
      <c r="K376" s="13">
        <f t="shared" si="74"/>
        <v>2.7191591142897815</v>
      </c>
      <c r="L376" s="13">
        <f t="shared" si="71"/>
        <v>852.71648950569033</v>
      </c>
      <c r="M376" s="3">
        <v>0</v>
      </c>
      <c r="N376" s="3">
        <f t="shared" si="68"/>
        <v>148.37041073905615</v>
      </c>
      <c r="O376" s="3">
        <f t="shared" si="64"/>
        <v>194.14537073026554</v>
      </c>
      <c r="P376" s="3">
        <f t="shared" si="65"/>
        <v>185.8405719674324</v>
      </c>
      <c r="Q376" s="3">
        <f t="shared" si="66"/>
        <v>46.64114559959971</v>
      </c>
      <c r="R376" s="3">
        <f t="shared" si="67"/>
        <v>2.7191591142897815</v>
      </c>
      <c r="S376" s="3">
        <f t="shared" si="69"/>
        <v>852.71665815064364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22616.737645527606</v>
      </c>
      <c r="G377" s="13">
        <f t="shared" si="74"/>
        <v>149.7539190482893</v>
      </c>
      <c r="H377" s="13">
        <f t="shared" si="74"/>
        <v>195.73976891738891</v>
      </c>
      <c r="I377" s="13">
        <f t="shared" si="74"/>
        <v>186.75177814808777</v>
      </c>
      <c r="J377" s="13">
        <f t="shared" si="74"/>
        <v>46.637393613883802</v>
      </c>
      <c r="K377" s="13">
        <f t="shared" si="74"/>
        <v>2.7135374807591681</v>
      </c>
      <c r="L377" s="13">
        <f t="shared" si="71"/>
        <v>856.59639720840892</v>
      </c>
      <c r="M377" s="3">
        <v>0</v>
      </c>
      <c r="N377" s="3">
        <f t="shared" si="68"/>
        <v>149.75398008115314</v>
      </c>
      <c r="O377" s="3">
        <f t="shared" si="64"/>
        <v>195.73983922915727</v>
      </c>
      <c r="P377" s="3">
        <f t="shared" si="65"/>
        <v>186.75181450121016</v>
      </c>
      <c r="Q377" s="3">
        <f t="shared" si="66"/>
        <v>46.637393857750965</v>
      </c>
      <c r="R377" s="3">
        <f t="shared" si="67"/>
        <v>2.7135374807591681</v>
      </c>
      <c r="S377" s="3">
        <f t="shared" si="69"/>
        <v>856.59656515003076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22562.274962534073</v>
      </c>
      <c r="G378" s="13">
        <f t="shared" si="74"/>
        <v>151.13428331773466</v>
      </c>
      <c r="H378" s="13">
        <f t="shared" si="74"/>
        <v>197.32492029819372</v>
      </c>
      <c r="I378" s="13">
        <f t="shared" si="74"/>
        <v>187.64290050169365</v>
      </c>
      <c r="J378" s="13">
        <f t="shared" si="74"/>
        <v>46.627692609930172</v>
      </c>
      <c r="K378" s="13">
        <f t="shared" si="74"/>
        <v>2.7076623471639287</v>
      </c>
      <c r="L378" s="13">
        <f t="shared" si="71"/>
        <v>860.43745907471612</v>
      </c>
      <c r="M378" s="3">
        <v>0</v>
      </c>
      <c r="N378" s="3">
        <f t="shared" si="68"/>
        <v>151.1343443505985</v>
      </c>
      <c r="O378" s="3">
        <f t="shared" si="64"/>
        <v>197.3249904165323</v>
      </c>
      <c r="P378" s="3">
        <f t="shared" si="65"/>
        <v>187.64293636686205</v>
      </c>
      <c r="Q378" s="3">
        <f t="shared" si="66"/>
        <v>46.627692839865972</v>
      </c>
      <c r="R378" s="3">
        <f t="shared" si="67"/>
        <v>2.7076623471639287</v>
      </c>
      <c r="S378" s="3">
        <f t="shared" si="69"/>
        <v>860.43762632102278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22505.931808868831</v>
      </c>
      <c r="G379" s="13">
        <f t="shared" si="74"/>
        <v>152.51132357366396</v>
      </c>
      <c r="H379" s="13">
        <f t="shared" si="74"/>
        <v>198.90059701320703</v>
      </c>
      <c r="I379" s="13">
        <f t="shared" si="74"/>
        <v>188.51387947511151</v>
      </c>
      <c r="J379" s="13">
        <f t="shared" si="74"/>
        <v>46.61215346014918</v>
      </c>
      <c r="K379" s="13">
        <f t="shared" si="74"/>
        <v>2.7015419650346333</v>
      </c>
      <c r="L379" s="13">
        <f t="shared" si="71"/>
        <v>864.23949548716632</v>
      </c>
      <c r="M379" s="3">
        <v>0</v>
      </c>
      <c r="N379" s="3">
        <f t="shared" si="68"/>
        <v>152.5113846065278</v>
      </c>
      <c r="O379" s="3">
        <f t="shared" si="64"/>
        <v>198.90066693864799</v>
      </c>
      <c r="P379" s="3">
        <f t="shared" si="65"/>
        <v>188.51391485887552</v>
      </c>
      <c r="Q379" s="3">
        <f t="shared" si="66"/>
        <v>46.612153676949468</v>
      </c>
      <c r="R379" s="3">
        <f t="shared" si="67"/>
        <v>2.7015419650346333</v>
      </c>
      <c r="S379" s="3">
        <f t="shared" si="69"/>
        <v>864.23966204603539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22447.776025690026</v>
      </c>
      <c r="G380" s="13">
        <f t="shared" si="74"/>
        <v>153.88492504556675</v>
      </c>
      <c r="H380" s="13">
        <f t="shared" si="74"/>
        <v>200.46664855750163</v>
      </c>
      <c r="I380" s="13">
        <f t="shared" si="74"/>
        <v>189.36470293317075</v>
      </c>
      <c r="J380" s="13">
        <f t="shared" si="74"/>
        <v>46.590888966937506</v>
      </c>
      <c r="K380" s="13">
        <f t="shared" si="74"/>
        <v>2.6951845471421221</v>
      </c>
      <c r="L380" s="13">
        <f t="shared" si="71"/>
        <v>868.0023500503188</v>
      </c>
      <c r="M380" s="3">
        <v>0</v>
      </c>
      <c r="N380" s="3">
        <f t="shared" si="68"/>
        <v>153.88498607843059</v>
      </c>
      <c r="O380" s="3">
        <f t="shared" si="64"/>
        <v>200.46671829057559</v>
      </c>
      <c r="P380" s="3">
        <f t="shared" si="65"/>
        <v>189.36473784199208</v>
      </c>
      <c r="Q380" s="3">
        <f t="shared" si="66"/>
        <v>46.590889171352671</v>
      </c>
      <c r="R380" s="3">
        <f t="shared" si="67"/>
        <v>2.6951845471421221</v>
      </c>
      <c r="S380" s="3">
        <f t="shared" si="69"/>
        <v>868.00251592949303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22387.874908018886</v>
      </c>
      <c r="G381" s="13">
        <f t="shared" si="74"/>
        <v>155.2549771034727</v>
      </c>
      <c r="H381" s="13">
        <f t="shared" si="74"/>
        <v>202.02293121025559</v>
      </c>
      <c r="I381" s="13">
        <f t="shared" si="74"/>
        <v>190.19536909568535</v>
      </c>
      <c r="J381" s="13">
        <f t="shared" si="74"/>
        <v>46.564013451222777</v>
      </c>
      <c r="K381" s="13">
        <f t="shared" si="74"/>
        <v>2.6885982598146096</v>
      </c>
      <c r="L381" s="13">
        <f t="shared" si="71"/>
        <v>871.72588912045103</v>
      </c>
      <c r="M381" s="3">
        <v>0</v>
      </c>
      <c r="N381" s="3">
        <f t="shared" si="68"/>
        <v>155.25503813633654</v>
      </c>
      <c r="O381" s="3">
        <f t="shared" si="64"/>
        <v>202.02300075149176</v>
      </c>
      <c r="P381" s="3">
        <f t="shared" si="65"/>
        <v>190.19540353593896</v>
      </c>
      <c r="Q381" s="3">
        <f t="shared" si="66"/>
        <v>46.564013643960351</v>
      </c>
      <c r="R381" s="3">
        <f t="shared" si="67"/>
        <v>2.6885982598146096</v>
      </c>
      <c r="S381" s="3">
        <f t="shared" si="69"/>
        <v>871.72605432754222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22326.295149800699</v>
      </c>
      <c r="G382" s="13">
        <f t="shared" si="74"/>
        <v>156.62137322461939</v>
      </c>
      <c r="H382" s="13">
        <f t="shared" si="74"/>
        <v>203.56930796480862</v>
      </c>
      <c r="I382" s="13">
        <f t="shared" si="74"/>
        <v>191.00588631641418</v>
      </c>
      <c r="J382" s="13">
        <f t="shared" si="74"/>
        <v>46.531642601614131</v>
      </c>
      <c r="K382" s="13">
        <f t="shared" si="74"/>
        <v>2.6817912155712031</v>
      </c>
      <c r="L382" s="13">
        <f t="shared" si="71"/>
        <v>875.41000132302759</v>
      </c>
      <c r="M382" s="3">
        <v>0</v>
      </c>
      <c r="N382" s="3">
        <f t="shared" si="68"/>
        <v>156.62143425748323</v>
      </c>
      <c r="O382" s="3">
        <f t="shared" si="64"/>
        <v>203.56937731473477</v>
      </c>
      <c r="P382" s="3">
        <f t="shared" si="65"/>
        <v>191.00592029438951</v>
      </c>
      <c r="Q382" s="3">
        <f t="shared" si="66"/>
        <v>46.531642783341212</v>
      </c>
      <c r="R382" s="3">
        <f t="shared" si="67"/>
        <v>2.6817912155712031</v>
      </c>
      <c r="S382" s="3">
        <f t="shared" si="69"/>
        <v>875.41016586551996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22263.102791680853</v>
      </c>
      <c r="G383" s="13">
        <f t="shared" si="74"/>
        <v>157.98401095676684</v>
      </c>
      <c r="H383" s="13">
        <f t="shared" si="74"/>
        <v>205.10564845375214</v>
      </c>
      <c r="I383" s="13">
        <f t="shared" si="74"/>
        <v>191.79627285673448</v>
      </c>
      <c r="J383" s="13">
        <f t="shared" si="74"/>
        <v>46.493893325721999</v>
      </c>
      <c r="K383" s="13">
        <f t="shared" si="74"/>
        <v>2.6747714660746089</v>
      </c>
      <c r="L383" s="13">
        <f t="shared" si="71"/>
        <v>879.05459705905002</v>
      </c>
      <c r="M383" s="3">
        <v>0</v>
      </c>
      <c r="N383" s="3">
        <f t="shared" si="68"/>
        <v>157.98407198963068</v>
      </c>
      <c r="O383" s="3">
        <f t="shared" si="64"/>
        <v>205.10571761289458</v>
      </c>
      <c r="P383" s="3">
        <f t="shared" si="65"/>
        <v>191.7963063786365</v>
      </c>
      <c r="Q383" s="3">
        <f t="shared" si="66"/>
        <v>46.493893497067589</v>
      </c>
      <c r="R383" s="3">
        <f t="shared" si="67"/>
        <v>2.6747714660746089</v>
      </c>
      <c r="S383" s="3">
        <f t="shared" si="69"/>
        <v>879.05476094430389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22198.36317149302</v>
      </c>
      <c r="G384" s="13">
        <f t="shared" si="74"/>
        <v>159.34279187832482</v>
      </c>
      <c r="H384" s="13">
        <f t="shared" si="74"/>
        <v>206.63182886932182</v>
      </c>
      <c r="I384" s="13">
        <f t="shared" si="74"/>
        <v>192.56655665450734</v>
      </c>
      <c r="J384" s="13">
        <f t="shared" si="74"/>
        <v>46.450883603842051</v>
      </c>
      <c r="K384" s="13">
        <f t="shared" si="74"/>
        <v>2.6675469954049036</v>
      </c>
      <c r="L384" s="13">
        <f t="shared" si="71"/>
        <v>882.65960800140101</v>
      </c>
      <c r="M384" s="3">
        <v>0</v>
      </c>
      <c r="N384" s="3">
        <f t="shared" si="68"/>
        <v>159.34285291118866</v>
      </c>
      <c r="O384" s="3">
        <f t="shared" si="64"/>
        <v>206.63189783820539</v>
      </c>
      <c r="P384" s="3">
        <f t="shared" si="65"/>
        <v>192.56658972645775</v>
      </c>
      <c r="Q384" s="3">
        <f t="shared" si="66"/>
        <v>46.450883765399205</v>
      </c>
      <c r="R384" s="3">
        <f t="shared" si="67"/>
        <v>2.6675469954049036</v>
      </c>
      <c r="S384" s="3">
        <f t="shared" si="69"/>
        <v>882.65977123665596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22132.140877451024</v>
      </c>
      <c r="G385" s="13">
        <f t="shared" si="74"/>
        <v>160.6976215554582</v>
      </c>
      <c r="H385" s="13">
        <f t="shared" si="74"/>
        <v>208.14773187935998</v>
      </c>
      <c r="I385" s="13">
        <f t="shared" si="74"/>
        <v>193.31677508860722</v>
      </c>
      <c r="J385" s="13">
        <f t="shared" si="74"/>
        <v>46.402732345186372</v>
      </c>
      <c r="K385" s="13">
        <f t="shared" si="74"/>
        <v>2.6601257136553715</v>
      </c>
      <c r="L385" s="13">
        <f t="shared" si="71"/>
        <v>886.22498658226709</v>
      </c>
      <c r="M385" s="3">
        <v>0</v>
      </c>
      <c r="N385" s="3">
        <f t="shared" si="68"/>
        <v>160.69768258832204</v>
      </c>
      <c r="O385" s="3">
        <f t="shared" si="64"/>
        <v>208.14780065850809</v>
      </c>
      <c r="P385" s="3">
        <f t="shared" si="65"/>
        <v>193.31680771664554</v>
      </c>
      <c r="Q385" s="3">
        <f t="shared" si="66"/>
        <v>46.402732497514272</v>
      </c>
      <c r="R385" s="3">
        <f t="shared" si="67"/>
        <v>2.6601257136553715</v>
      </c>
      <c r="S385" s="3">
        <f t="shared" si="69"/>
        <v>886.22514917464537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22064.499704028574</v>
      </c>
      <c r="G386" s="13">
        <f t="shared" si="74"/>
        <v>162.04840949633549</v>
      </c>
      <c r="H386" s="13">
        <f t="shared" si="74"/>
        <v>209.65324653911429</v>
      </c>
      <c r="I386" s="13">
        <f t="shared" si="74"/>
        <v>194.04697473957995</v>
      </c>
      <c r="J386" s="13">
        <f t="shared" si="74"/>
        <v>46.349559246833891</v>
      </c>
      <c r="K386" s="13">
        <f t="shared" si="74"/>
        <v>2.6525154508506188</v>
      </c>
      <c r="L386" s="13">
        <f t="shared" si="71"/>
        <v>889.75070547271423</v>
      </c>
      <c r="M386" s="3">
        <v>0</v>
      </c>
      <c r="N386" s="3">
        <f t="shared" si="68"/>
        <v>162.04847052919934</v>
      </c>
      <c r="O386" s="3">
        <f t="shared" si="64"/>
        <v>209.65331512904891</v>
      </c>
      <c r="P386" s="3">
        <f t="shared" si="65"/>
        <v>194.04700692966466</v>
      </c>
      <c r="Q386" s="3">
        <f t="shared" si="66"/>
        <v>46.349559390459774</v>
      </c>
      <c r="R386" s="3">
        <f t="shared" si="67"/>
        <v>2.6525154508506188</v>
      </c>
      <c r="S386" s="3">
        <f t="shared" si="69"/>
        <v>889.75086742922326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21995.502610506497</v>
      </c>
      <c r="G387" s="13">
        <f t="shared" si="74"/>
        <v>163.39506910268466</v>
      </c>
      <c r="H387" s="13">
        <f t="shared" si="74"/>
        <v>211.14826819913614</v>
      </c>
      <c r="I387" s="13">
        <f t="shared" si="74"/>
        <v>194.75721114688488</v>
      </c>
      <c r="J387" s="13">
        <f t="shared" si="74"/>
        <v>46.291484655559991</v>
      </c>
      <c r="K387" s="13">
        <f t="shared" si="74"/>
        <v>2.6447239511863496</v>
      </c>
      <c r="L387" s="13">
        <f t="shared" si="71"/>
        <v>893.23675705545202</v>
      </c>
      <c r="M387" s="3">
        <v>0</v>
      </c>
      <c r="N387" s="3">
        <f t="shared" si="68"/>
        <v>163.3951301355485</v>
      </c>
      <c r="O387" s="3">
        <f t="shared" si="64"/>
        <v>211.14833660037777</v>
      </c>
      <c r="P387" s="3">
        <f t="shared" si="65"/>
        <v>194.75724290489447</v>
      </c>
      <c r="Q387" s="3">
        <f t="shared" si="66"/>
        <v>46.291484790980974</v>
      </c>
      <c r="R387" s="3">
        <f t="shared" si="67"/>
        <v>2.6447239511863496</v>
      </c>
      <c r="S387" s="3">
        <f t="shared" si="69"/>
        <v>893.23691838298816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21925.211682160818</v>
      </c>
      <c r="G388" s="13">
        <f t="shared" si="74"/>
        <v>164.73751761881886</v>
      </c>
      <c r="H388" s="13">
        <f t="shared" si="74"/>
        <v>212.63269840954021</v>
      </c>
      <c r="I388" s="13">
        <f t="shared" si="74"/>
        <v>195.44754856316783</v>
      </c>
      <c r="J388" s="13">
        <f t="shared" si="74"/>
        <v>46.228629432694092</v>
      </c>
      <c r="K388" s="13">
        <f t="shared" si="74"/>
        <v>2.636758867589474</v>
      </c>
      <c r="L388" s="13">
        <f t="shared" si="71"/>
        <v>896.68315289181055</v>
      </c>
      <c r="M388" s="3">
        <v>0</v>
      </c>
      <c r="N388" s="3">
        <f t="shared" si="68"/>
        <v>164.7375786516827</v>
      </c>
      <c r="O388" s="3">
        <f t="shared" si="64"/>
        <v>212.63276662260799</v>
      </c>
      <c r="P388" s="3">
        <f t="shared" si="65"/>
        <v>195.44757989490185</v>
      </c>
      <c r="Q388" s="3">
        <f t="shared" si="66"/>
        <v>46.228629560378899</v>
      </c>
      <c r="R388" s="3">
        <f t="shared" si="67"/>
        <v>2.636758867589474</v>
      </c>
      <c r="S388" s="3">
        <f t="shared" si="69"/>
        <v>896.68331359716092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21853.688094060428</v>
      </c>
      <c r="G389" s="13">
        <f t="shared" si="74"/>
        <v>166.07567607829347</v>
      </c>
      <c r="H389" s="13">
        <f t="shared" si="74"/>
        <v>214.10644482088321</v>
      </c>
      <c r="I389" s="13">
        <f t="shared" si="74"/>
        <v>196.11805970600142</v>
      </c>
      <c r="J389" s="13">
        <f t="shared" si="74"/>
        <v>46.161114822142061</v>
      </c>
      <c r="K389" s="13">
        <f t="shared" si="74"/>
        <v>2.6286277565964911</v>
      </c>
      <c r="L389" s="13">
        <f t="shared" si="71"/>
        <v>900.08992318391665</v>
      </c>
      <c r="M389" s="3">
        <v>0</v>
      </c>
      <c r="N389" s="3">
        <f t="shared" si="68"/>
        <v>166.07573711115731</v>
      </c>
      <c r="O389" s="3">
        <f t="shared" si="64"/>
        <v>214.10651284629478</v>
      </c>
      <c r="P389" s="3">
        <f t="shared" si="65"/>
        <v>196.11809061718162</v>
      </c>
      <c r="Q389" s="3">
        <f t="shared" si="66"/>
        <v>46.161114942532635</v>
      </c>
      <c r="R389" s="3">
        <f t="shared" si="67"/>
        <v>2.6286277565964911</v>
      </c>
      <c r="S389" s="3">
        <f t="shared" si="69"/>
        <v>900.09008327376296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21780.992077438197</v>
      </c>
      <c r="G390" s="13">
        <f t="shared" si="74"/>
        <v>167.4094692483535</v>
      </c>
      <c r="H390" s="13">
        <f t="shared" si="74"/>
        <v>215.56942108191581</v>
      </c>
      <c r="I390" s="13">
        <f t="shared" si="74"/>
        <v>196.7688255075189</v>
      </c>
      <c r="J390" s="13">
        <f t="shared" si="74"/>
        <v>46.089062321699004</v>
      </c>
      <c r="K390" s="13">
        <f t="shared" si="74"/>
        <v>2.6203380735474298</v>
      </c>
      <c r="L390" s="13">
        <f t="shared" si="71"/>
        <v>903.45711623303464</v>
      </c>
      <c r="M390" s="3">
        <v>0</v>
      </c>
      <c r="N390" s="3">
        <f t="shared" si="68"/>
        <v>167.40953028121734</v>
      </c>
      <c r="O390" s="3">
        <f t="shared" si="64"/>
        <v>215.56948892018744</v>
      </c>
      <c r="P390" s="3">
        <f t="shared" si="65"/>
        <v>196.76885600379021</v>
      </c>
      <c r="Q390" s="3">
        <f t="shared" si="66"/>
        <v>46.089062435212043</v>
      </c>
      <c r="R390" s="3">
        <f t="shared" si="67"/>
        <v>2.6203380735474298</v>
      </c>
      <c r="S390" s="3">
        <f t="shared" si="69"/>
        <v>903.45727571395446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21707.182888594994</v>
      </c>
      <c r="G391" s="13">
        <f t="shared" ref="G391:K406" si="75">G390*(1-G$5)+G$4*$F390*$L$4/1000</f>
        <v>168.73882557232861</v>
      </c>
      <c r="H391" s="13">
        <f t="shared" si="75"/>
        <v>217.02154673445838</v>
      </c>
      <c r="I391" s="13">
        <f t="shared" si="75"/>
        <v>197.39993486235636</v>
      </c>
      <c r="J391" s="13">
        <f t="shared" si="75"/>
        <v>46.012593557766493</v>
      </c>
      <c r="K391" s="13">
        <f t="shared" si="75"/>
        <v>2.6118971680920087</v>
      </c>
      <c r="L391" s="13">
        <f t="shared" si="71"/>
        <v>906.78479789500193</v>
      </c>
      <c r="M391" s="3">
        <v>0</v>
      </c>
      <c r="N391" s="3">
        <f t="shared" si="68"/>
        <v>168.73888660519245</v>
      </c>
      <c r="O391" s="3">
        <f t="shared" ref="O391:O454" si="76">O390*(1-O$5)+O$4*($F390+$M390)*$L$4/1000</f>
        <v>217.02161438610491</v>
      </c>
      <c r="P391" s="3">
        <f t="shared" ref="P391:P454" si="77">P390*(1-P$5)+P$4*($F390+$M390)*$L$4/1000</f>
        <v>197.39996494928792</v>
      </c>
      <c r="Q391" s="3">
        <f t="shared" ref="Q391:Q454" si="78">Q390*(1-Q$5)+Q$4*($F390+$M390)*$L$4/1000</f>
        <v>46.012593664794885</v>
      </c>
      <c r="R391" s="3">
        <f t="shared" ref="R391:R454" si="79">R390*(1-R$5)+R$4*($F390+$M390)*$L$4/1000</f>
        <v>2.6118971680920087</v>
      </c>
      <c r="S391" s="3">
        <f t="shared" si="69"/>
        <v>906.78495677347212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21632.318780291957</v>
      </c>
      <c r="G392" s="13">
        <f t="shared" si="75"/>
        <v>170.06367711013019</v>
      </c>
      <c r="H392" s="13">
        <f t="shared" si="75"/>
        <v>218.46274710564609</v>
      </c>
      <c r="I392" s="13">
        <f t="shared" si="75"/>
        <v>198.01148437430632</v>
      </c>
      <c r="J392" s="13">
        <f t="shared" si="75"/>
        <v>45.93183016357704</v>
      </c>
      <c r="K392" s="13">
        <f t="shared" si="75"/>
        <v>2.6033122800040762</v>
      </c>
      <c r="L392" s="13">
        <f t="shared" si="71"/>
        <v>910.07305103366366</v>
      </c>
      <c r="M392" s="3">
        <v>0</v>
      </c>
      <c r="N392" s="3">
        <f t="shared" ref="N392:N455" si="80">N391*(1-N$5)+N$4*($F391+$M391)*$L$4/1000</f>
        <v>170.06373814299403</v>
      </c>
      <c r="O392" s="3">
        <f t="shared" si="76"/>
        <v>218.4628145711809</v>
      </c>
      <c r="P392" s="3">
        <f t="shared" si="77"/>
        <v>198.01151405739253</v>
      </c>
      <c r="Q392" s="3">
        <f t="shared" si="78"/>
        <v>45.931830264491232</v>
      </c>
      <c r="R392" s="3">
        <f t="shared" si="79"/>
        <v>2.6033122800040762</v>
      </c>
      <c r="S392" s="3">
        <f t="shared" ref="S392:S455" si="81">SUM(N392:R392,S$5)</f>
        <v>910.07320931606284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21556.456975582772</v>
      </c>
      <c r="G393" s="13">
        <f t="shared" si="75"/>
        <v>171.38395947700246</v>
      </c>
      <c r="H393" s="13">
        <f t="shared" si="75"/>
        <v>219.89295319778418</v>
      </c>
      <c r="I393" s="13">
        <f t="shared" si="75"/>
        <v>198.60357810207424</v>
      </c>
      <c r="J393" s="13">
        <f t="shared" si="75"/>
        <v>45.846893661017518</v>
      </c>
      <c r="K393" s="13">
        <f t="shared" si="75"/>
        <v>2.5945905352998562</v>
      </c>
      <c r="L393" s="13">
        <f t="shared" si="71"/>
        <v>913.32197497317827</v>
      </c>
      <c r="M393" s="3">
        <v>0</v>
      </c>
      <c r="N393" s="3">
        <f t="shared" si="80"/>
        <v>171.3840205098663</v>
      </c>
      <c r="O393" s="3">
        <f t="shared" si="76"/>
        <v>219.89302047771929</v>
      </c>
      <c r="P393" s="3">
        <f t="shared" si="77"/>
        <v>198.6036073867358</v>
      </c>
      <c r="Q393" s="3">
        <f t="shared" si="78"/>
        <v>45.8468937561668</v>
      </c>
      <c r="R393" s="3">
        <f t="shared" si="79"/>
        <v>2.5945905352998562</v>
      </c>
      <c r="S393" s="3">
        <f t="shared" si="81"/>
        <v>913.32213266578799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21479.653644034086</v>
      </c>
      <c r="G394" s="13">
        <f t="shared" si="75"/>
        <v>172.69961178067652</v>
      </c>
      <c r="H394" s="13">
        <f t="shared" si="75"/>
        <v>221.31210157604932</v>
      </c>
      <c r="I394" s="13">
        <f t="shared" si="75"/>
        <v>199.17632730451629</v>
      </c>
      <c r="J394" s="13">
        <f t="shared" si="75"/>
        <v>45.757905346132318</v>
      </c>
      <c r="K394" s="13">
        <f t="shared" si="75"/>
        <v>2.5857389426550119</v>
      </c>
      <c r="L394" s="13">
        <f t="shared" ref="L394:L457" si="83">SUM(G394:K394,L$5)</f>
        <v>916.53168495002956</v>
      </c>
      <c r="M394" s="3">
        <v>0</v>
      </c>
      <c r="N394" s="3">
        <f t="shared" si="80"/>
        <v>172.69967281354036</v>
      </c>
      <c r="O394" s="3">
        <f t="shared" si="76"/>
        <v>221.31216867089535</v>
      </c>
      <c r="P394" s="3">
        <f t="shared" si="77"/>
        <v>199.1763561961011</v>
      </c>
      <c r="Q394" s="3">
        <f t="shared" si="78"/>
        <v>45.757905435846013</v>
      </c>
      <c r="R394" s="3">
        <f t="shared" si="79"/>
        <v>2.5857389426550119</v>
      </c>
      <c r="S394" s="3">
        <f t="shared" si="81"/>
        <v>916.5318420590379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21401.963880279221</v>
      </c>
      <c r="G395" s="13">
        <f t="shared" si="75"/>
        <v>174.01057655707297</v>
      </c>
      <c r="H395" s="13">
        <f t="shared" si="75"/>
        <v>222.72013425426701</v>
      </c>
      <c r="I395" s="13">
        <f t="shared" si="75"/>
        <v>199.72985018572402</v>
      </c>
      <c r="J395" s="13">
        <f t="shared" si="75"/>
        <v>45.664986178376274</v>
      </c>
      <c r="K395" s="13">
        <f t="shared" si="75"/>
        <v>2.5767643901150734</v>
      </c>
      <c r="L395" s="13">
        <f t="shared" si="83"/>
        <v>919.70231156555531</v>
      </c>
      <c r="M395" s="3">
        <v>0</v>
      </c>
      <c r="N395" s="3">
        <f t="shared" si="80"/>
        <v>174.01063758993681</v>
      </c>
      <c r="O395" s="3">
        <f t="shared" si="76"/>
        <v>222.72020116453311</v>
      </c>
      <c r="P395" s="3">
        <f t="shared" si="77"/>
        <v>199.72987868950818</v>
      </c>
      <c r="Q395" s="3">
        <f t="shared" si="78"/>
        <v>45.664986262964909</v>
      </c>
      <c r="R395" s="3">
        <f t="shared" si="79"/>
        <v>2.5767643901150734</v>
      </c>
      <c r="S395" s="3">
        <f t="shared" si="81"/>
        <v>919.70246809705804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21323.44168484757</v>
      </c>
      <c r="G396" s="13">
        <f t="shared" si="75"/>
        <v>175.31679970469565</v>
      </c>
      <c r="H396" s="13">
        <f t="shared" si="75"/>
        <v>224.11699857898941</v>
      </c>
      <c r="I396" s="13">
        <f t="shared" si="75"/>
        <v>200.26427164030895</v>
      </c>
      <c r="J396" s="13">
        <f t="shared" si="75"/>
        <v>45.568256673677119</v>
      </c>
      <c r="K396" s="13">
        <f t="shared" si="75"/>
        <v>2.5676736420933444</v>
      </c>
      <c r="L396" s="13">
        <f t="shared" si="83"/>
        <v>922.83400023976446</v>
      </c>
      <c r="M396" s="3">
        <v>0</v>
      </c>
      <c r="N396" s="3">
        <f t="shared" si="80"/>
        <v>175.31686073755949</v>
      </c>
      <c r="O396" s="3">
        <f t="shared" si="76"/>
        <v>224.11706530518336</v>
      </c>
      <c r="P396" s="3">
        <f t="shared" si="77"/>
        <v>200.26429976149777</v>
      </c>
      <c r="Q396" s="3">
        <f t="shared" si="78"/>
        <v>45.568256753433474</v>
      </c>
      <c r="R396" s="3">
        <f t="shared" si="79"/>
        <v>2.5676736420933444</v>
      </c>
      <c r="S396" s="3">
        <f t="shared" si="81"/>
        <v>922.83415619976756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21244.139947209555</v>
      </c>
      <c r="G397" s="13">
        <f t="shared" si="75"/>
        <v>176.61823041785536</v>
      </c>
      <c r="H397" s="13">
        <f t="shared" si="75"/>
        <v>225.50264711209212</v>
      </c>
      <c r="I397" s="13">
        <f t="shared" si="75"/>
        <v>200.77972299922573</v>
      </c>
      <c r="J397" s="13">
        <f t="shared" si="75"/>
        <v>45.467836801356817</v>
      </c>
      <c r="K397" s="13">
        <f t="shared" si="75"/>
        <v>2.5584733366500094</v>
      </c>
      <c r="L397" s="13">
        <f t="shared" si="83"/>
        <v>925.9269106671801</v>
      </c>
      <c r="M397" s="3">
        <v>0</v>
      </c>
      <c r="N397" s="3">
        <f t="shared" si="80"/>
        <v>176.6182914507192</v>
      </c>
      <c r="O397" s="3">
        <f t="shared" si="76"/>
        <v>225.50271365472031</v>
      </c>
      <c r="P397" s="3">
        <f t="shared" si="77"/>
        <v>200.77975074295463</v>
      </c>
      <c r="Q397" s="3">
        <f t="shared" si="78"/>
        <v>45.467836876556937</v>
      </c>
      <c r="R397" s="3">
        <f t="shared" si="79"/>
        <v>2.5584733366500094</v>
      </c>
      <c r="S397" s="3">
        <f t="shared" si="81"/>
        <v>925.92706606160107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21164.110430974612</v>
      </c>
      <c r="G398" s="13">
        <f t="shared" si="75"/>
        <v>177.91482111885875</v>
      </c>
      <c r="H398" s="13">
        <f t="shared" si="75"/>
        <v>226.87703751210199</v>
      </c>
      <c r="I398" s="13">
        <f t="shared" si="75"/>
        <v>201.27634177645999</v>
      </c>
      <c r="J398" s="13">
        <f t="shared" si="75"/>
        <v>45.363845884951452</v>
      </c>
      <c r="K398" s="13">
        <f t="shared" si="75"/>
        <v>2.5491699830458208</v>
      </c>
      <c r="L398" s="13">
        <f t="shared" si="83"/>
        <v>928.98121627541798</v>
      </c>
      <c r="M398" s="3">
        <v>0</v>
      </c>
      <c r="N398" s="3">
        <f t="shared" si="80"/>
        <v>177.91488215172259</v>
      </c>
      <c r="O398" s="3">
        <f t="shared" si="76"/>
        <v>226.87710387166942</v>
      </c>
      <c r="P398" s="3">
        <f t="shared" si="77"/>
        <v>201.27636914779546</v>
      </c>
      <c r="Q398" s="3">
        <f t="shared" si="78"/>
        <v>45.363845955855631</v>
      </c>
      <c r="R398" s="3">
        <f t="shared" si="79"/>
        <v>2.5491699830458208</v>
      </c>
      <c r="S398" s="3">
        <f t="shared" si="81"/>
        <v>928.98137111008884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21083.403761178262</v>
      </c>
      <c r="G399" s="13">
        <f t="shared" si="75"/>
        <v>179.20652738929383</v>
      </c>
      <c r="H399" s="13">
        <f t="shared" si="75"/>
        <v>228.24013241446124</v>
      </c>
      <c r="I399" s="13">
        <f t="shared" si="75"/>
        <v>201.75427141689244</v>
      </c>
      <c r="J399" s="13">
        <f t="shared" si="75"/>
        <v>45.256402506959652</v>
      </c>
      <c r="K399" s="13">
        <f t="shared" si="75"/>
        <v>2.5397699595634013</v>
      </c>
      <c r="L399" s="13">
        <f t="shared" si="83"/>
        <v>931.99710368717058</v>
      </c>
      <c r="M399" s="3">
        <v>0</v>
      </c>
      <c r="N399" s="3">
        <f t="shared" si="80"/>
        <v>179.20658842215767</v>
      </c>
      <c r="O399" s="3">
        <f t="shared" si="76"/>
        <v>228.24019859147154</v>
      </c>
      <c r="P399" s="3">
        <f t="shared" si="77"/>
        <v>201.75429842083301</v>
      </c>
      <c r="Q399" s="3">
        <f t="shared" si="78"/>
        <v>45.256402573813297</v>
      </c>
      <c r="R399" s="3">
        <f t="shared" si="79"/>
        <v>2.5397699595634013</v>
      </c>
      <c r="S399" s="3">
        <f t="shared" si="81"/>
        <v>931.99725796783889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21002.069413592075</v>
      </c>
      <c r="G400" s="13">
        <f t="shared" si="75"/>
        <v>180.49330790053943</v>
      </c>
      <c r="H400" s="13">
        <f t="shared" si="75"/>
        <v>229.59189931092763</v>
      </c>
      <c r="I400" s="13">
        <f t="shared" si="75"/>
        <v>202.21366104563742</v>
      </c>
      <c r="J400" s="13">
        <f t="shared" si="75"/>
        <v>45.145624417540269</v>
      </c>
      <c r="K400" s="13">
        <f t="shared" si="75"/>
        <v>2.5302795115889505</v>
      </c>
      <c r="L400" s="13">
        <f t="shared" si="83"/>
        <v>934.97477218623362</v>
      </c>
      <c r="M400" s="3">
        <v>0</v>
      </c>
      <c r="N400" s="3">
        <f t="shared" si="80"/>
        <v>180.49336893340327</v>
      </c>
      <c r="O400" s="3">
        <f t="shared" si="76"/>
        <v>229.59196530588298</v>
      </c>
      <c r="P400" s="3">
        <f t="shared" si="77"/>
        <v>202.21368768711449</v>
      </c>
      <c r="Q400" s="3">
        <f t="shared" si="78"/>
        <v>45.145624480574774</v>
      </c>
      <c r="R400" s="3">
        <f t="shared" si="79"/>
        <v>2.5302795115889505</v>
      </c>
      <c r="S400" s="3">
        <f t="shared" si="81"/>
        <v>934.97492591856428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20920.155705989469</v>
      </c>
      <c r="G401" s="13">
        <f t="shared" si="75"/>
        <v>181.77512434362251</v>
      </c>
      <c r="H401" s="13">
        <f t="shared" si="75"/>
        <v>230.93231042830237</v>
      </c>
      <c r="I401" s="13">
        <f t="shared" si="75"/>
        <v>202.65466521913993</v>
      </c>
      <c r="J401" s="13">
        <f t="shared" si="75"/>
        <v>45.031628447171222</v>
      </c>
      <c r="K401" s="13">
        <f t="shared" si="75"/>
        <v>2.5207047499468556</v>
      </c>
      <c r="L401" s="13">
        <f t="shared" si="83"/>
        <v>937.9144331881829</v>
      </c>
      <c r="M401" s="3">
        <v>0</v>
      </c>
      <c r="N401" s="3">
        <f t="shared" si="80"/>
        <v>181.77518537648635</v>
      </c>
      <c r="O401" s="3">
        <f t="shared" si="76"/>
        <v>230.93237624170362</v>
      </c>
      <c r="P401" s="3">
        <f t="shared" si="77"/>
        <v>202.65469150301868</v>
      </c>
      <c r="Q401" s="3">
        <f t="shared" si="78"/>
        <v>45.031628506604768</v>
      </c>
      <c r="R401" s="3">
        <f t="shared" si="79"/>
        <v>2.5207047499468556</v>
      </c>
      <c r="S401" s="3">
        <f t="shared" si="81"/>
        <v>937.9145863777602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20837.709791298748</v>
      </c>
      <c r="G402" s="13">
        <f t="shared" si="75"/>
        <v>183.05194135854205</v>
      </c>
      <c r="H402" s="13">
        <f t="shared" si="75"/>
        <v>232.26134260667175</v>
      </c>
      <c r="I402" s="13">
        <f t="shared" si="75"/>
        <v>203.07744367830136</v>
      </c>
      <c r="J402" s="13">
        <f t="shared" si="75"/>
        <v>44.914530423272694</v>
      </c>
      <c r="K402" s="13">
        <f t="shared" si="75"/>
        <v>2.5110516494795312</v>
      </c>
      <c r="L402" s="13">
        <f t="shared" si="83"/>
        <v>940.81630971626748</v>
      </c>
      <c r="M402" s="3">
        <v>0</v>
      </c>
      <c r="N402" s="3">
        <f t="shared" si="80"/>
        <v>183.05200239140589</v>
      </c>
      <c r="O402" s="3">
        <f t="shared" si="76"/>
        <v>232.26140823901835</v>
      </c>
      <c r="P402" s="3">
        <f t="shared" si="77"/>
        <v>203.07746960938169</v>
      </c>
      <c r="Q402" s="3">
        <f t="shared" si="78"/>
        <v>44.914530479310983</v>
      </c>
      <c r="R402" s="3">
        <f t="shared" si="79"/>
        <v>2.5110516494795312</v>
      </c>
      <c r="S402" s="3">
        <f t="shared" si="81"/>
        <v>940.81646236859649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20754.777652574277</v>
      </c>
      <c r="G403" s="13">
        <f t="shared" si="75"/>
        <v>184.32372646317532</v>
      </c>
      <c r="H403" s="13">
        <f t="shared" si="75"/>
        <v>233.57897717734065</v>
      </c>
      <c r="I403" s="13">
        <f t="shared" si="75"/>
        <v>203.48216110389029</v>
      </c>
      <c r="J403" s="13">
        <f t="shared" si="75"/>
        <v>44.794445090789736</v>
      </c>
      <c r="K403" s="13">
        <f t="shared" si="75"/>
        <v>2.5013260478645911</v>
      </c>
      <c r="L403" s="13">
        <f t="shared" si="83"/>
        <v>943.68063588306063</v>
      </c>
      <c r="M403" s="3">
        <v>0</v>
      </c>
      <c r="N403" s="3">
        <f t="shared" si="80"/>
        <v>184.32378749603916</v>
      </c>
      <c r="O403" s="3">
        <f t="shared" si="76"/>
        <v>233.57904262913073</v>
      </c>
      <c r="P403" s="3">
        <f t="shared" si="77"/>
        <v>203.48218668690771</v>
      </c>
      <c r="Q403" s="3">
        <f t="shared" si="78"/>
        <v>44.794445143626739</v>
      </c>
      <c r="R403" s="3">
        <f t="shared" si="79"/>
        <v>2.5013260478645911</v>
      </c>
      <c r="S403" s="3">
        <f t="shared" si="81"/>
        <v>943.68078800356886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20671.404099715954</v>
      </c>
      <c r="G404" s="13">
        <f t="shared" si="75"/>
        <v>185.59044998187704</v>
      </c>
      <c r="H404" s="13">
        <f t="shared" si="75"/>
        <v>234.88519984062981</v>
      </c>
      <c r="I404" s="13">
        <f t="shared" si="75"/>
        <v>203.86898687448101</v>
      </c>
      <c r="J404" s="13">
        <f t="shared" si="75"/>
        <v>44.671486036721554</v>
      </c>
      <c r="K404" s="13">
        <f t="shared" si="75"/>
        <v>2.4915336446613328</v>
      </c>
      <c r="L404" s="13">
        <f t="shared" si="83"/>
        <v>946.50765637837083</v>
      </c>
      <c r="M404" s="3">
        <v>0</v>
      </c>
      <c r="N404" s="3">
        <f t="shared" si="80"/>
        <v>185.59051101474088</v>
      </c>
      <c r="O404" s="3">
        <f t="shared" si="76"/>
        <v>234.88526511236006</v>
      </c>
      <c r="P404" s="3">
        <f t="shared" si="77"/>
        <v>203.86901211410739</v>
      </c>
      <c r="Q404" s="3">
        <f t="shared" si="78"/>
        <v>44.671486086540149</v>
      </c>
      <c r="R404" s="3">
        <f t="shared" si="79"/>
        <v>2.4915336446613328</v>
      </c>
      <c r="S404" s="3">
        <f t="shared" si="81"/>
        <v>946.50780797240986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20587.632767866144</v>
      </c>
      <c r="G405" s="13">
        <f t="shared" si="75"/>
        <v>186.85208497387848</v>
      </c>
      <c r="H405" s="13">
        <f t="shared" si="75"/>
        <v>236.18000054370111</v>
      </c>
      <c r="I405" s="13">
        <f t="shared" si="75"/>
        <v>204.23809482714788</v>
      </c>
      <c r="J405" s="13">
        <f t="shared" si="75"/>
        <v>44.545765618577114</v>
      </c>
      <c r="K405" s="13">
        <f t="shared" si="75"/>
        <v>2.4816800005783857</v>
      </c>
      <c r="L405" s="13">
        <f t="shared" si="83"/>
        <v>949.29762596388298</v>
      </c>
      <c r="M405" s="3">
        <v>0</v>
      </c>
      <c r="N405" s="3">
        <f t="shared" si="80"/>
        <v>186.85214600674232</v>
      </c>
      <c r="O405" s="3">
        <f t="shared" si="76"/>
        <v>236.18006563586687</v>
      </c>
      <c r="P405" s="3">
        <f t="shared" si="77"/>
        <v>204.23811972799245</v>
      </c>
      <c r="Q405" s="3">
        <f t="shared" si="78"/>
        <v>44.54576566554973</v>
      </c>
      <c r="R405" s="3">
        <f t="shared" si="79"/>
        <v>2.4816800005783857</v>
      </c>
      <c r="S405" s="3">
        <f t="shared" si="81"/>
        <v>949.29777703672983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20503.506117414119</v>
      </c>
      <c r="G406" s="13">
        <f t="shared" si="75"/>
        <v>188.10860716158862</v>
      </c>
      <c r="H406" s="13">
        <f t="shared" si="75"/>
        <v>237.46337335856859</v>
      </c>
      <c r="I406" s="13">
        <f t="shared" si="75"/>
        <v>204.58966302113143</v>
      </c>
      <c r="J406" s="13">
        <f t="shared" si="75"/>
        <v>44.417394896729704</v>
      </c>
      <c r="K406" s="13">
        <f t="shared" si="75"/>
        <v>2.4717705369542569</v>
      </c>
      <c r="L406" s="13">
        <f t="shared" si="83"/>
        <v>952.0508089749726</v>
      </c>
      <c r="M406" s="3">
        <v>0</v>
      </c>
      <c r="N406" s="3">
        <f t="shared" si="80"/>
        <v>188.10866819445246</v>
      </c>
      <c r="O406" s="3">
        <f t="shared" si="76"/>
        <v>237.46343827166388</v>
      </c>
      <c r="P406" s="3">
        <f t="shared" si="77"/>
        <v>204.58968758774154</v>
      </c>
      <c r="Q406" s="3">
        <f t="shared" si="78"/>
        <v>44.417394941018919</v>
      </c>
      <c r="R406" s="3">
        <f t="shared" si="79"/>
        <v>2.4717705369542569</v>
      </c>
      <c r="S406" s="3">
        <f t="shared" si="81"/>
        <v>952.05095953183104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20419.065435537024</v>
      </c>
      <c r="G407" s="13">
        <f t="shared" ref="G407:K422" si="84">G406*(1-G$5)+G$4*$F406*$L$4/1000</f>
        <v>189.35999485889559</v>
      </c>
      <c r="H407" s="13">
        <f t="shared" si="84"/>
        <v>238.73531636044535</v>
      </c>
      <c r="I407" s="13">
        <f t="shared" si="84"/>
        <v>204.92387350467695</v>
      </c>
      <c r="J407" s="13">
        <f t="shared" si="84"/>
        <v>44.286483570636406</v>
      </c>
      <c r="K407" s="13">
        <f t="shared" si="84"/>
        <v>2.4618105354424733</v>
      </c>
      <c r="L407" s="13">
        <f t="shared" si="83"/>
        <v>954.76747883009682</v>
      </c>
      <c r="M407" s="3">
        <v>0</v>
      </c>
      <c r="N407" s="3">
        <f t="shared" si="80"/>
        <v>189.36005589175943</v>
      </c>
      <c r="O407" s="3">
        <f t="shared" si="76"/>
        <v>238.73538109496278</v>
      </c>
      <c r="P407" s="3">
        <f t="shared" si="77"/>
        <v>204.92389774153889</v>
      </c>
      <c r="Q407" s="3">
        <f t="shared" si="78"/>
        <v>44.286483612395521</v>
      </c>
      <c r="R407" s="3">
        <f t="shared" si="79"/>
        <v>2.4618105354424733</v>
      </c>
      <c r="S407" s="3">
        <f t="shared" si="81"/>
        <v>954.76762887609914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20334.350839206996</v>
      </c>
      <c r="G408" s="13">
        <f t="shared" si="84"/>
        <v>190.60622889956218</v>
      </c>
      <c r="H408" s="13">
        <f t="shared" si="84"/>
        <v>239.99583150656986</v>
      </c>
      <c r="I408" s="13">
        <f t="shared" si="84"/>
        <v>205.2409120852345</v>
      </c>
      <c r="J408" s="13">
        <f t="shared" si="84"/>
        <v>44.153139918882026</v>
      </c>
      <c r="K408" s="13">
        <f t="shared" si="84"/>
        <v>2.4518051378929568</v>
      </c>
      <c r="L408" s="13">
        <f t="shared" si="83"/>
        <v>957.44791754814162</v>
      </c>
      <c r="M408" s="3">
        <v>0</v>
      </c>
      <c r="N408" s="3">
        <f t="shared" si="80"/>
        <v>190.60628993242602</v>
      </c>
      <c r="O408" s="3">
        <f t="shared" si="76"/>
        <v>239.99589606300069</v>
      </c>
      <c r="P408" s="3">
        <f t="shared" si="77"/>
        <v>205.24093599677437</v>
      </c>
      <c r="Q408" s="3">
        <f t="shared" si="78"/>
        <v>44.153139958255572</v>
      </c>
      <c r="R408" s="3">
        <f t="shared" si="79"/>
        <v>2.4518051378929568</v>
      </c>
      <c r="S408" s="3">
        <f t="shared" si="81"/>
        <v>957.4480670883496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20249.401279594418</v>
      </c>
      <c r="G409" s="13">
        <f t="shared" si="84"/>
        <v>191.84729256580485</v>
      </c>
      <c r="H409" s="13">
        <f t="shared" si="84"/>
        <v>241.24492451564805</v>
      </c>
      <c r="I409" s="13">
        <f t="shared" si="84"/>
        <v>205.54096810319501</v>
      </c>
      <c r="J409" s="13">
        <f t="shared" si="84"/>
        <v>44.017470743001013</v>
      </c>
      <c r="K409" s="13">
        <f t="shared" si="84"/>
        <v>2.441759346421255</v>
      </c>
      <c r="L409" s="13">
        <f t="shared" si="83"/>
        <v>960.09241527407016</v>
      </c>
      <c r="M409" s="3">
        <v>0</v>
      </c>
      <c r="N409" s="3">
        <f t="shared" si="80"/>
        <v>191.84735359866869</v>
      </c>
      <c r="O409" s="3">
        <f t="shared" si="76"/>
        <v>241.24498889448222</v>
      </c>
      <c r="P409" s="3">
        <f t="shared" si="77"/>
        <v>205.54099169377949</v>
      </c>
      <c r="Q409" s="3">
        <f t="shared" si="78"/>
        <v>44.017470780125272</v>
      </c>
      <c r="R409" s="3">
        <f t="shared" si="79"/>
        <v>2.441759346421255</v>
      </c>
      <c r="S409" s="3">
        <f t="shared" si="81"/>
        <v>960.09256431347683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20164.254547797565</v>
      </c>
      <c r="G410" s="13">
        <f t="shared" si="84"/>
        <v>193.08317151714161</v>
      </c>
      <c r="H410" s="13">
        <f t="shared" si="84"/>
        <v>242.48260474804042</v>
      </c>
      <c r="I410" s="13">
        <f t="shared" si="84"/>
        <v>205.82423420932514</v>
      </c>
      <c r="J410" s="13">
        <f t="shared" si="84"/>
        <v>43.879581315025554</v>
      </c>
      <c r="K410" s="13">
        <f t="shared" si="84"/>
        <v>2.4316780236572559</v>
      </c>
      <c r="L410" s="13">
        <f t="shared" si="83"/>
        <v>962.70126981318992</v>
      </c>
      <c r="M410" s="3">
        <v>0</v>
      </c>
      <c r="N410" s="3">
        <f t="shared" si="80"/>
        <v>193.08323255000545</v>
      </c>
      <c r="O410" s="3">
        <f t="shared" si="76"/>
        <v>242.48266894976649</v>
      </c>
      <c r="P410" s="3">
        <f t="shared" si="77"/>
        <v>205.82425748326227</v>
      </c>
      <c r="Q410" s="3">
        <f t="shared" si="78"/>
        <v>43.879581350029021</v>
      </c>
      <c r="R410" s="3">
        <f t="shared" si="79"/>
        <v>2.4316780236572559</v>
      </c>
      <c r="S410" s="3">
        <f t="shared" si="81"/>
        <v>962.70141835672052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20078.947281829882</v>
      </c>
      <c r="G411" s="13">
        <f t="shared" si="84"/>
        <v>194.31385371958936</v>
      </c>
      <c r="H411" s="13">
        <f t="shared" si="84"/>
        <v>243.70888508681674</v>
      </c>
      <c r="I411" s="13">
        <f t="shared" si="84"/>
        <v>206.0909061460502</v>
      </c>
      <c r="J411" s="13">
        <f t="shared" si="84"/>
        <v>43.7395753287025</v>
      </c>
      <c r="K411" s="13">
        <f t="shared" si="84"/>
        <v>2.4215658931650395</v>
      </c>
      <c r="L411" s="13">
        <f t="shared" si="83"/>
        <v>965.27478617432382</v>
      </c>
      <c r="M411" s="3">
        <v>0</v>
      </c>
      <c r="N411" s="3">
        <f t="shared" si="80"/>
        <v>194.3139147524532</v>
      </c>
      <c r="O411" s="3">
        <f t="shared" si="76"/>
        <v>243.70894911192195</v>
      </c>
      <c r="P411" s="3">
        <f t="shared" si="77"/>
        <v>206.0909291075902</v>
      </c>
      <c r="Q411" s="3">
        <f t="shared" si="78"/>
        <v>43.739575361706329</v>
      </c>
      <c r="R411" s="3">
        <f t="shared" si="79"/>
        <v>2.4215658931650395</v>
      </c>
      <c r="S411" s="3">
        <f t="shared" si="81"/>
        <v>965.27493422683676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19993.514974796493</v>
      </c>
      <c r="G412" s="13">
        <f t="shared" si="84"/>
        <v>195.53932937528791</v>
      </c>
      <c r="H412" s="13">
        <f t="shared" si="84"/>
        <v>244.92378181979413</v>
      </c>
      <c r="I412" s="13">
        <f t="shared" si="84"/>
        <v>206.34118253272257</v>
      </c>
      <c r="J412" s="13">
        <f t="shared" si="84"/>
        <v>43.597554854317274</v>
      </c>
      <c r="K412" s="13">
        <f t="shared" si="84"/>
        <v>2.4114275400255711</v>
      </c>
      <c r="L412" s="13">
        <f t="shared" si="83"/>
        <v>967.8132761221475</v>
      </c>
      <c r="M412" s="3">
        <v>0</v>
      </c>
      <c r="N412" s="3">
        <f t="shared" si="80"/>
        <v>195.53939040815175</v>
      </c>
      <c r="O412" s="3">
        <f t="shared" si="76"/>
        <v>244.92384566876436</v>
      </c>
      <c r="P412" s="3">
        <f t="shared" si="77"/>
        <v>206.34120518605863</v>
      </c>
      <c r="Q412" s="3">
        <f t="shared" si="78"/>
        <v>43.597554885435699</v>
      </c>
      <c r="R412" s="3">
        <f t="shared" si="79"/>
        <v>2.4114275400255711</v>
      </c>
      <c r="S412" s="3">
        <f t="shared" si="81"/>
        <v>967.81342368843593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19907.991984192962</v>
      </c>
      <c r="G413" s="13">
        <f t="shared" si="84"/>
        <v>196.75959085262289</v>
      </c>
      <c r="H413" s="13">
        <f t="shared" si="84"/>
        <v>246.12731452266735</v>
      </c>
      <c r="I413" s="13">
        <f t="shared" si="84"/>
        <v>206.57526465500081</v>
      </c>
      <c r="J413" s="13">
        <f t="shared" si="84"/>
        <v>43.45362029705818</v>
      </c>
      <c r="K413" s="13">
        <f t="shared" si="84"/>
        <v>2.4012674115739974</v>
      </c>
      <c r="L413" s="13">
        <f t="shared" si="83"/>
        <v>970.31705773892315</v>
      </c>
      <c r="M413" s="3">
        <v>0</v>
      </c>
      <c r="N413" s="3">
        <f t="shared" si="80"/>
        <v>196.75965188548673</v>
      </c>
      <c r="O413" s="3">
        <f t="shared" si="76"/>
        <v>246.12737819598715</v>
      </c>
      <c r="P413" s="3">
        <f t="shared" si="77"/>
        <v>206.57528700426982</v>
      </c>
      <c r="Q413" s="3">
        <f t="shared" si="78"/>
        <v>43.453620326398905</v>
      </c>
      <c r="R413" s="3">
        <f t="shared" si="79"/>
        <v>2.4012674115739974</v>
      </c>
      <c r="S413" s="3">
        <f t="shared" si="81"/>
        <v>970.31720482371668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19822.411542259935</v>
      </c>
      <c r="G414" s="13">
        <f t="shared" si="84"/>
        <v>197.97463261691635</v>
      </c>
      <c r="H414" s="13">
        <f t="shared" si="84"/>
        <v>247.31950594333381</v>
      </c>
      <c r="I414" s="13">
        <f t="shared" si="84"/>
        <v>206.79335625845292</v>
      </c>
      <c r="J414" s="13">
        <f t="shared" si="84"/>
        <v>43.307870358850693</v>
      </c>
      <c r="K414" s="13">
        <f t="shared" si="84"/>
        <v>2.3910898182833993</v>
      </c>
      <c r="L414" s="13">
        <f t="shared" si="83"/>
        <v>972.78645499583718</v>
      </c>
      <c r="M414" s="3">
        <v>0</v>
      </c>
      <c r="N414" s="3">
        <f t="shared" si="80"/>
        <v>197.97469364978019</v>
      </c>
      <c r="O414" s="3">
        <f t="shared" si="76"/>
        <v>247.31956944148641</v>
      </c>
      <c r="P414" s="3">
        <f t="shared" si="77"/>
        <v>206.79337830773628</v>
      </c>
      <c r="Q414" s="3">
        <f t="shared" si="78"/>
        <v>43.307870386515269</v>
      </c>
      <c r="R414" s="3">
        <f t="shared" si="79"/>
        <v>2.3910898182833993</v>
      </c>
      <c r="S414" s="3">
        <f t="shared" si="81"/>
        <v>972.7866016038015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19736.805767328569</v>
      </c>
      <c r="G415" s="13">
        <f t="shared" si="84"/>
        <v>199.18445116174911</v>
      </c>
      <c r="H415" s="13">
        <f t="shared" si="84"/>
        <v>248.50038188750892</v>
      </c>
      <c r="I415" s="13">
        <f t="shared" si="84"/>
        <v>206.99566334648551</v>
      </c>
      <c r="J415" s="13">
        <f t="shared" si="84"/>
        <v>43.160402003587301</v>
      </c>
      <c r="K415" s="13">
        <f t="shared" si="84"/>
        <v>2.3808989347869494</v>
      </c>
      <c r="L415" s="13">
        <f t="shared" si="83"/>
        <v>975.22179733411781</v>
      </c>
      <c r="M415" s="3">
        <v>0</v>
      </c>
      <c r="N415" s="3">
        <f t="shared" si="80"/>
        <v>199.18451219461295</v>
      </c>
      <c r="O415" s="3">
        <f t="shared" si="76"/>
        <v>248.50044521097621</v>
      </c>
      <c r="P415" s="3">
        <f t="shared" si="77"/>
        <v>206.9956850998098</v>
      </c>
      <c r="Q415" s="3">
        <f t="shared" si="78"/>
        <v>43.160402029671488</v>
      </c>
      <c r="R415" s="3">
        <f t="shared" si="79"/>
        <v>2.3808989347869494</v>
      </c>
      <c r="S415" s="3">
        <f t="shared" si="81"/>
        <v>975.22194346985737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19651.205676093199</v>
      </c>
      <c r="G416" s="13">
        <f t="shared" si="84"/>
        <v>200.38904494097574</v>
      </c>
      <c r="H416" s="13">
        <f t="shared" si="84"/>
        <v>249.66997110572154</v>
      </c>
      <c r="I416" s="13">
        <f t="shared" si="84"/>
        <v>207.18239398268972</v>
      </c>
      <c r="J416" s="13">
        <f t="shared" si="84"/>
        <v>43.011310425675347</v>
      </c>
      <c r="K416" s="13">
        <f t="shared" si="84"/>
        <v>2.3706988010305317</v>
      </c>
      <c r="L416" s="13">
        <f t="shared" si="83"/>
        <v>977.62341925609292</v>
      </c>
      <c r="M416" s="3">
        <v>0</v>
      </c>
      <c r="N416" s="3">
        <f t="shared" si="80"/>
        <v>200.38910597383958</v>
      </c>
      <c r="O416" s="3">
        <f t="shared" si="76"/>
        <v>249.67003425498407</v>
      </c>
      <c r="P416" s="3">
        <f t="shared" si="77"/>
        <v>207.1824154440275</v>
      </c>
      <c r="Q416" s="3">
        <f t="shared" si="78"/>
        <v>43.011310450269427</v>
      </c>
      <c r="R416" s="3">
        <f t="shared" si="79"/>
        <v>2.3706988010305317</v>
      </c>
      <c r="S416" s="3">
        <f t="shared" si="81"/>
        <v>977.6235649241512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19565.641196748606</v>
      </c>
      <c r="G417" s="13">
        <f t="shared" si="84"/>
        <v>201.58841430148846</v>
      </c>
      <c r="H417" s="13">
        <f t="shared" si="84"/>
        <v>250.82830518177263</v>
      </c>
      <c r="I417" s="13">
        <f t="shared" si="84"/>
        <v>207.35375809768411</v>
      </c>
      <c r="J417" s="13">
        <f t="shared" si="84"/>
        <v>42.860689021822033</v>
      </c>
      <c r="K417" s="13">
        <f t="shared" si="84"/>
        <v>2.3604933235480208</v>
      </c>
      <c r="L417" s="13">
        <f t="shared" si="83"/>
        <v>979.99165992631526</v>
      </c>
      <c r="M417" s="3">
        <v>0</v>
      </c>
      <c r="N417" s="3">
        <f t="shared" si="80"/>
        <v>201.5884753343523</v>
      </c>
      <c r="O417" s="3">
        <f t="shared" si="76"/>
        <v>250.82836815730965</v>
      </c>
      <c r="P417" s="3">
        <f t="shared" si="77"/>
        <v>207.35377927095459</v>
      </c>
      <c r="Q417" s="3">
        <f t="shared" si="78"/>
        <v>42.860689045011128</v>
      </c>
      <c r="R417" s="3">
        <f t="shared" si="79"/>
        <v>2.3604933235480208</v>
      </c>
      <c r="S417" s="3">
        <f t="shared" si="81"/>
        <v>979.99180513117562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19480.141182930645</v>
      </c>
      <c r="G418" s="13">
        <f t="shared" si="84"/>
        <v>202.78256141678298</v>
      </c>
      <c r="H418" s="13">
        <f t="shared" si="84"/>
        <v>251.97541842273432</v>
      </c>
      <c r="I418" s="13">
        <f t="shared" si="84"/>
        <v>207.50996730052381</v>
      </c>
      <c r="J418" s="13">
        <f t="shared" si="84"/>
        <v>42.708629365973231</v>
      </c>
      <c r="K418" s="13">
        <f t="shared" si="84"/>
        <v>2.350286276851552</v>
      </c>
      <c r="L418" s="13">
        <f t="shared" si="83"/>
        <v>982.32686278286587</v>
      </c>
      <c r="M418" s="3">
        <v>0</v>
      </c>
      <c r="N418" s="3">
        <f t="shared" si="80"/>
        <v>202.78262244964682</v>
      </c>
      <c r="O418" s="3">
        <f t="shared" si="76"/>
        <v>251.97548122502377</v>
      </c>
      <c r="P418" s="3">
        <f t="shared" si="77"/>
        <v>207.50998818959363</v>
      </c>
      <c r="Q418" s="3">
        <f t="shared" si="78"/>
        <v>42.708629387837604</v>
      </c>
      <c r="R418" s="3">
        <f t="shared" si="79"/>
        <v>2.350286276851552</v>
      </c>
      <c r="S418" s="3">
        <f t="shared" si="81"/>
        <v>982.32700752895335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19394.73342840141</v>
      </c>
      <c r="G419" s="13">
        <f t="shared" si="84"/>
        <v>203.97149022137501</v>
      </c>
      <c r="H419" s="13">
        <f t="shared" si="84"/>
        <v>253.11134775056053</v>
      </c>
      <c r="I419" s="13">
        <f t="shared" si="84"/>
        <v>207.65123469473542</v>
      </c>
      <c r="J419" s="13">
        <f t="shared" si="84"/>
        <v>42.555221187320143</v>
      </c>
      <c r="K419" s="13">
        <f t="shared" si="84"/>
        <v>2.3400813049292526</v>
      </c>
      <c r="L419" s="13">
        <f t="shared" si="83"/>
        <v>984.62937515892042</v>
      </c>
      <c r="M419" s="3">
        <v>0</v>
      </c>
      <c r="N419" s="3">
        <f t="shared" si="80"/>
        <v>203.97155125423885</v>
      </c>
      <c r="O419" s="3">
        <f t="shared" si="76"/>
        <v>253.11141038007901</v>
      </c>
      <c r="P419" s="3">
        <f t="shared" si="77"/>
        <v>207.65125530341928</v>
      </c>
      <c r="Q419" s="3">
        <f t="shared" si="78"/>
        <v>42.555221207935475</v>
      </c>
      <c r="R419" s="3">
        <f t="shared" si="79"/>
        <v>2.3400813049292526</v>
      </c>
      <c r="S419" s="3">
        <f t="shared" si="81"/>
        <v>984.62951945060183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19309.444682419955</v>
      </c>
      <c r="G420" s="13">
        <f t="shared" si="84"/>
        <v>205.15520634611312</v>
      </c>
      <c r="H420" s="13">
        <f t="shared" si="84"/>
        <v>254.23613259537467</v>
      </c>
      <c r="I420" s="13">
        <f t="shared" si="84"/>
        <v>207.77777469902739</v>
      </c>
      <c r="J420" s="13">
        <f t="shared" si="84"/>
        <v>42.400552351286045</v>
      </c>
      <c r="K420" s="13">
        <f t="shared" si="84"/>
        <v>2.3298819228431045</v>
      </c>
      <c r="L420" s="13">
        <f t="shared" si="83"/>
        <v>986.89954791464436</v>
      </c>
      <c r="M420" s="3">
        <v>0</v>
      </c>
      <c r="N420" s="3">
        <f t="shared" si="80"/>
        <v>205.15526737897696</v>
      </c>
      <c r="O420" s="3">
        <f t="shared" si="76"/>
        <v>254.23619505259748</v>
      </c>
      <c r="P420" s="3">
        <f t="shared" si="77"/>
        <v>207.7777950310888</v>
      </c>
      <c r="Q420" s="3">
        <f t="shared" si="78"/>
        <v>42.400552370723688</v>
      </c>
      <c r="R420" s="3">
        <f t="shared" si="79"/>
        <v>2.3298819228431045</v>
      </c>
      <c r="S420" s="3">
        <f t="shared" si="81"/>
        <v>986.89969175623003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19224.300665743012</v>
      </c>
      <c r="G421" s="13">
        <f t="shared" si="84"/>
        <v>206.33371705442983</v>
      </c>
      <c r="H421" s="13">
        <f t="shared" si="84"/>
        <v>255.34981479049426</v>
      </c>
      <c r="I421" s="13">
        <f t="shared" si="84"/>
        <v>207.88980287271625</v>
      </c>
      <c r="J421" s="13">
        <f t="shared" si="84"/>
        <v>42.244708843403188</v>
      </c>
      <c r="K421" s="13">
        <f t="shared" si="84"/>
        <v>2.3196915184197291</v>
      </c>
      <c r="L421" s="13">
        <f t="shared" si="83"/>
        <v>989.13773507946325</v>
      </c>
      <c r="M421" s="3">
        <v>0</v>
      </c>
      <c r="N421" s="3">
        <f t="shared" si="80"/>
        <v>206.33377808729367</v>
      </c>
      <c r="O421" s="3">
        <f t="shared" si="76"/>
        <v>255.34987707589539</v>
      </c>
      <c r="P421" s="3">
        <f t="shared" si="77"/>
        <v>207.88982293186822</v>
      </c>
      <c r="Q421" s="3">
        <f t="shared" si="78"/>
        <v>42.244708861730423</v>
      </c>
      <c r="R421" s="3">
        <f t="shared" si="79"/>
        <v>2.3196915184197291</v>
      </c>
      <c r="S421" s="3">
        <f t="shared" si="81"/>
        <v>989.13787847520746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19139.326087200665</v>
      </c>
      <c r="G422" s="13">
        <f t="shared" si="84"/>
        <v>207.50703117956908</v>
      </c>
      <c r="H422" s="13">
        <f t="shared" si="84"/>
        <v>256.45243846924666</v>
      </c>
      <c r="I422" s="13">
        <f t="shared" si="84"/>
        <v>207.98753574589989</v>
      </c>
      <c r="J422" s="13">
        <f t="shared" si="84"/>
        <v>42.087774755988875</v>
      </c>
      <c r="K422" s="13">
        <f t="shared" si="84"/>
        <v>2.3095133540271071</v>
      </c>
      <c r="L422" s="13">
        <f t="shared" si="83"/>
        <v>991.3442935047317</v>
      </c>
      <c r="M422" s="3">
        <v>0</v>
      </c>
      <c r="N422" s="3">
        <f t="shared" si="80"/>
        <v>207.50709221243292</v>
      </c>
      <c r="O422" s="3">
        <f t="shared" si="76"/>
        <v>256.45250058329879</v>
      </c>
      <c r="P422" s="3">
        <f t="shared" si="77"/>
        <v>207.98755553580557</v>
      </c>
      <c r="Q422" s="3">
        <f t="shared" si="78"/>
        <v>42.087774773269132</v>
      </c>
      <c r="R422" s="3">
        <f t="shared" si="79"/>
        <v>2.3095133540271071</v>
      </c>
      <c r="S422" s="3">
        <f t="shared" si="81"/>
        <v>991.34443645883357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19054.544660793792</v>
      </c>
      <c r="G423" s="13">
        <f t="shared" ref="G423:K438" si="85">G422*(1-G$5)+G$4*$F422*$L$4/1000</f>
        <v>208.67515906282546</v>
      </c>
      <c r="H423" s="13">
        <f t="shared" si="85"/>
        <v>257.54404996362501</v>
      </c>
      <c r="I423" s="13">
        <f t="shared" si="85"/>
        <v>208.07119065440054</v>
      </c>
      <c r="J423" s="13">
        <f t="shared" si="85"/>
        <v>41.929832277528114</v>
      </c>
      <c r="K423" s="13">
        <f t="shared" si="85"/>
        <v>2.2993505684304125</v>
      </c>
      <c r="L423" s="13">
        <f t="shared" si="83"/>
        <v>993.51958252680959</v>
      </c>
      <c r="M423" s="3">
        <v>0</v>
      </c>
      <c r="N423" s="3">
        <f t="shared" si="80"/>
        <v>208.6752200956893</v>
      </c>
      <c r="O423" s="3">
        <f t="shared" si="76"/>
        <v>257.54411190679951</v>
      </c>
      <c r="P423" s="3">
        <f t="shared" si="77"/>
        <v>208.07121017867394</v>
      </c>
      <c r="Q423" s="3">
        <f t="shared" si="78"/>
        <v>41.9298322938212</v>
      </c>
      <c r="R423" s="3">
        <f t="shared" si="79"/>
        <v>2.2993505684304125</v>
      </c>
      <c r="S423" s="3">
        <f t="shared" si="81"/>
        <v>993.51972504341438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18969.979123262314</v>
      </c>
      <c r="G424" s="13">
        <f t="shared" si="85"/>
        <v>209.83811249282695</v>
      </c>
      <c r="H424" s="13">
        <f t="shared" si="85"/>
        <v>258.62469770482858</v>
      </c>
      <c r="I424" s="13">
        <f t="shared" si="85"/>
        <v>208.140985579492</v>
      </c>
      <c r="J424" s="13">
        <f t="shared" si="85"/>
        <v>41.770961684669579</v>
      </c>
      <c r="K424" s="13">
        <f t="shared" si="85"/>
        <v>2.2892061787203315</v>
      </c>
      <c r="L424" s="13">
        <f t="shared" si="83"/>
        <v>995.66396364053742</v>
      </c>
      <c r="M424" s="3">
        <v>0</v>
      </c>
      <c r="N424" s="3">
        <f t="shared" si="80"/>
        <v>209.83817352569079</v>
      </c>
      <c r="O424" s="3">
        <f t="shared" si="76"/>
        <v>258.62475947759555</v>
      </c>
      <c r="P424" s="3">
        <f t="shared" si="77"/>
        <v>208.14100484169859</v>
      </c>
      <c r="Q424" s="3">
        <f t="shared" si="78"/>
        <v>41.770961700031897</v>
      </c>
      <c r="R424" s="3">
        <f t="shared" si="79"/>
        <v>2.2892061787203315</v>
      </c>
      <c r="S424" s="3">
        <f t="shared" si="81"/>
        <v>995.66410572373718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18885.651252074447</v>
      </c>
      <c r="G425" s="13">
        <f t="shared" si="85"/>
        <v>210.99590464588991</v>
      </c>
      <c r="H425" s="13">
        <f t="shared" si="85"/>
        <v>259.694432125726</v>
      </c>
      <c r="I425" s="13">
        <f t="shared" si="85"/>
        <v>208.19713899241736</v>
      </c>
      <c r="J425" s="13">
        <f t="shared" si="85"/>
        <v>41.611241336740854</v>
      </c>
      <c r="K425" s="13">
        <f t="shared" si="85"/>
        <v>2.2790830823074471</v>
      </c>
      <c r="L425" s="13">
        <f t="shared" si="83"/>
        <v>997.77780018308158</v>
      </c>
      <c r="M425" s="3">
        <v>0</v>
      </c>
      <c r="N425" s="3">
        <f t="shared" si="80"/>
        <v>210.99596567875375</v>
      </c>
      <c r="O425" s="3">
        <f t="shared" si="76"/>
        <v>259.69449372855422</v>
      </c>
      <c r="P425" s="3">
        <f t="shared" si="77"/>
        <v>208.19715799607476</v>
      </c>
      <c r="Q425" s="3">
        <f t="shared" si="78"/>
        <v>41.611241351225573</v>
      </c>
      <c r="R425" s="3">
        <f t="shared" si="79"/>
        <v>2.2790830823074471</v>
      </c>
      <c r="S425" s="3">
        <f t="shared" si="81"/>
        <v>997.77794183691572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18801.581883789237</v>
      </c>
      <c r="G426" s="13">
        <f t="shared" si="85"/>
        <v>212.14855002747191</v>
      </c>
      <c r="H426" s="13">
        <f t="shared" si="85"/>
        <v>260.75330556527632</v>
      </c>
      <c r="I426" s="13">
        <f t="shared" si="85"/>
        <v>208.23986970369651</v>
      </c>
      <c r="J426" s="13">
        <f t="shared" si="85"/>
        <v>41.45074767268833</v>
      </c>
      <c r="K426" s="13">
        <f t="shared" si="85"/>
        <v>2.2689840589764598</v>
      </c>
      <c r="L426" s="13">
        <f t="shared" si="83"/>
        <v>999.8614570281095</v>
      </c>
      <c r="M426" s="3">
        <v>0</v>
      </c>
      <c r="N426" s="3">
        <f t="shared" si="80"/>
        <v>212.14861106033575</v>
      </c>
      <c r="O426" s="3">
        <f t="shared" si="76"/>
        <v>260.75336699863334</v>
      </c>
      <c r="P426" s="3">
        <f t="shared" si="77"/>
        <v>208.23988845227512</v>
      </c>
      <c r="Q426" s="3">
        <f t="shared" si="78"/>
        <v>41.450747686345586</v>
      </c>
      <c r="R426" s="3">
        <f t="shared" si="79"/>
        <v>2.2689840589764598</v>
      </c>
      <c r="S426" s="3">
        <f t="shared" si="81"/>
        <v>999.86159825656625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18717.790932746389</v>
      </c>
      <c r="G427" s="13">
        <f t="shared" si="85"/>
        <v>213.29606441474544</v>
      </c>
      <c r="H427" s="13">
        <f t="shared" si="85"/>
        <v>261.80137217493706</v>
      </c>
      <c r="I427" s="13">
        <f t="shared" si="85"/>
        <v>208.26939671721476</v>
      </c>
      <c r="J427" s="13">
        <f t="shared" si="85"/>
        <v>41.289555210347253</v>
      </c>
      <c r="K427" s="13">
        <f t="shared" si="85"/>
        <v>2.2589117729942267</v>
      </c>
      <c r="L427" s="13">
        <f t="shared" si="83"/>
        <v>1001.9153002902386</v>
      </c>
      <c r="M427" s="3">
        <v>0</v>
      </c>
      <c r="N427" s="3">
        <f t="shared" si="80"/>
        <v>213.29612544760928</v>
      </c>
      <c r="O427" s="3">
        <f t="shared" si="76"/>
        <v>261.8014334392891</v>
      </c>
      <c r="P427" s="3">
        <f t="shared" si="77"/>
        <v>208.26941521413841</v>
      </c>
      <c r="Q427" s="3">
        <f t="shared" si="78"/>
        <v>41.289555223224312</v>
      </c>
      <c r="R427" s="3">
        <f t="shared" si="79"/>
        <v>2.2589117729942267</v>
      </c>
      <c r="S427" s="3">
        <f t="shared" si="81"/>
        <v>1001.9154410972552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18634.297410039202</v>
      </c>
      <c r="G428" s="13">
        <f t="shared" si="85"/>
        <v>214.43846480031212</v>
      </c>
      <c r="H428" s="13">
        <f t="shared" si="85"/>
        <v>262.83868782708447</v>
      </c>
      <c r="I428" s="13">
        <f t="shared" si="85"/>
        <v>208.28593908907817</v>
      </c>
      <c r="J428" s="13">
        <f t="shared" si="85"/>
        <v>41.127736547947016</v>
      </c>
      <c r="K428" s="13">
        <f t="shared" si="85"/>
        <v>2.2488687752658083</v>
      </c>
      <c r="L428" s="13">
        <f t="shared" si="83"/>
        <v>1003.9396970396876</v>
      </c>
      <c r="M428" s="3">
        <v>0</v>
      </c>
      <c r="N428" s="3">
        <f t="shared" si="80"/>
        <v>214.43852583317596</v>
      </c>
      <c r="O428" s="3">
        <f t="shared" si="76"/>
        <v>262.8387489228964</v>
      </c>
      <c r="P428" s="3">
        <f t="shared" si="77"/>
        <v>208.28595733772471</v>
      </c>
      <c r="Q428" s="3">
        <f t="shared" si="78"/>
        <v>41.127736560088444</v>
      </c>
      <c r="R428" s="3">
        <f t="shared" si="79"/>
        <v>2.2488687752658083</v>
      </c>
      <c r="S428" s="3">
        <f t="shared" si="81"/>
        <v>1003.9398374291513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18551.119442728053</v>
      </c>
      <c r="G429" s="13">
        <f t="shared" si="85"/>
        <v>215.57576933707509</v>
      </c>
      <c r="H429" s="13">
        <f t="shared" si="85"/>
        <v>263.86531002546729</v>
      </c>
      <c r="I429" s="13">
        <f t="shared" si="85"/>
        <v>208.28971579121344</v>
      </c>
      <c r="J429" s="13">
        <f t="shared" si="85"/>
        <v>40.965362367757379</v>
      </c>
      <c r="K429" s="13">
        <f t="shared" si="85"/>
        <v>2.2388575055329252</v>
      </c>
      <c r="L429" s="13">
        <f t="shared" si="83"/>
        <v>1005.9350150270461</v>
      </c>
      <c r="M429" s="3">
        <v>0</v>
      </c>
      <c r="N429" s="3">
        <f t="shared" si="80"/>
        <v>215.57583036993893</v>
      </c>
      <c r="O429" s="3">
        <f t="shared" si="76"/>
        <v>263.86537095320278</v>
      </c>
      <c r="P429" s="3">
        <f t="shared" si="77"/>
        <v>208.28973379491541</v>
      </c>
      <c r="Q429" s="3">
        <f t="shared" si="78"/>
        <v>40.965362379205203</v>
      </c>
      <c r="R429" s="3">
        <f t="shared" si="79"/>
        <v>2.2388575055329252</v>
      </c>
      <c r="S429" s="3">
        <f t="shared" si="81"/>
        <v>1005.9351550027952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18468.274293254024</v>
      </c>
      <c r="G430" s="13">
        <f t="shared" si="85"/>
        <v>216.70799728428383</v>
      </c>
      <c r="H430" s="13">
        <f t="shared" si="85"/>
        <v>264.88129781771119</v>
      </c>
      <c r="I430" s="13">
        <f t="shared" si="85"/>
        <v>208.28094557968546</v>
      </c>
      <c r="J430" s="13">
        <f t="shared" si="85"/>
        <v>40.802501441781494</v>
      </c>
      <c r="K430" s="13">
        <f t="shared" si="85"/>
        <v>2.2288802946094308</v>
      </c>
      <c r="L430" s="13">
        <f t="shared" si="83"/>
        <v>1007.9016224180715</v>
      </c>
      <c r="M430" s="3">
        <v>0</v>
      </c>
      <c r="N430" s="3">
        <f t="shared" si="80"/>
        <v>216.70805831714767</v>
      </c>
      <c r="O430" s="3">
        <f t="shared" si="76"/>
        <v>264.88135857783266</v>
      </c>
      <c r="P430" s="3">
        <f t="shared" si="77"/>
        <v>208.28096334173065</v>
      </c>
      <c r="Q430" s="3">
        <f t="shared" si="78"/>
        <v>40.802501452575342</v>
      </c>
      <c r="R430" s="3">
        <f t="shared" si="79"/>
        <v>2.2288802946094308</v>
      </c>
      <c r="S430" s="3">
        <f t="shared" si="81"/>
        <v>1007.9017619838958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18385.778379013314</v>
      </c>
      <c r="G431" s="13">
        <f t="shared" si="85"/>
        <v>217.83516895476413</v>
      </c>
      <c r="H431" s="13">
        <f t="shared" si="85"/>
        <v>265.88671170988664</v>
      </c>
      <c r="I431" s="13">
        <f t="shared" si="85"/>
        <v>208.25984686769891</v>
      </c>
      <c r="J431" s="13">
        <f t="shared" si="85"/>
        <v>40.639220639402303</v>
      </c>
      <c r="K431" s="13">
        <f t="shared" si="85"/>
        <v>2.2189393666486334</v>
      </c>
      <c r="L431" s="13">
        <f t="shared" si="83"/>
        <v>1009.8398875384006</v>
      </c>
      <c r="M431" s="3">
        <v>0</v>
      </c>
      <c r="N431" s="3">
        <f t="shared" si="80"/>
        <v>217.83522998762797</v>
      </c>
      <c r="O431" s="3">
        <f t="shared" si="76"/>
        <v>265.88677230285521</v>
      </c>
      <c r="P431" s="3">
        <f t="shared" si="77"/>
        <v>208.25986439133098</v>
      </c>
      <c r="Q431" s="3">
        <f t="shared" si="78"/>
        <v>40.639220649579535</v>
      </c>
      <c r="R431" s="3">
        <f t="shared" si="79"/>
        <v>2.2189393666486334</v>
      </c>
      <c r="S431" s="3">
        <f t="shared" si="81"/>
        <v>1009.8400266980424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18303.647292056045</v>
      </c>
      <c r="G432" s="13">
        <f t="shared" si="85"/>
        <v>218.9573056633424</v>
      </c>
      <c r="H432" s="13">
        <f t="shared" si="85"/>
        <v>266.88161358314949</v>
      </c>
      <c r="I432" s="13">
        <f t="shared" si="85"/>
        <v>208.22663760324511</v>
      </c>
      <c r="J432" s="13">
        <f t="shared" si="85"/>
        <v>40.475584936889554</v>
      </c>
      <c r="K432" s="13">
        <f t="shared" si="85"/>
        <v>2.2090368414374808</v>
      </c>
      <c r="L432" s="13">
        <f t="shared" si="83"/>
        <v>1011.750178628064</v>
      </c>
      <c r="M432" s="3">
        <v>0</v>
      </c>
      <c r="N432" s="3">
        <f t="shared" si="80"/>
        <v>218.95736669620624</v>
      </c>
      <c r="O432" s="3">
        <f t="shared" si="76"/>
        <v>266.88167400942501</v>
      </c>
      <c r="P432" s="3">
        <f t="shared" si="77"/>
        <v>208.2266548916642</v>
      </c>
      <c r="Q432" s="3">
        <f t="shared" si="78"/>
        <v>40.475584946485391</v>
      </c>
      <c r="R432" s="3">
        <f t="shared" si="79"/>
        <v>2.2090368414374808</v>
      </c>
      <c r="S432" s="3">
        <f t="shared" si="81"/>
        <v>1011.7503173852183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18221.895818873309</v>
      </c>
      <c r="G433" s="13">
        <f t="shared" si="85"/>
        <v>220.07442967647259</v>
      </c>
      <c r="H433" s="13">
        <f t="shared" si="85"/>
        <v>267.86606661246105</v>
      </c>
      <c r="I433" s="13">
        <f t="shared" si="85"/>
        <v>208.18153515135089</v>
      </c>
      <c r="J433" s="13">
        <f t="shared" si="85"/>
        <v>40.311657428675808</v>
      </c>
      <c r="K433" s="13">
        <f t="shared" si="85"/>
        <v>2.1991747367128802</v>
      </c>
      <c r="L433" s="13">
        <f t="shared" si="83"/>
        <v>1013.6328636056733</v>
      </c>
      <c r="M433" s="3">
        <v>0</v>
      </c>
      <c r="N433" s="3">
        <f t="shared" si="80"/>
        <v>220.07449070933643</v>
      </c>
      <c r="O433" s="3">
        <f t="shared" si="76"/>
        <v>267.86612687250209</v>
      </c>
      <c r="P433" s="3">
        <f t="shared" si="77"/>
        <v>208.18155220771416</v>
      </c>
      <c r="Q433" s="3">
        <f t="shared" si="78"/>
        <v>40.311657437723461</v>
      </c>
      <c r="R433" s="3">
        <f t="shared" si="79"/>
        <v>2.1991747367128802</v>
      </c>
      <c r="S433" s="3">
        <f t="shared" si="81"/>
        <v>1013.633001963989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18140.537960239417</v>
      </c>
      <c r="G434" s="13">
        <f t="shared" si="85"/>
        <v>221.1865641630705</v>
      </c>
      <c r="H434" s="13">
        <f t="shared" si="85"/>
        <v>268.84013518738931</v>
      </c>
      <c r="I434" s="13">
        <f t="shared" si="85"/>
        <v>208.1247561808805</v>
      </c>
      <c r="J434" s="13">
        <f t="shared" si="85"/>
        <v>40.147499340310709</v>
      </c>
      <c r="K434" s="13">
        <f t="shared" si="85"/>
        <v>2.1893549704955904</v>
      </c>
      <c r="L434" s="13">
        <f t="shared" si="83"/>
        <v>1015.4883098421466</v>
      </c>
      <c r="M434" s="3">
        <v>0</v>
      </c>
      <c r="N434" s="3">
        <f t="shared" si="80"/>
        <v>221.18662519593434</v>
      </c>
      <c r="O434" s="3">
        <f t="shared" si="76"/>
        <v>268.84019528165317</v>
      </c>
      <c r="P434" s="3">
        <f t="shared" si="77"/>
        <v>208.12477300830275</v>
      </c>
      <c r="Q434" s="3">
        <f t="shared" si="78"/>
        <v>40.1474993488415</v>
      </c>
      <c r="R434" s="3">
        <f t="shared" si="79"/>
        <v>2.1893549704955904</v>
      </c>
      <c r="S434" s="3">
        <f t="shared" si="81"/>
        <v>1015.4884478052275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18059.586951076999</v>
      </c>
      <c r="G435" s="13">
        <f t="shared" si="85"/>
        <v>222.2937331465593</v>
      </c>
      <c r="H435" s="13">
        <f t="shared" si="85"/>
        <v>269.80388483499138</v>
      </c>
      <c r="I435" s="13">
        <f t="shared" si="85"/>
        <v>208.0565165558379</v>
      </c>
      <c r="J435" s="13">
        <f t="shared" si="85"/>
        <v>39.983170043004108</v>
      </c>
      <c r="K435" s="13">
        <f t="shared" si="85"/>
        <v>2.1795793634373548</v>
      </c>
      <c r="L435" s="13">
        <f t="shared" si="83"/>
        <v>1017.31688394383</v>
      </c>
      <c r="M435" s="3">
        <v>0</v>
      </c>
      <c r="N435" s="3">
        <f t="shared" si="80"/>
        <v>222.29379417942314</v>
      </c>
      <c r="O435" s="3">
        <f t="shared" si="76"/>
        <v>269.80394476393411</v>
      </c>
      <c r="P435" s="3">
        <f t="shared" si="77"/>
        <v>208.05653315739215</v>
      </c>
      <c r="Q435" s="3">
        <f t="shared" si="78"/>
        <v>39.983170051047559</v>
      </c>
      <c r="R435" s="3">
        <f t="shared" si="79"/>
        <v>2.1795793634373548</v>
      </c>
      <c r="S435" s="3">
        <f t="shared" si="81"/>
        <v>1017.3170215152344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17979.055280314929</v>
      </c>
      <c r="G436" s="13">
        <f t="shared" si="85"/>
        <v>223.39596145812737</v>
      </c>
      <c r="H436" s="13">
        <f t="shared" si="85"/>
        <v>270.75738214477315</v>
      </c>
      <c r="I436" s="13">
        <f t="shared" si="85"/>
        <v>207.97703123111268</v>
      </c>
      <c r="J436" s="13">
        <f t="shared" si="85"/>
        <v>39.818727069669954</v>
      </c>
      <c r="K436" s="13">
        <f t="shared" si="85"/>
        <v>2.1698496411771462</v>
      </c>
      <c r="L436" s="13">
        <f t="shared" si="83"/>
        <v>1019.1189515448604</v>
      </c>
      <c r="M436" s="3">
        <v>0</v>
      </c>
      <c r="N436" s="3">
        <f t="shared" si="80"/>
        <v>223.39602249099121</v>
      </c>
      <c r="O436" s="3">
        <f t="shared" si="76"/>
        <v>270.75744190884956</v>
      </c>
      <c r="P436" s="3">
        <f t="shared" si="77"/>
        <v>207.97704760983063</v>
      </c>
      <c r="Q436" s="3">
        <f t="shared" si="78"/>
        <v>39.818727077253911</v>
      </c>
      <c r="R436" s="3">
        <f t="shared" si="79"/>
        <v>2.1698496411771462</v>
      </c>
      <c r="S436" s="3">
        <f t="shared" si="81"/>
        <v>1019.1190887281025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17898.954710710248</v>
      </c>
      <c r="G437" s="13">
        <f t="shared" si="85"/>
        <v>224.49327469119825</v>
      </c>
      <c r="H437" s="13">
        <f t="shared" si="85"/>
        <v>271.70069469572019</v>
      </c>
      <c r="I437" s="13">
        <f t="shared" si="85"/>
        <v>207.8865141526085</v>
      </c>
      <c r="J437" s="13">
        <f t="shared" si="85"/>
        <v>39.65422613238443</v>
      </c>
      <c r="K437" s="13">
        <f t="shared" si="85"/>
        <v>2.1601674367025989</v>
      </c>
      <c r="L437" s="13">
        <f t="shared" si="83"/>
        <v>1020.894877108614</v>
      </c>
      <c r="M437" s="3">
        <v>0</v>
      </c>
      <c r="N437" s="3">
        <f t="shared" si="80"/>
        <v>224.49333572406209</v>
      </c>
      <c r="O437" s="3">
        <f t="shared" si="76"/>
        <v>271.70075429538383</v>
      </c>
      <c r="P437" s="3">
        <f t="shared" si="77"/>
        <v>207.88653031148124</v>
      </c>
      <c r="Q437" s="3">
        <f t="shared" si="78"/>
        <v>39.65422613953514</v>
      </c>
      <c r="R437" s="3">
        <f t="shared" si="79"/>
        <v>2.1601674367025989</v>
      </c>
      <c r="S437" s="3">
        <f t="shared" si="81"/>
        <v>1020.8950139071649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17819.296298607183</v>
      </c>
      <c r="G438" s="13">
        <f t="shared" si="85"/>
        <v>225.58569915711016</v>
      </c>
      <c r="H438" s="13">
        <f t="shared" si="85"/>
        <v>272.63389098539045</v>
      </c>
      <c r="I438" s="13">
        <f t="shared" si="85"/>
        <v>207.78517816169008</v>
      </c>
      <c r="J438" s="13">
        <f t="shared" si="85"/>
        <v>39.489721141173241</v>
      </c>
      <c r="K438" s="13">
        <f t="shared" si="85"/>
        <v>2.1505342927128934</v>
      </c>
      <c r="L438" s="13">
        <f t="shared" si="83"/>
        <v>1022.6450237380768</v>
      </c>
      <c r="M438" s="3">
        <v>0</v>
      </c>
      <c r="N438" s="3">
        <f t="shared" si="80"/>
        <v>225.585760189974</v>
      </c>
      <c r="O438" s="3">
        <f t="shared" si="76"/>
        <v>272.63395042109363</v>
      </c>
      <c r="P438" s="3">
        <f t="shared" si="77"/>
        <v>207.78519410366849</v>
      </c>
      <c r="Q438" s="3">
        <f t="shared" si="78"/>
        <v>39.489721147915454</v>
      </c>
      <c r="R438" s="3">
        <f t="shared" si="79"/>
        <v>2.1505342927128934</v>
      </c>
      <c r="S438" s="3">
        <f t="shared" si="81"/>
        <v>1022.6451601553645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17740.090413607719</v>
      </c>
      <c r="G439" s="13">
        <f t="shared" ref="G439:K454" si="86">G438*(1-G$5)+G$4*$F438*$L$4/1000</f>
        <v>226.67326184200166</v>
      </c>
      <c r="H439" s="13">
        <f t="shared" si="86"/>
        <v>273.55704036105749</v>
      </c>
      <c r="I439" s="13">
        <f t="shared" si="86"/>
        <v>207.67323490388128</v>
      </c>
      <c r="J439" s="13">
        <f t="shared" si="86"/>
        <v>39.325264224044794</v>
      </c>
      <c r="K439" s="13">
        <f t="shared" si="86"/>
        <v>2.140951663979576</v>
      </c>
      <c r="L439" s="13">
        <f t="shared" si="83"/>
        <v>1024.3697529949648</v>
      </c>
      <c r="M439" s="3">
        <v>0</v>
      </c>
      <c r="N439" s="3">
        <f t="shared" si="80"/>
        <v>226.67332287486551</v>
      </c>
      <c r="O439" s="3">
        <f t="shared" si="76"/>
        <v>273.55709963325125</v>
      </c>
      <c r="P439" s="3">
        <f t="shared" si="77"/>
        <v>207.67325063187664</v>
      </c>
      <c r="Q439" s="3">
        <f t="shared" si="78"/>
        <v>39.325264230401842</v>
      </c>
      <c r="R439" s="3">
        <f t="shared" si="79"/>
        <v>2.140951663979576</v>
      </c>
      <c r="S439" s="3">
        <f t="shared" si="81"/>
        <v>1024.3698890343749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17661.346758129861</v>
      </c>
      <c r="G440" s="13">
        <f t="shared" si="86"/>
        <v>227.75599036489791</v>
      </c>
      <c r="H440" s="13">
        <f t="shared" si="86"/>
        <v>274.47021295288999</v>
      </c>
      <c r="I440" s="13">
        <f t="shared" si="86"/>
        <v>207.55089474174389</v>
      </c>
      <c r="J440" s="13">
        <f t="shared" si="86"/>
        <v>39.160905748187687</v>
      </c>
      <c r="K440" s="13">
        <f t="shared" si="86"/>
        <v>2.1314209197019665</v>
      </c>
      <c r="L440" s="13">
        <f t="shared" si="83"/>
        <v>1026.0694247274214</v>
      </c>
      <c r="M440" s="3">
        <v>0</v>
      </c>
      <c r="N440" s="3">
        <f t="shared" si="80"/>
        <v>227.75605139776175</v>
      </c>
      <c r="O440" s="3">
        <f t="shared" si="76"/>
        <v>274.47027206202415</v>
      </c>
      <c r="P440" s="3">
        <f t="shared" si="77"/>
        <v>207.55091025862842</v>
      </c>
      <c r="Q440" s="3">
        <f t="shared" si="78"/>
        <v>39.160905754181577</v>
      </c>
      <c r="R440" s="3">
        <f t="shared" si="79"/>
        <v>2.1314209197019665</v>
      </c>
      <c r="S440" s="3">
        <f t="shared" si="81"/>
        <v>1026.0695603922979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17583.074386831071</v>
      </c>
      <c r="G441" s="13">
        <f t="shared" si="86"/>
        <v>228.83391293699034</v>
      </c>
      <c r="H441" s="13">
        <f t="shared" si="86"/>
        <v>275.37347960915162</v>
      </c>
      <c r="I441" s="13">
        <f t="shared" si="86"/>
        <v>207.41836667186405</v>
      </c>
      <c r="J441" s="13">
        <f t="shared" si="86"/>
        <v>38.996694342252844</v>
      </c>
      <c r="K441" s="13">
        <f t="shared" si="86"/>
        <v>2.1219433458540129</v>
      </c>
      <c r="L441" s="13">
        <f t="shared" si="83"/>
        <v>1027.7443969061128</v>
      </c>
      <c r="M441" s="3">
        <v>0</v>
      </c>
      <c r="N441" s="3">
        <f t="shared" si="80"/>
        <v>228.83397396985418</v>
      </c>
      <c r="O441" s="3">
        <f t="shared" si="76"/>
        <v>275.37353855567477</v>
      </c>
      <c r="P441" s="3">
        <f t="shared" si="77"/>
        <v>207.41838198047139</v>
      </c>
      <c r="Q441" s="3">
        <f t="shared" si="78"/>
        <v>38.996694347904324</v>
      </c>
      <c r="R441" s="3">
        <f t="shared" si="79"/>
        <v>2.1219433458540129</v>
      </c>
      <c r="S441" s="3">
        <f t="shared" si="81"/>
        <v>1027.7445321997586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17505.28172587603</v>
      </c>
      <c r="G442" s="13">
        <f t="shared" si="86"/>
        <v>229.9070583221021</v>
      </c>
      <c r="H442" s="13">
        <f t="shared" si="86"/>
        <v>276.2669118334029</v>
      </c>
      <c r="I442" s="13">
        <f t="shared" si="86"/>
        <v>207.27585824587118</v>
      </c>
      <c r="J442" s="13">
        <f t="shared" si="86"/>
        <v>38.832676919642473</v>
      </c>
      <c r="K442" s="13">
        <f t="shared" si="86"/>
        <v>2.1125201475196329</v>
      </c>
      <c r="L442" s="13">
        <f t="shared" si="83"/>
        <v>1029.3950254685383</v>
      </c>
      <c r="M442" s="3">
        <v>0</v>
      </c>
      <c r="N442" s="3">
        <f t="shared" si="80"/>
        <v>229.90711935496594</v>
      </c>
      <c r="O442" s="3">
        <f t="shared" si="76"/>
        <v>276.26697061776241</v>
      </c>
      <c r="P442" s="3">
        <f t="shared" si="77"/>
        <v>207.27587334899698</v>
      </c>
      <c r="Q442" s="3">
        <f t="shared" si="78"/>
        <v>38.832676924971103</v>
      </c>
      <c r="R442" s="3">
        <f t="shared" si="79"/>
        <v>2.1125201475196329</v>
      </c>
      <c r="S442" s="3">
        <f t="shared" si="81"/>
        <v>1029.395160394216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17427.976592029081</v>
      </c>
      <c r="G443" s="13">
        <f t="shared" si="86"/>
        <v>230.97545579832928</v>
      </c>
      <c r="H443" s="13">
        <f t="shared" si="86"/>
        <v>277.15058172368504</v>
      </c>
      <c r="I443" s="13">
        <f t="shared" si="86"/>
        <v>207.12357549541153</v>
      </c>
      <c r="J443" s="13">
        <f t="shared" si="86"/>
        <v>38.668898702730047</v>
      </c>
      <c r="K443" s="13">
        <f t="shared" si="86"/>
        <v>2.1031524512137554</v>
      </c>
      <c r="L443" s="13">
        <f t="shared" si="83"/>
        <v>1031.0216641713696</v>
      </c>
      <c r="M443" s="3">
        <v>0</v>
      </c>
      <c r="N443" s="3">
        <f t="shared" si="80"/>
        <v>230.97551683119312</v>
      </c>
      <c r="O443" s="3">
        <f t="shared" si="76"/>
        <v>277.15064034632701</v>
      </c>
      <c r="P443" s="3">
        <f t="shared" si="77"/>
        <v>207.12359039581386</v>
      </c>
      <c r="Q443" s="3">
        <f t="shared" si="78"/>
        <v>38.668898707754273</v>
      </c>
      <c r="R443" s="3">
        <f t="shared" si="79"/>
        <v>2.1031524512137554</v>
      </c>
      <c r="S443" s="3">
        <f t="shared" si="81"/>
        <v>1031.0217987323019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17351.166211553274</v>
      </c>
      <c r="G444" s="13">
        <f t="shared" si="86"/>
        <v>232.03913512084748</v>
      </c>
      <c r="H444" s="13">
        <f t="shared" si="86"/>
        <v>278.02456191366394</v>
      </c>
      <c r="I444" s="13">
        <f t="shared" si="86"/>
        <v>206.9617228609973</v>
      </c>
      <c r="J444" s="13">
        <f t="shared" si="86"/>
        <v>38.505403247937636</v>
      </c>
      <c r="K444" s="13">
        <f t="shared" si="86"/>
        <v>2.0938413071864646</v>
      </c>
      <c r="L444" s="13">
        <f t="shared" si="83"/>
        <v>1032.6246644506327</v>
      </c>
      <c r="M444" s="3">
        <v>0</v>
      </c>
      <c r="N444" s="3">
        <f t="shared" si="80"/>
        <v>232.03919615371132</v>
      </c>
      <c r="O444" s="3">
        <f t="shared" si="76"/>
        <v>278.02462037503329</v>
      </c>
      <c r="P444" s="3">
        <f t="shared" si="77"/>
        <v>206.96173756139726</v>
      </c>
      <c r="Q444" s="3">
        <f t="shared" si="78"/>
        <v>38.505403252674846</v>
      </c>
      <c r="R444" s="3">
        <f t="shared" si="79"/>
        <v>2.0938413071864646</v>
      </c>
      <c r="S444" s="3">
        <f t="shared" si="81"/>
        <v>1032.6247986500032</v>
      </c>
    </row>
    <row r="445" spans="1:19">
      <c r="E445" s="4">
        <f t="shared" si="82"/>
        <v>2189</v>
      </c>
      <c r="F445" s="5">
        <f>F444*SUM(economy!Z235:AB235)/SUM(economy!Z234:AB234)</f>
        <v>17274.857238898996</v>
      </c>
      <c r="G445" s="13">
        <f t="shared" si="86"/>
        <v>233.09812648587186</v>
      </c>
      <c r="H445" s="13">
        <f t="shared" si="86"/>
        <v>278.88892551571053</v>
      </c>
      <c r="I445" s="13">
        <f t="shared" si="86"/>
        <v>206.79050312464994</v>
      </c>
      <c r="J445" s="13">
        <f t="shared" si="86"/>
        <v>38.342232471598784</v>
      </c>
      <c r="K445" s="13">
        <f t="shared" si="86"/>
        <v>2.0845876917078141</v>
      </c>
      <c r="L445" s="13">
        <f t="shared" si="83"/>
        <v>1034.2043752895388</v>
      </c>
      <c r="M445" s="3">
        <v>0</v>
      </c>
      <c r="N445" s="3">
        <f t="shared" si="80"/>
        <v>233.0981875187357</v>
      </c>
      <c r="O445" s="3">
        <f t="shared" si="76"/>
        <v>278.88898381625091</v>
      </c>
      <c r="P445" s="3">
        <f t="shared" si="77"/>
        <v>206.79051762773207</v>
      </c>
      <c r="Q445" s="3">
        <f t="shared" si="78"/>
        <v>38.342232476065369</v>
      </c>
      <c r="R445" s="3">
        <f t="shared" si="79"/>
        <v>2.0845876917078141</v>
      </c>
      <c r="S445" s="3">
        <f t="shared" si="81"/>
        <v>1034.2045091304919</v>
      </c>
    </row>
    <row r="446" spans="1:19">
      <c r="E446" s="4">
        <f t="shared" si="82"/>
        <v>2190</v>
      </c>
      <c r="F446" s="5">
        <f>F445*SUM(economy!Z236:AB236)/SUM(economy!Z235:AB235)</f>
        <v>17199.055775166846</v>
      </c>
      <c r="G446" s="13">
        <f t="shared" si="86"/>
        <v>234.15246049575771</v>
      </c>
      <c r="H446" s="13">
        <f t="shared" si="86"/>
        <v>279.74374606589231</v>
      </c>
      <c r="I446" s="13">
        <f t="shared" si="86"/>
        <v>206.61011734625544</v>
      </c>
      <c r="J446" s="13">
        <f t="shared" si="86"/>
        <v>38.179426676537467</v>
      </c>
      <c r="K446" s="13">
        <f t="shared" si="86"/>
        <v>2.0753925093310333</v>
      </c>
      <c r="L446" s="13">
        <f t="shared" si="83"/>
        <v>1035.7611430937739</v>
      </c>
      <c r="M446" s="3">
        <v>0</v>
      </c>
      <c r="N446" s="3">
        <f t="shared" si="80"/>
        <v>234.15252152862155</v>
      </c>
      <c r="O446" s="3">
        <f t="shared" si="76"/>
        <v>279.74380420604615</v>
      </c>
      <c r="P446" s="3">
        <f t="shared" si="77"/>
        <v>206.61013165466827</v>
      </c>
      <c r="Q446" s="3">
        <f t="shared" si="78"/>
        <v>38.17942668074889</v>
      </c>
      <c r="R446" s="3">
        <f t="shared" si="79"/>
        <v>2.0753925093310333</v>
      </c>
      <c r="S446" s="3">
        <f t="shared" si="81"/>
        <v>1035.7612765794158</v>
      </c>
    </row>
    <row r="447" spans="1:19">
      <c r="E447" s="4">
        <f t="shared" si="82"/>
        <v>2191</v>
      </c>
      <c r="F447" s="5">
        <f>F446*SUM(economy!Z237:AB237)/SUM(economy!Z236:AB236)</f>
        <v>17123.767386330372</v>
      </c>
      <c r="G447" s="13">
        <f t="shared" si="86"/>
        <v>235.20216812522798</v>
      </c>
      <c r="H447" s="13">
        <f t="shared" si="86"/>
        <v>280.58909747085022</v>
      </c>
      <c r="I447" s="13">
        <f t="shared" si="86"/>
        <v>206.42076480354731</v>
      </c>
      <c r="J447" s="13">
        <f t="shared" si="86"/>
        <v>38.017024579295636</v>
      </c>
      <c r="K447" s="13">
        <f t="shared" si="86"/>
        <v>2.066256595132038</v>
      </c>
      <c r="L447" s="13">
        <f t="shared" si="83"/>
        <v>1037.2953115740531</v>
      </c>
      <c r="M447" s="3">
        <v>0</v>
      </c>
      <c r="N447" s="3">
        <f t="shared" si="80"/>
        <v>235.20222915809182</v>
      </c>
      <c r="O447" s="3">
        <f t="shared" si="76"/>
        <v>280.58915545105879</v>
      </c>
      <c r="P447" s="3">
        <f t="shared" si="77"/>
        <v>206.42077891990382</v>
      </c>
      <c r="Q447" s="3">
        <f t="shared" si="78"/>
        <v>38.017024583266476</v>
      </c>
      <c r="R447" s="3">
        <f t="shared" si="79"/>
        <v>2.066256595132038</v>
      </c>
      <c r="S447" s="3">
        <f t="shared" si="81"/>
        <v>1037.2954447074528</v>
      </c>
    </row>
    <row r="448" spans="1:19">
      <c r="E448" s="4">
        <f t="shared" si="82"/>
        <v>2192</v>
      </c>
      <c r="F448" s="5">
        <f>F447*SUM(economy!Z238:AB238)/SUM(economy!Z237:AB237)</f>
        <v>17048.997121205448</v>
      </c>
      <c r="G448" s="13">
        <f t="shared" si="86"/>
        <v>236.24728068871295</v>
      </c>
      <c r="H448" s="13">
        <f t="shared" si="86"/>
        <v>281.42505395653239</v>
      </c>
      <c r="I448" s="13">
        <f t="shared" si="86"/>
        <v>206.22264293563333</v>
      </c>
      <c r="J448" s="13">
        <f t="shared" si="86"/>
        <v>37.855063337944209</v>
      </c>
      <c r="K448" s="13">
        <f t="shared" si="86"/>
        <v>2.0571807169232859</v>
      </c>
      <c r="L448" s="13">
        <f t="shared" si="83"/>
        <v>1038.8072216357461</v>
      </c>
      <c r="M448" s="3">
        <v>0</v>
      </c>
      <c r="N448" s="3">
        <f t="shared" si="80"/>
        <v>236.24734172157679</v>
      </c>
      <c r="O448" s="3">
        <f t="shared" si="76"/>
        <v>281.42511177723571</v>
      </c>
      <c r="P448" s="3">
        <f t="shared" si="77"/>
        <v>206.2226568625114</v>
      </c>
      <c r="Q448" s="3">
        <f t="shared" si="78"/>
        <v>37.855063341688208</v>
      </c>
      <c r="R448" s="3">
        <f t="shared" si="79"/>
        <v>2.0571807169232859</v>
      </c>
      <c r="S448" s="3">
        <f t="shared" si="81"/>
        <v>1038.8073544199353</v>
      </c>
    </row>
    <row r="449" spans="5:19">
      <c r="E449" s="4">
        <f t="shared" si="82"/>
        <v>2193</v>
      </c>
      <c r="F449" s="5">
        <f>F448*SUM(economy!Z239:AB239)/SUM(economy!Z238:AB238)</f>
        <v>16974.749529154433</v>
      </c>
      <c r="G449" s="13">
        <f t="shared" si="86"/>
        <v>237.28782980878651</v>
      </c>
      <c r="H449" s="13">
        <f t="shared" si="86"/>
        <v>282.25169001875651</v>
      </c>
      <c r="I449" s="13">
        <f t="shared" si="86"/>
        <v>206.01594728997941</v>
      </c>
      <c r="J449" s="13">
        <f t="shared" si="86"/>
        <v>37.693578580414353</v>
      </c>
      <c r="K449" s="13">
        <f t="shared" si="86"/>
        <v>2.0481655774401828</v>
      </c>
      <c r="L449" s="13">
        <f t="shared" si="83"/>
        <v>1040.2972112753769</v>
      </c>
      <c r="M449" s="3">
        <v>0</v>
      </c>
      <c r="N449" s="3">
        <f t="shared" si="80"/>
        <v>237.28789084165035</v>
      </c>
      <c r="O449" s="3">
        <f t="shared" si="76"/>
        <v>282.25174768039335</v>
      </c>
      <c r="P449" s="3">
        <f t="shared" si="77"/>
        <v>206.01596102992235</v>
      </c>
      <c r="Q449" s="3">
        <f t="shared" si="78"/>
        <v>37.693578583944472</v>
      </c>
      <c r="R449" s="3">
        <f t="shared" si="79"/>
        <v>2.0481655774401828</v>
      </c>
      <c r="S449" s="3">
        <f t="shared" si="81"/>
        <v>1040.2973437133505</v>
      </c>
    </row>
    <row r="450" spans="5:19">
      <c r="E450" s="4">
        <f t="shared" si="82"/>
        <v>2194</v>
      </c>
      <c r="F450" s="5">
        <f>F449*SUM(economy!Z240:AB240)/SUM(economy!Z239:AB239)</f>
        <v>16901.028677514467</v>
      </c>
      <c r="G450" s="13">
        <f t="shared" si="86"/>
        <v>238.32384738568325</v>
      </c>
      <c r="H450" s="13">
        <f t="shared" si="86"/>
        <v>283.06908037557002</v>
      </c>
      <c r="I450" s="13">
        <f t="shared" si="86"/>
        <v>205.80087147276524</v>
      </c>
      <c r="J450" s="13">
        <f t="shared" si="86"/>
        <v>37.53260443328827</v>
      </c>
      <c r="K450" s="13">
        <f t="shared" si="86"/>
        <v>2.0392118164983852</v>
      </c>
      <c r="L450" s="13">
        <f t="shared" si="83"/>
        <v>1041.7656154838053</v>
      </c>
      <c r="M450" s="3">
        <v>0</v>
      </c>
      <c r="N450" s="3">
        <f t="shared" si="80"/>
        <v>238.32390841854709</v>
      </c>
      <c r="O450" s="3">
        <f t="shared" si="76"/>
        <v>283.06913787857798</v>
      </c>
      <c r="P450" s="3">
        <f t="shared" si="77"/>
        <v>205.80088502828221</v>
      </c>
      <c r="Q450" s="3">
        <f t="shared" si="78"/>
        <v>37.532604436616722</v>
      </c>
      <c r="R450" s="3">
        <f t="shared" si="79"/>
        <v>2.0392118164983852</v>
      </c>
      <c r="S450" s="3">
        <f t="shared" si="81"/>
        <v>1041.7657475785222</v>
      </c>
    </row>
    <row r="451" spans="5:19">
      <c r="E451" s="4">
        <f t="shared" si="82"/>
        <v>2195</v>
      </c>
      <c r="F451" s="5">
        <f>F450*SUM(economy!Z241:AB241)/SUM(economy!Z240:AB240)</f>
        <v>16827.838168739629</v>
      </c>
      <c r="G451" s="13">
        <f t="shared" si="86"/>
        <v>239.35536556787898</v>
      </c>
      <c r="H451" s="13">
        <f t="shared" si="86"/>
        <v>283.87729992137855</v>
      </c>
      <c r="I451" s="13">
        <f t="shared" si="86"/>
        <v>205.57760710252452</v>
      </c>
      <c r="J451" s="13">
        <f t="shared" si="86"/>
        <v>37.372173550990773</v>
      </c>
      <c r="K451" s="13">
        <f t="shared" si="86"/>
        <v>2.0303200131205008</v>
      </c>
      <c r="L451" s="13">
        <f t="shared" si="83"/>
        <v>1043.2127661558934</v>
      </c>
      <c r="M451" s="3">
        <v>0</v>
      </c>
      <c r="N451" s="3">
        <f t="shared" si="80"/>
        <v>239.35542660074282</v>
      </c>
      <c r="O451" s="3">
        <f t="shared" si="76"/>
        <v>283.877357266194</v>
      </c>
      <c r="P451" s="3">
        <f t="shared" si="77"/>
        <v>205.577620476091</v>
      </c>
      <c r="Q451" s="3">
        <f t="shared" si="78"/>
        <v>37.372173554129084</v>
      </c>
      <c r="R451" s="3">
        <f t="shared" si="79"/>
        <v>2.0303200131205008</v>
      </c>
      <c r="S451" s="3">
        <f t="shared" si="81"/>
        <v>1043.2128979102772</v>
      </c>
    </row>
    <row r="452" spans="5:19">
      <c r="E452" s="4">
        <f t="shared" si="82"/>
        <v>2196</v>
      </c>
      <c r="F452" s="5">
        <f>F451*SUM(economy!Z242:AB242)/SUM(economy!Z241:AB241)</f>
        <v>16755.181157248771</v>
      </c>
      <c r="G452" s="13">
        <f t="shared" si="86"/>
        <v>240.38241672371754</v>
      </c>
      <c r="H452" s="13">
        <f t="shared" si="86"/>
        <v>284.67642368280946</v>
      </c>
      <c r="I452" s="13">
        <f t="shared" si="86"/>
        <v>205.34634376698267</v>
      </c>
      <c r="J452" s="13">
        <f t="shared" si="86"/>
        <v>37.212317145325315</v>
      </c>
      <c r="K452" s="13">
        <f t="shared" si="86"/>
        <v>2.0214906876307928</v>
      </c>
      <c r="L452" s="13">
        <f t="shared" si="83"/>
        <v>1044.6389920064657</v>
      </c>
      <c r="M452" s="3">
        <v>0</v>
      </c>
      <c r="N452" s="3">
        <f t="shared" si="80"/>
        <v>240.38247775658138</v>
      </c>
      <c r="O452" s="3">
        <f t="shared" si="76"/>
        <v>284.67648086986765</v>
      </c>
      <c r="P452" s="3">
        <f t="shared" si="77"/>
        <v>205.3463569610409</v>
      </c>
      <c r="Q452" s="3">
        <f t="shared" si="78"/>
        <v>37.212317148284342</v>
      </c>
      <c r="R452" s="3">
        <f t="shared" si="79"/>
        <v>2.0214906876307928</v>
      </c>
      <c r="S452" s="3">
        <f t="shared" si="81"/>
        <v>1044.6391234234052</v>
      </c>
    </row>
    <row r="453" spans="5:19">
      <c r="E453" s="4">
        <f t="shared" si="82"/>
        <v>2197</v>
      </c>
      <c r="F453" s="5">
        <f>F452*SUM(economy!Z243:AB243)/SUM(economy!Z242:AB242)</f>
        <v>16683.06036597089</v>
      </c>
      <c r="G453" s="13">
        <f t="shared" si="86"/>
        <v>241.40503341406605</v>
      </c>
      <c r="H453" s="13">
        <f t="shared" si="86"/>
        <v>285.46652677627924</v>
      </c>
      <c r="I453" s="13">
        <f t="shared" si="86"/>
        <v>205.10726898300524</v>
      </c>
      <c r="J453" s="13">
        <f t="shared" si="86"/>
        <v>37.053065015300078</v>
      </c>
      <c r="K453" s="13">
        <f t="shared" si="86"/>
        <v>2.0127243037166624</v>
      </c>
      <c r="L453" s="13">
        <f t="shared" si="83"/>
        <v>1046.0446184923671</v>
      </c>
      <c r="M453" s="3">
        <v>0</v>
      </c>
      <c r="N453" s="3">
        <f t="shared" si="80"/>
        <v>241.40509444692989</v>
      </c>
      <c r="O453" s="3">
        <f t="shared" si="76"/>
        <v>285.46658380601411</v>
      </c>
      <c r="P453" s="3">
        <f t="shared" si="77"/>
        <v>205.1072819999647</v>
      </c>
      <c r="Q453" s="3">
        <f t="shared" si="78"/>
        <v>37.053065018090066</v>
      </c>
      <c r="R453" s="3">
        <f t="shared" si="79"/>
        <v>2.0127243037166624</v>
      </c>
      <c r="S453" s="3">
        <f t="shared" si="81"/>
        <v>1046.0447495747153</v>
      </c>
    </row>
    <row r="454" spans="5:19">
      <c r="E454" s="4">
        <f t="shared" si="82"/>
        <v>2198</v>
      </c>
      <c r="F454" s="5">
        <f>F453*SUM(economy!Z244:AB244)/SUM(economy!Z243:AB243)</f>
        <v>16611.478102581259</v>
      </c>
      <c r="G454" s="13">
        <f t="shared" si="86"/>
        <v>242.42324836597976</v>
      </c>
      <c r="H454" s="13">
        <f t="shared" si="86"/>
        <v>286.24768436723093</v>
      </c>
      <c r="I454" s="13">
        <f t="shared" si="86"/>
        <v>204.8605681595694</v>
      </c>
      <c r="J454" s="13">
        <f t="shared" si="86"/>
        <v>36.894445577192215</v>
      </c>
      <c r="K454" s="13">
        <f t="shared" si="86"/>
        <v>2.0040212704557767</v>
      </c>
      <c r="L454" s="13">
        <f t="shared" si="83"/>
        <v>1047.4299677404281</v>
      </c>
      <c r="M454" s="3">
        <v>0</v>
      </c>
      <c r="N454" s="3">
        <f t="shared" si="80"/>
        <v>242.4233093988436</v>
      </c>
      <c r="O454" s="3">
        <f t="shared" si="76"/>
        <v>286.2477412400753</v>
      </c>
      <c r="P454" s="3">
        <f t="shared" si="77"/>
        <v>204.86058100180722</v>
      </c>
      <c r="Q454" s="3">
        <f t="shared" si="78"/>
        <v>36.894445579822822</v>
      </c>
      <c r="R454" s="3">
        <f t="shared" si="79"/>
        <v>2.0040212704557767</v>
      </c>
      <c r="S454" s="3">
        <f t="shared" si="81"/>
        <v>1047.4300984910046</v>
      </c>
    </row>
    <row r="455" spans="5:19">
      <c r="E455" s="4">
        <f t="shared" si="82"/>
        <v>2199</v>
      </c>
      <c r="F455" s="5">
        <f>F454*SUM(economy!Z245:AB245)/SUM(economy!Z244:AB244)</f>
        <v>16540.436275422548</v>
      </c>
      <c r="G455" s="13">
        <f t="shared" ref="G455:K470" si="87">G454*(1-G$5)+G$4*$F454*$L$4/1000</f>
        <v>243.43709444735796</v>
      </c>
      <c r="H455" s="13">
        <f t="shared" si="87"/>
        <v>287.01997163100827</v>
      </c>
      <c r="I455" s="13">
        <f t="shared" si="87"/>
        <v>204.60642456367191</v>
      </c>
      <c r="J455" s="13">
        <f t="shared" si="87"/>
        <v>36.736485894800197</v>
      </c>
      <c r="K455" s="13">
        <f t="shared" si="87"/>
        <v>1.9953819443078451</v>
      </c>
      <c r="L455" s="13">
        <f t="shared" si="83"/>
        <v>1048.7953584811462</v>
      </c>
      <c r="M455" s="3">
        <v>0</v>
      </c>
      <c r="N455" s="3">
        <f t="shared" si="80"/>
        <v>243.4371554802218</v>
      </c>
      <c r="O455" s="3">
        <f t="shared" ref="O455:O518" si="88">O454*(1-O$5)+O$4*($F454+$M454)*$L$4/1000</f>
        <v>287.02002834739375</v>
      </c>
      <c r="P455" s="3">
        <f t="shared" ref="P455:P518" si="89">P454*(1-P$5)+P$4*($F454+$M454)*$L$4/1000</f>
        <v>204.60643723353328</v>
      </c>
      <c r="Q455" s="3">
        <f t="shared" ref="Q455:Q518" si="90">Q454*(1-Q$5)+Q$4*($F454+$M454)*$L$4/1000</f>
        <v>36.736485897280524</v>
      </c>
      <c r="R455" s="3">
        <f t="shared" ref="R455:R518" si="91">R454*(1-R$5)+R$4*($F454+$M454)*$L$4/1000</f>
        <v>1.9953819443078451</v>
      </c>
      <c r="S455" s="3">
        <f t="shared" si="81"/>
        <v>1048.7954889027374</v>
      </c>
    </row>
    <row r="456" spans="5:19">
      <c r="E456" s="4">
        <f t="shared" si="82"/>
        <v>2200</v>
      </c>
      <c r="F456" s="5">
        <f>F455*SUM(economy!Z246:AB246)/SUM(economy!Z245:AB245)</f>
        <v>16469.936409105685</v>
      </c>
      <c r="G456" s="13">
        <f t="shared" si="87"/>
        <v>244.44660464257154</v>
      </c>
      <c r="H456" s="13">
        <f t="shared" si="87"/>
        <v>287.78346371533263</v>
      </c>
      <c r="I456" s="13">
        <f t="shared" si="87"/>
        <v>204.34501928908634</v>
      </c>
      <c r="J456" s="13">
        <f t="shared" si="87"/>
        <v>36.579211709836656</v>
      </c>
      <c r="K456" s="13">
        <f t="shared" si="87"/>
        <v>1.9868066310701629</v>
      </c>
      <c r="L456" s="13">
        <f t="shared" si="83"/>
        <v>1050.1411059878974</v>
      </c>
      <c r="M456" s="3">
        <v>0</v>
      </c>
      <c r="N456" s="3">
        <f t="shared" ref="N456:N519" si="92">N455*(1-N$5)+N$4*($F455+$M455)*$L$4/1000</f>
        <v>244.44666567543538</v>
      </c>
      <c r="O456" s="3">
        <f t="shared" si="88"/>
        <v>287.78352027568963</v>
      </c>
      <c r="P456" s="3">
        <f t="shared" si="89"/>
        <v>204.34503178888502</v>
      </c>
      <c r="Q456" s="3">
        <f t="shared" si="90"/>
        <v>36.579211712175287</v>
      </c>
      <c r="R456" s="3">
        <f t="shared" si="91"/>
        <v>1.9868066310701629</v>
      </c>
      <c r="S456" s="3">
        <f t="shared" ref="S456:S519" si="93">SUM(N456:R456,S$5)</f>
        <v>1050.1412360832555</v>
      </c>
    </row>
    <row r="457" spans="5:19">
      <c r="E457" s="4">
        <f t="shared" si="82"/>
        <v>2201</v>
      </c>
      <c r="F457" s="5">
        <f>F456*SUM(economy!Z247:AB247)/SUM(economy!Z246:AB246)</f>
        <v>16399.979659786142</v>
      </c>
      <c r="G457" s="13">
        <f t="shared" si="87"/>
        <v>245.45181202904277</v>
      </c>
      <c r="H457" s="13">
        <f t="shared" si="87"/>
        <v>288.53823570434753</v>
      </c>
      <c r="I457" s="13">
        <f t="shared" si="87"/>
        <v>204.07653122788361</v>
      </c>
      <c r="J457" s="13">
        <f t="shared" si="87"/>
        <v>36.422647472416052</v>
      </c>
      <c r="K457" s="13">
        <f t="shared" si="87"/>
        <v>1.978295587796143</v>
      </c>
      <c r="L457" s="13">
        <f t="shared" si="83"/>
        <v>1051.4675220214863</v>
      </c>
      <c r="M457" s="3">
        <v>0</v>
      </c>
      <c r="N457" s="3">
        <f t="shared" si="92"/>
        <v>245.45187306190661</v>
      </c>
      <c r="O457" s="3">
        <f t="shared" si="88"/>
        <v>288.53829210910533</v>
      </c>
      <c r="P457" s="3">
        <f t="shared" si="89"/>
        <v>204.07654355990229</v>
      </c>
      <c r="Q457" s="3">
        <f t="shared" si="90"/>
        <v>36.422647474621087</v>
      </c>
      <c r="R457" s="3">
        <f t="shared" si="91"/>
        <v>1.978295587796143</v>
      </c>
      <c r="S457" s="3">
        <f t="shared" si="93"/>
        <v>1051.4676517933317</v>
      </c>
    </row>
    <row r="458" spans="5:19">
      <c r="E458" s="4">
        <f t="shared" ref="E458:E521" si="94">1+E457</f>
        <v>2202</v>
      </c>
      <c r="F458" s="5">
        <f>F457*SUM(economy!Z248:AB248)/SUM(economy!Z247:AB247)</f>
        <v>16330.566830112202</v>
      </c>
      <c r="G458" s="13">
        <f t="shared" si="87"/>
        <v>246.45274975475741</v>
      </c>
      <c r="H458" s="13">
        <f t="shared" si="87"/>
        <v>289.28436258419714</v>
      </c>
      <c r="I458" s="13">
        <f t="shared" si="87"/>
        <v>203.80113704462985</v>
      </c>
      <c r="J458" s="13">
        <f t="shared" si="87"/>
        <v>36.266816371593677</v>
      </c>
      <c r="K458" s="13">
        <f t="shared" si="87"/>
        <v>1.9698490246761615</v>
      </c>
      <c r="L458" s="13">
        <f t="shared" ref="L458:L521" si="95">SUM(G458:K458,L$5)</f>
        <v>1052.7749147798543</v>
      </c>
      <c r="M458" s="3">
        <v>0</v>
      </c>
      <c r="N458" s="3">
        <f t="shared" si="92"/>
        <v>246.45281078762125</v>
      </c>
      <c r="O458" s="3">
        <f t="shared" si="88"/>
        <v>289.28441883378377</v>
      </c>
      <c r="P458" s="3">
        <f t="shared" si="89"/>
        <v>203.80114921112059</v>
      </c>
      <c r="Q458" s="3">
        <f t="shared" si="90"/>
        <v>36.266816373672739</v>
      </c>
      <c r="R458" s="3">
        <f t="shared" si="91"/>
        <v>1.9698490246761615</v>
      </c>
      <c r="S458" s="3">
        <f t="shared" si="93"/>
        <v>1052.7750442308745</v>
      </c>
    </row>
    <row r="459" spans="5:19">
      <c r="E459" s="4">
        <f t="shared" si="94"/>
        <v>2203</v>
      </c>
      <c r="F459" s="5">
        <f>F458*SUM(economy!Z249:AB249)/SUM(economy!Z248:AB248)</f>
        <v>16261.698383842619</v>
      </c>
      <c r="G459" s="13">
        <f t="shared" si="87"/>
        <v>247.44945101668912</v>
      </c>
      <c r="H459" s="13">
        <f t="shared" si="87"/>
        <v>290.0219192101024</v>
      </c>
      <c r="I459" s="13">
        <f t="shared" si="87"/>
        <v>203.51901115317622</v>
      </c>
      <c r="J459" s="13">
        <f t="shared" si="87"/>
        <v>36.111740365914542</v>
      </c>
      <c r="K459" s="13">
        <f t="shared" si="87"/>
        <v>1.9614671068801433</v>
      </c>
      <c r="L459" s="13">
        <f t="shared" si="95"/>
        <v>1054.0635888527627</v>
      </c>
      <c r="M459" s="3">
        <v>0</v>
      </c>
      <c r="N459" s="3">
        <f t="shared" si="92"/>
        <v>247.44951204955296</v>
      </c>
      <c r="O459" s="3">
        <f t="shared" si="88"/>
        <v>290.02197530494476</v>
      </c>
      <c r="P459" s="3">
        <f t="shared" si="89"/>
        <v>203.51902315636082</v>
      </c>
      <c r="Q459" s="3">
        <f t="shared" si="90"/>
        <v>36.111740367874837</v>
      </c>
      <c r="R459" s="3">
        <f t="shared" si="91"/>
        <v>1.9614671068801433</v>
      </c>
      <c r="S459" s="3">
        <f t="shared" si="93"/>
        <v>1054.0637179856135</v>
      </c>
    </row>
    <row r="460" spans="5:19">
      <c r="E460" s="4">
        <f t="shared" si="94"/>
        <v>2204</v>
      </c>
      <c r="F460" s="5">
        <f>F459*SUM(economy!Z250:AB250)/SUM(economy!Z249:AB249)</f>
        <v>16193.374460131088</v>
      </c>
      <c r="G460" s="13">
        <f t="shared" si="87"/>
        <v>248.44194904011613</v>
      </c>
      <c r="H460" s="13">
        <f t="shared" si="87"/>
        <v>290.75098027490077</v>
      </c>
      <c r="I460" s="13">
        <f t="shared" si="87"/>
        <v>203.23032569595637</v>
      </c>
      <c r="J460" s="13">
        <f t="shared" si="87"/>
        <v>35.957440213932784</v>
      </c>
      <c r="K460" s="13">
        <f t="shared" si="87"/>
        <v>1.9531499563614241</v>
      </c>
      <c r="L460" s="13">
        <f t="shared" si="95"/>
        <v>1055.3338451812674</v>
      </c>
      <c r="M460" s="3">
        <v>0</v>
      </c>
      <c r="N460" s="3">
        <f t="shared" si="92"/>
        <v>248.44201007297997</v>
      </c>
      <c r="O460" s="3">
        <f t="shared" si="88"/>
        <v>290.75103621542456</v>
      </c>
      <c r="P460" s="3">
        <f t="shared" si="89"/>
        <v>203.23033753802682</v>
      </c>
      <c r="Q460" s="3">
        <f t="shared" si="90"/>
        <v>35.957440215781098</v>
      </c>
      <c r="R460" s="3">
        <f t="shared" si="91"/>
        <v>1.9531499563614241</v>
      </c>
      <c r="S460" s="3">
        <f t="shared" si="93"/>
        <v>1055.3339739985738</v>
      </c>
    </row>
    <row r="461" spans="5:19">
      <c r="E461" s="4">
        <f t="shared" si="94"/>
        <v>2205</v>
      </c>
      <c r="F461" s="5">
        <f>F460*SUM(economy!Z251:AB251)/SUM(economy!Z250:AB250)</f>
        <v>16125.594887476567</v>
      </c>
      <c r="G461" s="13">
        <f t="shared" si="87"/>
        <v>249.43027705880957</v>
      </c>
      <c r="H461" s="13">
        <f t="shared" si="87"/>
        <v>291.47162027901356</v>
      </c>
      <c r="I461" s="13">
        <f t="shared" si="87"/>
        <v>202.93525052570797</v>
      </c>
      <c r="J461" s="13">
        <f t="shared" si="87"/>
        <v>35.803935504664217</v>
      </c>
      <c r="K461" s="13">
        <f t="shared" si="87"/>
        <v>1.9448976536214779</v>
      </c>
      <c r="L461" s="13">
        <f t="shared" si="95"/>
        <v>1056.5859810218167</v>
      </c>
      <c r="M461" s="3">
        <v>0</v>
      </c>
      <c r="N461" s="3">
        <f t="shared" si="92"/>
        <v>249.43033809167341</v>
      </c>
      <c r="O461" s="3">
        <f t="shared" si="88"/>
        <v>291.47167606564329</v>
      </c>
      <c r="P461" s="3">
        <f t="shared" si="89"/>
        <v>202.93526220882688</v>
      </c>
      <c r="Q461" s="3">
        <f t="shared" si="90"/>
        <v>35.803935506406937</v>
      </c>
      <c r="R461" s="3">
        <f t="shared" si="91"/>
        <v>1.9448976536214779</v>
      </c>
      <c r="S461" s="3">
        <f t="shared" si="93"/>
        <v>1056.5861095261721</v>
      </c>
    </row>
    <row r="462" spans="5:19">
      <c r="E462" s="4">
        <f t="shared" si="94"/>
        <v>2206</v>
      </c>
      <c r="F462" s="5">
        <f>F461*SUM(economy!Z252:AB252)/SUM(economy!Z251:AB251)</f>
        <v>16058.359197338339</v>
      </c>
      <c r="G462" s="13">
        <f t="shared" si="87"/>
        <v>250.41446829607338</v>
      </c>
      <c r="H462" s="13">
        <f t="shared" si="87"/>
        <v>292.18391350180576</v>
      </c>
      <c r="I462" s="13">
        <f t="shared" si="87"/>
        <v>202.63395318953522</v>
      </c>
      <c r="J462" s="13">
        <f t="shared" si="87"/>
        <v>35.651244687936526</v>
      </c>
      <c r="K462" s="13">
        <f t="shared" si="87"/>
        <v>1.9367102394352247</v>
      </c>
      <c r="L462" s="13">
        <f t="shared" si="95"/>
        <v>1057.8202899147859</v>
      </c>
      <c r="M462" s="3">
        <v>0</v>
      </c>
      <c r="N462" s="3">
        <f t="shared" si="92"/>
        <v>250.41452932893722</v>
      </c>
      <c r="O462" s="3">
        <f t="shared" si="88"/>
        <v>292.1839691349648</v>
      </c>
      <c r="P462" s="3">
        <f t="shared" si="89"/>
        <v>202.6339647158361</v>
      </c>
      <c r="Q462" s="3">
        <f t="shared" si="90"/>
        <v>35.651244689579684</v>
      </c>
      <c r="R462" s="3">
        <f t="shared" si="91"/>
        <v>1.9367102394352247</v>
      </c>
      <c r="S462" s="3">
        <f t="shared" si="93"/>
        <v>1057.8204181087531</v>
      </c>
    </row>
    <row r="463" spans="5:19">
      <c r="E463" s="4">
        <f t="shared" si="94"/>
        <v>2207</v>
      </c>
      <c r="F463" s="5">
        <f>F462*SUM(economy!Z253:AB253)/SUM(economy!Z252:AB252)</f>
        <v>15991.666637415734</v>
      </c>
      <c r="G463" s="13">
        <f t="shared" si="87"/>
        <v>251.39455594661516</v>
      </c>
      <c r="H463" s="13">
        <f t="shared" si="87"/>
        <v>292.88793397430328</v>
      </c>
      <c r="I463" s="13">
        <f t="shared" si="87"/>
        <v>202.32659891523076</v>
      </c>
      <c r="J463" s="13">
        <f t="shared" si="87"/>
        <v>35.499385104603689</v>
      </c>
      <c r="K463" s="13">
        <f t="shared" si="87"/>
        <v>1.9285877165366874</v>
      </c>
      <c r="L463" s="13">
        <f t="shared" si="95"/>
        <v>1059.0370616572895</v>
      </c>
      <c r="M463" s="3">
        <v>0</v>
      </c>
      <c r="N463" s="3">
        <f t="shared" si="92"/>
        <v>251.394616979479</v>
      </c>
      <c r="O463" s="3">
        <f t="shared" si="88"/>
        <v>292.88798945441386</v>
      </c>
      <c r="P463" s="3">
        <f t="shared" si="89"/>
        <v>202.32661028681855</v>
      </c>
      <c r="Q463" s="3">
        <f t="shared" si="90"/>
        <v>35.499385106152978</v>
      </c>
      <c r="R463" s="3">
        <f t="shared" si="91"/>
        <v>1.9285877165366874</v>
      </c>
      <c r="S463" s="3">
        <f t="shared" si="93"/>
        <v>1059.0371895434009</v>
      </c>
    </row>
    <row r="464" spans="5:19">
      <c r="E464" s="4">
        <f t="shared" si="94"/>
        <v>2208</v>
      </c>
      <c r="F464" s="5">
        <f>F463*SUM(economy!Z254:AB254)/SUM(economy!Z253:AB253)</f>
        <v>15925.516184592603</v>
      </c>
      <c r="G464" s="13">
        <f t="shared" si="87"/>
        <v>252.37057315922738</v>
      </c>
      <c r="H464" s="13">
        <f t="shared" si="87"/>
        <v>293.58375545323184</v>
      </c>
      <c r="I464" s="13">
        <f t="shared" si="87"/>
        <v>202.0133505997764</v>
      </c>
      <c r="J464" s="13">
        <f t="shared" si="87"/>
        <v>35.348373016593037</v>
      </c>
      <c r="K464" s="13">
        <f t="shared" si="87"/>
        <v>1.9205300512648535</v>
      </c>
      <c r="L464" s="13">
        <f t="shared" si="95"/>
        <v>1060.2365822800937</v>
      </c>
      <c r="M464" s="3">
        <v>0</v>
      </c>
      <c r="N464" s="3">
        <f t="shared" si="92"/>
        <v>252.37063419209122</v>
      </c>
      <c r="O464" s="3">
        <f t="shared" si="88"/>
        <v>293.58381078071494</v>
      </c>
      <c r="P464" s="3">
        <f t="shared" si="89"/>
        <v>202.01336181872773</v>
      </c>
      <c r="Q464" s="3">
        <f t="shared" si="90"/>
        <v>35.34837301805382</v>
      </c>
      <c r="R464" s="3">
        <f t="shared" si="91"/>
        <v>1.9205300512648535</v>
      </c>
      <c r="S464" s="3">
        <f t="shared" si="93"/>
        <v>1060.2367098608527</v>
      </c>
    </row>
    <row r="465" spans="5:19">
      <c r="E465" s="4">
        <f t="shared" si="94"/>
        <v>2209</v>
      </c>
      <c r="F465" s="5">
        <f>F464*SUM(economy!Z255:AB255)/SUM(economy!Z254:AB254)</f>
        <v>15859.906557547576</v>
      </c>
      <c r="G465" s="13">
        <f t="shared" si="87"/>
        <v>253.34255302025886</v>
      </c>
      <c r="H465" s="13">
        <f t="shared" si="87"/>
        <v>294.27145139634297</v>
      </c>
      <c r="I465" s="13">
        <f t="shared" si="87"/>
        <v>201.69436879994265</v>
      </c>
      <c r="J465" s="13">
        <f t="shared" si="87"/>
        <v>35.198223636755053</v>
      </c>
      <c r="K465" s="13">
        <f t="shared" si="87"/>
        <v>1.9125371751696658</v>
      </c>
      <c r="L465" s="13">
        <f t="shared" si="95"/>
        <v>1061.4191340284692</v>
      </c>
      <c r="M465" s="3">
        <v>0</v>
      </c>
      <c r="N465" s="3">
        <f t="shared" si="92"/>
        <v>253.3426140531227</v>
      </c>
      <c r="O465" s="3">
        <f t="shared" si="88"/>
        <v>294.27150657161849</v>
      </c>
      <c r="P465" s="3">
        <f t="shared" si="89"/>
        <v>201.6943798683063</v>
      </c>
      <c r="Q465" s="3">
        <f t="shared" si="90"/>
        <v>35.198223638132383</v>
      </c>
      <c r="R465" s="3">
        <f t="shared" si="91"/>
        <v>1.9125371751696658</v>
      </c>
      <c r="S465" s="3">
        <f t="shared" si="93"/>
        <v>1061.4192613063497</v>
      </c>
    </row>
    <row r="466" spans="5:19">
      <c r="E466" s="4">
        <f t="shared" si="94"/>
        <v>2210</v>
      </c>
      <c r="F466" s="5">
        <f>F465*SUM(economy!Z256:AB256)/SUM(economy!Z255:AB255)</f>
        <v>15794.836229031251</v>
      </c>
      <c r="G466" s="13">
        <f t="shared" si="87"/>
        <v>254.31052853785567</v>
      </c>
      <c r="H466" s="13">
        <f t="shared" si="87"/>
        <v>294.95109493899184</v>
      </c>
      <c r="I466" s="13">
        <f t="shared" si="87"/>
        <v>201.36981172490923</v>
      </c>
      <c r="J466" s="13">
        <f t="shared" si="87"/>
        <v>35.048951158488052</v>
      </c>
      <c r="K466" s="13">
        <f t="shared" si="87"/>
        <v>1.9046089865781326</v>
      </c>
      <c r="L466" s="13">
        <f t="shared" si="95"/>
        <v>1062.584995346823</v>
      </c>
      <c r="M466" s="3">
        <v>0</v>
      </c>
      <c r="N466" s="3">
        <f t="shared" si="92"/>
        <v>254.31058957071951</v>
      </c>
      <c r="O466" s="3">
        <f t="shared" si="88"/>
        <v>294.9511499624785</v>
      </c>
      <c r="P466" s="3">
        <f t="shared" si="89"/>
        <v>201.36982264470649</v>
      </c>
      <c r="Q466" s="3">
        <f t="shared" si="90"/>
        <v>35.048951159786697</v>
      </c>
      <c r="R466" s="3">
        <f t="shared" si="91"/>
        <v>1.9046089865781326</v>
      </c>
      <c r="S466" s="3">
        <f t="shared" si="93"/>
        <v>1062.5851223242694</v>
      </c>
    </row>
    <row r="467" spans="5:19">
      <c r="E467" s="4">
        <f t="shared" si="94"/>
        <v>2211</v>
      </c>
      <c r="F467" s="5">
        <f>F466*SUM(economy!Z257:AB257)/SUM(economy!Z256:AB256)</f>
        <v>15730.303437811979</v>
      </c>
      <c r="G467" s="13">
        <f t="shared" si="87"/>
        <v>255.27453262695147</v>
      </c>
      <c r="H467" s="13">
        <f t="shared" si="87"/>
        <v>295.62275887193238</v>
      </c>
      <c r="I467" s="13">
        <f t="shared" si="87"/>
        <v>201.03983523082888</v>
      </c>
      <c r="J467" s="13">
        <f t="shared" si="87"/>
        <v>34.900568785111524</v>
      </c>
      <c r="K467" s="13">
        <f t="shared" si="87"/>
        <v>1.8967453521206175</v>
      </c>
      <c r="L467" s="13">
        <f t="shared" si="95"/>
        <v>1063.7344408669451</v>
      </c>
      <c r="M467" s="3">
        <v>0</v>
      </c>
      <c r="N467" s="3">
        <f t="shared" si="92"/>
        <v>255.27459365981531</v>
      </c>
      <c r="O467" s="3">
        <f t="shared" si="88"/>
        <v>295.62281374404773</v>
      </c>
      <c r="P467" s="3">
        <f t="shared" si="89"/>
        <v>201.03984600405391</v>
      </c>
      <c r="Q467" s="3">
        <f t="shared" si="90"/>
        <v>34.900568786335981</v>
      </c>
      <c r="R467" s="3">
        <f t="shared" si="91"/>
        <v>1.8967453521206175</v>
      </c>
      <c r="S467" s="3">
        <f t="shared" si="93"/>
        <v>1063.7345675463737</v>
      </c>
    </row>
    <row r="468" spans="5:19">
      <c r="E468" s="4">
        <f t="shared" si="94"/>
        <v>2212</v>
      </c>
      <c r="F468" s="5">
        <f>F467*SUM(economy!Z258:AB258)/SUM(economy!Z257:AB257)</f>
        <v>15666.306200292584</v>
      </c>
      <c r="G468" s="13">
        <f t="shared" si="87"/>
        <v>256.23459809498695</v>
      </c>
      <c r="H468" s="13">
        <f t="shared" si="87"/>
        <v>296.28651562029512</v>
      </c>
      <c r="I468" s="13">
        <f t="shared" si="87"/>
        <v>200.70459281725891</v>
      </c>
      <c r="J468" s="13">
        <f t="shared" si="87"/>
        <v>34.753088758963486</v>
      </c>
      <c r="K468" s="13">
        <f t="shared" si="87"/>
        <v>1.8889461082174148</v>
      </c>
      <c r="L468" s="13">
        <f t="shared" si="95"/>
        <v>1064.867741399722</v>
      </c>
      <c r="M468" s="3">
        <v>0</v>
      </c>
      <c r="N468" s="3">
        <f t="shared" si="92"/>
        <v>256.23465912785076</v>
      </c>
      <c r="O468" s="3">
        <f t="shared" si="88"/>
        <v>296.28657034145562</v>
      </c>
      <c r="P468" s="3">
        <f t="shared" si="89"/>
        <v>200.70460344587909</v>
      </c>
      <c r="Q468" s="3">
        <f t="shared" si="90"/>
        <v>34.75308876011799</v>
      </c>
      <c r="R468" s="3">
        <f t="shared" si="91"/>
        <v>1.8889461082174148</v>
      </c>
      <c r="S468" s="3">
        <f t="shared" si="93"/>
        <v>1064.867867783521</v>
      </c>
    </row>
    <row r="469" spans="5:19">
      <c r="E469" s="4">
        <f t="shared" si="94"/>
        <v>2213</v>
      </c>
      <c r="F469" s="5">
        <f>F468*SUM(economy!Z259:AB259)/SUM(economy!Z258:AB258)</f>
        <v>15602.842321800428</v>
      </c>
      <c r="G469" s="13">
        <f t="shared" si="87"/>
        <v>257.19075762833813</v>
      </c>
      <c r="H469" s="13">
        <f t="shared" si="87"/>
        <v>296.94243722371363</v>
      </c>
      <c r="I469" s="13">
        <f t="shared" si="87"/>
        <v>200.36423562538576</v>
      </c>
      <c r="J469" s="13">
        <f t="shared" si="87"/>
        <v>34.606522390199089</v>
      </c>
      <c r="K469" s="13">
        <f t="shared" si="87"/>
        <v>1.8812110625257896</v>
      </c>
      <c r="L469" s="13">
        <f t="shared" si="95"/>
        <v>1065.9851639301623</v>
      </c>
      <c r="M469" s="3">
        <v>0</v>
      </c>
      <c r="N469" s="3">
        <f t="shared" si="92"/>
        <v>257.19081866120194</v>
      </c>
      <c r="O469" s="3">
        <f t="shared" si="88"/>
        <v>296.94249179433456</v>
      </c>
      <c r="P469" s="3">
        <f t="shared" si="89"/>
        <v>200.36424611134206</v>
      </c>
      <c r="Q469" s="3">
        <f t="shared" si="90"/>
        <v>34.606522391287641</v>
      </c>
      <c r="R469" s="3">
        <f t="shared" si="91"/>
        <v>1.8812110625257896</v>
      </c>
      <c r="S469" s="3">
        <f t="shared" si="93"/>
        <v>1065.985290020692</v>
      </c>
    </row>
    <row r="470" spans="5:19">
      <c r="E470" s="4">
        <f t="shared" si="94"/>
        <v>2214</v>
      </c>
      <c r="F470" s="5">
        <f>F469*SUM(economy!Z260:AB260)/SUM(economy!Z259:AB259)</f>
        <v>15539.909407553632</v>
      </c>
      <c r="G470" s="13">
        <f t="shared" si="87"/>
        <v>258.14304377943392</v>
      </c>
      <c r="H470" s="13">
        <f t="shared" si="87"/>
        <v>297.59059531756571</v>
      </c>
      <c r="I470" s="13">
        <f t="shared" si="87"/>
        <v>200.01891243796976</v>
      </c>
      <c r="J470" s="13">
        <f t="shared" si="87"/>
        <v>34.460880085269217</v>
      </c>
      <c r="K470" s="13">
        <f t="shared" si="87"/>
        <v>1.8735399953477025</v>
      </c>
      <c r="L470" s="13">
        <f t="shared" si="95"/>
        <v>1067.0869716155864</v>
      </c>
      <c r="M470" s="3">
        <v>0</v>
      </c>
      <c r="N470" s="3">
        <f t="shared" si="92"/>
        <v>258.14310481229774</v>
      </c>
      <c r="O470" s="3">
        <f t="shared" si="88"/>
        <v>297.59064973806124</v>
      </c>
      <c r="P470" s="3">
        <f t="shared" si="89"/>
        <v>200.01892278317712</v>
      </c>
      <c r="Q470" s="3">
        <f t="shared" si="90"/>
        <v>34.460880086295582</v>
      </c>
      <c r="R470" s="3">
        <f t="shared" si="91"/>
        <v>1.8735399953477025</v>
      </c>
      <c r="S470" s="3">
        <f t="shared" si="93"/>
        <v>1067.0870974151794</v>
      </c>
    </row>
    <row r="471" spans="5:19">
      <c r="E471" s="4">
        <f t="shared" si="94"/>
        <v>2215</v>
      </c>
      <c r="F471" s="5">
        <f>F470*SUM(economy!Z261:AB261)/SUM(economy!Z260:AB260)</f>
        <v>15477.504873306752</v>
      </c>
      <c r="G471" s="13">
        <f t="shared" ref="G471:K486" si="96">G470*(1-G$5)+G$4*$F470*$L$4/1000</f>
        <v>259.09148895454285</v>
      </c>
      <c r="H471" s="13">
        <f t="shared" si="96"/>
        <v>298.23106111529609</v>
      </c>
      <c r="I471" s="13">
        <f t="shared" si="96"/>
        <v>199.66876968093794</v>
      </c>
      <c r="J471" s="13">
        <f t="shared" si="96"/>
        <v>34.316171375059227</v>
      </c>
      <c r="K471" s="13">
        <f t="shared" si="96"/>
        <v>1.8659326609984825</v>
      </c>
      <c r="L471" s="13">
        <f t="shared" si="95"/>
        <v>1068.1734237868345</v>
      </c>
      <c r="M471" s="3">
        <v>0</v>
      </c>
      <c r="N471" s="3">
        <f t="shared" si="92"/>
        <v>259.09154998740667</v>
      </c>
      <c r="O471" s="3">
        <f t="shared" si="88"/>
        <v>298.23111538607918</v>
      </c>
      <c r="P471" s="3">
        <f t="shared" si="89"/>
        <v>199.66877988728555</v>
      </c>
      <c r="Q471" s="3">
        <f t="shared" si="90"/>
        <v>34.316171376026958</v>
      </c>
      <c r="R471" s="3">
        <f t="shared" si="91"/>
        <v>1.8659326609984825</v>
      </c>
      <c r="S471" s="3">
        <f t="shared" si="93"/>
        <v>1068.1735492977969</v>
      </c>
    </row>
    <row r="472" spans="5:19">
      <c r="E472" s="4">
        <f t="shared" si="94"/>
        <v>2216</v>
      </c>
      <c r="F472" s="5">
        <f>F471*SUM(economy!Z262:AB262)/SUM(economy!Z261:AB261)</f>
        <v>15415.625955679498</v>
      </c>
      <c r="G472" s="13">
        <f t="shared" si="96"/>
        <v>260.03612540220945</v>
      </c>
      <c r="H472" s="13">
        <f t="shared" si="96"/>
        <v>298.86390539178689</v>
      </c>
      <c r="I472" s="13">
        <f t="shared" si="96"/>
        <v>199.31395142655492</v>
      </c>
      <c r="J472" s="13">
        <f t="shared" si="96"/>
        <v>34.172404942669779</v>
      </c>
      <c r="K472" s="13">
        <f t="shared" si="96"/>
        <v>1.8583887891367663</v>
      </c>
      <c r="L472" s="13">
        <f t="shared" si="95"/>
        <v>1069.2447759523579</v>
      </c>
      <c r="M472" s="3">
        <v>0</v>
      </c>
      <c r="N472" s="3">
        <f t="shared" si="92"/>
        <v>260.03618643507326</v>
      </c>
      <c r="O472" s="3">
        <f t="shared" si="88"/>
        <v>298.86395951326944</v>
      </c>
      <c r="P472" s="3">
        <f t="shared" si="89"/>
        <v>199.31396149590663</v>
      </c>
      <c r="Q472" s="3">
        <f t="shared" si="90"/>
        <v>34.172404943582222</v>
      </c>
      <c r="R472" s="3">
        <f t="shared" si="91"/>
        <v>1.8583887891367663</v>
      </c>
      <c r="S472" s="3">
        <f t="shared" si="93"/>
        <v>1069.2449011769681</v>
      </c>
    </row>
    <row r="473" spans="5:19">
      <c r="E473" s="4">
        <f t="shared" si="94"/>
        <v>2217</v>
      </c>
      <c r="F473" s="5">
        <f>F472*SUM(economy!Z263:AB263)/SUM(economy!Z262:AB262)</f>
        <v>15354.269722172176</v>
      </c>
      <c r="G473" s="13">
        <f t="shared" si="96"/>
        <v>260.97698520232132</v>
      </c>
      <c r="H473" s="13">
        <f t="shared" si="96"/>
        <v>299.48919846774407</v>
      </c>
      <c r="I473" s="13">
        <f t="shared" si="96"/>
        <v>198.95459939810289</v>
      </c>
      <c r="J473" s="13">
        <f t="shared" si="96"/>
        <v>34.029588650822873</v>
      </c>
      <c r="K473" s="13">
        <f t="shared" si="96"/>
        <v>1.8509080860560649</v>
      </c>
      <c r="L473" s="13">
        <f t="shared" si="95"/>
        <v>1070.3012798050472</v>
      </c>
      <c r="M473" s="3">
        <v>0</v>
      </c>
      <c r="N473" s="3">
        <f t="shared" si="92"/>
        <v>260.97704623518513</v>
      </c>
      <c r="O473" s="3">
        <f t="shared" si="88"/>
        <v>299.48925244033683</v>
      </c>
      <c r="P473" s="3">
        <f t="shared" si="89"/>
        <v>198.95460933229754</v>
      </c>
      <c r="Q473" s="3">
        <f t="shared" si="90"/>
        <v>34.029588651683191</v>
      </c>
      <c r="R473" s="3">
        <f t="shared" si="91"/>
        <v>1.8509080860560649</v>
      </c>
      <c r="S473" s="3">
        <f t="shared" si="93"/>
        <v>1070.3014047455588</v>
      </c>
    </row>
    <row r="474" spans="5:19">
      <c r="E474" s="4">
        <f t="shared" si="94"/>
        <v>2218</v>
      </c>
      <c r="F474" s="5">
        <f>F473*SUM(economy!Z264:AB264)/SUM(economy!Z263:AB263)</f>
        <v>15293.433080871826</v>
      </c>
      <c r="G474" s="13">
        <f t="shared" si="96"/>
        <v>261.91410025578722</v>
      </c>
      <c r="H474" s="13">
        <f t="shared" si="96"/>
        <v>300.10701019506723</v>
      </c>
      <c r="I474" s="13">
        <f t="shared" si="96"/>
        <v>198.5908529760035</v>
      </c>
      <c r="J474" s="13">
        <f t="shared" si="96"/>
        <v>33.887729568877816</v>
      </c>
      <c r="K474" s="13">
        <f t="shared" si="96"/>
        <v>1.8434902359383463</v>
      </c>
      <c r="L474" s="13">
        <f t="shared" si="95"/>
        <v>1071.3431832316742</v>
      </c>
      <c r="M474" s="3">
        <v>0</v>
      </c>
      <c r="N474" s="3">
        <f t="shared" si="92"/>
        <v>261.91416128865103</v>
      </c>
      <c r="O474" s="3">
        <f t="shared" si="88"/>
        <v>300.1070640191798</v>
      </c>
      <c r="P474" s="3">
        <f t="shared" si="89"/>
        <v>198.59086277685529</v>
      </c>
      <c r="Q474" s="3">
        <f t="shared" si="90"/>
        <v>33.887729569688986</v>
      </c>
      <c r="R474" s="3">
        <f t="shared" si="91"/>
        <v>1.8434902359383463</v>
      </c>
      <c r="S474" s="3">
        <f t="shared" si="93"/>
        <v>1071.3433078903136</v>
      </c>
    </row>
    <row r="475" spans="5:19">
      <c r="E475" s="4">
        <f t="shared" si="94"/>
        <v>2219</v>
      </c>
      <c r="F475" s="5">
        <f>F474*SUM(economy!Z265:AB265)/SUM(economy!Z264:AB264)</f>
        <v>15233.112789853603</v>
      </c>
      <c r="G475" s="13">
        <f t="shared" si="96"/>
        <v>262.84750227480754</v>
      </c>
      <c r="H475" s="13">
        <f t="shared" si="96"/>
        <v>300.71740994317082</v>
      </c>
      <c r="I475" s="13">
        <f t="shared" si="96"/>
        <v>198.2228492053159</v>
      </c>
      <c r="J475" s="13">
        <f t="shared" si="96"/>
        <v>33.746833999443069</v>
      </c>
      <c r="K475" s="13">
        <f t="shared" si="96"/>
        <v>1.8361349020700575</v>
      </c>
      <c r="L475" s="13">
        <f t="shared" si="95"/>
        <v>1072.3707303248075</v>
      </c>
      <c r="M475" s="3">
        <v>0</v>
      </c>
      <c r="N475" s="3">
        <f t="shared" si="92"/>
        <v>262.84756330767135</v>
      </c>
      <c r="O475" s="3">
        <f t="shared" si="88"/>
        <v>300.71746361921163</v>
      </c>
      <c r="P475" s="3">
        <f t="shared" si="89"/>
        <v>198.22285887461462</v>
      </c>
      <c r="Q475" s="3">
        <f t="shared" si="90"/>
        <v>33.746834000207897</v>
      </c>
      <c r="R475" s="3">
        <f t="shared" si="91"/>
        <v>1.8361349020700575</v>
      </c>
      <c r="S475" s="3">
        <f t="shared" si="93"/>
        <v>1072.3708547037754</v>
      </c>
    </row>
    <row r="476" spans="5:19">
      <c r="E476" s="4">
        <f t="shared" si="94"/>
        <v>2220</v>
      </c>
      <c r="F476" s="5">
        <f>F475*SUM(economy!Z266:AB266)/SUM(economy!Z265:AB265)</f>
        <v>15173.305466281648</v>
      </c>
      <c r="G476" s="13">
        <f t="shared" si="96"/>
        <v>263.77722277371879</v>
      </c>
      <c r="H476" s="13">
        <f t="shared" si="96"/>
        <v>301.32046658622585</v>
      </c>
      <c r="I476" s="13">
        <f t="shared" si="96"/>
        <v>197.85072280454619</v>
      </c>
      <c r="J476" s="13">
        <f t="shared" si="96"/>
        <v>33.606907504571261</v>
      </c>
      <c r="K476" s="13">
        <f t="shared" si="96"/>
        <v>1.8288417280210609</v>
      </c>
      <c r="L476" s="13">
        <f t="shared" si="95"/>
        <v>1073.3841613970831</v>
      </c>
      <c r="M476" s="3">
        <v>0</v>
      </c>
      <c r="N476" s="3">
        <f t="shared" si="92"/>
        <v>263.7772838065826</v>
      </c>
      <c r="O476" s="3">
        <f t="shared" si="88"/>
        <v>301.32052011460229</v>
      </c>
      <c r="P476" s="3">
        <f t="shared" si="89"/>
        <v>197.85073234405763</v>
      </c>
      <c r="Q476" s="3">
        <f t="shared" si="90"/>
        <v>33.606907505292398</v>
      </c>
      <c r="R476" s="3">
        <f t="shared" si="91"/>
        <v>1.8288417280210609</v>
      </c>
      <c r="S476" s="3">
        <f t="shared" si="93"/>
        <v>1073.384285498556</v>
      </c>
    </row>
    <row r="477" spans="5:19">
      <c r="E477" s="4">
        <f t="shared" si="94"/>
        <v>2221</v>
      </c>
      <c r="F477" s="5">
        <f>F476*SUM(economy!Z267:AB267)/SUM(economy!Z266:AB266)</f>
        <v>15114.007595214081</v>
      </c>
      <c r="G477" s="13">
        <f t="shared" si="96"/>
        <v>264.70329306039326</v>
      </c>
      <c r="H477" s="13">
        <f t="shared" si="96"/>
        <v>301.9162484912913</v>
      </c>
      <c r="I477" s="13">
        <f t="shared" si="96"/>
        <v>197.47460617570636</v>
      </c>
      <c r="J477" s="13">
        <f t="shared" si="96"/>
        <v>33.467954931525995</v>
      </c>
      <c r="K477" s="13">
        <f t="shared" si="96"/>
        <v>1.8216103387869658</v>
      </c>
      <c r="L477" s="13">
        <f t="shared" si="95"/>
        <v>1074.3837129977039</v>
      </c>
      <c r="M477" s="3">
        <v>0</v>
      </c>
      <c r="N477" s="3">
        <f t="shared" si="92"/>
        <v>264.70335409325708</v>
      </c>
      <c r="O477" s="3">
        <f t="shared" si="88"/>
        <v>301.91630187240958</v>
      </c>
      <c r="P477" s="3">
        <f t="shared" si="89"/>
        <v>197.47461558717259</v>
      </c>
      <c r="Q477" s="3">
        <f t="shared" si="90"/>
        <v>33.467954932205934</v>
      </c>
      <c r="R477" s="3">
        <f t="shared" si="91"/>
        <v>1.8216103387869658</v>
      </c>
      <c r="S477" s="3">
        <f t="shared" si="93"/>
        <v>1074.3838368238321</v>
      </c>
    </row>
    <row r="478" spans="5:19">
      <c r="E478" s="4">
        <f t="shared" si="94"/>
        <v>2222</v>
      </c>
      <c r="F478" s="5">
        <f>F477*SUM(economy!Z268:AB268)/SUM(economy!Z267:AB267)</f>
        <v>15055.215538117365</v>
      </c>
      <c r="G478" s="13">
        <f t="shared" si="96"/>
        <v>265.6257442281763</v>
      </c>
      <c r="H478" s="13">
        <f t="shared" si="96"/>
        <v>302.50482350730471</v>
      </c>
      <c r="I478" s="13">
        <f t="shared" si="96"/>
        <v>197.09462941556055</v>
      </c>
      <c r="J478" s="13">
        <f t="shared" si="96"/>
        <v>33.329980438110063</v>
      </c>
      <c r="K478" s="13">
        <f t="shared" si="96"/>
        <v>1.8144403418953652</v>
      </c>
      <c r="L478" s="13">
        <f t="shared" si="95"/>
        <v>1075.3696179310471</v>
      </c>
      <c r="M478" s="3">
        <v>0</v>
      </c>
      <c r="N478" s="3">
        <f t="shared" si="92"/>
        <v>265.62580526104011</v>
      </c>
      <c r="O478" s="3">
        <f t="shared" si="88"/>
        <v>302.50487674156994</v>
      </c>
      <c r="P478" s="3">
        <f t="shared" si="89"/>
        <v>197.09463870070027</v>
      </c>
      <c r="Q478" s="3">
        <f t="shared" si="90"/>
        <v>33.329980438751157</v>
      </c>
      <c r="R478" s="3">
        <f t="shared" si="91"/>
        <v>1.8144403418953652</v>
      </c>
      <c r="S478" s="3">
        <f t="shared" si="93"/>
        <v>1075.3697414839567</v>
      </c>
    </row>
    <row r="479" spans="5:19">
      <c r="E479" s="4">
        <f t="shared" si="94"/>
        <v>2223</v>
      </c>
      <c r="F479" s="5">
        <f>F478*SUM(economy!Z269:AB269)/SUM(economy!Z268:AB268)</f>
        <v>14996.925541094461</v>
      </c>
      <c r="G479" s="13">
        <f t="shared" si="96"/>
        <v>266.54460714834306</v>
      </c>
      <c r="H479" s="13">
        <f t="shared" si="96"/>
        <v>303.08625895490292</v>
      </c>
      <c r="I479" s="13">
        <f t="shared" si="96"/>
        <v>196.7109203279999</v>
      </c>
      <c r="J479" s="13">
        <f t="shared" si="96"/>
        <v>33.192987517546143</v>
      </c>
      <c r="K479" s="13">
        <f t="shared" si="96"/>
        <v>1.8073313284765409</v>
      </c>
      <c r="L479" s="13">
        <f t="shared" si="95"/>
        <v>1076.3421052772687</v>
      </c>
      <c r="M479" s="3">
        <v>0</v>
      </c>
      <c r="N479" s="3">
        <f t="shared" si="92"/>
        <v>266.54466818120687</v>
      </c>
      <c r="O479" s="3">
        <f t="shared" si="88"/>
        <v>303.0863120427191</v>
      </c>
      <c r="P479" s="3">
        <f t="shared" si="89"/>
        <v>196.71092948850875</v>
      </c>
      <c r="Q479" s="3">
        <f t="shared" si="90"/>
        <v>33.192987518150609</v>
      </c>
      <c r="R479" s="3">
        <f t="shared" si="91"/>
        <v>1.8073313284765409</v>
      </c>
      <c r="S479" s="3">
        <f t="shared" si="93"/>
        <v>1076.3422285590618</v>
      </c>
    </row>
    <row r="480" spans="5:19">
      <c r="E480" s="4">
        <f t="shared" si="94"/>
        <v>2224</v>
      </c>
      <c r="F480" s="5">
        <f>F479*SUM(economy!Z270:AB270)/SUM(economy!Z269:AB269)</f>
        <v>14939.13374283224</v>
      </c>
      <c r="G480" s="13">
        <f t="shared" si="96"/>
        <v>267.45991246305772</v>
      </c>
      <c r="H480" s="13">
        <f t="shared" si="96"/>
        <v>303.66062161704315</v>
      </c>
      <c r="I480" s="13">
        <f t="shared" si="96"/>
        <v>196.32360443748729</v>
      </c>
      <c r="J480" s="13">
        <f t="shared" si="96"/>
        <v>33.056979022901828</v>
      </c>
      <c r="K480" s="13">
        <f t="shared" si="96"/>
        <v>1.8002828742991754</v>
      </c>
      <c r="L480" s="13">
        <f t="shared" si="95"/>
        <v>1077.3014004147894</v>
      </c>
      <c r="M480" s="3">
        <v>0</v>
      </c>
      <c r="N480" s="3">
        <f t="shared" si="92"/>
        <v>267.45997349592153</v>
      </c>
      <c r="O480" s="3">
        <f t="shared" si="88"/>
        <v>303.66067455881313</v>
      </c>
      <c r="P480" s="3">
        <f t="shared" si="89"/>
        <v>196.32361347503814</v>
      </c>
      <c r="Q480" s="3">
        <f t="shared" si="90"/>
        <v>33.056979023471762</v>
      </c>
      <c r="R480" s="3">
        <f t="shared" si="91"/>
        <v>1.8002828742991754</v>
      </c>
      <c r="S480" s="3">
        <f t="shared" si="93"/>
        <v>1077.3015234275438</v>
      </c>
    </row>
    <row r="481" spans="5:19">
      <c r="E481" s="4">
        <f t="shared" si="94"/>
        <v>2225</v>
      </c>
      <c r="F481" s="5">
        <f>F480*SUM(economy!Z271:AB271)/SUM(economy!Z270:AB270)</f>
        <v>14881.83618227353</v>
      </c>
      <c r="G481" s="13">
        <f t="shared" si="96"/>
        <v>268.37169057881744</v>
      </c>
      <c r="H481" s="13">
        <f t="shared" si="96"/>
        <v>304.22797773039599</v>
      </c>
      <c r="I481" s="13">
        <f t="shared" si="96"/>
        <v>195.93280500351551</v>
      </c>
      <c r="J481" s="13">
        <f t="shared" si="96"/>
        <v>32.921957191052165</v>
      </c>
      <c r="K481" s="13">
        <f t="shared" si="96"/>
        <v>1.7932945407716612</v>
      </c>
      <c r="L481" s="13">
        <f t="shared" si="95"/>
        <v>1078.2477250445527</v>
      </c>
      <c r="M481" s="3">
        <v>0</v>
      </c>
      <c r="N481" s="3">
        <f t="shared" si="92"/>
        <v>268.37175161168125</v>
      </c>
      <c r="O481" s="3">
        <f t="shared" si="88"/>
        <v>304.22803052652159</v>
      </c>
      <c r="P481" s="3">
        <f t="shared" si="89"/>
        <v>195.93281391975879</v>
      </c>
      <c r="Q481" s="3">
        <f t="shared" si="90"/>
        <v>32.921957191589541</v>
      </c>
      <c r="R481" s="3">
        <f t="shared" si="91"/>
        <v>1.7932945407716612</v>
      </c>
      <c r="S481" s="3">
        <f t="shared" si="93"/>
        <v>1078.2478477903228</v>
      </c>
    </row>
    <row r="482" spans="5:19">
      <c r="E482" s="4">
        <f t="shared" si="94"/>
        <v>2226</v>
      </c>
      <c r="F482" s="5">
        <f>F481*SUM(economy!Z272:AB272)/SUM(economy!Z271:AB271)</f>
        <v>14825.028806018601</v>
      </c>
      <c r="G482" s="13">
        <f t="shared" si="96"/>
        <v>269.27997166036465</v>
      </c>
      <c r="H482" s="13">
        <f t="shared" si="96"/>
        <v>304.78839297748277</v>
      </c>
      <c r="I482" s="13">
        <f t="shared" si="96"/>
        <v>195.53864303602413</v>
      </c>
      <c r="J482" s="13">
        <f t="shared" si="96"/>
        <v>32.787923666173754</v>
      </c>
      <c r="K482" s="13">
        <f t="shared" si="96"/>
        <v>1.7863658759096155</v>
      </c>
      <c r="L482" s="13">
        <f t="shared" si="95"/>
        <v>1079.1812972159551</v>
      </c>
      <c r="M482" s="3">
        <v>0</v>
      </c>
      <c r="N482" s="3">
        <f t="shared" si="92"/>
        <v>269.28003269322846</v>
      </c>
      <c r="O482" s="3">
        <f t="shared" si="88"/>
        <v>304.78844562836463</v>
      </c>
      <c r="P482" s="3">
        <f t="shared" si="89"/>
        <v>195.5386518325881</v>
      </c>
      <c r="Q482" s="3">
        <f t="shared" si="90"/>
        <v>32.787923666680435</v>
      </c>
      <c r="R482" s="3">
        <f t="shared" si="91"/>
        <v>1.7863658759096155</v>
      </c>
      <c r="S482" s="3">
        <f t="shared" si="93"/>
        <v>1079.1814196967712</v>
      </c>
    </row>
    <row r="483" spans="5:19">
      <c r="E483" s="4">
        <f t="shared" si="94"/>
        <v>2227</v>
      </c>
      <c r="F483" s="5">
        <f>F482*SUM(economy!Z273:AB273)/SUM(economy!Z272:AB272)</f>
        <v>14768.707475462119</v>
      </c>
      <c r="G483" s="13">
        <f t="shared" si="96"/>
        <v>270.18478562505123</v>
      </c>
      <c r="H483" s="13">
        <f t="shared" si="96"/>
        <v>305.34193247952919</v>
      </c>
      <c r="I483" s="13">
        <f t="shared" si="96"/>
        <v>195.14123731172137</v>
      </c>
      <c r="J483" s="13">
        <f t="shared" si="96"/>
        <v>32.654879522765405</v>
      </c>
      <c r="K483" s="13">
        <f t="shared" si="96"/>
        <v>1.7794964152701964</v>
      </c>
      <c r="L483" s="13">
        <f t="shared" si="95"/>
        <v>1080.1023313543374</v>
      </c>
      <c r="M483" s="3">
        <v>0</v>
      </c>
      <c r="N483" s="3">
        <f t="shared" si="92"/>
        <v>270.18484665791505</v>
      </c>
      <c r="O483" s="3">
        <f t="shared" si="88"/>
        <v>305.34198498556691</v>
      </c>
      <c r="P483" s="3">
        <f t="shared" si="89"/>
        <v>195.14124599021244</v>
      </c>
      <c r="Q483" s="3">
        <f t="shared" si="90"/>
        <v>32.654879523243146</v>
      </c>
      <c r="R483" s="3">
        <f t="shared" si="91"/>
        <v>1.7794964152701964</v>
      </c>
      <c r="S483" s="3">
        <f t="shared" si="93"/>
        <v>1080.1024535722077</v>
      </c>
    </row>
    <row r="484" spans="5:19">
      <c r="E484" s="4">
        <f t="shared" si="94"/>
        <v>2228</v>
      </c>
      <c r="F484" s="5">
        <f>F483*SUM(economy!Z274:AB274)/SUM(economy!Z273:AB273)</f>
        <v>14712.867973670491</v>
      </c>
      <c r="G484" s="13">
        <f t="shared" si="96"/>
        <v>271.0861621376381</v>
      </c>
      <c r="H484" s="13">
        <f t="shared" si="96"/>
        <v>305.88866079000934</v>
      </c>
      <c r="I484" s="13">
        <f t="shared" si="96"/>
        <v>194.74070439125896</v>
      </c>
      <c r="J484" s="13">
        <f t="shared" si="96"/>
        <v>32.522825288191399</v>
      </c>
      <c r="K484" s="13">
        <f t="shared" si="96"/>
        <v>1.7726856828538602</v>
      </c>
      <c r="L484" s="13">
        <f t="shared" si="95"/>
        <v>1081.0110382899516</v>
      </c>
      <c r="M484" s="3">
        <v>0</v>
      </c>
      <c r="N484" s="3">
        <f t="shared" si="92"/>
        <v>271.08622317050191</v>
      </c>
      <c r="O484" s="3">
        <f t="shared" si="88"/>
        <v>305.88871315160134</v>
      </c>
      <c r="P484" s="3">
        <f t="shared" si="89"/>
        <v>194.74071295326198</v>
      </c>
      <c r="Q484" s="3">
        <f t="shared" si="90"/>
        <v>32.522825288641855</v>
      </c>
      <c r="R484" s="3">
        <f t="shared" si="91"/>
        <v>1.7726856828538602</v>
      </c>
      <c r="S484" s="3">
        <f t="shared" si="93"/>
        <v>1081.011160246861</v>
      </c>
    </row>
    <row r="485" spans="5:19">
      <c r="E485" s="4">
        <f t="shared" si="94"/>
        <v>2229</v>
      </c>
      <c r="F485" s="5">
        <f>F484*SUM(economy!Z275:AB275)/SUM(economy!Z274:AB274)</f>
        <v>14657.506012005691</v>
      </c>
      <c r="G485" s="13">
        <f t="shared" si="96"/>
        <v>271.98413060551468</v>
      </c>
      <c r="H485" s="13">
        <f t="shared" si="96"/>
        <v>306.42864188885233</v>
      </c>
      <c r="I485" s="13">
        <f t="shared" si="96"/>
        <v>194.33715863720988</v>
      </c>
      <c r="J485" s="13">
        <f t="shared" si="96"/>
        <v>32.391760964744094</v>
      </c>
      <c r="K485" s="13">
        <f t="shared" si="96"/>
        <v>1.7659331919741863</v>
      </c>
      <c r="L485" s="13">
        <f t="shared" si="95"/>
        <v>1081.9076252882951</v>
      </c>
      <c r="M485" s="3">
        <v>0</v>
      </c>
      <c r="N485" s="3">
        <f t="shared" si="92"/>
        <v>271.98419163837849</v>
      </c>
      <c r="O485" s="3">
        <f t="shared" si="88"/>
        <v>306.42869410639605</v>
      </c>
      <c r="P485" s="3">
        <f t="shared" si="89"/>
        <v>194.33716708428841</v>
      </c>
      <c r="Q485" s="3">
        <f t="shared" si="90"/>
        <v>32.391760965168814</v>
      </c>
      <c r="R485" s="3">
        <f t="shared" si="91"/>
        <v>1.7659331919741863</v>
      </c>
      <c r="S485" s="3">
        <f t="shared" si="93"/>
        <v>1081.9077469862059</v>
      </c>
    </row>
    <row r="486" spans="5:19">
      <c r="E486" s="4">
        <f t="shared" si="94"/>
        <v>2230</v>
      </c>
      <c r="F486" s="5">
        <f>F485*SUM(economy!Z276:AB276)/SUM(economy!Z275:AB275)</f>
        <v>14602.617236500641</v>
      </c>
      <c r="G486" s="13">
        <f t="shared" si="96"/>
        <v>272.87872017432255</v>
      </c>
      <c r="H486" s="13">
        <f t="shared" si="96"/>
        <v>306.96193917728766</v>
      </c>
      <c r="I486" s="13">
        <f t="shared" si="96"/>
        <v>193.93071223279975</v>
      </c>
      <c r="J486" s="13">
        <f t="shared" si="96"/>
        <v>32.261686051223613</v>
      </c>
      <c r="K486" s="13">
        <f t="shared" si="96"/>
        <v>1.7592384460964312</v>
      </c>
      <c r="L486" s="13">
        <f t="shared" si="95"/>
        <v>1082.79229608173</v>
      </c>
      <c r="M486" s="3">
        <v>0</v>
      </c>
      <c r="N486" s="3">
        <f t="shared" si="92"/>
        <v>272.87878120718636</v>
      </c>
      <c r="O486" s="3">
        <f t="shared" si="88"/>
        <v>306.96199125117937</v>
      </c>
      <c r="P486" s="3">
        <f t="shared" si="89"/>
        <v>193.9307205664964</v>
      </c>
      <c r="Q486" s="3">
        <f t="shared" si="90"/>
        <v>32.261686051624068</v>
      </c>
      <c r="R486" s="3">
        <f t="shared" si="91"/>
        <v>1.7592384460964312</v>
      </c>
      <c r="S486" s="3">
        <f t="shared" si="93"/>
        <v>1082.7924175225826</v>
      </c>
    </row>
    <row r="487" spans="5:19">
      <c r="E487" s="4">
        <f t="shared" si="94"/>
        <v>2231</v>
      </c>
      <c r="F487" s="5">
        <f>F486*SUM(economy!Z277:AB277)/SUM(economy!Z276:AB276)</f>
        <v>14548.197233991963</v>
      </c>
      <c r="G487" s="13">
        <f t="shared" ref="G487:K502" si="97">G486*(1-G$5)+G$4*$F486*$L$4/1000</f>
        <v>273.76995972396816</v>
      </c>
      <c r="H487" s="13">
        <f t="shared" si="97"/>
        <v>307.48861547330296</v>
      </c>
      <c r="I487" s="13">
        <f t="shared" si="97"/>
        <v>193.5214752013448</v>
      </c>
      <c r="J487" s="13">
        <f t="shared" si="97"/>
        <v>32.132599564033058</v>
      </c>
      <c r="K487" s="13">
        <f t="shared" si="97"/>
        <v>1.7526009396454496</v>
      </c>
      <c r="L487" s="13">
        <f t="shared" si="95"/>
        <v>1083.6652509022945</v>
      </c>
      <c r="M487" s="3">
        <v>0</v>
      </c>
      <c r="N487" s="3">
        <f t="shared" si="92"/>
        <v>273.77002075683197</v>
      </c>
      <c r="O487" s="3">
        <f t="shared" si="88"/>
        <v>307.48866740393782</v>
      </c>
      <c r="P487" s="3">
        <f t="shared" si="89"/>
        <v>193.52148342318142</v>
      </c>
      <c r="Q487" s="3">
        <f t="shared" si="90"/>
        <v>32.13259956441064</v>
      </c>
      <c r="R487" s="3">
        <f t="shared" si="91"/>
        <v>1.7526009396454496</v>
      </c>
      <c r="S487" s="3">
        <f t="shared" si="93"/>
        <v>1083.6653720880072</v>
      </c>
    </row>
    <row r="488" spans="5:19">
      <c r="E488" s="4">
        <f t="shared" si="94"/>
        <v>2232</v>
      </c>
      <c r="F488" s="5">
        <f>F487*SUM(economy!Z278:AB278)/SUM(economy!Z277:AB277)</f>
        <v>14494.241538015993</v>
      </c>
      <c r="G488" s="13">
        <f t="shared" si="97"/>
        <v>274.65787786500994</v>
      </c>
      <c r="H488" s="13">
        <f t="shared" si="97"/>
        <v>308.00873300769007</v>
      </c>
      <c r="I488" s="13">
        <f t="shared" si="97"/>
        <v>193.10955542634997</v>
      </c>
      <c r="J488" s="13">
        <f t="shared" si="97"/>
        <v>32.004500057788412</v>
      </c>
      <c r="K488" s="13">
        <f t="shared" si="97"/>
        <v>1.7460201587836459</v>
      </c>
      <c r="L488" s="13">
        <f t="shared" si="95"/>
        <v>1084.5266865156218</v>
      </c>
      <c r="M488" s="3">
        <v>0</v>
      </c>
      <c r="N488" s="3">
        <f t="shared" si="92"/>
        <v>274.65793889787375</v>
      </c>
      <c r="O488" s="3">
        <f t="shared" si="88"/>
        <v>308.00878479546225</v>
      </c>
      <c r="P488" s="3">
        <f t="shared" si="89"/>
        <v>193.10956353782805</v>
      </c>
      <c r="Q488" s="3">
        <f t="shared" si="90"/>
        <v>32.004500058144423</v>
      </c>
      <c r="R488" s="3">
        <f t="shared" si="91"/>
        <v>1.7460201587836459</v>
      </c>
      <c r="S488" s="3">
        <f t="shared" si="93"/>
        <v>1084.5268074480923</v>
      </c>
    </row>
    <row r="489" spans="5:19">
      <c r="E489" s="4">
        <f t="shared" si="94"/>
        <v>2233</v>
      </c>
      <c r="F489" s="5">
        <f>F488*SUM(economy!Z279:AB279)/SUM(economy!Z278:AB278)</f>
        <v>14440.745634473114</v>
      </c>
      <c r="G489" s="13">
        <f t="shared" si="97"/>
        <v>275.54250293540525</v>
      </c>
      <c r="H489" s="13">
        <f t="shared" si="97"/>
        <v>308.52235342065592</v>
      </c>
      <c r="I489" s="13">
        <f t="shared" si="97"/>
        <v>192.69505867222347</v>
      </c>
      <c r="J489" s="13">
        <f t="shared" si="97"/>
        <v>31.87738564544307</v>
      </c>
      <c r="K489" s="13">
        <f t="shared" si="97"/>
        <v>1.7394955821596341</v>
      </c>
      <c r="L489" s="13">
        <f t="shared" si="95"/>
        <v>1085.3767962558873</v>
      </c>
      <c r="M489" s="3">
        <v>0</v>
      </c>
      <c r="N489" s="3">
        <f t="shared" si="92"/>
        <v>275.54256396826906</v>
      </c>
      <c r="O489" s="3">
        <f t="shared" si="88"/>
        <v>308.52240506595837</v>
      </c>
      <c r="P489" s="3">
        <f t="shared" si="89"/>
        <v>192.69506667482429</v>
      </c>
      <c r="Q489" s="3">
        <f t="shared" si="90"/>
        <v>31.877385645778741</v>
      </c>
      <c r="R489" s="3">
        <f t="shared" si="91"/>
        <v>1.7394955821596341</v>
      </c>
      <c r="S489" s="3">
        <f t="shared" si="93"/>
        <v>1085.3769169369903</v>
      </c>
    </row>
    <row r="490" spans="5:19">
      <c r="E490" s="4">
        <f t="shared" si="94"/>
        <v>2234</v>
      </c>
      <c r="F490" s="5">
        <f>F489*SUM(economy!Z280:AB280)/SUM(economy!Z279:AB279)</f>
        <v>14387.704967066464</v>
      </c>
      <c r="G490" s="13">
        <f t="shared" si="97"/>
        <v>276.42386299760312</v>
      </c>
      <c r="H490" s="13">
        <f t="shared" si="97"/>
        <v>309.02953775897419</v>
      </c>
      <c r="I490" s="13">
        <f t="shared" si="97"/>
        <v>192.27808860556377</v>
      </c>
      <c r="J490" s="13">
        <f t="shared" si="97"/>
        <v>31.751254017927575</v>
      </c>
      <c r="K490" s="13">
        <f t="shared" si="97"/>
        <v>1.7330266816282553</v>
      </c>
      <c r="L490" s="13">
        <f t="shared" si="95"/>
        <v>1086.215770061697</v>
      </c>
      <c r="M490" s="3">
        <v>0</v>
      </c>
      <c r="N490" s="3">
        <f t="shared" si="92"/>
        <v>276.42392403046694</v>
      </c>
      <c r="O490" s="3">
        <f t="shared" si="88"/>
        <v>309.02958926219884</v>
      </c>
      <c r="P490" s="3">
        <f t="shared" si="89"/>
        <v>192.27809650074875</v>
      </c>
      <c r="Q490" s="3">
        <f t="shared" si="90"/>
        <v>31.751254018244069</v>
      </c>
      <c r="R490" s="3">
        <f t="shared" si="91"/>
        <v>1.7330266816282553</v>
      </c>
      <c r="S490" s="3">
        <f t="shared" si="93"/>
        <v>1086.2158904932867</v>
      </c>
    </row>
    <row r="491" spans="5:19">
      <c r="E491" s="4">
        <f t="shared" si="94"/>
        <v>2235</v>
      </c>
      <c r="F491" s="5">
        <f>F490*SUM(economy!Z281:AB281)/SUM(economy!Z280:AB280)</f>
        <v>14335.114942520706</v>
      </c>
      <c r="G491" s="13">
        <f t="shared" si="97"/>
        <v>277.30198583596871</v>
      </c>
      <c r="H491" s="13">
        <f t="shared" si="97"/>
        <v>309.53034647365575</v>
      </c>
      <c r="I491" s="13">
        <f t="shared" si="97"/>
        <v>191.85874681697842</v>
      </c>
      <c r="J491" s="13">
        <f t="shared" si="97"/>
        <v>31.626102463305717</v>
      </c>
      <c r="K491" s="13">
        <f t="shared" si="97"/>
        <v>1.726612922942627</v>
      </c>
      <c r="L491" s="13">
        <f t="shared" si="95"/>
        <v>1087.0437945128513</v>
      </c>
      <c r="M491" s="3">
        <v>0</v>
      </c>
      <c r="N491" s="3">
        <f t="shared" si="92"/>
        <v>277.30204686883252</v>
      </c>
      <c r="O491" s="3">
        <f t="shared" si="88"/>
        <v>309.53039783519347</v>
      </c>
      <c r="P491" s="3">
        <f t="shared" si="89"/>
        <v>191.85875460618936</v>
      </c>
      <c r="Q491" s="3">
        <f t="shared" si="90"/>
        <v>31.626102463604131</v>
      </c>
      <c r="R491" s="3">
        <f t="shared" si="91"/>
        <v>1.726612922942627</v>
      </c>
      <c r="S491" s="3">
        <f t="shared" si="93"/>
        <v>1087.0439146967622</v>
      </c>
    </row>
    <row r="492" spans="5:19">
      <c r="E492" s="4">
        <f t="shared" si="94"/>
        <v>2236</v>
      </c>
      <c r="F492" s="5">
        <f>F491*SUM(economy!Z282:AB282)/SUM(economy!Z281:AB281)</f>
        <v>14282.970935585896</v>
      </c>
      <c r="G492" s="13">
        <f t="shared" si="97"/>
        <v>278.17689895452634</v>
      </c>
      <c r="H492" s="13">
        <f t="shared" si="97"/>
        <v>310.02483941811556</v>
      </c>
      <c r="I492" s="13">
        <f t="shared" si="97"/>
        <v>191.43713284339367</v>
      </c>
      <c r="J492" s="13">
        <f t="shared" si="97"/>
        <v>31.501927885448854</v>
      </c>
      <c r="K492" s="13">
        <f t="shared" si="97"/>
        <v>1.7202537664189053</v>
      </c>
      <c r="L492" s="13">
        <f t="shared" si="95"/>
        <v>1087.8610528679033</v>
      </c>
      <c r="M492" s="3">
        <v>0</v>
      </c>
      <c r="N492" s="3">
        <f t="shared" si="92"/>
        <v>278.17695998739015</v>
      </c>
      <c r="O492" s="3">
        <f t="shared" si="88"/>
        <v>310.02489063835617</v>
      </c>
      <c r="P492" s="3">
        <f t="shared" si="89"/>
        <v>191.43714052805302</v>
      </c>
      <c r="Q492" s="3">
        <f t="shared" si="90"/>
        <v>31.501927885730222</v>
      </c>
      <c r="R492" s="3">
        <f t="shared" si="91"/>
        <v>1.7202537664189053</v>
      </c>
      <c r="S492" s="3">
        <f t="shared" si="93"/>
        <v>1087.8611728059486</v>
      </c>
    </row>
    <row r="493" spans="5:19">
      <c r="E493" s="4">
        <f t="shared" si="94"/>
        <v>2237</v>
      </c>
      <c r="F493" s="5">
        <f>F492*SUM(economy!Z283:AB283)/SUM(economy!Z282:AB282)</f>
        <v>14231.268293832863</v>
      </c>
      <c r="G493" s="13">
        <f t="shared" si="97"/>
        <v>279.04862957500808</v>
      </c>
      <c r="H493" s="13">
        <f t="shared" si="97"/>
        <v>310.51307584681416</v>
      </c>
      <c r="I493" s="13">
        <f t="shared" si="97"/>
        <v>191.01334419081661</v>
      </c>
      <c r="J493" s="13">
        <f t="shared" si="97"/>
        <v>31.378726822230732</v>
      </c>
      <c r="K493" s="13">
        <f t="shared" si="97"/>
        <v>1.7139486675744073</v>
      </c>
      <c r="L493" s="13">
        <f t="shared" si="95"/>
        <v>1088.6677251024439</v>
      </c>
      <c r="M493" s="3">
        <v>0</v>
      </c>
      <c r="N493" s="3">
        <f t="shared" si="92"/>
        <v>279.04869060787189</v>
      </c>
      <c r="O493" s="3">
        <f t="shared" si="88"/>
        <v>310.51312692614636</v>
      </c>
      <c r="P493" s="3">
        <f t="shared" si="89"/>
        <v>191.01335177232775</v>
      </c>
      <c r="Q493" s="3">
        <f t="shared" si="90"/>
        <v>31.378726822496024</v>
      </c>
      <c r="R493" s="3">
        <f t="shared" si="91"/>
        <v>1.7139486675744073</v>
      </c>
      <c r="S493" s="3">
        <f t="shared" si="93"/>
        <v>1088.6678447964164</v>
      </c>
    </row>
    <row r="494" spans="5:19">
      <c r="E494" s="4">
        <f t="shared" si="94"/>
        <v>2238</v>
      </c>
      <c r="F494" s="5">
        <f>F493*SUM(economy!Z284:AB284)/SUM(economy!Z283:AB283)</f>
        <v>14180.002342244687</v>
      </c>
      <c r="G494" s="13">
        <f t="shared" si="97"/>
        <v>279.91720463519505</v>
      </c>
      <c r="H494" s="13">
        <f t="shared" si="97"/>
        <v>310.99511441435362</v>
      </c>
      <c r="I494" s="13">
        <f t="shared" si="97"/>
        <v>190.5874763575122</v>
      </c>
      <c r="J494" s="13">
        <f t="shared" si="97"/>
        <v>31.256495463245713</v>
      </c>
      <c r="K494" s="13">
        <f t="shared" si="97"/>
        <v>1.7076970777397884</v>
      </c>
      <c r="L494" s="13">
        <f t="shared" si="95"/>
        <v>1089.4639879480465</v>
      </c>
      <c r="M494" s="3">
        <v>0</v>
      </c>
      <c r="N494" s="3">
        <f t="shared" si="92"/>
        <v>279.91726566805886</v>
      </c>
      <c r="O494" s="3">
        <f t="shared" si="88"/>
        <v>310.99516535316502</v>
      </c>
      <c r="P494" s="3">
        <f t="shared" si="89"/>
        <v>190.58748383725964</v>
      </c>
      <c r="Q494" s="3">
        <f t="shared" si="90"/>
        <v>31.256495463495853</v>
      </c>
      <c r="R494" s="3">
        <f t="shared" si="91"/>
        <v>1.7076970777397884</v>
      </c>
      <c r="S494" s="3">
        <f t="shared" si="93"/>
        <v>1089.4641073997193</v>
      </c>
    </row>
    <row r="495" spans="5:19">
      <c r="E495" s="4">
        <f t="shared" si="94"/>
        <v>2239</v>
      </c>
      <c r="F495" s="5">
        <f>F494*SUM(economy!Z285:AB285)/SUM(economy!Z284:AB284)</f>
        <v>14129.168387610676</v>
      </c>
      <c r="G495" s="13">
        <f t="shared" si="97"/>
        <v>280.78265078753861</v>
      </c>
      <c r="H495" s="13">
        <f t="shared" si="97"/>
        <v>311.47101317500659</v>
      </c>
      <c r="I495" s="13">
        <f t="shared" si="97"/>
        <v>190.1596228575589</v>
      </c>
      <c r="J495" s="13">
        <f t="shared" si="97"/>
        <v>31.13522966705376</v>
      </c>
      <c r="K495" s="13">
        <f t="shared" si="97"/>
        <v>1.701498444645906</v>
      </c>
      <c r="L495" s="13">
        <f t="shared" si="95"/>
        <v>1090.2500149318039</v>
      </c>
      <c r="M495" s="3">
        <v>0</v>
      </c>
      <c r="N495" s="3">
        <f t="shared" si="92"/>
        <v>280.78271182040243</v>
      </c>
      <c r="O495" s="3">
        <f t="shared" si="88"/>
        <v>311.47106397368378</v>
      </c>
      <c r="P495" s="3">
        <f t="shared" si="89"/>
        <v>190.15963023690855</v>
      </c>
      <c r="Q495" s="3">
        <f t="shared" si="90"/>
        <v>31.135229667289611</v>
      </c>
      <c r="R495" s="3">
        <f t="shared" si="91"/>
        <v>1.701498444645906</v>
      </c>
      <c r="S495" s="3">
        <f t="shared" si="93"/>
        <v>1090.2501341429304</v>
      </c>
    </row>
    <row r="496" spans="5:19">
      <c r="E496" s="4">
        <f t="shared" si="94"/>
        <v>2240</v>
      </c>
      <c r="F496" s="5">
        <f>F495*SUM(economy!Z286:AB286)/SUM(economy!Z285:AB285)</f>
        <v>14078.76172272753</v>
      </c>
      <c r="G496" s="13">
        <f t="shared" si="97"/>
        <v>281.64499439805007</v>
      </c>
      <c r="H496" s="13">
        <f t="shared" si="97"/>
        <v>311.94082958265972</v>
      </c>
      <c r="I496" s="13">
        <f t="shared" si="97"/>
        <v>189.72987524474826</v>
      </c>
      <c r="J496" s="13">
        <f t="shared" si="97"/>
        <v>31.014924977955957</v>
      </c>
      <c r="K496" s="13">
        <f t="shared" si="97"/>
        <v>1.6953522129860623</v>
      </c>
      <c r="L496" s="13">
        <f t="shared" si="95"/>
        <v>1091.0259764164002</v>
      </c>
      <c r="M496" s="3">
        <v>0</v>
      </c>
      <c r="N496" s="3">
        <f t="shared" si="92"/>
        <v>281.64505543091389</v>
      </c>
      <c r="O496" s="3">
        <f t="shared" si="88"/>
        <v>311.94088024158822</v>
      </c>
      <c r="P496" s="3">
        <f t="shared" si="89"/>
        <v>189.72988252504774</v>
      </c>
      <c r="Q496" s="3">
        <f t="shared" si="90"/>
        <v>31.014924978178332</v>
      </c>
      <c r="R496" s="3">
        <f t="shared" si="91"/>
        <v>1.6953522129860623</v>
      </c>
      <c r="S496" s="3">
        <f t="shared" si="93"/>
        <v>1091.0260953887141</v>
      </c>
    </row>
    <row r="497" spans="5:19">
      <c r="E497" s="4">
        <f t="shared" si="94"/>
        <v>2241</v>
      </c>
      <c r="F497" s="5">
        <f>F496*SUM(economy!Z287:AB287)/SUM(economy!Z286:AB286)</f>
        <v>14028.777630413615</v>
      </c>
      <c r="G497" s="13">
        <f t="shared" si="97"/>
        <v>282.50426154544658</v>
      </c>
      <c r="H497" s="13">
        <f t="shared" si="97"/>
        <v>312.40462049115132</v>
      </c>
      <c r="I497" s="13">
        <f t="shared" si="97"/>
        <v>189.29832313679506</v>
      </c>
      <c r="J497" s="13">
        <f t="shared" si="97"/>
        <v>30.895576642304796</v>
      </c>
      <c r="K497" s="13">
        <f t="shared" si="97"/>
        <v>1.6892578249542602</v>
      </c>
      <c r="L497" s="13">
        <f t="shared" si="95"/>
        <v>1091.7920396406521</v>
      </c>
      <c r="M497" s="3">
        <v>0</v>
      </c>
      <c r="N497" s="3">
        <f t="shared" si="92"/>
        <v>282.50432257831039</v>
      </c>
      <c r="O497" s="3">
        <f t="shared" si="88"/>
        <v>312.40467101071556</v>
      </c>
      <c r="P497" s="3">
        <f t="shared" si="89"/>
        <v>189.29833031937389</v>
      </c>
      <c r="Q497" s="3">
        <f t="shared" si="90"/>
        <v>30.89557664251447</v>
      </c>
      <c r="R497" s="3">
        <f t="shared" si="91"/>
        <v>1.6892578249542602</v>
      </c>
      <c r="S497" s="3">
        <f t="shared" si="93"/>
        <v>1091.7921583758684</v>
      </c>
    </row>
    <row r="498" spans="5:19">
      <c r="E498" s="4">
        <f t="shared" si="94"/>
        <v>2242</v>
      </c>
      <c r="F498" s="5">
        <f>F497*SUM(economy!Z288:AB288)/SUM(economy!Z287:AB287)</f>
        <v>13979.211387341362</v>
      </c>
      <c r="G498" s="13">
        <f t="shared" si="97"/>
        <v>283.36047802054225</v>
      </c>
      <c r="H498" s="13">
        <f t="shared" si="97"/>
        <v>312.86244215498527</v>
      </c>
      <c r="I498" s="13">
        <f t="shared" si="97"/>
        <v>188.8650542398253</v>
      </c>
      <c r="J498" s="13">
        <f t="shared" si="97"/>
        <v>30.777179624353906</v>
      </c>
      <c r="K498" s="13">
        <f t="shared" si="97"/>
        <v>1.6832147207601331</v>
      </c>
      <c r="L498" s="13">
        <f t="shared" si="95"/>
        <v>1092.5483687604669</v>
      </c>
      <c r="M498" s="3">
        <v>0</v>
      </c>
      <c r="N498" s="3">
        <f t="shared" si="92"/>
        <v>283.36053905340606</v>
      </c>
      <c r="O498" s="3">
        <f t="shared" si="88"/>
        <v>312.86249253556866</v>
      </c>
      <c r="P498" s="3">
        <f t="shared" si="89"/>
        <v>188.86506132599513</v>
      </c>
      <c r="Q498" s="3">
        <f t="shared" si="90"/>
        <v>30.777179624551604</v>
      </c>
      <c r="R498" s="3">
        <f t="shared" si="91"/>
        <v>1.6832147207601331</v>
      </c>
      <c r="S498" s="3">
        <f t="shared" si="93"/>
        <v>1092.5484872602815</v>
      </c>
    </row>
    <row r="499" spans="5:19">
      <c r="E499" s="4">
        <f t="shared" si="94"/>
        <v>2243</v>
      </c>
      <c r="F499" s="5">
        <f>F498*SUM(economy!Z289:AB289)/SUM(economy!Z288:AB288)</f>
        <v>13930.058267693154</v>
      </c>
      <c r="G499" s="13">
        <f t="shared" si="97"/>
        <v>284.21366932587296</v>
      </c>
      <c r="H499" s="13">
        <f t="shared" si="97"/>
        <v>313.31435023040262</v>
      </c>
      <c r="I499" s="13">
        <f t="shared" si="97"/>
        <v>188.43015437311144</v>
      </c>
      <c r="J499" s="13">
        <f t="shared" si="97"/>
        <v>30.6597286216521</v>
      </c>
      <c r="K499" s="13">
        <f t="shared" si="97"/>
        <v>1.6772223391211931</v>
      </c>
      <c r="L499" s="13">
        <f t="shared" si="95"/>
        <v>1093.2951248901604</v>
      </c>
      <c r="M499" s="3">
        <v>0</v>
      </c>
      <c r="N499" s="3">
        <f t="shared" si="92"/>
        <v>284.21373035873677</v>
      </c>
      <c r="O499" s="3">
        <f t="shared" si="88"/>
        <v>313.31440047238755</v>
      </c>
      <c r="P499" s="3">
        <f t="shared" si="89"/>
        <v>188.43016136416634</v>
      </c>
      <c r="Q499" s="3">
        <f t="shared" si="90"/>
        <v>30.659728621838504</v>
      </c>
      <c r="R499" s="3">
        <f t="shared" si="91"/>
        <v>1.6772223391211931</v>
      </c>
      <c r="S499" s="3">
        <f t="shared" si="93"/>
        <v>1093.2952431562503</v>
      </c>
    </row>
    <row r="500" spans="5:19">
      <c r="E500" s="4">
        <f t="shared" si="94"/>
        <v>2244</v>
      </c>
      <c r="F500" s="5">
        <f>F499*SUM(economy!Z290:AB290)/SUM(economy!Z289:AB289)</f>
        <v>13881.313546645981</v>
      </c>
      <c r="G500" s="13">
        <f t="shared" si="97"/>
        <v>285.06386067554439</v>
      </c>
      <c r="H500" s="13">
        <f t="shared" si="97"/>
        <v>313.76039977679386</v>
      </c>
      <c r="I500" s="13">
        <f t="shared" si="97"/>
        <v>187.99370749402485</v>
      </c>
      <c r="J500" s="13">
        <f t="shared" si="97"/>
        <v>30.543218079987124</v>
      </c>
      <c r="K500" s="13">
        <f t="shared" si="97"/>
        <v>1.6712801177330303</v>
      </c>
      <c r="L500" s="13">
        <f t="shared" si="95"/>
        <v>1094.0324661440832</v>
      </c>
      <c r="M500" s="3">
        <v>0</v>
      </c>
      <c r="N500" s="3">
        <f t="shared" si="92"/>
        <v>285.0639217084082</v>
      </c>
      <c r="O500" s="3">
        <f t="shared" si="88"/>
        <v>313.76044988056157</v>
      </c>
      <c r="P500" s="3">
        <f t="shared" si="89"/>
        <v>187.9937143912415</v>
      </c>
      <c r="Q500" s="3">
        <f t="shared" si="90"/>
        <v>30.54321808016288</v>
      </c>
      <c r="R500" s="3">
        <f t="shared" si="91"/>
        <v>1.6712801177330303</v>
      </c>
      <c r="S500" s="3">
        <f t="shared" si="93"/>
        <v>1094.0325841781073</v>
      </c>
    </row>
    <row r="501" spans="5:19">
      <c r="E501" s="4">
        <f t="shared" si="94"/>
        <v>2245</v>
      </c>
      <c r="F501" s="5">
        <f>F500*SUM(economy!Z291:AB291)/SUM(economy!Z290:AB290)</f>
        <v>13832.972503689807</v>
      </c>
      <c r="G501" s="13">
        <f t="shared" si="97"/>
        <v>285.91107699529272</v>
      </c>
      <c r="H501" s="13">
        <f t="shared" si="97"/>
        <v>314.20064525843389</v>
      </c>
      <c r="I501" s="13">
        <f t="shared" si="97"/>
        <v>187.55579572317677</v>
      </c>
      <c r="J501" s="13">
        <f t="shared" si="97"/>
        <v>30.427642207884723</v>
      </c>
      <c r="K501" s="13">
        <f t="shared" si="97"/>
        <v>1.6653874937181041</v>
      </c>
      <c r="L501" s="13">
        <f t="shared" si="95"/>
        <v>1094.7605476785061</v>
      </c>
      <c r="M501" s="3">
        <v>0</v>
      </c>
      <c r="N501" s="3">
        <f t="shared" si="92"/>
        <v>285.91113802815653</v>
      </c>
      <c r="O501" s="3">
        <f t="shared" si="88"/>
        <v>314.20069522436467</v>
      </c>
      <c r="P501" s="3">
        <f t="shared" si="89"/>
        <v>187.55580252781473</v>
      </c>
      <c r="Q501" s="3">
        <f t="shared" si="90"/>
        <v>30.42764220805044</v>
      </c>
      <c r="R501" s="3">
        <f t="shared" si="91"/>
        <v>1.6653874937181041</v>
      </c>
      <c r="S501" s="3">
        <f t="shared" si="93"/>
        <v>1094.7606654821043</v>
      </c>
    </row>
    <row r="502" spans="5:19">
      <c r="E502" s="4">
        <f t="shared" si="94"/>
        <v>2246</v>
      </c>
      <c r="F502" s="5">
        <f>F501*SUM(economy!Z292:AB292)/SUM(economy!Z291:AB291)</f>
        <v>13785.030425784826</v>
      </c>
      <c r="G502" s="13">
        <f t="shared" si="97"/>
        <v>286.75534292274796</v>
      </c>
      <c r="H502" s="13">
        <f t="shared" si="97"/>
        <v>314.63514054652455</v>
      </c>
      <c r="I502" s="13">
        <f t="shared" si="97"/>
        <v>187.1164993697204</v>
      </c>
      <c r="J502" s="13">
        <f t="shared" si="97"/>
        <v>30.31299499066888</v>
      </c>
      <c r="K502" s="13">
        <f t="shared" si="97"/>
        <v>1.659543904053739</v>
      </c>
      <c r="L502" s="13">
        <f t="shared" si="95"/>
        <v>1095.4795217337155</v>
      </c>
      <c r="M502" s="3">
        <v>0</v>
      </c>
      <c r="N502" s="3">
        <f t="shared" si="92"/>
        <v>286.75540395561177</v>
      </c>
      <c r="O502" s="3">
        <f t="shared" si="88"/>
        <v>314.63519037499753</v>
      </c>
      <c r="P502" s="3">
        <f t="shared" si="89"/>
        <v>187.11650608302233</v>
      </c>
      <c r="Q502" s="3">
        <f t="shared" si="90"/>
        <v>30.312994990825128</v>
      </c>
      <c r="R502" s="3">
        <f t="shared" si="91"/>
        <v>1.659543904053739</v>
      </c>
      <c r="S502" s="3">
        <f t="shared" si="93"/>
        <v>1095.4796393085105</v>
      </c>
    </row>
    <row r="503" spans="5:19">
      <c r="E503" s="4">
        <f t="shared" si="94"/>
        <v>2247</v>
      </c>
      <c r="F503" s="5">
        <f>F502*SUM(economy!Z293:AB293)/SUM(economy!Z292:AB292)</f>
        <v>13737.482610362593</v>
      </c>
      <c r="G503" s="13">
        <f t="shared" ref="G503:K518" si="98">G502*(1-G$5)+G$4*$F502*$L$4/1000</f>
        <v>287.59668280788975</v>
      </c>
      <c r="H503" s="13">
        <f t="shared" si="98"/>
        <v>315.06393892152732</v>
      </c>
      <c r="I503" s="13">
        <f t="shared" si="98"/>
        <v>186.67589695678777</v>
      </c>
      <c r="J503" s="13">
        <f t="shared" si="98"/>
        <v>30.199270204089419</v>
      </c>
      <c r="K503" s="13">
        <f t="shared" si="98"/>
        <v>1.6537487859799449</v>
      </c>
      <c r="L503" s="13">
        <f t="shared" si="95"/>
        <v>1096.1895376762741</v>
      </c>
      <c r="M503" s="3">
        <v>0</v>
      </c>
      <c r="N503" s="3">
        <f t="shared" si="92"/>
        <v>287.59674384075356</v>
      </c>
      <c r="O503" s="3">
        <f t="shared" si="88"/>
        <v>315.0639886129207</v>
      </c>
      <c r="P503" s="3">
        <f t="shared" si="89"/>
        <v>186.6759035799796</v>
      </c>
      <c r="Q503" s="3">
        <f t="shared" si="90"/>
        <v>30.199270204236743</v>
      </c>
      <c r="R503" s="3">
        <f t="shared" si="91"/>
        <v>1.6537487859799449</v>
      </c>
      <c r="S503" s="3">
        <f t="shared" si="93"/>
        <v>1096.1896550238705</v>
      </c>
    </row>
    <row r="504" spans="5:19">
      <c r="E504" s="4">
        <f t="shared" si="94"/>
        <v>2248</v>
      </c>
      <c r="F504" s="5">
        <f>F503*SUM(economy!Z294:AB294)/SUM(economy!Z293:AB293)</f>
        <v>13690.324368175783</v>
      </c>
      <c r="G504" s="13">
        <f t="shared" si="98"/>
        <v>288.4351207136865</v>
      </c>
      <c r="H504" s="13">
        <f t="shared" si="98"/>
        <v>315.4870930757719</v>
      </c>
      <c r="I504" s="13">
        <f t="shared" si="98"/>
        <v>186.2340652470358</v>
      </c>
      <c r="J504" s="13">
        <f t="shared" si="98"/>
        <v>30.086461427523371</v>
      </c>
      <c r="K504" s="13">
        <f t="shared" si="98"/>
        <v>1.6480015773876735</v>
      </c>
      <c r="L504" s="13">
        <f t="shared" si="95"/>
        <v>1096.8907420414052</v>
      </c>
      <c r="M504" s="3">
        <v>0</v>
      </c>
      <c r="N504" s="3">
        <f t="shared" si="92"/>
        <v>288.43518174655031</v>
      </c>
      <c r="O504" s="3">
        <f t="shared" si="88"/>
        <v>315.48714263046276</v>
      </c>
      <c r="P504" s="3">
        <f t="shared" si="89"/>
        <v>186.23407178132706</v>
      </c>
      <c r="Q504" s="3">
        <f t="shared" si="90"/>
        <v>30.086461427662279</v>
      </c>
      <c r="R504" s="3">
        <f t="shared" si="91"/>
        <v>1.6480015773876735</v>
      </c>
      <c r="S504" s="3">
        <f t="shared" si="93"/>
        <v>1096.8908591633899</v>
      </c>
    </row>
    <row r="505" spans="5:19">
      <c r="E505" s="4">
        <f t="shared" si="94"/>
        <v>2249</v>
      </c>
      <c r="F505" s="5">
        <f>F504*SUM(economy!Z295:AB295)/SUM(economy!Z294:AB294)</f>
        <v>13643.551026001474</v>
      </c>
      <c r="G505" s="13">
        <f t="shared" si="98"/>
        <v>289.27068041690848</v>
      </c>
      <c r="H505" s="13">
        <f t="shared" si="98"/>
        <v>315.90465511632488</v>
      </c>
      <c r="I505" s="13">
        <f t="shared" si="98"/>
        <v>185.791079268278</v>
      </c>
      <c r="J505" s="13">
        <f t="shared" si="98"/>
        <v>29.974562056756614</v>
      </c>
      <c r="K505" s="13">
        <f t="shared" si="98"/>
        <v>1.6423017171880954</v>
      </c>
      <c r="L505" s="13">
        <f t="shared" si="95"/>
        <v>1097.583278575456</v>
      </c>
      <c r="M505" s="3">
        <v>0</v>
      </c>
      <c r="N505" s="3">
        <f t="shared" si="92"/>
        <v>289.27074144977229</v>
      </c>
      <c r="O505" s="3">
        <f t="shared" si="88"/>
        <v>315.9047045346893</v>
      </c>
      <c r="P505" s="3">
        <f t="shared" si="89"/>
        <v>185.79108571486196</v>
      </c>
      <c r="Q505" s="3">
        <f t="shared" si="90"/>
        <v>29.974562056887585</v>
      </c>
      <c r="R505" s="3">
        <f t="shared" si="91"/>
        <v>1.6423017171880954</v>
      </c>
      <c r="S505" s="3">
        <f t="shared" si="93"/>
        <v>1097.5833954733994</v>
      </c>
    </row>
    <row r="506" spans="5:19">
      <c r="E506" s="4">
        <f t="shared" si="94"/>
        <v>2250</v>
      </c>
      <c r="F506" s="5">
        <f>F505*SUM(economy!Z296:AB296)/SUM(economy!Z295:AB295)</f>
        <v>13597.157929202756</v>
      </c>
      <c r="G506" s="13">
        <f t="shared" si="98"/>
        <v>290.10338540910573</v>
      </c>
      <c r="H506" s="13">
        <f t="shared" si="98"/>
        <v>316.31667656810447</v>
      </c>
      <c r="I506" s="13">
        <f t="shared" si="98"/>
        <v>185.34701233917784</v>
      </c>
      <c r="J506" s="13">
        <f t="shared" si="98"/>
        <v>29.863565316352684</v>
      </c>
      <c r="K506" s="13">
        <f t="shared" si="98"/>
        <v>1.6366486456634963</v>
      </c>
      <c r="L506" s="13">
        <f t="shared" si="95"/>
        <v>1098.2672882784043</v>
      </c>
      <c r="M506" s="3">
        <v>0</v>
      </c>
      <c r="N506" s="3">
        <f t="shared" si="92"/>
        <v>290.10344644196954</v>
      </c>
      <c r="O506" s="3">
        <f t="shared" si="88"/>
        <v>316.31672585051746</v>
      </c>
      <c r="P506" s="3">
        <f t="shared" si="89"/>
        <v>185.34701869923177</v>
      </c>
      <c r="Q506" s="3">
        <f t="shared" si="90"/>
        <v>29.863565316476173</v>
      </c>
      <c r="R506" s="3">
        <f t="shared" si="91"/>
        <v>1.6366486456634963</v>
      </c>
      <c r="S506" s="3">
        <f t="shared" si="93"/>
        <v>1098.2674049538584</v>
      </c>
    </row>
    <row r="507" spans="5:19">
      <c r="E507" s="4">
        <f t="shared" si="94"/>
        <v>2251</v>
      </c>
      <c r="F507" s="5">
        <f>F506*SUM(economy!Z297:AB297)/SUM(economy!Z296:AB296)</f>
        <v>13551.140444152941</v>
      </c>
      <c r="G507" s="13">
        <f t="shared" si="98"/>
        <v>290.93325889774252</v>
      </c>
      <c r="H507" s="13">
        <f t="shared" si="98"/>
        <v>316.72320837722714</v>
      </c>
      <c r="I507" s="13">
        <f t="shared" si="98"/>
        <v>184.9019360949824</v>
      </c>
      <c r="J507" s="13">
        <f t="shared" si="98"/>
        <v>29.753464271615602</v>
      </c>
      <c r="K507" s="13">
        <f t="shared" si="98"/>
        <v>1.631041804800367</v>
      </c>
      <c r="L507" s="13">
        <f t="shared" si="95"/>
        <v>1098.942909446368</v>
      </c>
      <c r="M507" s="3">
        <v>0</v>
      </c>
      <c r="N507" s="3">
        <f t="shared" si="92"/>
        <v>290.93331993060633</v>
      </c>
      <c r="O507" s="3">
        <f t="shared" si="88"/>
        <v>316.72325752406277</v>
      </c>
      <c r="P507" s="3">
        <f t="shared" si="89"/>
        <v>184.90194236966775</v>
      </c>
      <c r="Q507" s="3">
        <f t="shared" si="90"/>
        <v>29.753464271732039</v>
      </c>
      <c r="R507" s="3">
        <f t="shared" si="91"/>
        <v>1.631041804800367</v>
      </c>
      <c r="S507" s="3">
        <f t="shared" si="93"/>
        <v>1098.9430259008691</v>
      </c>
    </row>
    <row r="508" spans="5:19">
      <c r="E508" s="4">
        <f t="shared" si="94"/>
        <v>2252</v>
      </c>
      <c r="F508" s="5">
        <f>F507*SUM(economy!Z298:AB298)/SUM(economy!Z297:AB297)</f>
        <v>13505.493960527498</v>
      </c>
      <c r="G508" s="13">
        <f t="shared" si="98"/>
        <v>291.76032380747955</v>
      </c>
      <c r="H508" s="13">
        <f t="shared" si="98"/>
        <v>317.12430091457287</v>
      </c>
      <c r="I508" s="13">
        <f t="shared" si="98"/>
        <v>184.45592051327461</v>
      </c>
      <c r="J508" s="13">
        <f t="shared" si="98"/>
        <v>29.644251840153888</v>
      </c>
      <c r="K508" s="13">
        <f t="shared" si="98"/>
        <v>1.6254806386052463</v>
      </c>
      <c r="L508" s="13">
        <f t="shared" si="95"/>
        <v>1099.6102777140861</v>
      </c>
      <c r="M508" s="3">
        <v>0</v>
      </c>
      <c r="N508" s="3">
        <f t="shared" si="92"/>
        <v>291.76038484034336</v>
      </c>
      <c r="O508" s="3">
        <f t="shared" si="88"/>
        <v>317.1243499262041</v>
      </c>
      <c r="P508" s="3">
        <f t="shared" si="89"/>
        <v>184.45592670373728</v>
      </c>
      <c r="Q508" s="3">
        <f t="shared" si="90"/>
        <v>29.644251840263674</v>
      </c>
      <c r="R508" s="3">
        <f t="shared" si="91"/>
        <v>1.6254806386052463</v>
      </c>
      <c r="S508" s="3">
        <f t="shared" si="93"/>
        <v>1099.6103939491536</v>
      </c>
    </row>
    <row r="509" spans="5:19">
      <c r="E509" s="4">
        <f t="shared" si="94"/>
        <v>2253</v>
      </c>
      <c r="F509" s="5">
        <f>F508*SUM(economy!Z299:AB299)/SUM(economy!Z298:AB298)</f>
        <v>13460.213893467504</v>
      </c>
      <c r="G509" s="13">
        <f t="shared" si="98"/>
        <v>292.58460278159623</v>
      </c>
      <c r="H509" s="13">
        <f t="shared" si="98"/>
        <v>317.52000397955544</v>
      </c>
      <c r="I509" s="13">
        <f t="shared" si="98"/>
        <v>184.0090339397243</v>
      </c>
      <c r="J509" s="13">
        <f t="shared" si="98"/>
        <v>29.535920803052907</v>
      </c>
      <c r="K509" s="13">
        <f t="shared" si="98"/>
        <v>1.6199645934038926</v>
      </c>
      <c r="L509" s="13">
        <f t="shared" si="95"/>
        <v>1100.2695260973328</v>
      </c>
      <c r="M509" s="3">
        <v>0</v>
      </c>
      <c r="N509" s="3">
        <f t="shared" si="92"/>
        <v>292.58466381446004</v>
      </c>
      <c r="O509" s="3">
        <f t="shared" si="88"/>
        <v>317.5200528563542</v>
      </c>
      <c r="P509" s="3">
        <f t="shared" si="89"/>
        <v>184.00904004709477</v>
      </c>
      <c r="Q509" s="3">
        <f t="shared" si="90"/>
        <v>29.535920803156422</v>
      </c>
      <c r="R509" s="3">
        <f t="shared" si="91"/>
        <v>1.6199645934038926</v>
      </c>
      <c r="S509" s="3">
        <f t="shared" si="93"/>
        <v>1100.2696421144692</v>
      </c>
    </row>
    <row r="510" spans="5:19">
      <c r="E510" s="4">
        <f t="shared" si="94"/>
        <v>2254</v>
      </c>
      <c r="F510" s="5">
        <f>F509*SUM(economy!Z300:AB300)/SUM(economy!Z299:AB299)</f>
        <v>13415.295685619454</v>
      </c>
      <c r="G510" s="13">
        <f t="shared" si="98"/>
        <v>293.40611818354495</v>
      </c>
      <c r="H510" s="13">
        <f t="shared" si="98"/>
        <v>317.9103668040857</v>
      </c>
      <c r="I510" s="13">
        <f t="shared" si="98"/>
        <v>183.56134311381854</v>
      </c>
      <c r="J510" s="13">
        <f t="shared" si="98"/>
        <v>29.428463815662948</v>
      </c>
      <c r="K510" s="13">
        <f t="shared" si="98"/>
        <v>1.6144931181243103</v>
      </c>
      <c r="L510" s="13">
        <f t="shared" si="95"/>
        <v>1100.9207850352363</v>
      </c>
      <c r="M510" s="3">
        <v>0</v>
      </c>
      <c r="N510" s="3">
        <f t="shared" si="92"/>
        <v>293.40617921640876</v>
      </c>
      <c r="O510" s="3">
        <f t="shared" si="88"/>
        <v>317.91041554642294</v>
      </c>
      <c r="P510" s="3">
        <f t="shared" si="89"/>
        <v>183.56134913921213</v>
      </c>
      <c r="Q510" s="3">
        <f t="shared" si="90"/>
        <v>29.428463815760548</v>
      </c>
      <c r="R510" s="3">
        <f t="shared" si="91"/>
        <v>1.6144931181243103</v>
      </c>
      <c r="S510" s="3">
        <f t="shared" si="93"/>
        <v>1100.9209008359287</v>
      </c>
    </row>
    <row r="511" spans="5:19">
      <c r="E511" s="4">
        <f t="shared" si="94"/>
        <v>2255</v>
      </c>
      <c r="F511" s="5">
        <f>F510*SUM(economy!Z301:AB301)/SUM(economy!Z300:AB300)</f>
        <v>13370.734809055504</v>
      </c>
      <c r="G511" s="13">
        <f t="shared" si="98"/>
        <v>294.22489209862971</v>
      </c>
      <c r="H511" s="13">
        <f t="shared" si="98"/>
        <v>318.29543805671562</v>
      </c>
      <c r="I511" s="13">
        <f t="shared" si="98"/>
        <v>183.11291319455304</v>
      </c>
      <c r="J511" s="13">
        <f t="shared" si="98"/>
        <v>29.321873418010391</v>
      </c>
      <c r="K511" s="13">
        <f t="shared" si="98"/>
        <v>1.6090656645641794</v>
      </c>
      <c r="L511" s="13">
        <f t="shared" si="95"/>
        <v>1101.564182432473</v>
      </c>
      <c r="M511" s="3">
        <v>0</v>
      </c>
      <c r="N511" s="3">
        <f t="shared" si="92"/>
        <v>294.22495313149352</v>
      </c>
      <c r="O511" s="3">
        <f t="shared" si="88"/>
        <v>318.29548666496123</v>
      </c>
      <c r="P511" s="3">
        <f t="shared" si="89"/>
        <v>183.1129191390701</v>
      </c>
      <c r="Q511" s="3">
        <f t="shared" si="90"/>
        <v>29.321873418102417</v>
      </c>
      <c r="R511" s="3">
        <f t="shared" si="91"/>
        <v>1.6090656645641794</v>
      </c>
      <c r="S511" s="3">
        <f t="shared" si="93"/>
        <v>1101.5642980181915</v>
      </c>
    </row>
    <row r="512" spans="5:19">
      <c r="E512" s="4">
        <f t="shared" si="94"/>
        <v>2256</v>
      </c>
      <c r="F512" s="5">
        <f>F511*SUM(economy!Z302:AB302)/SUM(economy!Z301:AB301)</f>
        <v>13326.526767078214</v>
      </c>
      <c r="G512" s="13">
        <f t="shared" si="98"/>
        <v>295.04094633580212</v>
      </c>
      <c r="H512" s="13">
        <f t="shared" si="98"/>
        <v>318.67526584695099</v>
      </c>
      <c r="I512" s="13">
        <f t="shared" si="98"/>
        <v>182.66380778606725</v>
      </c>
      <c r="J512" s="13">
        <f t="shared" si="98"/>
        <v>29.216142044839533</v>
      </c>
      <c r="K512" s="13">
        <f t="shared" si="98"/>
        <v>1.6036816876432138</v>
      </c>
      <c r="L512" s="13">
        <f t="shared" si="95"/>
        <v>1102.1998437013031</v>
      </c>
      <c r="M512" s="3">
        <v>0</v>
      </c>
      <c r="N512" s="3">
        <f t="shared" si="92"/>
        <v>295.04100736866593</v>
      </c>
      <c r="O512" s="3">
        <f t="shared" si="88"/>
        <v>318.67531432147388</v>
      </c>
      <c r="P512" s="3">
        <f t="shared" si="89"/>
        <v>182.66381365079334</v>
      </c>
      <c r="Q512" s="3">
        <f t="shared" si="90"/>
        <v>29.216142044926301</v>
      </c>
      <c r="R512" s="3">
        <f t="shared" si="91"/>
        <v>1.6036816876432138</v>
      </c>
      <c r="S512" s="3">
        <f t="shared" si="93"/>
        <v>1102.1999590735027</v>
      </c>
    </row>
    <row r="513" spans="5:19">
      <c r="E513" s="4">
        <f t="shared" si="94"/>
        <v>2257</v>
      </c>
      <c r="F513" s="5">
        <f>F512*SUM(economy!Z303:AB303)/SUM(economy!Z302:AB302)</f>
        <v>13282.667095914125</v>
      </c>
      <c r="G513" s="13">
        <f t="shared" si="98"/>
        <v>295.85430242956744</v>
      </c>
      <c r="H513" s="13">
        <f t="shared" si="98"/>
        <v>319.04989772972175</v>
      </c>
      <c r="I513" s="13">
        <f t="shared" si="98"/>
        <v>182.21408896320659</v>
      </c>
      <c r="J513" s="13">
        <f t="shared" si="98"/>
        <v>29.111262035292555</v>
      </c>
      <c r="K513" s="13">
        <f t="shared" si="98"/>
        <v>1.5983406456409517</v>
      </c>
      <c r="L513" s="13">
        <f t="shared" si="95"/>
        <v>1102.8278918034293</v>
      </c>
      <c r="M513" s="3">
        <v>0</v>
      </c>
      <c r="N513" s="3">
        <f t="shared" si="92"/>
        <v>295.85436346243125</v>
      </c>
      <c r="O513" s="3">
        <f t="shared" si="88"/>
        <v>319.0499460708898</v>
      </c>
      <c r="P513" s="3">
        <f t="shared" si="89"/>
        <v>182.21409474921271</v>
      </c>
      <c r="Q513" s="3">
        <f t="shared" si="90"/>
        <v>29.111262035374367</v>
      </c>
      <c r="R513" s="3">
        <f t="shared" si="91"/>
        <v>1.5983406456409517</v>
      </c>
      <c r="S513" s="3">
        <f t="shared" si="93"/>
        <v>1102.8280069635491</v>
      </c>
    </row>
    <row r="514" spans="5:19">
      <c r="E514" s="4">
        <f t="shared" si="94"/>
        <v>2258</v>
      </c>
      <c r="F514" s="5">
        <f>F513*SUM(economy!Z304:AB304)/SUM(economy!Z303:AB303)</f>
        <v>13239.15136629987</v>
      </c>
      <c r="G514" s="13">
        <f t="shared" si="98"/>
        <v>296.66498164199413</v>
      </c>
      <c r="H514" s="13">
        <f t="shared" si="98"/>
        <v>319.41938070999919</v>
      </c>
      <c r="I514" s="13">
        <f t="shared" si="98"/>
        <v>181.76381729699574</v>
      </c>
      <c r="J514" s="13">
        <f t="shared" si="98"/>
        <v>29.007225642235287</v>
      </c>
      <c r="K514" s="13">
        <f t="shared" si="98"/>
        <v>1.593042000420495</v>
      </c>
      <c r="L514" s="13">
        <f t="shared" si="95"/>
        <v>1103.4484472916449</v>
      </c>
      <c r="M514" s="3">
        <v>0</v>
      </c>
      <c r="N514" s="3">
        <f t="shared" si="92"/>
        <v>296.66504267485794</v>
      </c>
      <c r="O514" s="3">
        <f t="shared" si="88"/>
        <v>319.41942891817922</v>
      </c>
      <c r="P514" s="3">
        <f t="shared" si="89"/>
        <v>181.76382300533851</v>
      </c>
      <c r="Q514" s="3">
        <f t="shared" si="90"/>
        <v>29.007225642312424</v>
      </c>
      <c r="R514" s="3">
        <f t="shared" si="91"/>
        <v>1.593042000420495</v>
      </c>
      <c r="S514" s="3">
        <f t="shared" si="93"/>
        <v>1103.4485622411084</v>
      </c>
    </row>
    <row r="515" spans="5:19">
      <c r="E515" s="4">
        <f t="shared" si="94"/>
        <v>2259</v>
      </c>
      <c r="F515" s="5">
        <f>F514*SUM(economy!Z305:AB305)/SUM(economy!Z304:AB304)</f>
        <v>13195.975184964935</v>
      </c>
      <c r="G515" s="13">
        <f t="shared" si="98"/>
        <v>297.47300496481995</v>
      </c>
      <c r="H515" s="13">
        <f t="shared" si="98"/>
        <v>319.78376124754919</v>
      </c>
      <c r="I515" s="13">
        <f t="shared" si="98"/>
        <v>181.31305188000857</v>
      </c>
      <c r="J515" s="13">
        <f t="shared" si="98"/>
        <v>28.904025041236387</v>
      </c>
      <c r="K515" s="13">
        <f t="shared" si="98"/>
        <v>1.5877852176386789</v>
      </c>
      <c r="L515" s="13">
        <f t="shared" si="95"/>
        <v>1104.0616283512529</v>
      </c>
      <c r="M515" s="3">
        <v>0</v>
      </c>
      <c r="N515" s="3">
        <f t="shared" si="92"/>
        <v>297.47306599768376</v>
      </c>
      <c r="O515" s="3">
        <f t="shared" si="88"/>
        <v>319.78380932310705</v>
      </c>
      <c r="P515" s="3">
        <f t="shared" si="89"/>
        <v>181.31305751173045</v>
      </c>
      <c r="Q515" s="3">
        <f t="shared" si="90"/>
        <v>28.904025041309115</v>
      </c>
      <c r="R515" s="3">
        <f t="shared" si="91"/>
        <v>1.5877852176386789</v>
      </c>
      <c r="S515" s="3">
        <f t="shared" si="93"/>
        <v>1104.061743091469</v>
      </c>
    </row>
    <row r="516" spans="5:19">
      <c r="E516" s="4">
        <f t="shared" si="94"/>
        <v>2260</v>
      </c>
      <c r="F516" s="5">
        <f>F515*SUM(economy!Z306:AB306)/SUM(economy!Z305:AB305)</f>
        <v>13153.134196014596</v>
      </c>
      <c r="G516" s="13">
        <f t="shared" si="98"/>
        <v>298.27839312164878</v>
      </c>
      <c r="H516" s="13">
        <f t="shared" si="98"/>
        <v>320.14308526181185</v>
      </c>
      <c r="I516" s="13">
        <f t="shared" si="98"/>
        <v>180.86185035162018</v>
      </c>
      <c r="J516" s="13">
        <f t="shared" si="98"/>
        <v>28.801652339207596</v>
      </c>
      <c r="K516" s="13">
        <f t="shared" si="98"/>
        <v>1.5825697669431595</v>
      </c>
      <c r="L516" s="13">
        <f t="shared" si="95"/>
        <v>1104.6675508412318</v>
      </c>
      <c r="M516" s="3">
        <v>0</v>
      </c>
      <c r="N516" s="3">
        <f t="shared" si="92"/>
        <v>298.27845415451259</v>
      </c>
      <c r="O516" s="3">
        <f t="shared" si="88"/>
        <v>320.14313320511241</v>
      </c>
      <c r="P516" s="3">
        <f t="shared" si="89"/>
        <v>180.8618559077496</v>
      </c>
      <c r="Q516" s="3">
        <f t="shared" si="90"/>
        <v>28.801652339276167</v>
      </c>
      <c r="R516" s="3">
        <f t="shared" si="91"/>
        <v>1.5825697669431595</v>
      </c>
      <c r="S516" s="3">
        <f t="shared" si="93"/>
        <v>1104.667665373594</v>
      </c>
    </row>
    <row r="517" spans="5:19">
      <c r="E517" s="4">
        <f t="shared" si="94"/>
        <v>2261</v>
      </c>
      <c r="F517" s="5">
        <f>F516*SUM(economy!Z307:AB307)/SUM(economy!Z306:AB306)</f>
        <v>13110.624082217153</v>
      </c>
      <c r="G517" s="13">
        <f t="shared" si="98"/>
        <v>299.0811665702318</v>
      </c>
      <c r="H517" s="13">
        <f t="shared" si="98"/>
        <v>320.49739813689723</v>
      </c>
      <c r="I517" s="13">
        <f t="shared" si="98"/>
        <v>180.41026892312772</v>
      </c>
      <c r="J517" s="13">
        <f t="shared" si="98"/>
        <v>28.700099582712724</v>
      </c>
      <c r="K517" s="13">
        <f t="shared" si="98"/>
        <v>1.5773951221568805</v>
      </c>
      <c r="L517" s="13">
        <f t="shared" si="95"/>
        <v>1105.2663283351262</v>
      </c>
      <c r="M517" s="3">
        <v>0</v>
      </c>
      <c r="N517" s="3">
        <f t="shared" si="92"/>
        <v>299.08122760309561</v>
      </c>
      <c r="O517" s="3">
        <f t="shared" si="88"/>
        <v>320.49744594830435</v>
      </c>
      <c r="P517" s="3">
        <f t="shared" si="89"/>
        <v>180.41027440467934</v>
      </c>
      <c r="Q517" s="3">
        <f t="shared" si="90"/>
        <v>28.700099582777376</v>
      </c>
      <c r="R517" s="3">
        <f t="shared" si="91"/>
        <v>1.5773951221568805</v>
      </c>
      <c r="S517" s="3">
        <f t="shared" si="93"/>
        <v>1105.2664426610136</v>
      </c>
    </row>
    <row r="518" spans="5:19">
      <c r="E518" s="4">
        <f t="shared" si="94"/>
        <v>2262</v>
      </c>
      <c r="F518" s="5">
        <f>F517*SUM(economy!Z308:AB308)/SUM(economy!Z307:AB307)</f>
        <v>13068.440566198542</v>
      </c>
      <c r="G518" s="13">
        <f t="shared" si="98"/>
        <v>299.88134550482721</v>
      </c>
      <c r="H518" s="13">
        <f t="shared" si="98"/>
        <v>320.84674472668848</v>
      </c>
      <c r="I518" s="13">
        <f t="shared" si="98"/>
        <v>179.95836240272754</v>
      </c>
      <c r="J518" s="13">
        <f t="shared" si="98"/>
        <v>28.599358765953049</v>
      </c>
      <c r="K518" s="13">
        <f t="shared" si="98"/>
        <v>1.5722607614503898</v>
      </c>
      <c r="L518" s="13">
        <f t="shared" si="95"/>
        <v>1105.8580721616468</v>
      </c>
      <c r="M518" s="3">
        <v>0</v>
      </c>
      <c r="N518" s="3">
        <f t="shared" si="92"/>
        <v>299.88140653769102</v>
      </c>
      <c r="O518" s="3">
        <f t="shared" si="88"/>
        <v>320.84679240656499</v>
      </c>
      <c r="P518" s="3">
        <f t="shared" si="89"/>
        <v>179.95836781070241</v>
      </c>
      <c r="Q518" s="3">
        <f t="shared" si="90"/>
        <v>28.59935876601401</v>
      </c>
      <c r="R518" s="3">
        <f t="shared" si="91"/>
        <v>1.5722607614503898</v>
      </c>
      <c r="S518" s="3">
        <f t="shared" si="93"/>
        <v>1105.8581862824228</v>
      </c>
    </row>
    <row r="519" spans="5:19">
      <c r="E519" s="4">
        <f t="shared" si="94"/>
        <v>2263</v>
      </c>
      <c r="F519" s="5">
        <f>F518*SUM(economy!Z309:AB309)/SUM(economy!Z308:AB308)</f>
        <v>13026.579411548286</v>
      </c>
      <c r="G519" s="13">
        <f t="shared" ref="G519:K534" si="99">G518*(1-G$5)+G$4*$F518*$L$4/1000</f>
        <v>300.67894985863273</v>
      </c>
      <c r="H519" s="13">
        <f t="shared" si="99"/>
        <v>321.19116936004303</v>
      </c>
      <c r="I519" s="13">
        <f t="shared" si="99"/>
        <v>179.50618422033642</v>
      </c>
      <c r="J519" s="13">
        <f t="shared" si="99"/>
        <v>28.499421838436753</v>
      </c>
      <c r="K519" s="13">
        <f t="shared" si="99"/>
        <v>1.5671661675024422</v>
      </c>
      <c r="L519" s="13">
        <f t="shared" si="95"/>
        <v>1106.4428914449513</v>
      </c>
      <c r="M519" s="3">
        <v>0</v>
      </c>
      <c r="N519" s="3">
        <f t="shared" si="92"/>
        <v>300.67901089149655</v>
      </c>
      <c r="O519" s="3">
        <f t="shared" ref="O519:O556" si="100">O518*(1-O$5)+O$4*($F518+$M518)*$L$4/1000</f>
        <v>321.19121690875079</v>
      </c>
      <c r="P519" s="3">
        <f t="shared" ref="P519:P556" si="101">P518*(1-P$5)+P$4*($F518+$M518)*$L$4/1000</f>
        <v>179.50618955572213</v>
      </c>
      <c r="Q519" s="3">
        <f t="shared" ref="Q519:Q556" si="102">Q518*(1-Q$5)+Q$4*($F518+$M518)*$L$4/1000</f>
        <v>28.499421838494232</v>
      </c>
      <c r="R519" s="3">
        <f t="shared" ref="R519:R556" si="103">R518*(1-R$5)+R$4*($F518+$M518)*$L$4/1000</f>
        <v>1.5671661675024422</v>
      </c>
      <c r="S519" s="3">
        <f t="shared" si="93"/>
        <v>1106.4430053619662</v>
      </c>
    </row>
    <row r="520" spans="5:19">
      <c r="E520" s="4">
        <f t="shared" si="94"/>
        <v>2264</v>
      </c>
      <c r="F520" s="5">
        <f>F519*SUM(economy!Z310:AB310)/SUM(economy!Z309:AB309)</f>
        <v>12985.036423839865</v>
      </c>
      <c r="G520" s="13">
        <f t="shared" si="99"/>
        <v>301.47399930628592</v>
      </c>
      <c r="H520" s="13">
        <f t="shared" si="99"/>
        <v>321.53071584608335</v>
      </c>
      <c r="I520" s="13">
        <f t="shared" si="99"/>
        <v>179.05378645224584</v>
      </c>
      <c r="J520" s="13">
        <f t="shared" si="99"/>
        <v>28.400280712340031</v>
      </c>
      <c r="K520" s="13">
        <f t="shared" si="99"/>
        <v>1.562110827649331</v>
      </c>
      <c r="L520" s="13">
        <f t="shared" si="95"/>
        <v>1107.0208931446045</v>
      </c>
      <c r="M520" s="3">
        <v>0</v>
      </c>
      <c r="N520" s="3">
        <f t="shared" ref="N520:N556" si="104">N519*(1-N$5)+N$4*($F519+$M519)*$L$4/1000</f>
        <v>301.47406033914973</v>
      </c>
      <c r="O520" s="3">
        <f t="shared" si="100"/>
        <v>321.5307632639832</v>
      </c>
      <c r="P520" s="3">
        <f t="shared" si="101"/>
        <v>179.05379171601672</v>
      </c>
      <c r="Q520" s="3">
        <f t="shared" si="102"/>
        <v>28.400280712394224</v>
      </c>
      <c r="R520" s="3">
        <f t="shared" si="103"/>
        <v>1.562110827649331</v>
      </c>
      <c r="S520" s="3">
        <f t="shared" ref="S520:S556" si="105">SUM(N520:R520,S$5)</f>
        <v>1107.0210068591932</v>
      </c>
    </row>
    <row r="521" spans="5:19">
      <c r="E521" s="4">
        <f t="shared" si="94"/>
        <v>2265</v>
      </c>
      <c r="F521" s="5">
        <f>F520*SUM(economy!Z311:AB311)/SUM(economy!Z310:AB310)</f>
        <v>12943.80745156915</v>
      </c>
      <c r="G521" s="13">
        <f t="shared" si="99"/>
        <v>302.26651326642639</v>
      </c>
      <c r="H521" s="13">
        <f t="shared" si="99"/>
        <v>321.86542747956878</v>
      </c>
      <c r="I521" s="13">
        <f t="shared" si="99"/>
        <v>178.60121984559871</v>
      </c>
      <c r="J521" s="13">
        <f t="shared" si="99"/>
        <v>28.301927269567436</v>
      </c>
      <c r="K521" s="13">
        <f t="shared" si="99"/>
        <v>1.5570942340233667</v>
      </c>
      <c r="L521" s="13">
        <f t="shared" si="95"/>
        <v>1107.5921820951846</v>
      </c>
      <c r="M521" s="3">
        <v>0</v>
      </c>
      <c r="N521" s="3">
        <f t="shared" si="104"/>
        <v>302.2665742992902</v>
      </c>
      <c r="O521" s="3">
        <f t="shared" si="100"/>
        <v>321.86547476702054</v>
      </c>
      <c r="P521" s="3">
        <f t="shared" si="101"/>
        <v>178.601225038716</v>
      </c>
      <c r="Q521" s="3">
        <f t="shared" si="102"/>
        <v>28.301927269618538</v>
      </c>
      <c r="R521" s="3">
        <f t="shared" si="103"/>
        <v>1.5570942340233667</v>
      </c>
      <c r="S521" s="3">
        <f t="shared" si="105"/>
        <v>1107.5922956086688</v>
      </c>
    </row>
    <row r="522" spans="5:19">
      <c r="E522" s="4">
        <f t="shared" ref="E522:E556" si="106">1+E521</f>
        <v>2266</v>
      </c>
      <c r="F522" s="5">
        <f>F521*SUM(economy!Z312:AB312)/SUM(economy!Z311:AB311)</f>
        <v>12902.888387013942</v>
      </c>
      <c r="G522" s="13">
        <f t="shared" si="99"/>
        <v>303.05651090431559</v>
      </c>
      <c r="H522" s="13">
        <f t="shared" si="99"/>
        <v>322.19534704634088</v>
      </c>
      <c r="I522" s="13">
        <f t="shared" si="99"/>
        <v>178.14853384267823</v>
      </c>
      <c r="J522" s="13">
        <f t="shared" si="99"/>
        <v>28.204353368519058</v>
      </c>
      <c r="K522" s="13">
        <f t="shared" si="99"/>
        <v>1.5521158836809279</v>
      </c>
      <c r="L522" s="13">
        <f t="shared" ref="L522:L556" si="107">SUM(G522:K522,L$5)</f>
        <v>1108.1568610455347</v>
      </c>
      <c r="M522" s="3">
        <v>0</v>
      </c>
      <c r="N522" s="3">
        <f t="shared" si="104"/>
        <v>303.0565719371794</v>
      </c>
      <c r="O522" s="3">
        <f t="shared" si="100"/>
        <v>322.19539420370342</v>
      </c>
      <c r="P522" s="3">
        <f t="shared" si="101"/>
        <v>178.14853896609031</v>
      </c>
      <c r="Q522" s="3">
        <f t="shared" si="102"/>
        <v>28.20435336856724</v>
      </c>
      <c r="R522" s="3">
        <f t="shared" si="103"/>
        <v>1.5521158836809279</v>
      </c>
      <c r="S522" s="3">
        <f t="shared" si="105"/>
        <v>1108.1569743592213</v>
      </c>
    </row>
    <row r="523" spans="5:19">
      <c r="E523" s="4">
        <f t="shared" si="106"/>
        <v>2267</v>
      </c>
      <c r="F523" s="5">
        <f>F522*SUM(economy!Z313:AB313)/SUM(economy!Z312:AB312)</f>
        <v>12862.275167017644</v>
      </c>
      <c r="G523" s="13">
        <f t="shared" si="99"/>
        <v>303.84401113450895</v>
      </c>
      <c r="H523" s="13">
        <f t="shared" si="99"/>
        <v>322.52051682883439</v>
      </c>
      <c r="I523" s="13">
        <f t="shared" si="99"/>
        <v>177.69577660500042</v>
      </c>
      <c r="J523" s="13">
        <f t="shared" si="99"/>
        <v>28.107550850571975</v>
      </c>
      <c r="K523" s="13">
        <f t="shared" si="99"/>
        <v>1.5471752787204802</v>
      </c>
      <c r="L523" s="13">
        <f t="shared" si="107"/>
        <v>1108.7150306976364</v>
      </c>
      <c r="M523" s="3">
        <v>0</v>
      </c>
      <c r="N523" s="3">
        <f t="shared" si="104"/>
        <v>303.84407216737276</v>
      </c>
      <c r="O523" s="3">
        <f t="shared" si="100"/>
        <v>322.52056385646563</v>
      </c>
      <c r="P523" s="3">
        <f t="shared" si="101"/>
        <v>177.6957816596429</v>
      </c>
      <c r="Q523" s="3">
        <f t="shared" si="102"/>
        <v>28.107550850617404</v>
      </c>
      <c r="R523" s="3">
        <f t="shared" si="103"/>
        <v>1.5471752787204802</v>
      </c>
      <c r="S523" s="3">
        <f t="shared" si="105"/>
        <v>1108.715143812819</v>
      </c>
    </row>
    <row r="524" spans="5:19">
      <c r="E524" s="4">
        <f t="shared" si="106"/>
        <v>2268</v>
      </c>
      <c r="F524" s="5">
        <f>F523*SUM(economy!Z314:AB314)/SUM(economy!Z313:AB313)</f>
        <v>12821.963773700552</v>
      </c>
      <c r="G524" s="13">
        <f t="shared" si="99"/>
        <v>304.62903262357577</v>
      </c>
      <c r="H524" s="13">
        <f t="shared" si="99"/>
        <v>322.8409786116469</v>
      </c>
      <c r="I524" s="13">
        <f t="shared" si="99"/>
        <v>177.24299503720036</v>
      </c>
      <c r="J524" s="13">
        <f t="shared" si="99"/>
        <v>28.011511546283419</v>
      </c>
      <c r="K524" s="13">
        <f t="shared" si="99"/>
        <v>1.5422719263909523</v>
      </c>
      <c r="L524" s="13">
        <f t="shared" si="107"/>
        <v>1109.2667897450974</v>
      </c>
      <c r="M524" s="3">
        <v>0</v>
      </c>
      <c r="N524" s="3">
        <f t="shared" si="104"/>
        <v>304.62909365643958</v>
      </c>
      <c r="O524" s="3">
        <f t="shared" si="100"/>
        <v>322.84102550990372</v>
      </c>
      <c r="P524" s="3">
        <f t="shared" si="101"/>
        <v>177.2430000239963</v>
      </c>
      <c r="Q524" s="3">
        <f t="shared" si="102"/>
        <v>28.011511546326251</v>
      </c>
      <c r="R524" s="3">
        <f t="shared" si="103"/>
        <v>1.5422719263909523</v>
      </c>
      <c r="S524" s="3">
        <f t="shared" si="105"/>
        <v>1109.2669026630567</v>
      </c>
    </row>
    <row r="525" spans="5:19">
      <c r="E525" s="4">
        <f t="shared" si="106"/>
        <v>2269</v>
      </c>
      <c r="F525" s="5">
        <f>F524*SUM(economy!Z315:AB315)/SUM(economy!Z314:AB314)</f>
        <v>12781.950235101316</v>
      </c>
      <c r="G525" s="13">
        <f t="shared" si="99"/>
        <v>305.41159379286267</v>
      </c>
      <c r="H525" s="13">
        <f t="shared" si="99"/>
        <v>323.15677368715956</v>
      </c>
      <c r="I525" s="13">
        <f t="shared" si="99"/>
        <v>176.79023481070513</v>
      </c>
      <c r="J525" s="13">
        <f t="shared" si="99"/>
        <v>27.916227281323085</v>
      </c>
      <c r="K525" s="13">
        <f t="shared" si="99"/>
        <v>1.5374053391908615</v>
      </c>
      <c r="L525" s="13">
        <f t="shared" si="107"/>
        <v>1109.8122349112414</v>
      </c>
      <c r="M525" s="3">
        <v>0</v>
      </c>
      <c r="N525" s="3">
        <f t="shared" si="104"/>
        <v>305.41165482572649</v>
      </c>
      <c r="O525" s="3">
        <f t="shared" si="100"/>
        <v>323.15682045639784</v>
      </c>
      <c r="P525" s="3">
        <f t="shared" si="101"/>
        <v>176.79023973056525</v>
      </c>
      <c r="Q525" s="3">
        <f t="shared" si="102"/>
        <v>27.916227281363469</v>
      </c>
      <c r="R525" s="3">
        <f t="shared" si="103"/>
        <v>1.5374053391908615</v>
      </c>
      <c r="S525" s="3">
        <f t="shared" si="105"/>
        <v>1109.8123476332439</v>
      </c>
    </row>
    <row r="526" spans="5:19">
      <c r="E526" s="4">
        <f t="shared" si="106"/>
        <v>2270</v>
      </c>
      <c r="F526" s="5">
        <f>F525*SUM(economy!Z316:AB316)/SUM(economy!Z315:AB315)</f>
        <v>12742.230625751663</v>
      </c>
      <c r="G526" s="13">
        <f t="shared" si="99"/>
        <v>306.19171282129611</v>
      </c>
      <c r="H526" s="13">
        <f t="shared" si="99"/>
        <v>323.4679428612028</v>
      </c>
      <c r="I526" s="13">
        <f t="shared" si="99"/>
        <v>176.33754038718524</v>
      </c>
      <c r="J526" s="13">
        <f t="shared" si="99"/>
        <v>27.821689882141815</v>
      </c>
      <c r="K526" s="13">
        <f t="shared" si="99"/>
        <v>1.5325750349585534</v>
      </c>
      <c r="L526" s="13">
        <f t="shared" si="107"/>
        <v>1110.3514609867846</v>
      </c>
      <c r="M526" s="3">
        <v>0</v>
      </c>
      <c r="N526" s="3">
        <f t="shared" si="104"/>
        <v>306.19177385415992</v>
      </c>
      <c r="O526" s="3">
        <f t="shared" si="100"/>
        <v>323.46798950177748</v>
      </c>
      <c r="P526" s="3">
        <f t="shared" si="101"/>
        <v>176.33754524100797</v>
      </c>
      <c r="Q526" s="3">
        <f t="shared" si="102"/>
        <v>27.821689882179889</v>
      </c>
      <c r="R526" s="3">
        <f t="shared" si="103"/>
        <v>1.5325750349585534</v>
      </c>
      <c r="S526" s="3">
        <f t="shared" si="105"/>
        <v>1110.3515735140838</v>
      </c>
    </row>
    <row r="527" spans="5:19">
      <c r="E527" s="4">
        <f t="shared" si="106"/>
        <v>2271</v>
      </c>
      <c r="F527" s="5">
        <f>F526*SUM(economy!Z317:AB317)/SUM(economy!Z316:AB316)</f>
        <v>12702.801067187174</v>
      </c>
      <c r="G527" s="13">
        <f t="shared" si="99"/>
        <v>306.96940764821994</v>
      </c>
      <c r="H527" s="13">
        <f t="shared" si="99"/>
        <v>323.77452645876042</v>
      </c>
      <c r="I527" s="13">
        <f t="shared" si="99"/>
        <v>175.88495504177757</v>
      </c>
      <c r="J527" s="13">
        <f t="shared" si="99"/>
        <v>27.7278911813839</v>
      </c>
      <c r="K527" s="13">
        <f t="shared" si="99"/>
        <v>1.5277805369539164</v>
      </c>
      <c r="L527" s="13">
        <f t="shared" si="107"/>
        <v>1110.8845608670958</v>
      </c>
      <c r="M527" s="3">
        <v>0</v>
      </c>
      <c r="N527" s="3">
        <f t="shared" si="104"/>
        <v>306.96946868108375</v>
      </c>
      <c r="O527" s="3">
        <f t="shared" si="100"/>
        <v>323.77457297102546</v>
      </c>
      <c r="P527" s="3">
        <f t="shared" si="101"/>
        <v>175.8849598304493</v>
      </c>
      <c r="Q527" s="3">
        <f t="shared" si="102"/>
        <v>27.7278911814198</v>
      </c>
      <c r="R527" s="3">
        <f t="shared" si="103"/>
        <v>1.5277805369539164</v>
      </c>
      <c r="S527" s="3">
        <f t="shared" si="105"/>
        <v>1110.8846732009324</v>
      </c>
    </row>
    <row r="528" spans="5:19">
      <c r="E528" s="4">
        <f t="shared" si="106"/>
        <v>2272</v>
      </c>
      <c r="F528" s="5">
        <f>F527*SUM(economy!Z318:AB318)/SUM(economy!Z317:AB317)</f>
        <v>12663.657728396889</v>
      </c>
      <c r="G528" s="13">
        <f t="shared" si="99"/>
        <v>307.74469597626421</v>
      </c>
      <c r="H528" s="13">
        <f t="shared" si="99"/>
        <v>324.076564329706</v>
      </c>
      <c r="I528" s="13">
        <f t="shared" si="99"/>
        <v>175.43252088607329</v>
      </c>
      <c r="J528" s="13">
        <f t="shared" si="99"/>
        <v>27.63482302305016</v>
      </c>
      <c r="K528" s="13">
        <f t="shared" si="99"/>
        <v>1.5230213739319245</v>
      </c>
      <c r="L528" s="13">
        <f t="shared" si="107"/>
        <v>1111.4116255890256</v>
      </c>
      <c r="M528" s="3">
        <v>0</v>
      </c>
      <c r="N528" s="3">
        <f t="shared" si="104"/>
        <v>307.74475700912802</v>
      </c>
      <c r="O528" s="3">
        <f t="shared" si="100"/>
        <v>324.07661071401441</v>
      </c>
      <c r="P528" s="3">
        <f t="shared" si="101"/>
        <v>175.43252561046853</v>
      </c>
      <c r="Q528" s="3">
        <f t="shared" si="102"/>
        <v>27.63482302308401</v>
      </c>
      <c r="R528" s="3">
        <f t="shared" si="103"/>
        <v>1.5230213739319245</v>
      </c>
      <c r="S528" s="3">
        <f t="shared" si="105"/>
        <v>1111.4117377306268</v>
      </c>
    </row>
    <row r="529" spans="5:19">
      <c r="E529" s="4">
        <f t="shared" si="106"/>
        <v>2273</v>
      </c>
      <c r="F529" s="5">
        <f>F528*SUM(economy!Z319:AB319)/SUM(economy!Z318:AB318)</f>
        <v>12624.796826214097</v>
      </c>
      <c r="G529" s="13">
        <f t="shared" si="99"/>
        <v>308.5175952742415</v>
      </c>
      <c r="H529" s="13">
        <f t="shared" si="99"/>
        <v>324.3740958545655</v>
      </c>
      <c r="I529" s="13">
        <f t="shared" si="99"/>
        <v>174.98027889086495</v>
      </c>
      <c r="J529" s="13">
        <f t="shared" si="99"/>
        <v>27.542477267418839</v>
      </c>
      <c r="K529" s="13">
        <f t="shared" si="99"/>
        <v>1.5182970802083524</v>
      </c>
      <c r="L529" s="13">
        <f t="shared" si="107"/>
        <v>1111.9327443672992</v>
      </c>
      <c r="M529" s="3">
        <v>0</v>
      </c>
      <c r="N529" s="3">
        <f t="shared" si="104"/>
        <v>308.51765630710531</v>
      </c>
      <c r="O529" s="3">
        <f t="shared" si="100"/>
        <v>324.37414211126929</v>
      </c>
      <c r="P529" s="3">
        <f t="shared" si="101"/>
        <v>174.98028355184647</v>
      </c>
      <c r="Q529" s="3">
        <f t="shared" si="102"/>
        <v>27.542477267450753</v>
      </c>
      <c r="R529" s="3">
        <f t="shared" si="103"/>
        <v>1.5182970802083524</v>
      </c>
      <c r="S529" s="3">
        <f t="shared" si="105"/>
        <v>1111.9328563178801</v>
      </c>
    </row>
    <row r="530" spans="5:19">
      <c r="E530" s="4">
        <f t="shared" si="106"/>
        <v>2274</v>
      </c>
      <c r="F530" s="5">
        <f>F529*SUM(economy!Z320:AB320)/SUM(economy!Z319:AB319)</f>
        <v>12586.214625651361</v>
      </c>
      <c r="G530" s="13">
        <f t="shared" si="99"/>
        <v>309.28812278006677</v>
      </c>
      <c r="H530" s="13">
        <f t="shared" si="99"/>
        <v>324.66715995030103</v>
      </c>
      <c r="I530" s="13">
        <f t="shared" si="99"/>
        <v>174.52826890864685</v>
      </c>
      <c r="J530" s="13">
        <f t="shared" si="99"/>
        <v>27.45084579573123</v>
      </c>
      <c r="K530" s="13">
        <f t="shared" si="99"/>
        <v>1.5136071957179782</v>
      </c>
      <c r="L530" s="13">
        <f t="shared" si="107"/>
        <v>1112.4480046304639</v>
      </c>
      <c r="M530" s="3">
        <v>0</v>
      </c>
      <c r="N530" s="3">
        <f t="shared" si="104"/>
        <v>309.28818381293058</v>
      </c>
      <c r="O530" s="3">
        <f t="shared" si="100"/>
        <v>324.66720607975122</v>
      </c>
      <c r="P530" s="3">
        <f t="shared" si="101"/>
        <v>174.52827350706582</v>
      </c>
      <c r="Q530" s="3">
        <f t="shared" si="102"/>
        <v>27.450845795761321</v>
      </c>
      <c r="R530" s="3">
        <f t="shared" si="103"/>
        <v>1.5136071957179782</v>
      </c>
      <c r="S530" s="3">
        <f t="shared" si="105"/>
        <v>1112.4481163912269</v>
      </c>
    </row>
    <row r="531" spans="5:19">
      <c r="E531" s="4">
        <f t="shared" si="106"/>
        <v>2275</v>
      </c>
      <c r="F531" s="5">
        <f>F530*SUM(economy!Z321:AB321)/SUM(economy!Z320:AB320)</f>
        <v>12547.907440181902</v>
      </c>
      <c r="G531" s="13">
        <f t="shared" si="99"/>
        <v>310.0562955036981</v>
      </c>
      <c r="H531" s="13">
        <f t="shared" si="99"/>
        <v>324.95579507610984</v>
      </c>
      <c r="I531" s="13">
        <f t="shared" si="99"/>
        <v>174.07652969586366</v>
      </c>
      <c r="J531" s="13">
        <f t="shared" si="99"/>
        <v>27.359920514648991</v>
      </c>
      <c r="K531" s="13">
        <f t="shared" si="99"/>
        <v>1.5089512660656172</v>
      </c>
      <c r="L531" s="13">
        <f t="shared" si="107"/>
        <v>1112.9574920563862</v>
      </c>
      <c r="M531" s="3">
        <v>0</v>
      </c>
      <c r="N531" s="3">
        <f t="shared" si="104"/>
        <v>310.05635653656191</v>
      </c>
      <c r="O531" s="3">
        <f t="shared" si="100"/>
        <v>324.95584107865653</v>
      </c>
      <c r="P531" s="3">
        <f t="shared" si="101"/>
        <v>174.07653423255979</v>
      </c>
      <c r="Q531" s="3">
        <f t="shared" si="102"/>
        <v>27.359920514677363</v>
      </c>
      <c r="R531" s="3">
        <f t="shared" si="103"/>
        <v>1.5089512660656172</v>
      </c>
      <c r="S531" s="3">
        <f t="shared" si="105"/>
        <v>1112.9576036285212</v>
      </c>
    </row>
    <row r="532" spans="5:19">
      <c r="E532" s="4">
        <f t="shared" si="106"/>
        <v>2276</v>
      </c>
      <c r="F532" s="5">
        <f>F531*SUM(economy!Z322:AB322)/SUM(economy!Z321:AB321)</f>
        <v>12509.871631969703</v>
      </c>
      <c r="G532" s="13">
        <f t="shared" si="99"/>
        <v>310.82213023009416</v>
      </c>
      <c r="H532" s="13">
        <f t="shared" si="99"/>
        <v>325.24003923923414</v>
      </c>
      <c r="I532" s="13">
        <f t="shared" si="99"/>
        <v>173.62509893490275</v>
      </c>
      <c r="J532" s="13">
        <f t="shared" si="99"/>
        <v>27.269693360489811</v>
      </c>
      <c r="K532" s="13">
        <f t="shared" si="99"/>
        <v>1.5043288425702834</v>
      </c>
      <c r="L532" s="13">
        <f t="shared" si="107"/>
        <v>1113.4612906072912</v>
      </c>
      <c r="M532" s="3">
        <v>0</v>
      </c>
      <c r="N532" s="3">
        <f t="shared" si="104"/>
        <v>310.82219126295797</v>
      </c>
      <c r="O532" s="3">
        <f t="shared" si="100"/>
        <v>325.24008511522641</v>
      </c>
      <c r="P532" s="3">
        <f t="shared" si="101"/>
        <v>173.62510341070455</v>
      </c>
      <c r="Q532" s="3">
        <f t="shared" si="102"/>
        <v>27.269693360516563</v>
      </c>
      <c r="R532" s="3">
        <f t="shared" si="103"/>
        <v>1.5043288425702834</v>
      </c>
      <c r="S532" s="3">
        <f t="shared" si="105"/>
        <v>1113.4614019919759</v>
      </c>
    </row>
    <row r="533" spans="5:19">
      <c r="E533" s="4">
        <f t="shared" si="106"/>
        <v>2277</v>
      </c>
      <c r="F533" s="5">
        <f>F532*SUM(economy!Z323:AB323)/SUM(economy!Z322:AB322)</f>
        <v>12472.103612051027</v>
      </c>
      <c r="G533" s="13">
        <f t="shared" si="99"/>
        <v>311.58564352218622</v>
      </c>
      <c r="H533" s="13">
        <f t="shared" si="99"/>
        <v>325.51993000077613</v>
      </c>
      <c r="I533" s="13">
        <f t="shared" si="99"/>
        <v>173.174013255826</v>
      </c>
      <c r="J533" s="13">
        <f t="shared" si="99"/>
        <v>27.180156303248143</v>
      </c>
      <c r="K533" s="13">
        <f t="shared" si="99"/>
        <v>1.499739482302779</v>
      </c>
      <c r="L533" s="13">
        <f t="shared" si="107"/>
        <v>1113.9594825643394</v>
      </c>
      <c r="M533" s="3">
        <v>0</v>
      </c>
      <c r="N533" s="3">
        <f t="shared" si="104"/>
        <v>311.58570455505003</v>
      </c>
      <c r="O533" s="3">
        <f t="shared" si="100"/>
        <v>325.51997575056214</v>
      </c>
      <c r="P533" s="3">
        <f t="shared" si="101"/>
        <v>173.17401767155084</v>
      </c>
      <c r="Q533" s="3">
        <f t="shared" si="102"/>
        <v>27.180156303273368</v>
      </c>
      <c r="R533" s="3">
        <f t="shared" si="103"/>
        <v>1.499739482302779</v>
      </c>
      <c r="S533" s="3">
        <f t="shared" si="105"/>
        <v>1113.9595937627391</v>
      </c>
    </row>
    <row r="534" spans="5:19">
      <c r="E534" s="4">
        <f t="shared" si="106"/>
        <v>2278</v>
      </c>
      <c r="F534" s="5">
        <f>F533*SUM(economy!Z324:AB324)/SUM(economy!Z323:AB323)</f>
        <v>12434.599840469275</v>
      </c>
      <c r="G534" s="13">
        <f t="shared" si="99"/>
        <v>312.34685172386071</v>
      </c>
      <c r="H534" s="13">
        <f t="shared" si="99"/>
        <v>325.7955044815144</v>
      </c>
      <c r="I534" s="13">
        <f t="shared" si="99"/>
        <v>172.72330825783689</v>
      </c>
      <c r="J534" s="13">
        <f t="shared" si="99"/>
        <v>27.091301350407541</v>
      </c>
      <c r="K534" s="13">
        <f t="shared" si="99"/>
        <v>1.4951827481170155</v>
      </c>
      <c r="L534" s="13">
        <f t="shared" si="107"/>
        <v>1114.4521485617365</v>
      </c>
      <c r="M534" s="3">
        <v>0</v>
      </c>
      <c r="N534" s="3">
        <f t="shared" si="104"/>
        <v>312.34691275672452</v>
      </c>
      <c r="O534" s="3">
        <f t="shared" si="100"/>
        <v>325.79555010544135</v>
      </c>
      <c r="P534" s="3">
        <f t="shared" si="101"/>
        <v>172.72331261429116</v>
      </c>
      <c r="Q534" s="3">
        <f t="shared" si="102"/>
        <v>27.091301350431323</v>
      </c>
      <c r="R534" s="3">
        <f t="shared" si="103"/>
        <v>1.4951827481170155</v>
      </c>
      <c r="S534" s="3">
        <f t="shared" si="105"/>
        <v>1114.4522595750054</v>
      </c>
    </row>
    <row r="535" spans="5:19">
      <c r="E535" s="4">
        <f t="shared" si="106"/>
        <v>2279</v>
      </c>
      <c r="F535" s="5">
        <f>F534*SUM(economy!Z325:AB325)/SUM(economy!Z324:AB324)</f>
        <v>12397.356826365402</v>
      </c>
      <c r="G535" s="13">
        <f t="shared" ref="G535:K550" si="108">G534*(1-G$5)+G$4*$F534*$L$4/1000</f>
        <v>313.10577096295037</v>
      </c>
      <c r="H535" s="13">
        <f t="shared" si="108"/>
        <v>326.06679936771695</v>
      </c>
      <c r="I535" s="13">
        <f t="shared" si="108"/>
        <v>172.27301853048016</v>
      </c>
      <c r="J535" s="13">
        <f t="shared" si="108"/>
        <v>27.003120550551028</v>
      </c>
      <c r="K535" s="13">
        <f t="shared" si="108"/>
        <v>1.4906582086753417</v>
      </c>
      <c r="L535" s="13">
        <f t="shared" si="107"/>
        <v>1114.9393676203738</v>
      </c>
      <c r="M535" s="3">
        <v>0</v>
      </c>
      <c r="N535" s="3">
        <f t="shared" si="104"/>
        <v>313.10583199581419</v>
      </c>
      <c r="O535" s="3">
        <f t="shared" si="100"/>
        <v>326.06684486613108</v>
      </c>
      <c r="P535" s="3">
        <f t="shared" si="101"/>
        <v>172.2730228284594</v>
      </c>
      <c r="Q535" s="3">
        <f t="shared" si="102"/>
        <v>27.003120550573453</v>
      </c>
      <c r="R535" s="3">
        <f t="shared" si="103"/>
        <v>1.4906582086753417</v>
      </c>
      <c r="S535" s="3">
        <f t="shared" si="105"/>
        <v>1114.9394784496535</v>
      </c>
    </row>
    <row r="536" spans="5:19">
      <c r="E536" s="4">
        <f t="shared" si="106"/>
        <v>2280</v>
      </c>
      <c r="F536" s="5">
        <f>F535*SUM(economy!Z326:AB326)/SUM(economy!Z325:AB325)</f>
        <v>12360.371128026294</v>
      </c>
      <c r="G536" s="13">
        <f t="shared" si="108"/>
        <v>313.86241715423091</v>
      </c>
      <c r="H536" s="13">
        <f t="shared" si="108"/>
        <v>326.33385091694652</v>
      </c>
      <c r="I536" s="13">
        <f t="shared" si="108"/>
        <v>171.82317767456991</v>
      </c>
      <c r="J536" s="13">
        <f t="shared" si="108"/>
        <v>26.915605996775838</v>
      </c>
      <c r="K536" s="13">
        <f t="shared" si="108"/>
        <v>1.4861654384681517</v>
      </c>
      <c r="L536" s="13">
        <f t="shared" si="107"/>
        <v>1115.4212171809913</v>
      </c>
      <c r="M536" s="3">
        <v>0</v>
      </c>
      <c r="N536" s="3">
        <f t="shared" si="104"/>
        <v>313.86247818709472</v>
      </c>
      <c r="O536" s="3">
        <f t="shared" si="100"/>
        <v>326.33389629019314</v>
      </c>
      <c r="P536" s="3">
        <f t="shared" si="101"/>
        <v>171.82318191485902</v>
      </c>
      <c r="Q536" s="3">
        <f t="shared" si="102"/>
        <v>26.915605996796984</v>
      </c>
      <c r="R536" s="3">
        <f t="shared" si="103"/>
        <v>1.4861654384681517</v>
      </c>
      <c r="S536" s="3">
        <f t="shared" si="105"/>
        <v>1115.4213278274119</v>
      </c>
    </row>
    <row r="537" spans="5:19">
      <c r="E537" s="4">
        <f t="shared" si="106"/>
        <v>2281</v>
      </c>
      <c r="F537" s="5">
        <f>F536*SUM(economy!Z327:AB327)/SUM(economy!Z326:AB326)</f>
        <v>12323.639352892746</v>
      </c>
      <c r="G537" s="13">
        <f t="shared" si="108"/>
        <v>314.61680600242033</v>
      </c>
      <c r="H537" s="13">
        <f t="shared" si="108"/>
        <v>326.59669496385465</v>
      </c>
      <c r="I537" s="13">
        <f t="shared" si="108"/>
        <v>171.37381832284461</v>
      </c>
      <c r="J537" s="13">
        <f t="shared" si="108"/>
        <v>26.82874982991877</v>
      </c>
      <c r="K537" s="13">
        <f t="shared" si="108"/>
        <v>1.4817040178280481</v>
      </c>
      <c r="L537" s="13">
        <f t="shared" si="107"/>
        <v>1115.8977731368664</v>
      </c>
      <c r="M537" s="3">
        <v>0</v>
      </c>
      <c r="N537" s="3">
        <f t="shared" si="104"/>
        <v>314.61686703528414</v>
      </c>
      <c r="O537" s="3">
        <f t="shared" si="100"/>
        <v>326.59674021227812</v>
      </c>
      <c r="P537" s="3">
        <f t="shared" si="101"/>
        <v>171.37382250621795</v>
      </c>
      <c r="Q537" s="3">
        <f t="shared" si="102"/>
        <v>26.828749829938708</v>
      </c>
      <c r="R537" s="3">
        <f t="shared" si="103"/>
        <v>1.4817040178280481</v>
      </c>
      <c r="S537" s="3">
        <f t="shared" si="105"/>
        <v>1115.8978836015472</v>
      </c>
    </row>
    <row r="538" spans="5:19">
      <c r="E538" s="4">
        <f t="shared" si="106"/>
        <v>2282</v>
      </c>
      <c r="F538" s="5">
        <f>F537*SUM(economy!Z328:AB328)/SUM(economy!Z327:AB327)</f>
        <v>12287.158157529313</v>
      </c>
      <c r="G538" s="13">
        <f t="shared" si="108"/>
        <v>315.36895300517904</v>
      </c>
      <c r="H538" s="13">
        <f t="shared" si="108"/>
        <v>326.85536692596054</v>
      </c>
      <c r="I538" s="13">
        <f t="shared" si="108"/>
        <v>170.92497216034576</v>
      </c>
      <c r="J538" s="13">
        <f t="shared" si="108"/>
        <v>26.742544241598207</v>
      </c>
      <c r="K538" s="13">
        <f t="shared" si="108"/>
        <v>1.4772735329388074</v>
      </c>
      <c r="L538" s="13">
        <f t="shared" si="107"/>
        <v>1116.3691098660224</v>
      </c>
      <c r="M538" s="3">
        <v>0</v>
      </c>
      <c r="N538" s="3">
        <f t="shared" si="104"/>
        <v>315.36901403804285</v>
      </c>
      <c r="O538" s="3">
        <f t="shared" si="100"/>
        <v>326.8554120499042</v>
      </c>
      <c r="P538" s="3">
        <f t="shared" si="101"/>
        <v>170.92497628756726</v>
      </c>
      <c r="Q538" s="3">
        <f t="shared" si="102"/>
        <v>26.742544241617008</v>
      </c>
      <c r="R538" s="3">
        <f t="shared" si="103"/>
        <v>1.4772735329388074</v>
      </c>
      <c r="S538" s="3">
        <f t="shared" si="105"/>
        <v>1116.3692201500701</v>
      </c>
    </row>
    <row r="539" spans="5:19">
      <c r="E539" s="4">
        <f t="shared" si="106"/>
        <v>2283</v>
      </c>
      <c r="F539" s="5">
        <f>F538*SUM(economy!Z329:AB329)/SUM(economy!Z328:AB328)</f>
        <v>12250.92424755777</v>
      </c>
      <c r="G539" s="13">
        <f t="shared" si="108"/>
        <v>316.11887345610808</v>
      </c>
      <c r="H539" s="13">
        <f t="shared" si="108"/>
        <v>327.10990180941116</v>
      </c>
      <c r="I539" s="13">
        <f t="shared" si="108"/>
        <v>170.47666994451853</v>
      </c>
      <c r="J539" s="13">
        <f t="shared" si="108"/>
        <v>26.656981477078823</v>
      </c>
      <c r="K539" s="13">
        <f t="shared" si="108"/>
        <v>1.4728735758394023</v>
      </c>
      <c r="L539" s="13">
        <f t="shared" si="107"/>
        <v>1116.835300262956</v>
      </c>
      <c r="M539" s="3">
        <v>0</v>
      </c>
      <c r="N539" s="3">
        <f t="shared" si="104"/>
        <v>316.11893448897189</v>
      </c>
      <c r="O539" s="3">
        <f t="shared" si="100"/>
        <v>327.10994680921749</v>
      </c>
      <c r="P539" s="3">
        <f t="shared" si="101"/>
        <v>170.47667401634192</v>
      </c>
      <c r="Q539" s="3">
        <f t="shared" si="102"/>
        <v>26.656981477096551</v>
      </c>
      <c r="R539" s="3">
        <f t="shared" si="103"/>
        <v>1.4728735758394023</v>
      </c>
      <c r="S539" s="3">
        <f t="shared" si="105"/>
        <v>1116.8354103674674</v>
      </c>
    </row>
    <row r="540" spans="5:19">
      <c r="E540" s="4">
        <f t="shared" si="106"/>
        <v>2284</v>
      </c>
      <c r="F540" s="5">
        <f>F539*SUM(economy!Z330:AB330)/SUM(economy!Z329:AB329)</f>
        <v>12214.934377556287</v>
      </c>
      <c r="G540" s="13">
        <f t="shared" si="108"/>
        <v>316.86658244774304</v>
      </c>
      <c r="H540" s="13">
        <f t="shared" si="108"/>
        <v>327.36033421471922</v>
      </c>
      <c r="I540" s="13">
        <f t="shared" si="108"/>
        <v>170.02894152503271</v>
      </c>
      <c r="J540" s="13">
        <f t="shared" si="108"/>
        <v>26.572053837964827</v>
      </c>
      <c r="K540" s="13">
        <f t="shared" si="108"/>
        <v>1.4685037444233175</v>
      </c>
      <c r="L540" s="13">
        <f t="shared" si="107"/>
        <v>1117.296415769883</v>
      </c>
      <c r="M540" s="3">
        <v>0</v>
      </c>
      <c r="N540" s="3">
        <f t="shared" si="104"/>
        <v>316.86664348060685</v>
      </c>
      <c r="O540" s="3">
        <f t="shared" si="100"/>
        <v>327.36037909072974</v>
      </c>
      <c r="P540" s="3">
        <f t="shared" si="101"/>
        <v>170.02894554220157</v>
      </c>
      <c r="Q540" s="3">
        <f t="shared" si="102"/>
        <v>26.572053837981542</v>
      </c>
      <c r="R540" s="3">
        <f t="shared" si="103"/>
        <v>1.4685037444233175</v>
      </c>
      <c r="S540" s="3">
        <f t="shared" si="105"/>
        <v>1117.296525695943</v>
      </c>
    </row>
    <row r="541" spans="5:19">
      <c r="E541" s="4">
        <f t="shared" si="106"/>
        <v>2285</v>
      </c>
      <c r="F541" s="5">
        <f>F540*SUM(economy!Z331:AB331)/SUM(economy!Z330:AB330)</f>
        <v>12179.185350925589</v>
      </c>
      <c r="G541" s="13">
        <f t="shared" si="108"/>
        <v>317.61209487454227</v>
      </c>
      <c r="H541" s="13">
        <f t="shared" si="108"/>
        <v>327.60669834247591</v>
      </c>
      <c r="I541" s="13">
        <f t="shared" si="108"/>
        <v>169.58181586332228</v>
      </c>
      <c r="J541" s="13">
        <f t="shared" si="108"/>
        <v>26.487753684727526</v>
      </c>
      <c r="K541" s="13">
        <f t="shared" si="108"/>
        <v>1.464163642433401</v>
      </c>
      <c r="L541" s="13">
        <f t="shared" si="107"/>
        <v>1117.7525264075014</v>
      </c>
      <c r="M541" s="3">
        <v>0</v>
      </c>
      <c r="N541" s="3">
        <f t="shared" si="104"/>
        <v>317.61215590740608</v>
      </c>
      <c r="O541" s="3">
        <f t="shared" si="100"/>
        <v>327.60674309503116</v>
      </c>
      <c r="P541" s="3">
        <f t="shared" si="101"/>
        <v>169.58181982657021</v>
      </c>
      <c r="Q541" s="3">
        <f t="shared" si="102"/>
        <v>26.487753684743286</v>
      </c>
      <c r="R541" s="3">
        <f t="shared" si="103"/>
        <v>1.464163642433401</v>
      </c>
      <c r="S541" s="3">
        <f t="shared" si="105"/>
        <v>1117.7526361561841</v>
      </c>
    </row>
    <row r="542" spans="5:19">
      <c r="E542" s="4">
        <f t="shared" si="106"/>
        <v>2286</v>
      </c>
      <c r="F542" s="5">
        <f>F541*SUM(economy!Z332:AB332)/SUM(economy!Z331:AB331)</f>
        <v>12143.674019724522</v>
      </c>
      <c r="G542" s="13">
        <f t="shared" si="108"/>
        <v>318.35542543586638</v>
      </c>
      <c r="H542" s="13">
        <f t="shared" si="108"/>
        <v>327.84902799903546</v>
      </c>
      <c r="I542" s="13">
        <f t="shared" si="108"/>
        <v>169.13532105184271</v>
      </c>
      <c r="J542" s="13">
        <f t="shared" si="108"/>
        <v>26.404073439072775</v>
      </c>
      <c r="K542" s="13">
        <f t="shared" si="108"/>
        <v>1.4598528794524577</v>
      </c>
      <c r="L542" s="13">
        <f t="shared" si="107"/>
        <v>1118.2037008052698</v>
      </c>
      <c r="M542" s="3">
        <v>0</v>
      </c>
      <c r="N542" s="3">
        <f t="shared" si="104"/>
        <v>318.35548646873019</v>
      </c>
      <c r="O542" s="3">
        <f t="shared" si="100"/>
        <v>327.84907262847508</v>
      </c>
      <c r="P542" s="3">
        <f t="shared" si="101"/>
        <v>169.1353249618935</v>
      </c>
      <c r="Q542" s="3">
        <f t="shared" si="102"/>
        <v>26.404073439087636</v>
      </c>
      <c r="R542" s="3">
        <f t="shared" si="103"/>
        <v>1.4598528794524577</v>
      </c>
      <c r="S542" s="3">
        <f t="shared" si="105"/>
        <v>1118.2038103776388</v>
      </c>
    </row>
    <row r="543" spans="5:19">
      <c r="E543" s="4">
        <f t="shared" si="106"/>
        <v>2287</v>
      </c>
      <c r="F543" s="5">
        <f>F542*SUM(economy!Z333:AB333)/SUM(economy!Z332:AB332)</f>
        <v>12108.397284476105</v>
      </c>
      <c r="G543" s="13">
        <f t="shared" si="108"/>
        <v>319.09658863894816</v>
      </c>
      <c r="H543" s="13">
        <f t="shared" si="108"/>
        <v>328.08735660216837</v>
      </c>
      <c r="I543" s="13">
        <f t="shared" si="108"/>
        <v>168.68948433304521</v>
      </c>
      <c r="J543" s="13">
        <f t="shared" si="108"/>
        <v>26.321005586153891</v>
      </c>
      <c r="K543" s="13">
        <f t="shared" si="108"/>
        <v>1.4555710708898237</v>
      </c>
      <c r="L543" s="13">
        <f t="shared" si="107"/>
        <v>1118.6500062312057</v>
      </c>
      <c r="M543" s="3">
        <v>0</v>
      </c>
      <c r="N543" s="3">
        <f t="shared" si="104"/>
        <v>319.09664967181197</v>
      </c>
      <c r="O543" s="3">
        <f t="shared" si="100"/>
        <v>328.08740110883105</v>
      </c>
      <c r="P543" s="3">
        <f t="shared" si="101"/>
        <v>168.68948819061291</v>
      </c>
      <c r="Q543" s="3">
        <f t="shared" si="102"/>
        <v>26.321005586167903</v>
      </c>
      <c r="R543" s="3">
        <f t="shared" si="103"/>
        <v>1.4555710708898237</v>
      </c>
      <c r="S543" s="3">
        <f t="shared" si="105"/>
        <v>1118.6501156283136</v>
      </c>
    </row>
    <row r="544" spans="5:19">
      <c r="E544" s="4">
        <f t="shared" si="106"/>
        <v>2288</v>
      </c>
      <c r="F544" s="5">
        <f>F543*SUM(economy!Z334:AB334)/SUM(economy!Z333:AB333)</f>
        <v>12073.352093945812</v>
      </c>
      <c r="G544" s="13">
        <f t="shared" si="108"/>
        <v>319.83559880185044</v>
      </c>
      <c r="H544" s="13">
        <f t="shared" si="108"/>
        <v>328.32171718668127</v>
      </c>
      <c r="I544" s="13">
        <f t="shared" si="108"/>
        <v>168.24433211806686</v>
      </c>
      <c r="J544" s="13">
        <f t="shared" si="108"/>
        <v>26.238542676635369</v>
      </c>
      <c r="K544" s="13">
        <f t="shared" si="108"/>
        <v>1.4513178379641194</v>
      </c>
      <c r="L544" s="13">
        <f t="shared" si="107"/>
        <v>1119.091508621198</v>
      </c>
      <c r="M544" s="3">
        <v>0</v>
      </c>
      <c r="N544" s="3">
        <f t="shared" si="104"/>
        <v>319.83565983471425</v>
      </c>
      <c r="O544" s="3">
        <f t="shared" si="100"/>
        <v>328.32176157090475</v>
      </c>
      <c r="P544" s="3">
        <f t="shared" si="101"/>
        <v>168.24433592385589</v>
      </c>
      <c r="Q544" s="3">
        <f t="shared" si="102"/>
        <v>26.238542676648581</v>
      </c>
      <c r="R544" s="3">
        <f t="shared" si="103"/>
        <v>1.4513178379641194</v>
      </c>
      <c r="S544" s="3">
        <f t="shared" si="105"/>
        <v>1119.0916178440875</v>
      </c>
    </row>
    <row r="545" spans="5:19">
      <c r="E545" s="4">
        <f t="shared" si="106"/>
        <v>2289</v>
      </c>
      <c r="F545" s="5">
        <f>F544*SUM(economy!Z335:AB335)/SUM(economy!Z334:AB334)</f>
        <v>12038.535444893989</v>
      </c>
      <c r="G545" s="13">
        <f t="shared" si="108"/>
        <v>320.57247005641051</v>
      </c>
      <c r="H545" s="13">
        <f t="shared" si="108"/>
        <v>328.5521424100001</v>
      </c>
      <c r="I545" s="13">
        <f t="shared" si="108"/>
        <v>167.79989000513675</v>
      </c>
      <c r="J545" s="13">
        <f t="shared" si="108"/>
        <v>26.156677328612712</v>
      </c>
      <c r="K545" s="13">
        <f t="shared" si="108"/>
        <v>1.447092807682377</v>
      </c>
      <c r="L545" s="13">
        <f t="shared" si="107"/>
        <v>1119.5282726078422</v>
      </c>
      <c r="M545" s="3">
        <v>0</v>
      </c>
      <c r="N545" s="3">
        <f t="shared" si="104"/>
        <v>320.57253108927432</v>
      </c>
      <c r="O545" s="3">
        <f t="shared" si="100"/>
        <v>328.55218667212125</v>
      </c>
      <c r="P545" s="3">
        <f t="shared" si="101"/>
        <v>167.79989375984212</v>
      </c>
      <c r="Q545" s="3">
        <f t="shared" si="102"/>
        <v>26.156677328625172</v>
      </c>
      <c r="R545" s="3">
        <f t="shared" si="103"/>
        <v>1.447092807682377</v>
      </c>
      <c r="S545" s="3">
        <f t="shared" si="105"/>
        <v>1119.5283816575452</v>
      </c>
    </row>
    <row r="546" spans="5:19">
      <c r="E546" s="4">
        <f t="shared" si="106"/>
        <v>2290</v>
      </c>
      <c r="F546" s="5">
        <f>F545*SUM(economy!Z336:AB336)/SUM(economy!Z335:AB335)</f>
        <v>12003.944381803316</v>
      </c>
      <c r="G546" s="13">
        <f t="shared" si="108"/>
        <v>321.3072163511693</v>
      </c>
      <c r="H546" s="13">
        <f t="shared" si="108"/>
        <v>328.77866455771499</v>
      </c>
      <c r="I546" s="13">
        <f t="shared" si="108"/>
        <v>167.35618279769778</v>
      </c>
      <c r="J546" s="13">
        <f t="shared" si="108"/>
        <v>26.0754022293935</v>
      </c>
      <c r="K546" s="13">
        <f t="shared" si="108"/>
        <v>1.4428956128157591</v>
      </c>
      <c r="L546" s="13">
        <f t="shared" si="107"/>
        <v>1119.9603615487913</v>
      </c>
      <c r="M546" s="3">
        <v>0</v>
      </c>
      <c r="N546" s="3">
        <f t="shared" si="104"/>
        <v>321.30727738403311</v>
      </c>
      <c r="O546" s="3">
        <f t="shared" si="100"/>
        <v>328.77870869806969</v>
      </c>
      <c r="P546" s="3">
        <f t="shared" si="101"/>
        <v>167.35618650200519</v>
      </c>
      <c r="Q546" s="3">
        <f t="shared" si="102"/>
        <v>26.075402229405249</v>
      </c>
      <c r="R546" s="3">
        <f t="shared" si="103"/>
        <v>1.4428956128157591</v>
      </c>
      <c r="S546" s="3">
        <f t="shared" si="105"/>
        <v>1119.9604704263288</v>
      </c>
    </row>
    <row r="547" spans="5:19">
      <c r="E547" s="4">
        <f t="shared" si="106"/>
        <v>2291</v>
      </c>
      <c r="F547" s="5">
        <f>F546*SUM(economy!Z337:AB337)/SUM(economy!Z336:AB336)</f>
        <v>11969.575996583253</v>
      </c>
      <c r="G547" s="13">
        <f t="shared" si="108"/>
        <v>322.03985145428408</v>
      </c>
      <c r="H547" s="13">
        <f t="shared" si="108"/>
        <v>329.00131554908393</v>
      </c>
      <c r="I547" s="13">
        <f t="shared" si="108"/>
        <v>166.91323452224452</v>
      </c>
      <c r="J547" s="13">
        <f t="shared" si="108"/>
        <v>25.994710137144736</v>
      </c>
      <c r="K547" s="13">
        <f t="shared" si="108"/>
        <v>1.4387258918720349</v>
      </c>
      <c r="L547" s="13">
        <f t="shared" si="107"/>
        <v>1120.3878375546292</v>
      </c>
      <c r="M547" s="3">
        <v>0</v>
      </c>
      <c r="N547" s="3">
        <f t="shared" si="104"/>
        <v>322.03991248714789</v>
      </c>
      <c r="O547" s="3">
        <f t="shared" si="100"/>
        <v>329.00135956800722</v>
      </c>
      <c r="P547" s="3">
        <f t="shared" si="101"/>
        <v>166.91323817683042</v>
      </c>
      <c r="Q547" s="3">
        <f t="shared" si="102"/>
        <v>25.994710137155813</v>
      </c>
      <c r="R547" s="3">
        <f t="shared" si="103"/>
        <v>1.4387258918720349</v>
      </c>
      <c r="S547" s="3">
        <f t="shared" si="105"/>
        <v>1120.3879462610134</v>
      </c>
    </row>
    <row r="548" spans="5:19">
      <c r="E548" s="4">
        <f t="shared" si="106"/>
        <v>2292</v>
      </c>
      <c r="F548" s="5">
        <f>F547*SUM(economy!Z338:AB338)/SUM(economy!Z337:AB337)</f>
        <v>11935.427428252491</v>
      </c>
      <c r="G548" s="13">
        <f t="shared" si="108"/>
        <v>322.77038895642295</v>
      </c>
      <c r="H548" s="13">
        <f t="shared" si="108"/>
        <v>329.22012694249406</v>
      </c>
      <c r="I548" s="13">
        <f t="shared" si="108"/>
        <v>166.4710684458768</v>
      </c>
      <c r="J548" s="13">
        <f t="shared" si="108"/>
        <v>25.914593882411392</v>
      </c>
      <c r="K548" s="13">
        <f t="shared" si="108"/>
        <v>1.4345832890650105</v>
      </c>
      <c r="L548" s="13">
        <f t="shared" si="107"/>
        <v>1120.8107615162703</v>
      </c>
      <c r="M548" s="3">
        <v>0</v>
      </c>
      <c r="N548" s="3">
        <f t="shared" si="104"/>
        <v>322.77044998928676</v>
      </c>
      <c r="O548" s="3">
        <f t="shared" si="100"/>
        <v>329.22017084032001</v>
      </c>
      <c r="P548" s="3">
        <f t="shared" si="101"/>
        <v>166.47107205140858</v>
      </c>
      <c r="Q548" s="3">
        <f t="shared" si="102"/>
        <v>25.914593882421837</v>
      </c>
      <c r="R548" s="3">
        <f t="shared" si="103"/>
        <v>1.4345832890650105</v>
      </c>
      <c r="S548" s="3">
        <f t="shared" si="105"/>
        <v>1120.8108700525022</v>
      </c>
    </row>
    <row r="549" spans="5:19">
      <c r="E549" s="4">
        <f t="shared" si="106"/>
        <v>2293</v>
      </c>
      <c r="F549" s="5">
        <f>F548*SUM(economy!Z339:AB339)/SUM(economy!Z338:AB338)</f>
        <v>11901.495862600977</v>
      </c>
      <c r="G549" s="13">
        <f t="shared" si="108"/>
        <v>323.49884227364026</v>
      </c>
      <c r="H549" s="13">
        <f t="shared" si="108"/>
        <v>329.43512994087763</v>
      </c>
      <c r="I549" s="13">
        <f t="shared" si="108"/>
        <v>166.02970709357032</v>
      </c>
      <c r="J549" s="13">
        <f t="shared" si="108"/>
        <v>25.835046369510941</v>
      </c>
      <c r="K549" s="13">
        <f t="shared" si="108"/>
        <v>1.4304674542810805</v>
      </c>
      <c r="L549" s="13">
        <f t="shared" si="107"/>
        <v>1121.22919313188</v>
      </c>
      <c r="M549" s="3">
        <v>0</v>
      </c>
      <c r="N549" s="3">
        <f t="shared" si="104"/>
        <v>323.49890330650408</v>
      </c>
      <c r="O549" s="3">
        <f t="shared" si="100"/>
        <v>329.43517371793934</v>
      </c>
      <c r="P549" s="3">
        <f t="shared" si="101"/>
        <v>166.02971065070645</v>
      </c>
      <c r="Q549" s="3">
        <f t="shared" si="102"/>
        <v>25.835046369520789</v>
      </c>
      <c r="R549" s="3">
        <f t="shared" si="103"/>
        <v>1.4304674542810805</v>
      </c>
      <c r="S549" s="3">
        <f t="shared" si="105"/>
        <v>1121.2293014989518</v>
      </c>
    </row>
    <row r="550" spans="5:19">
      <c r="E550" s="4">
        <f t="shared" si="106"/>
        <v>2294</v>
      </c>
      <c r="F550" s="5">
        <f>F549*SUM(economy!Z340:AB340)/SUM(economy!Z339:AB339)</f>
        <v>11867.778531832782</v>
      </c>
      <c r="G550" s="13">
        <f t="shared" si="108"/>
        <v>324.22522465023093</v>
      </c>
      <c r="H550" s="13">
        <f t="shared" si="108"/>
        <v>329.64635539708172</v>
      </c>
      <c r="I550" s="13">
        <f t="shared" si="108"/>
        <v>165.58917226516462</v>
      </c>
      <c r="J550" s="13">
        <f t="shared" si="108"/>
        <v>25.756060577808544</v>
      </c>
      <c r="K550" s="13">
        <f t="shared" si="108"/>
        <v>1.4263780430430704</v>
      </c>
      <c r="L550" s="13">
        <f t="shared" si="107"/>
        <v>1121.6431909333287</v>
      </c>
      <c r="M550" s="3">
        <v>0</v>
      </c>
      <c r="N550" s="3">
        <f t="shared" si="104"/>
        <v>324.22528568309474</v>
      </c>
      <c r="O550" s="3">
        <f t="shared" si="100"/>
        <v>329.64639905371143</v>
      </c>
      <c r="P550" s="3">
        <f t="shared" si="101"/>
        <v>165.58917577455466</v>
      </c>
      <c r="Q550" s="3">
        <f t="shared" si="102"/>
        <v>25.756060577817827</v>
      </c>
      <c r="R550" s="3">
        <f t="shared" si="103"/>
        <v>1.4263780430430704</v>
      </c>
      <c r="S550" s="3">
        <f t="shared" si="105"/>
        <v>1121.6432991322217</v>
      </c>
    </row>
    <row r="551" spans="5:19">
      <c r="E551" s="4">
        <f t="shared" si="106"/>
        <v>2295</v>
      </c>
      <c r="F551" s="5">
        <f>F550*SUM(economy!Z341:AB341)/SUM(economy!Z340:AB340)</f>
        <v>11834.272714190853</v>
      </c>
      <c r="G551" s="13">
        <f t="shared" ref="G551:K556" si="109">G550*(1-G$5)+G$4*$F550*$L$4/1000</f>
        <v>324.94954916156343</v>
      </c>
      <c r="H551" s="13">
        <f t="shared" si="109"/>
        <v>329.85383381918928</v>
      </c>
      <c r="I551" s="13">
        <f t="shared" si="109"/>
        <v>165.14948505206922</v>
      </c>
      <c r="J551" s="13">
        <f t="shared" si="109"/>
        <v>25.677629562877481</v>
      </c>
      <c r="K551" s="13">
        <f t="shared" si="109"/>
        <v>1.4223147164715417</v>
      </c>
      <c r="L551" s="13">
        <f t="shared" si="107"/>
        <v>1122.0528123121708</v>
      </c>
      <c r="M551" s="3">
        <v>0</v>
      </c>
      <c r="N551" s="3">
        <f t="shared" si="104"/>
        <v>324.94961019442724</v>
      </c>
      <c r="O551" s="3">
        <f t="shared" si="100"/>
        <v>329.85387735571828</v>
      </c>
      <c r="P551" s="3">
        <f t="shared" si="101"/>
        <v>165.14948851435406</v>
      </c>
      <c r="Q551" s="3">
        <f t="shared" si="102"/>
        <v>25.677629562886235</v>
      </c>
      <c r="R551" s="3">
        <f t="shared" si="103"/>
        <v>1.4223147164715417</v>
      </c>
      <c r="S551" s="3">
        <f t="shared" si="105"/>
        <v>1122.0529203438573</v>
      </c>
    </row>
    <row r="552" spans="5:19">
      <c r="E552" s="4">
        <f t="shared" si="106"/>
        <v>2296</v>
      </c>
      <c r="F552" s="5">
        <f>F551*SUM(economy!Z342:AB342)/SUM(economy!Z341:AB341)</f>
        <v>11800.975733565036</v>
      </c>
      <c r="G552" s="13">
        <f t="shared" si="109"/>
        <v>325.67182871688965</v>
      </c>
      <c r="H552" s="13">
        <f t="shared" si="109"/>
        <v>330.05759537579053</v>
      </c>
      <c r="I552" s="13">
        <f t="shared" si="109"/>
        <v>164.71066585368925</v>
      </c>
      <c r="J552" s="13">
        <f t="shared" si="109"/>
        <v>25.599746457549251</v>
      </c>
      <c r="K552" s="13">
        <f t="shared" si="109"/>
        <v>1.4182771412437041</v>
      </c>
      <c r="L552" s="13">
        <f t="shared" si="107"/>
        <v>1122.4581135451624</v>
      </c>
      <c r="M552" s="3">
        <v>0</v>
      </c>
      <c r="N552" s="3">
        <f t="shared" si="104"/>
        <v>325.67188974975346</v>
      </c>
      <c r="O552" s="3">
        <f t="shared" si="100"/>
        <v>330.05763879254926</v>
      </c>
      <c r="P552" s="3">
        <f t="shared" si="101"/>
        <v>164.71066926950118</v>
      </c>
      <c r="Q552" s="3">
        <f t="shared" si="102"/>
        <v>25.599746457557508</v>
      </c>
      <c r="R552" s="3">
        <f t="shared" si="103"/>
        <v>1.4182771412437041</v>
      </c>
      <c r="S552" s="3">
        <f t="shared" si="105"/>
        <v>1122.4582214106051</v>
      </c>
    </row>
    <row r="553" spans="5:19">
      <c r="E553" s="4">
        <f t="shared" si="106"/>
        <v>2297</v>
      </c>
      <c r="F553" s="5">
        <f>F552*SUM(economy!Z343:AB343)/SUM(economy!Z342:AB342)</f>
        <v>11767.884959084466</v>
      </c>
      <c r="G553" s="13">
        <f t="shared" si="109"/>
        <v>326.39207606213068</v>
      </c>
      <c r="H553" s="13">
        <f t="shared" si="109"/>
        <v>330.2576699012032</v>
      </c>
      <c r="I553" s="13">
        <f t="shared" si="109"/>
        <v>164.2727343935718</v>
      </c>
      <c r="J553" s="13">
        <f t="shared" si="109"/>
        <v>25.522404472857659</v>
      </c>
      <c r="K553" s="13">
        <f t="shared" si="109"/>
        <v>1.4142649895500905</v>
      </c>
      <c r="L553" s="13">
        <f t="shared" si="107"/>
        <v>1122.8591498193136</v>
      </c>
      <c r="M553" s="3">
        <v>0</v>
      </c>
      <c r="N553" s="3">
        <f t="shared" si="104"/>
        <v>326.3921370949945</v>
      </c>
      <c r="O553" s="3">
        <f t="shared" si="100"/>
        <v>330.25771319852112</v>
      </c>
      <c r="P553" s="3">
        <f t="shared" si="101"/>
        <v>164.27273776353462</v>
      </c>
      <c r="Q553" s="3">
        <f t="shared" si="102"/>
        <v>25.522404472865446</v>
      </c>
      <c r="R553" s="3">
        <f t="shared" si="103"/>
        <v>1.4142649895500905</v>
      </c>
      <c r="S553" s="3">
        <f t="shared" si="105"/>
        <v>1122.8592575194657</v>
      </c>
    </row>
    <row r="554" spans="5:19">
      <c r="E554" s="4">
        <f t="shared" si="106"/>
        <v>2298</v>
      </c>
      <c r="F554" s="5">
        <f>F553*SUM(economy!Z344:AB344)/SUM(economy!Z343:AB343)</f>
        <v>11734.997804695395</v>
      </c>
      <c r="G554" s="13">
        <f t="shared" si="109"/>
        <v>327.1103037826382</v>
      </c>
      <c r="H554" s="13">
        <f t="shared" si="109"/>
        <v>330.4540869006396</v>
      </c>
      <c r="I554" s="13">
        <f t="shared" si="109"/>
        <v>163.83570973527415</v>
      </c>
      <c r="J554" s="13">
        <f t="shared" si="109"/>
        <v>25.445596898881146</v>
      </c>
      <c r="K554" s="13">
        <f t="shared" si="109"/>
        <v>1.4102779390491451</v>
      </c>
      <c r="L554" s="13">
        <f t="shared" si="107"/>
        <v>1123.2559752564821</v>
      </c>
      <c r="M554" s="3">
        <v>0</v>
      </c>
      <c r="N554" s="3">
        <f t="shared" si="104"/>
        <v>327.11036481550201</v>
      </c>
      <c r="O554" s="3">
        <f t="shared" si="100"/>
        <v>330.45413007884525</v>
      </c>
      <c r="P554" s="3">
        <f t="shared" si="101"/>
        <v>163.83571306000326</v>
      </c>
      <c r="Q554" s="3">
        <f t="shared" si="102"/>
        <v>25.445596898888489</v>
      </c>
      <c r="R554" s="3">
        <f t="shared" si="103"/>
        <v>1.4102779390491451</v>
      </c>
      <c r="S554" s="3">
        <f t="shared" si="105"/>
        <v>1123.2560827922882</v>
      </c>
    </row>
    <row r="555" spans="5:19">
      <c r="E555" s="4">
        <f t="shared" si="106"/>
        <v>2299</v>
      </c>
      <c r="F555" s="5">
        <f>F554*SUM(economy!Z345:AB345)/SUM(economy!Z344:AB344)</f>
        <v>11702.311728725475</v>
      </c>
      <c r="G555" s="13">
        <f t="shared" si="109"/>
        <v>327.82652430592947</v>
      </c>
      <c r="H555" s="13">
        <f t="shared" si="109"/>
        <v>330.64687555532055</v>
      </c>
      <c r="I555" s="13">
        <f t="shared" si="109"/>
        <v>163.39961029795566</v>
      </c>
      <c r="J555" s="13">
        <f t="shared" si="109"/>
        <v>25.36931710548744</v>
      </c>
      <c r="K555" s="13">
        <f t="shared" si="109"/>
        <v>1.4063156728198574</v>
      </c>
      <c r="L555" s="13">
        <f t="shared" si="107"/>
        <v>1123.6486429375129</v>
      </c>
      <c r="M555" s="3">
        <v>0</v>
      </c>
      <c r="N555" s="3">
        <f t="shared" si="104"/>
        <v>327.82658533879328</v>
      </c>
      <c r="O555" s="3">
        <f t="shared" si="100"/>
        <v>330.64691861474165</v>
      </c>
      <c r="P555" s="3">
        <f t="shared" si="101"/>
        <v>163.39961357805819</v>
      </c>
      <c r="Q555" s="3">
        <f t="shared" si="102"/>
        <v>25.36931710549436</v>
      </c>
      <c r="R555" s="3">
        <f t="shared" si="103"/>
        <v>1.4063156728198574</v>
      </c>
      <c r="S555" s="3">
        <f t="shared" si="105"/>
        <v>1123.6487503099072</v>
      </c>
    </row>
    <row r="556" spans="5:19">
      <c r="E556" s="4">
        <f t="shared" si="106"/>
        <v>2300</v>
      </c>
      <c r="F556" s="5">
        <f>F555*SUM(economy!Z346:AB346)/SUM(economy!Z345:AB345)</f>
        <v>11669.824233435633</v>
      </c>
      <c r="G556" s="13">
        <f t="shared" si="109"/>
        <v>328.54074990439631</v>
      </c>
      <c r="H556" s="13">
        <f t="shared" si="109"/>
        <v>330.8360647275336</v>
      </c>
      <c r="I556" s="13">
        <f t="shared" si="109"/>
        <v>162.96445387169484</v>
      </c>
      <c r="J556" s="13">
        <f t="shared" si="109"/>
        <v>25.293558542984531</v>
      </c>
      <c r="K556" s="13">
        <f t="shared" si="109"/>
        <v>1.4023778793125772</v>
      </c>
      <c r="L556" s="13">
        <f t="shared" si="107"/>
        <v>1124.0372049259217</v>
      </c>
      <c r="M556" s="3">
        <v>0</v>
      </c>
      <c r="N556" s="3">
        <f t="shared" si="104"/>
        <v>328.54081093726012</v>
      </c>
      <c r="O556" s="3">
        <f t="shared" si="100"/>
        <v>330.83610766849699</v>
      </c>
      <c r="P556" s="3">
        <f t="shared" si="101"/>
        <v>162.96445710776982</v>
      </c>
      <c r="Q556" s="3">
        <f t="shared" si="102"/>
        <v>25.293558542991057</v>
      </c>
      <c r="R556" s="3">
        <f t="shared" si="103"/>
        <v>1.4023778793125772</v>
      </c>
      <c r="S556" s="3">
        <f t="shared" si="105"/>
        <v>1124.0373121358305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6" sqref="G6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58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>
      <c r="A173" s="4">
        <f t="shared" si="21"/>
        <v>2017</v>
      </c>
      <c r="G173" s="4">
        <f>carbondioxide!L273</f>
        <v>395.69858788859108</v>
      </c>
      <c r="H173" s="4">
        <f t="shared" si="15"/>
        <v>1.9467669991120686</v>
      </c>
      <c r="I173" s="4">
        <f t="shared" si="19"/>
        <v>1.0794450370181492</v>
      </c>
      <c r="J173" s="4">
        <f t="shared" si="16"/>
        <v>0.18655902937982805</v>
      </c>
      <c r="K173" s="4">
        <f>carbondioxide!S273</f>
        <v>395.69902991953415</v>
      </c>
      <c r="L173" s="4">
        <f t="shared" si="17"/>
        <v>1.9467729755403325</v>
      </c>
      <c r="M173" s="4">
        <f t="shared" si="20"/>
        <v>1.0794453946586688</v>
      </c>
      <c r="N173" s="4">
        <f t="shared" si="18"/>
        <v>0.18655903044802882</v>
      </c>
    </row>
    <row r="174" spans="1:14">
      <c r="A174" s="4">
        <f t="shared" si="21"/>
        <v>2018</v>
      </c>
      <c r="G174" s="4">
        <f>carbondioxide!L274</f>
        <v>398.64122437363835</v>
      </c>
      <c r="H174" s="4">
        <f t="shared" si="15"/>
        <v>1.9864053930807135</v>
      </c>
      <c r="I174" s="4">
        <f t="shared" si="19"/>
        <v>1.1036461084862137</v>
      </c>
      <c r="J174" s="4">
        <f t="shared" si="16"/>
        <v>0.1916306219032137</v>
      </c>
      <c r="K174" s="4">
        <f>carbondioxide!S274</f>
        <v>398.64164663122818</v>
      </c>
      <c r="L174" s="4">
        <f t="shared" si="17"/>
        <v>1.9864110600232454</v>
      </c>
      <c r="M174" s="4">
        <f t="shared" si="20"/>
        <v>1.1036466210163387</v>
      </c>
      <c r="N174" s="4">
        <f t="shared" si="18"/>
        <v>0.19163062499674527</v>
      </c>
    </row>
    <row r="175" spans="1:14">
      <c r="A175" s="4">
        <f t="shared" si="21"/>
        <v>2019</v>
      </c>
      <c r="G175" s="4">
        <f>carbondioxide!L275</f>
        <v>401.65007435853971</v>
      </c>
      <c r="H175" s="4">
        <f t="shared" si="15"/>
        <v>2.0266343029596188</v>
      </c>
      <c r="I175" s="4">
        <f t="shared" si="19"/>
        <v>1.1282696738744307</v>
      </c>
      <c r="J175" s="4">
        <f t="shared" si="16"/>
        <v>0.19681086986700513</v>
      </c>
      <c r="K175" s="4">
        <f>carbondioxide!S275</f>
        <v>401.65048163988604</v>
      </c>
      <c r="L175" s="4">
        <f t="shared" si="17"/>
        <v>2.0266397279657049</v>
      </c>
      <c r="M175" s="4">
        <f t="shared" si="20"/>
        <v>1.1282703290849885</v>
      </c>
      <c r="N175" s="4">
        <f t="shared" si="18"/>
        <v>0.19681087585413656</v>
      </c>
    </row>
    <row r="176" spans="1:14">
      <c r="A176" s="4">
        <f t="shared" si="21"/>
        <v>2020</v>
      </c>
      <c r="G176" s="4">
        <f>carbondioxide!L276</f>
        <v>404.7250956648794</v>
      </c>
      <c r="H176" s="4">
        <f t="shared" si="15"/>
        <v>2.0674377511461031</v>
      </c>
      <c r="I176" s="4">
        <f t="shared" si="19"/>
        <v>1.153319499591249</v>
      </c>
      <c r="J176" s="4">
        <f t="shared" si="16"/>
        <v>0.20210155587376732</v>
      </c>
      <c r="K176" s="4">
        <f>carbondioxide!S276</f>
        <v>404.72549101147411</v>
      </c>
      <c r="L176" s="4">
        <f t="shared" si="17"/>
        <v>2.0674429771705607</v>
      </c>
      <c r="M176" s="4">
        <f t="shared" si="20"/>
        <v>1.1533202869455257</v>
      </c>
      <c r="N176" s="4">
        <f t="shared" si="18"/>
        <v>0.20210156554848779</v>
      </c>
    </row>
    <row r="177" spans="1:14">
      <c r="A177" s="4">
        <f t="shared" si="21"/>
        <v>2021</v>
      </c>
      <c r="G177" s="4">
        <f>carbondioxide!L277</f>
        <v>407.86592291407129</v>
      </c>
      <c r="H177" s="4">
        <f t="shared" si="15"/>
        <v>2.1087956029547876</v>
      </c>
      <c r="I177" s="4">
        <f t="shared" si="19"/>
        <v>1.1787986487811024</v>
      </c>
      <c r="J177" s="4">
        <f t="shared" si="16"/>
        <v>0.20750447379408263</v>
      </c>
      <c r="K177" s="4">
        <f>carbondioxide!S277</f>
        <v>407.86630829549375</v>
      </c>
      <c r="L177" s="4">
        <f t="shared" si="17"/>
        <v>2.1088006580219569</v>
      </c>
      <c r="M177" s="4">
        <f t="shared" si="20"/>
        <v>1.1787995589199987</v>
      </c>
      <c r="N177" s="4">
        <f t="shared" si="18"/>
        <v>0.20750448788602296</v>
      </c>
    </row>
    <row r="178" spans="1:14">
      <c r="A178" s="4">
        <f t="shared" si="21"/>
        <v>2022</v>
      </c>
      <c r="G178" s="4">
        <f>carbondioxide!L278</f>
        <v>411.07198711322525</v>
      </c>
      <c r="H178" s="4">
        <f t="shared" si="15"/>
        <v>2.1506853015146685</v>
      </c>
      <c r="I178" s="4">
        <f t="shared" si="19"/>
        <v>1.2047094333596369</v>
      </c>
      <c r="J178" s="4">
        <f t="shared" si="16"/>
        <v>0.21302142470800889</v>
      </c>
      <c r="K178" s="4">
        <f>carbondioxide!S278</f>
        <v>411.07236384222904</v>
      </c>
      <c r="L178" s="4">
        <f t="shared" si="17"/>
        <v>2.1506902045470082</v>
      </c>
      <c r="M178" s="4">
        <f t="shared" si="20"/>
        <v>1.2047104577946506</v>
      </c>
      <c r="N178" s="4">
        <f t="shared" si="18"/>
        <v>0.21302144388949595</v>
      </c>
    </row>
    <row r="179" spans="1:14">
      <c r="A179" s="4">
        <f t="shared" si="21"/>
        <v>2023</v>
      </c>
      <c r="G179" s="4">
        <f>carbondioxide!L279</f>
        <v>414.34258813023877</v>
      </c>
      <c r="H179" s="4">
        <f t="shared" si="15"/>
        <v>2.1930829221538879</v>
      </c>
      <c r="I179" s="4">
        <f t="shared" si="19"/>
        <v>1.2310533986125405</v>
      </c>
      <c r="J179" s="4">
        <f t="shared" si="16"/>
        <v>0.21865421259715012</v>
      </c>
      <c r="K179" s="4">
        <f>carbondioxide!S279</f>
        <v>414.34295711488994</v>
      </c>
      <c r="L179" s="4">
        <f t="shared" si="17"/>
        <v>2.1930876864891538</v>
      </c>
      <c r="M179" s="4">
        <f t="shared" si="20"/>
        <v>1.2310545295323738</v>
      </c>
      <c r="N179" s="4">
        <f t="shared" si="18"/>
        <v>0.21865423748847723</v>
      </c>
    </row>
    <row r="180" spans="1:14">
      <c r="A180" s="4">
        <f t="shared" si="21"/>
        <v>2024</v>
      </c>
      <c r="G180" s="4">
        <f>carbondioxide!L280</f>
        <v>417.67693860740474</v>
      </c>
      <c r="H180" s="4">
        <f t="shared" si="15"/>
        <v>2.2359638161223119</v>
      </c>
      <c r="I180" s="4">
        <f t="shared" si="19"/>
        <v>1.2578313272037471</v>
      </c>
      <c r="J180" s="4">
        <f t="shared" si="16"/>
        <v>0.22440463997371754</v>
      </c>
      <c r="K180" s="4">
        <f>carbondioxide!S280</f>
        <v>417.67730050436569</v>
      </c>
      <c r="L180" s="4">
        <f t="shared" si="17"/>
        <v>2.2359684516377625</v>
      </c>
      <c r="M180" s="4">
        <f t="shared" si="20"/>
        <v>1.2578325573498077</v>
      </c>
      <c r="N180" s="4">
        <f t="shared" si="18"/>
        <v>0.22440467114728657</v>
      </c>
    </row>
    <row r="181" spans="1:14">
      <c r="A181" s="4">
        <f t="shared" si="21"/>
        <v>2025</v>
      </c>
      <c r="G181" s="4">
        <f>carbondioxide!L281</f>
        <v>421.07419056340552</v>
      </c>
      <c r="H181" s="4">
        <f t="shared" si="15"/>
        <v>2.2793030063183917</v>
      </c>
      <c r="I181" s="4">
        <f t="shared" si="19"/>
        <v>1.2850432546583517</v>
      </c>
      <c r="J181" s="4">
        <f t="shared" si="16"/>
        <v>0.2302745035571841</v>
      </c>
      <c r="K181" s="4">
        <f>carbondioxide!S281</f>
        <v>421.0745458712405</v>
      </c>
      <c r="L181" s="4">
        <f t="shared" si="17"/>
        <v>2.2793075207155167</v>
      </c>
      <c r="M181" s="4">
        <f t="shared" si="20"/>
        <v>1.2850445772421764</v>
      </c>
      <c r="N181" s="4">
        <f t="shared" si="18"/>
        <v>0.23027454154091689</v>
      </c>
    </row>
    <row r="182" spans="1:14">
      <c r="A182" s="4">
        <f t="shared" si="21"/>
        <v>2026</v>
      </c>
      <c r="G182" s="4">
        <f>carbondioxide!L282</f>
        <v>424.53345150658703</v>
      </c>
      <c r="H182" s="4">
        <f t="shared" si="15"/>
        <v>2.3230754330693375</v>
      </c>
      <c r="I182" s="4">
        <f t="shared" si="19"/>
        <v>1.3126884915319039</v>
      </c>
      <c r="J182" s="4">
        <f t="shared" si="16"/>
        <v>0.23626559006343872</v>
      </c>
      <c r="K182" s="4">
        <f>carbondioxide!S282</f>
        <v>424.53380062266979</v>
      </c>
      <c r="L182" s="4">
        <f t="shared" si="17"/>
        <v>2.323079832652617</v>
      </c>
      <c r="M182" s="4">
        <f t="shared" si="20"/>
        <v>1.3126899001782375</v>
      </c>
      <c r="N182" s="4">
        <f t="shared" si="18"/>
        <v>0.23626563534370004</v>
      </c>
    </row>
    <row r="183" spans="1:14">
      <c r="A183" s="4">
        <f t="shared" si="21"/>
        <v>2027</v>
      </c>
      <c r="G183" s="4">
        <f>carbondioxide!L283</f>
        <v>428.05379419758265</v>
      </c>
      <c r="H183" s="4">
        <f t="shared" si="15"/>
        <v>2.3672561090619575</v>
      </c>
      <c r="I183" s="4">
        <f t="shared" si="19"/>
        <v>1.3407656493743265</v>
      </c>
      <c r="J183" s="4">
        <f t="shared" si="16"/>
        <v>0.24237967214377962</v>
      </c>
      <c r="K183" s="4">
        <f>carbondioxide!S283</f>
        <v>428.05413745290957</v>
      </c>
      <c r="L183" s="4">
        <f t="shared" si="17"/>
        <v>2.3672603992126056</v>
      </c>
      <c r="M183" s="4">
        <f t="shared" si="20"/>
        <v>1.3407671380800319</v>
      </c>
      <c r="N183" s="4">
        <f t="shared" si="18"/>
        <v>0.24237972516796022</v>
      </c>
    </row>
    <row r="184" spans="1:14">
      <c r="A184" s="4">
        <f t="shared" si="21"/>
        <v>2028</v>
      </c>
      <c r="G184" s="4">
        <f>carbondioxide!L284</f>
        <v>431.63426257112451</v>
      </c>
      <c r="H184" s="4">
        <f t="shared" si="15"/>
        <v>2.4118202190447517</v>
      </c>
      <c r="I184" s="4">
        <f t="shared" si="19"/>
        <v>1.3692726687400201</v>
      </c>
      <c r="J184" s="4">
        <f t="shared" si="16"/>
        <v>0.24861850449444911</v>
      </c>
      <c r="K184" s="4">
        <f>carbondioxide!S284</f>
        <v>431.63460025171037</v>
      </c>
      <c r="L184" s="4">
        <f t="shared" si="17"/>
        <v>2.4118244045105137</v>
      </c>
      <c r="M184" s="4">
        <f t="shared" si="20"/>
        <v>1.3692742318428865</v>
      </c>
      <c r="N184" s="4">
        <f t="shared" si="18"/>
        <v>0.24861856567330079</v>
      </c>
    </row>
    <row r="185" spans="1:14">
      <c r="A185" s="4">
        <f t="shared" si="21"/>
        <v>2029</v>
      </c>
      <c r="G185" s="4">
        <f>carbondioxide!L285</f>
        <v>435.27387533946444</v>
      </c>
      <c r="H185" s="4">
        <f t="shared" si="15"/>
        <v>2.4567431857747164</v>
      </c>
      <c r="I185" s="4">
        <f t="shared" si="19"/>
        <v>1.3982068481851178</v>
      </c>
      <c r="J185" s="4">
        <f t="shared" si="16"/>
        <v>0.25498382014736398</v>
      </c>
      <c r="K185" s="4">
        <f>carbondioxide!S285</f>
        <v>435.27420769958371</v>
      </c>
      <c r="L185" s="4">
        <f t="shared" si="17"/>
        <v>2.456747270848644</v>
      </c>
      <c r="M185" s="4">
        <f t="shared" si="20"/>
        <v>1.3982084803389732</v>
      </c>
      <c r="N185" s="4">
        <f t="shared" si="18"/>
        <v>0.25498388985714404</v>
      </c>
    </row>
    <row r="186" spans="1:14">
      <c r="A186" s="4">
        <f t="shared" si="21"/>
        <v>2030</v>
      </c>
      <c r="G186" s="4">
        <f>carbondioxide!L286</f>
        <v>438.97162820103705</v>
      </c>
      <c r="H186" s="4">
        <f t="shared" si="15"/>
        <v>2.5020007151590278</v>
      </c>
      <c r="I186" s="4">
        <f t="shared" si="19"/>
        <v>1.4275648736087483</v>
      </c>
      <c r="J186" s="4">
        <f t="shared" si="16"/>
        <v>0.2614773269466184</v>
      </c>
      <c r="K186" s="4">
        <f>carbondioxide!S286</f>
        <v>438.97195547150437</v>
      </c>
      <c r="L186" s="4">
        <f t="shared" si="17"/>
        <v>2.5020047037911732</v>
      </c>
      <c r="M186" s="4">
        <f t="shared" si="20"/>
        <v>1.4275665697626936</v>
      </c>
      <c r="N186" s="4">
        <f t="shared" si="18"/>
        <v>0.26147740553108084</v>
      </c>
    </row>
    <row r="187" spans="1:14">
      <c r="A187" s="4">
        <f t="shared" si="21"/>
        <v>2031</v>
      </c>
      <c r="G187" s="4">
        <f>carbondioxide!L287</f>
        <v>442.72649521489097</v>
      </c>
      <c r="H187" s="4">
        <f t="shared" si="15"/>
        <v>2.5475688284078077</v>
      </c>
      <c r="I187" s="4">
        <f t="shared" si="19"/>
        <v>1.4573428475463011</v>
      </c>
      <c r="J187" s="4">
        <f t="shared" si="16"/>
        <v>0.26810070421165932</v>
      </c>
      <c r="K187" s="4">
        <f>carbondioxide!S287</f>
        <v>442.72681760831887</v>
      </c>
      <c r="L187" s="4">
        <f t="shared" si="17"/>
        <v>2.5475727242763182</v>
      </c>
      <c r="M187" s="4">
        <f t="shared" si="20"/>
        <v>1.4573446029267347</v>
      </c>
      <c r="N187" s="4">
        <f t="shared" si="18"/>
        <v>0.2681007919839164</v>
      </c>
    </row>
    <row r="188" spans="1:14">
      <c r="A188" s="4">
        <f t="shared" si="21"/>
        <v>2032</v>
      </c>
      <c r="G188" s="4">
        <f>carbondioxide!L288</f>
        <v>446.53742968123476</v>
      </c>
      <c r="H188" s="4">
        <f t="shared" si="15"/>
        <v>2.5934238859226229</v>
      </c>
      <c r="I188" s="4">
        <f t="shared" si="19"/>
        <v>1.4875363181745846</v>
      </c>
      <c r="J188" s="4">
        <f t="shared" si="16"/>
        <v>0.27485559958580008</v>
      </c>
      <c r="K188" s="4">
        <f>carbondioxide!S288</f>
        <v>446.53774739544406</v>
      </c>
      <c r="L188" s="4">
        <f t="shared" si="17"/>
        <v>2.5934276924801525</v>
      </c>
      <c r="M188" s="4">
        <f t="shared" si="20"/>
        <v>1.4875381282691991</v>
      </c>
      <c r="N188" s="4">
        <f t="shared" si="18"/>
        <v>0.27485569683007161</v>
      </c>
    </row>
    <row r="189" spans="1:14">
      <c r="A189" s="4">
        <f t="shared" si="21"/>
        <v>2033</v>
      </c>
      <c r="G189" s="4">
        <f>carbondioxide!L289</f>
        <v>450.40336473492459</v>
      </c>
      <c r="H189" s="4">
        <f t="shared" si="15"/>
        <v>2.6395426057839284</v>
      </c>
      <c r="I189" s="4">
        <f t="shared" si="19"/>
        <v>1.5181403078808917</v>
      </c>
      <c r="J189" s="4">
        <f t="shared" si="16"/>
        <v>0.2817436260673844</v>
      </c>
      <c r="K189" s="4">
        <f>carbondioxide!S289</f>
        <v>450.40367795522201</v>
      </c>
      <c r="L189" s="4">
        <f t="shared" si="17"/>
        <v>2.639546326289012</v>
      </c>
      <c r="M189" s="4">
        <f t="shared" si="20"/>
        <v>1.5181421684241332</v>
      </c>
      <c r="N189" s="4">
        <f t="shared" si="18"/>
        <v>0.28174373304064587</v>
      </c>
    </row>
    <row r="190" spans="1:14">
      <c r="A190" s="4">
        <f t="shared" si="21"/>
        <v>2034</v>
      </c>
      <c r="G190" s="4">
        <f>carbondioxide!L290</f>
        <v>454.32321377774844</v>
      </c>
      <c r="H190" s="4">
        <f t="shared" si="15"/>
        <v>2.6859020785802739</v>
      </c>
      <c r="I190" s="4">
        <f t="shared" si="19"/>
        <v>1.5491493413041044</v>
      </c>
      <c r="J190" s="4">
        <f t="shared" si="16"/>
        <v>0.28876635922008514</v>
      </c>
      <c r="K190" s="4">
        <f>carbondioxide!S290</f>
        <v>454.32352267850587</v>
      </c>
      <c r="L190" s="4">
        <f t="shared" si="17"/>
        <v>2.6859057161194539</v>
      </c>
      <c r="M190" s="4">
        <f t="shared" si="20"/>
        <v>1.5491512482637753</v>
      </c>
      <c r="N190" s="4">
        <f t="shared" si="18"/>
        <v>0.28876647615362405</v>
      </c>
    </row>
    <row r="191" spans="1:14">
      <c r="A191" s="4">
        <f t="shared" si="21"/>
        <v>2035</v>
      </c>
      <c r="G191" s="4">
        <f>carbondioxide!L291</f>
        <v>458.29587082624755</v>
      </c>
      <c r="H191" s="4">
        <f t="shared" si="15"/>
        <v>2.7324797796476763</v>
      </c>
      <c r="I191" s="4">
        <f t="shared" si="19"/>
        <v>1.5805574727904019</v>
      </c>
      <c r="J191" s="4">
        <f t="shared" si="16"/>
        <v>0.29592533455832237</v>
      </c>
      <c r="K191" s="4">
        <f>carbondioxide!S291</f>
        <v>458.29617557204517</v>
      </c>
      <c r="L191" s="4">
        <f t="shared" si="17"/>
        <v>2.7324833371518542</v>
      </c>
      <c r="M191" s="4">
        <f t="shared" si="20"/>
        <v>1.5805594223551973</v>
      </c>
      <c r="N191" s="4">
        <f t="shared" si="18"/>
        <v>0.29592546165920969</v>
      </c>
    </row>
    <row r="192" spans="1:14">
      <c r="A192" s="4">
        <f t="shared" si="21"/>
        <v>2036</v>
      </c>
      <c r="G192" s="4">
        <f>carbondioxide!L292</f>
        <v>462.32021082200254</v>
      </c>
      <c r="H192" s="4">
        <f t="shared" si="15"/>
        <v>2.7792535793814763</v>
      </c>
      <c r="I192" s="4">
        <f t="shared" si="19"/>
        <v>1.6123583132274761</v>
      </c>
      <c r="J192" s="4">
        <f t="shared" si="16"/>
        <v>0.30322204510348061</v>
      </c>
      <c r="K192" s="4">
        <f>carbondioxide!S292</f>
        <v>462.3205115684982</v>
      </c>
      <c r="L192" s="4">
        <f t="shared" si="17"/>
        <v>2.7792570596386459</v>
      </c>
      <c r="M192" s="4">
        <f t="shared" si="20"/>
        <v>1.612360301795317</v>
      </c>
      <c r="N192" s="4">
        <f t="shared" si="18"/>
        <v>0.30322218255596289</v>
      </c>
    </row>
    <row r="193" spans="1:14">
      <c r="A193" s="4">
        <f t="shared" si="21"/>
        <v>2037</v>
      </c>
      <c r="G193" s="4">
        <f>carbondioxide!L293</f>
        <v>466.39508993320516</v>
      </c>
      <c r="H193" s="4">
        <f t="shared" si="15"/>
        <v>2.8262017520385316</v>
      </c>
      <c r="I193" s="4">
        <f t="shared" si="19"/>
        <v>1.6445450562346118</v>
      </c>
      <c r="J193" s="4">
        <f t="shared" si="16"/>
        <v>0.31065793910642492</v>
      </c>
      <c r="K193" s="4">
        <f>carbondioxide!S293</f>
        <v>466.39538682782711</v>
      </c>
      <c r="L193" s="4">
        <f t="shared" si="17"/>
        <v>2.8262051577041492</v>
      </c>
      <c r="M193" s="4">
        <f t="shared" si="20"/>
        <v>1.6445470804016777</v>
      </c>
      <c r="N193" s="4">
        <f t="shared" si="18"/>
        <v>0.31065808707324244</v>
      </c>
    </row>
    <row r="194" spans="1:14">
      <c r="A194" s="4">
        <f t="shared" si="21"/>
        <v>2038</v>
      </c>
      <c r="G194" s="4">
        <f>carbondioxide!L294</f>
        <v>470.51934586531172</v>
      </c>
      <c r="H194" s="4">
        <f t="shared" si="15"/>
        <v>2.8733029832999462</v>
      </c>
      <c r="I194" s="4">
        <f t="shared" si="19"/>
        <v>1.6771105036946441</v>
      </c>
      <c r="J194" s="4">
        <f t="shared" si="16"/>
        <v>0.31823441793171303</v>
      </c>
      <c r="K194" s="4">
        <f>carbondioxide!S294</f>
        <v>470.51963904783491</v>
      </c>
      <c r="L194" s="4">
        <f t="shared" si="17"/>
        <v>2.8733063169057251</v>
      </c>
      <c r="M194" s="4">
        <f t="shared" si="20"/>
        <v>1.6771125602450372</v>
      </c>
      <c r="N194" s="4">
        <f t="shared" si="18"/>
        <v>0.31823457655534793</v>
      </c>
    </row>
    <row r="195" spans="1:14">
      <c r="A195" s="4">
        <f t="shared" si="21"/>
        <v>2039</v>
      </c>
      <c r="G195" s="4">
        <f>carbondioxide!L295</f>
        <v>474.6917981918412</v>
      </c>
      <c r="H195" s="4">
        <f t="shared" si="15"/>
        <v>2.9205363767753347</v>
      </c>
      <c r="I195" s="4">
        <f t="shared" si="19"/>
        <v>1.7100470906195642</v>
      </c>
      <c r="J195" s="4">
        <f t="shared" si="16"/>
        <v>0.32595283409884646</v>
      </c>
      <c r="K195" s="4">
        <f>carbondioxide!S295</f>
        <v>474.69208779488406</v>
      </c>
      <c r="L195" s="4">
        <f t="shared" si="17"/>
        <v>2.9205396407369468</v>
      </c>
      <c r="M195" s="4">
        <f t="shared" si="20"/>
        <v>1.7100491765155479</v>
      </c>
      <c r="N195" s="4">
        <f t="shared" si="18"/>
        <v>0.32595300350270534</v>
      </c>
    </row>
    <row r="196" spans="1:14">
      <c r="A196" s="4">
        <f t="shared" si="21"/>
        <v>2040</v>
      </c>
      <c r="G196" s="4">
        <f>carbondioxide!L296</f>
        <v>478.91124871224554</v>
      </c>
      <c r="H196" s="4">
        <f t="shared" si="15"/>
        <v>2.9678814595753229</v>
      </c>
      <c r="I196" s="4">
        <f t="shared" si="19"/>
        <v>1.7433469093454979</v>
      </c>
      <c r="J196" s="4">
        <f t="shared" si="16"/>
        <v>0.33381448947588416</v>
      </c>
      <c r="K196" s="4">
        <f>carbondioxide!S296</f>
        <v>478.91153486171015</v>
      </c>
      <c r="L196" s="4">
        <f t="shared" si="17"/>
        <v>2.9678846561992946</v>
      </c>
      <c r="M196" s="4">
        <f t="shared" si="20"/>
        <v>1.743349021718271</v>
      </c>
      <c r="N196" s="4">
        <f t="shared" si="18"/>
        <v>0.33381466976541829</v>
      </c>
    </row>
    <row r="197" spans="1:14">
      <c r="A197" s="4">
        <f t="shared" si="21"/>
        <v>2041</v>
      </c>
      <c r="G197" s="4">
        <f>carbondioxide!L297</f>
        <v>483.17648184120878</v>
      </c>
      <c r="H197" s="4">
        <f t="shared" si="15"/>
        <v>3.0153181870455952</v>
      </c>
      <c r="I197" s="4">
        <f t="shared" si="19"/>
        <v>1.7770017330556431</v>
      </c>
      <c r="J197" s="4">
        <f t="shared" si="16"/>
        <v>0.34182063362074355</v>
      </c>
      <c r="K197" s="4">
        <f>carbondioxide!S297</f>
        <v>483.17676465667921</v>
      </c>
      <c r="L197" s="4">
        <f t="shared" si="17"/>
        <v>3.0153213185356011</v>
      </c>
      <c r="M197" s="4">
        <f t="shared" si="20"/>
        <v>1.7770038691966106</v>
      </c>
      <c r="N197" s="4">
        <f t="shared" si="18"/>
        <v>0.34182082488451049</v>
      </c>
    </row>
    <row r="198" spans="1:14">
      <c r="A198" s="4">
        <f t="shared" si="21"/>
        <v>2042</v>
      </c>
      <c r="G198" s="4">
        <f>carbondioxide!L298</f>
        <v>487.48626503211773</v>
      </c>
      <c r="H198" s="4">
        <f t="shared" si="15"/>
        <v>3.062826946735147</v>
      </c>
      <c r="I198" s="4">
        <f t="shared" si="19"/>
        <v>1.8110030386318934</v>
      </c>
      <c r="J198" s="4">
        <f t="shared" si="16"/>
        <v>0.3499724622655338</v>
      </c>
      <c r="K198" s="4">
        <f>carbondioxide!S298</f>
        <v>487.48654462722493</v>
      </c>
      <c r="L198" s="4">
        <f t="shared" si="17"/>
        <v>3.0628300151977923</v>
      </c>
      <c r="M198" s="4">
        <f t="shared" si="20"/>
        <v>1.8110051959844025</v>
      </c>
      <c r="N198" s="4">
        <f t="shared" si="18"/>
        <v>0.34997266457620324</v>
      </c>
    </row>
    <row r="199" spans="1:14">
      <c r="A199" s="4">
        <f t="shared" si="21"/>
        <v>2043</v>
      </c>
      <c r="G199" s="4">
        <f>carbondioxide!L299</f>
        <v>491.83934923639276</v>
      </c>
      <c r="H199" s="4">
        <f t="shared" ref="H199:H262" si="22">H$3*LN(G199/G$3)</f>
        <v>3.1103885616579978</v>
      </c>
      <c r="I199" s="4">
        <f t="shared" si="19"/>
        <v>1.8453420288375635</v>
      </c>
      <c r="J199" s="4">
        <f t="shared" ref="J199:J262" si="23">J198+J$3*(I198-J198)</f>
        <v>0.35827111593929473</v>
      </c>
      <c r="K199" s="4">
        <f>carbondioxide!S299</f>
        <v>491.83962571915271</v>
      </c>
      <c r="L199" s="4">
        <f t="shared" ref="L199:L262" si="24">L$3*LN(K199/K$3)</f>
        <v>3.1103915691082</v>
      </c>
      <c r="M199" s="4">
        <f t="shared" si="20"/>
        <v>1.8453442049890794</v>
      </c>
      <c r="N199" s="4">
        <f t="shared" ref="N199:N262" si="25">N198+N$3*(M198-N198)</f>
        <v>0.35827132935460182</v>
      </c>
    </row>
    <row r="200" spans="1:14">
      <c r="A200" s="4">
        <f t="shared" si="21"/>
        <v>2044</v>
      </c>
      <c r="G200" s="4">
        <f>carbondioxide!L300</f>
        <v>496.23446939967039</v>
      </c>
      <c r="H200" s="4">
        <f t="shared" si="22"/>
        <v>3.157984292898973</v>
      </c>
      <c r="I200" s="4">
        <f t="shared" ref="I200:I263" si="26">I199+I$3*(I$4*H200-I199)+I$5*(J199-I199)</f>
        <v>1.8800096538350051</v>
      </c>
      <c r="J200" s="4">
        <f t="shared" si="23"/>
        <v>0.36671767872455691</v>
      </c>
      <c r="K200" s="4">
        <f>carbondioxide!S300</f>
        <v>496.23474287279942</v>
      </c>
      <c r="L200" s="4">
        <f t="shared" si="24"/>
        <v>3.1579872412649719</v>
      </c>
      <c r="M200" s="4">
        <f t="shared" ref="M200:M263" si="27">M199+M$3*(M$4*L200-M199)+M$5*(N199-M199)</f>
        <v>1.880011846509698</v>
      </c>
      <c r="N200" s="4">
        <f t="shared" si="25"/>
        <v>0.36671790328820564</v>
      </c>
    </row>
    <row r="201" spans="1:14">
      <c r="A201" s="4">
        <f t="shared" si="21"/>
        <v>2045</v>
      </c>
      <c r="G201" s="4">
        <f>carbondioxide!L301</f>
        <v>500.67034499533281</v>
      </c>
      <c r="H201" s="4">
        <f t="shared" si="22"/>
        <v>3.2055958416080146</v>
      </c>
      <c r="I201" s="4">
        <f t="shared" si="26"/>
        <v>1.9149966320430534</v>
      </c>
      <c r="J201" s="4">
        <f t="shared" si="23"/>
        <v>0.37531317714318424</v>
      </c>
      <c r="K201" s="4">
        <f>carbondioxide!S301</f>
        <v>500.6706155565422</v>
      </c>
      <c r="L201" s="4">
        <f t="shared" si="24"/>
        <v>3.2055987327360662</v>
      </c>
      <c r="M201" s="4">
        <f t="shared" si="27"/>
        <v>1.9149988390947754</v>
      </c>
      <c r="N201" s="4">
        <f t="shared" si="25"/>
        <v>0.37531341288570369</v>
      </c>
    </row>
    <row r="202" spans="1:14">
      <c r="A202" s="4">
        <f t="shared" si="21"/>
        <v>2046</v>
      </c>
      <c r="G202" s="4">
        <f>carbondioxide!L302</f>
        <v>505.14568059551095</v>
      </c>
      <c r="H202" s="4">
        <f t="shared" si="22"/>
        <v>3.2532053504230714</v>
      </c>
      <c r="I202" s="4">
        <f t="shared" si="26"/>
        <v>1.9502934703402217</v>
      </c>
      <c r="J202" s="4">
        <f t="shared" si="23"/>
        <v>0.38405857916701547</v>
      </c>
      <c r="K202" s="4">
        <f>carbondioxide!S302</f>
        <v>505.14594833778381</v>
      </c>
      <c r="L202" s="4">
        <f t="shared" si="24"/>
        <v>3.2532081860818431</v>
      </c>
      <c r="M202" s="4">
        <f t="shared" si="27"/>
        <v>1.9502956897458501</v>
      </c>
      <c r="N202" s="4">
        <f t="shared" si="25"/>
        <v>0.38405882610657122</v>
      </c>
    </row>
    <row r="203" spans="1:14">
      <c r="A203" s="4">
        <f t="shared" si="21"/>
        <v>2047</v>
      </c>
      <c r="G203" s="4">
        <f>carbondioxide!L303</f>
        <v>509.65916647939713</v>
      </c>
      <c r="H203" s="4">
        <f t="shared" si="22"/>
        <v>3.3007954043581167</v>
      </c>
      <c r="I203" s="4">
        <f t="shared" si="26"/>
        <v>1.9858904836204119</v>
      </c>
      <c r="J203" s="4">
        <f t="shared" si="23"/>
        <v>0.39295479334887928</v>
      </c>
      <c r="K203" s="4">
        <f>carbondioxide!S303</f>
        <v>509.65943149124882</v>
      </c>
      <c r="L203" s="4">
        <f t="shared" si="24"/>
        <v>3.3007981862428175</v>
      </c>
      <c r="M203" s="4">
        <f t="shared" si="27"/>
        <v>1.9858927134735402</v>
      </c>
      <c r="N203" s="4">
        <f t="shared" si="25"/>
        <v>0.3929550514920423</v>
      </c>
    </row>
    <row r="204" spans="1:14">
      <c r="A204" s="4">
        <f t="shared" si="21"/>
        <v>2048</v>
      </c>
      <c r="G204" s="4">
        <f>carbondioxide!L304</f>
        <v>514.209479278461</v>
      </c>
      <c r="H204" s="4">
        <f t="shared" si="22"/>
        <v>3.3483490311900304</v>
      </c>
      <c r="I204" s="4">
        <f t="shared" si="26"/>
        <v>2.0217778137086433</v>
      </c>
      <c r="J204" s="4">
        <f t="shared" si="23"/>
        <v>0.40200266806962159</v>
      </c>
      <c r="K204" s="4">
        <f>carbondioxide!S304</f>
        <v>514.20974164418408</v>
      </c>
      <c r="L204" s="4">
        <f t="shared" si="24"/>
        <v>3.3483517609262892</v>
      </c>
      <c r="M204" s="4">
        <f t="shared" si="27"/>
        <v>2.0217800522136002</v>
      </c>
      <c r="N204" s="4">
        <f t="shared" si="25"/>
        <v>0.40200293741209719</v>
      </c>
    </row>
    <row r="205" spans="1:14">
      <c r="A205" s="4">
        <f t="shared" si="21"/>
        <v>2049</v>
      </c>
      <c r="G205" s="4">
        <f>carbondioxide!L305</f>
        <v>518.79528265794534</v>
      </c>
      <c r="H205" s="4">
        <f t="shared" si="22"/>
        <v>3.3958497013755817</v>
      </c>
      <c r="I205" s="4">
        <f t="shared" si="26"/>
        <v>2.057945447644943</v>
      </c>
      <c r="J205" s="4">
        <f t="shared" si="23"/>
        <v>0.41120299089685125</v>
      </c>
      <c r="K205" s="4">
        <f>carbondioxide!S305</f>
        <v>518.79554245784084</v>
      </c>
      <c r="L205" s="4">
        <f t="shared" si="24"/>
        <v>3.395852380523098</v>
      </c>
      <c r="M205" s="4">
        <f t="shared" si="27"/>
        <v>2.0579476931111205</v>
      </c>
      <c r="N205" s="4">
        <f t="shared" si="25"/>
        <v>0.41120327142416974</v>
      </c>
    </row>
    <row r="206" spans="1:14">
      <c r="A206" s="4">
        <f t="shared" si="21"/>
        <v>2050</v>
      </c>
      <c r="G206" s="4">
        <f>carbondioxide!L306</f>
        <v>523.41522803383066</v>
      </c>
      <c r="H206" s="4">
        <f t="shared" si="22"/>
        <v>3.4432813275275969</v>
      </c>
      <c r="I206" s="4">
        <f t="shared" si="26"/>
        <v>2.0943832353450929</v>
      </c>
      <c r="J206" s="4">
        <f t="shared" si="23"/>
        <v>0.4205564880511804</v>
      </c>
      <c r="K206" s="4">
        <f>carbondioxide!S306</f>
        <v>523.41548534442495</v>
      </c>
      <c r="L206" s="4">
        <f t="shared" si="24"/>
        <v>3.4432839575835588</v>
      </c>
      <c r="M206" s="4">
        <f t="shared" si="27"/>
        <v>2.0943854861815683</v>
      </c>
      <c r="N206" s="4">
        <f t="shared" si="25"/>
        <v>0.42055677973935163</v>
      </c>
    </row>
    <row r="207" spans="1:14">
      <c r="A207" s="4">
        <f t="shared" si="21"/>
        <v>2051</v>
      </c>
      <c r="G207" s="4">
        <f>carbondioxide!L307</f>
        <v>528.06795532427327</v>
      </c>
      <c r="H207" s="4">
        <f t="shared" si="22"/>
        <v>3.4906282634773538</v>
      </c>
      <c r="I207" s="4">
        <f t="shared" si="26"/>
        <v>2.1310809066474095</v>
      </c>
      <c r="J207" s="4">
        <f t="shared" si="23"/>
        <v>0.43006382397580983</v>
      </c>
      <c r="K207" s="4">
        <f>carbondioxide!S307</f>
        <v>528.06821021852397</v>
      </c>
      <c r="L207" s="4">
        <f t="shared" si="24"/>
        <v>3.4906308458796729</v>
      </c>
      <c r="M207" s="4">
        <f t="shared" si="27"/>
        <v>2.1310831613578438</v>
      </c>
      <c r="N207" s="4">
        <f t="shared" si="25"/>
        <v>0.43006412679194339</v>
      </c>
    </row>
    <row r="208" spans="1:14">
      <c r="A208" s="4">
        <f t="shared" si="21"/>
        <v>2052</v>
      </c>
      <c r="G208" s="4">
        <f>carbondioxide!L308</f>
        <v>532.75209373436269</v>
      </c>
      <c r="H208" s="4">
        <f t="shared" si="22"/>
        <v>3.5378753029484753</v>
      </c>
      <c r="I208" s="4">
        <f t="shared" si="26"/>
        <v>2.1680280877551414</v>
      </c>
      <c r="J208" s="4">
        <f t="shared" si="23"/>
        <v>0.43972560100538449</v>
      </c>
      <c r="K208" s="4">
        <f>carbondioxide!S308</f>
        <v>532.75234628185194</v>
      </c>
      <c r="L208" s="4">
        <f t="shared" si="24"/>
        <v>3.537877839078813</v>
      </c>
      <c r="M208" s="4">
        <f t="shared" si="27"/>
        <v>2.1680303449329399</v>
      </c>
      <c r="N208" s="4">
        <f t="shared" si="25"/>
        <v>0.43972591490827773</v>
      </c>
    </row>
    <row r="209" spans="1:14">
      <c r="A209" s="4">
        <f t="shared" si="21"/>
        <v>2053</v>
      </c>
      <c r="G209" s="4">
        <f>carbondioxide!L309</f>
        <v>537.46626257288301</v>
      </c>
      <c r="H209" s="4">
        <f t="shared" si="22"/>
        <v>3.585007677865824</v>
      </c>
      <c r="I209" s="4">
        <f t="shared" si="26"/>
        <v>2.2052143170844145</v>
      </c>
      <c r="J209" s="4">
        <f t="shared" si="23"/>
        <v>0.44954235913012314</v>
      </c>
      <c r="K209" s="4">
        <f>carbondioxide!S309</f>
        <v>537.46651284000041</v>
      </c>
      <c r="L209" s="4">
        <f t="shared" si="24"/>
        <v>3.5850101690524525</v>
      </c>
      <c r="M209" s="4">
        <f t="shared" si="27"/>
        <v>2.2052165754081345</v>
      </c>
      <c r="N209" s="4">
        <f t="shared" si="25"/>
        <v>0.44954268407081782</v>
      </c>
    </row>
    <row r="210" spans="1:14">
      <c r="A210" s="4">
        <f t="shared" si="21"/>
        <v>2054</v>
      </c>
      <c r="G210" s="4">
        <f>carbondioxide!L310</f>
        <v>542.20907209961922</v>
      </c>
      <c r="H210" s="4">
        <f t="shared" si="22"/>
        <v>3.6320110563213488</v>
      </c>
      <c r="I210" s="4">
        <f t="shared" si="26"/>
        <v>2.2426290605279395</v>
      </c>
      <c r="J210" s="4">
        <f t="shared" si="23"/>
        <v>0.45951457585130351</v>
      </c>
      <c r="K210" s="4">
        <f>carbondioxide!S310</f>
        <v>542.2093201497338</v>
      </c>
      <c r="L210" s="4">
        <f t="shared" si="24"/>
        <v>3.6320135038418306</v>
      </c>
      <c r="M210" s="4">
        <f t="shared" si="27"/>
        <v>2.242631318756934</v>
      </c>
      <c r="N210" s="4">
        <f t="shared" si="25"/>
        <v>0.45951491177361375</v>
      </c>
    </row>
    <row r="211" spans="1:14">
      <c r="A211" s="4">
        <f t="shared" si="21"/>
        <v>2055</v>
      </c>
      <c r="G211" s="4">
        <f>carbondioxide!L311</f>
        <v>546.97912440161417</v>
      </c>
      <c r="H211" s="4">
        <f t="shared" si="22"/>
        <v>3.6788715402173655</v>
      </c>
      <c r="I211" s="4">
        <f t="shared" si="26"/>
        <v>2.2802617261449423</v>
      </c>
      <c r="J211" s="4">
        <f t="shared" si="23"/>
        <v>0.46964266612426681</v>
      </c>
      <c r="K211" s="4">
        <f>carbondioxide!S311</f>
        <v>546.97937029523723</v>
      </c>
      <c r="L211" s="4">
        <f t="shared" si="24"/>
        <v>3.678873945301087</v>
      </c>
      <c r="M211" s="4">
        <f t="shared" si="27"/>
        <v>2.2802639831152254</v>
      </c>
      <c r="N211" s="4">
        <f t="shared" si="25"/>
        <v>0.46964301296527899</v>
      </c>
    </row>
    <row r="212" spans="1:14">
      <c r="A212" s="4">
        <f t="shared" si="21"/>
        <v>2056</v>
      </c>
      <c r="G212" s="4">
        <f>carbondioxide!L312</f>
        <v>551.77501429665494</v>
      </c>
      <c r="H212" s="4">
        <f t="shared" si="22"/>
        <v>3.7255756626063805</v>
      </c>
      <c r="I212" s="4">
        <f t="shared" si="26"/>
        <v>2.3181016782879582</v>
      </c>
      <c r="J212" s="4">
        <f t="shared" si="23"/>
        <v>0.47992698238518422</v>
      </c>
      <c r="K212" s="4">
        <f>carbondioxide!S312</f>
        <v>551.77525809159283</v>
      </c>
      <c r="L212" s="4">
        <f t="shared" si="24"/>
        <v>3.7255780264369194</v>
      </c>
      <c r="M212" s="4">
        <f t="shared" si="27"/>
        <v>2.3181039329082789</v>
      </c>
      <c r="N212" s="4">
        <f t="shared" si="25"/>
        <v>0.47992734007573068</v>
      </c>
    </row>
    <row r="213" spans="1:14">
      <c r="A213" s="4">
        <f t="shared" si="21"/>
        <v>2057</v>
      </c>
      <c r="G213" s="4">
        <f>carbondioxide!L313</f>
        <v>556.59533026214945</v>
      </c>
      <c r="H213" s="4">
        <f t="shared" si="22"/>
        <v>3.7721103847452921</v>
      </c>
      <c r="I213" s="4">
        <f t="shared" si="26"/>
        <v>2.356138251177279</v>
      </c>
      <c r="J213" s="4">
        <f t="shared" si="23"/>
        <v>0.49036781465791196</v>
      </c>
      <c r="K213" s="4">
        <f>carbondioxide!S313</f>
        <v>556.59557201364964</v>
      </c>
      <c r="L213" s="4">
        <f t="shared" si="24"/>
        <v>3.772112708462676</v>
      </c>
      <c r="M213" s="4">
        <f t="shared" si="27"/>
        <v>2.3561405024253959</v>
      </c>
      <c r="N213" s="4">
        <f t="shared" si="25"/>
        <v>0.49036818312301955</v>
      </c>
    </row>
    <row r="214" spans="1:14">
      <c r="A214" s="4">
        <f t="shared" si="21"/>
        <v>2058</v>
      </c>
      <c r="G214" s="4">
        <f>carbondioxide!L314</f>
        <v>561.43865538745354</v>
      </c>
      <c r="H214" s="4">
        <f t="shared" si="22"/>
        <v>3.8184630928807044</v>
      </c>
      <c r="I214" s="4">
        <f t="shared" si="26"/>
        <v>2.3943607619339535</v>
      </c>
      <c r="J214" s="4">
        <f t="shared" si="23"/>
        <v>0.50096539073734192</v>
      </c>
      <c r="K214" s="4">
        <f>carbondioxide!S314</f>
        <v>561.43889514833995</v>
      </c>
      <c r="L214" s="4">
        <f t="shared" si="24"/>
        <v>3.8184653775835051</v>
      </c>
      <c r="M214" s="4">
        <f t="shared" si="27"/>
        <v>2.3943630088530976</v>
      </c>
      <c r="N214" s="4">
        <f t="shared" si="25"/>
        <v>0.50096576989665709</v>
      </c>
    </row>
    <row r="215" spans="1:14">
      <c r="A215" s="4">
        <f t="shared" si="21"/>
        <v>2059</v>
      </c>
      <c r="G215" s="4">
        <f>carbondioxide!L315</f>
        <v>566.30356834760482</v>
      </c>
      <c r="H215" s="4">
        <f t="shared" si="22"/>
        <v>3.8646215947809286</v>
      </c>
      <c r="I215" s="4">
        <f t="shared" si="26"/>
        <v>2.432758523082311</v>
      </c>
      <c r="J215" s="4">
        <f t="shared" si="23"/>
        <v>0.51171987644573869</v>
      </c>
      <c r="K215" s="4">
        <f>carbondioxide!S315</f>
        <v>566.30380616840739</v>
      </c>
      <c r="L215" s="4">
        <f t="shared" si="24"/>
        <v>3.8646238415282528</v>
      </c>
      <c r="M215" s="4">
        <f t="shared" si="27"/>
        <v>2.4327607647778247</v>
      </c>
      <c r="N215" s="4">
        <f t="shared" si="25"/>
        <v>0.51172026621392963</v>
      </c>
    </row>
    <row r="216" spans="1:14">
      <c r="A216" s="4">
        <f t="shared" si="21"/>
        <v>2060</v>
      </c>
      <c r="G216" s="4">
        <f>carbondioxide!L316</f>
        <v>571.18864439634513</v>
      </c>
      <c r="H216" s="4">
        <f t="shared" si="22"/>
        <v>3.9105741160293852</v>
      </c>
      <c r="I216" s="4">
        <f t="shared" si="26"/>
        <v>2.4713208545330247</v>
      </c>
      <c r="J216" s="4">
        <f t="shared" si="23"/>
        <v>0.5226313759586344</v>
      </c>
      <c r="K216" s="4">
        <f>carbondioxide!S316</f>
        <v>571.18888032542145</v>
      </c>
      <c r="L216" s="4">
        <f t="shared" si="24"/>
        <v>3.9105763258427464</v>
      </c>
      <c r="M216" s="4">
        <f t="shared" si="27"/>
        <v>2.4713230901691716</v>
      </c>
      <c r="N216" s="4">
        <f t="shared" si="25"/>
        <v>0.52263177624577251</v>
      </c>
    </row>
    <row r="217" spans="1:14">
      <c r="A217" s="4">
        <f t="shared" si="21"/>
        <v>2061</v>
      </c>
      <c r="G217" s="4">
        <f>carbondioxide!L317</f>
        <v>576.09245637622962</v>
      </c>
      <c r="H217" s="4">
        <f t="shared" si="22"/>
        <v>3.9563092960931288</v>
      </c>
      <c r="I217" s="4">
        <f t="shared" si="26"/>
        <v>2.5100370950577475</v>
      </c>
      <c r="J217" s="4">
        <f t="shared" si="23"/>
        <v>0.5336999321969369</v>
      </c>
      <c r="K217" s="4">
        <f>carbondioxide!S317</f>
        <v>576.0926904598798</v>
      </c>
      <c r="L217" s="4">
        <f t="shared" si="24"/>
        <v>3.95631146995821</v>
      </c>
      <c r="M217" s="4">
        <f t="shared" si="27"/>
        <v>2.5100393238546803</v>
      </c>
      <c r="N217" s="4">
        <f t="shared" si="25"/>
        <v>0.53370034290885737</v>
      </c>
    </row>
    <row r="218" spans="1:14">
      <c r="A218" s="4">
        <f t="shared" si="21"/>
        <v>2062</v>
      </c>
      <c r="G218" s="4">
        <f>carbondioxide!L318</f>
        <v>581.01357574356803</v>
      </c>
      <c r="H218" s="4">
        <f t="shared" si="22"/>
        <v>4.0018161841795328</v>
      </c>
      <c r="I218" s="4">
        <f t="shared" si="26"/>
        <v>2.5488966132663404</v>
      </c>
      <c r="J218" s="4">
        <f t="shared" si="23"/>
        <v>0.54492552728198629</v>
      </c>
      <c r="K218" s="4">
        <f>carbondioxide!S318</f>
        <v>581.01380802614324</v>
      </c>
      <c r="L218" s="4">
        <f t="shared" si="24"/>
        <v>4.001818323047849</v>
      </c>
      <c r="M218" s="4">
        <f t="shared" si="27"/>
        <v>2.5488988344972228</v>
      </c>
      <c r="N218" s="4">
        <f t="shared" si="25"/>
        <v>0.54492594832062968</v>
      </c>
    </row>
    <row r="219" spans="1:14">
      <c r="A219" s="4">
        <f t="shared" si="21"/>
        <v>2063</v>
      </c>
      <c r="G219" s="4">
        <f>carbondioxide!L319</f>
        <v>585.95057360588271</v>
      </c>
      <c r="H219" s="4">
        <f t="shared" si="22"/>
        <v>4.047084234893334</v>
      </c>
      <c r="I219" s="4">
        <f t="shared" si="26"/>
        <v>2.5878888180976984</v>
      </c>
      <c r="J219" s="4">
        <f t="shared" si="23"/>
        <v>0.55630808305037738</v>
      </c>
      <c r="K219" s="4">
        <f>carbondioxide!S319</f>
        <v>585.95080412988727</v>
      </c>
      <c r="L219" s="4">
        <f t="shared" si="24"/>
        <v>4.0470863396838022</v>
      </c>
      <c r="M219" s="4">
        <f t="shared" si="27"/>
        <v>2.5878910310859689</v>
      </c>
      <c r="N219" s="4">
        <f t="shared" si="25"/>
        <v>0.55630851431411277</v>
      </c>
    </row>
    <row r="220" spans="1:14">
      <c r="A220" s="4">
        <f t="shared" si="21"/>
        <v>2064</v>
      </c>
      <c r="G220" s="4">
        <f>carbondioxide!L320</f>
        <v>590.90202176953187</v>
      </c>
      <c r="H220" s="4">
        <f t="shared" si="22"/>
        <v>4.0921033037056587</v>
      </c>
      <c r="I220" s="4">
        <f t="shared" si="26"/>
        <v>2.6270031688351221</v>
      </c>
      <c r="J220" s="4">
        <f t="shared" si="23"/>
        <v>0.56784746162544619</v>
      </c>
      <c r="K220" s="4">
        <f>carbondioxide!S320</f>
        <v>590.90225057572025</v>
      </c>
      <c r="L220" s="4">
        <f t="shared" si="24"/>
        <v>4.0921053753060699</v>
      </c>
      <c r="M220" s="4">
        <f t="shared" si="27"/>
        <v>2.6270053729518934</v>
      </c>
      <c r="N220" s="4">
        <f t="shared" si="25"/>
        <v>0.56784790300937693</v>
      </c>
    </row>
    <row r="221" spans="1:14">
      <c r="A221" s="4">
        <f t="shared" si="21"/>
        <v>2065</v>
      </c>
      <c r="G221" s="4">
        <f>carbondioxide!L321</f>
        <v>595.86649379511982</v>
      </c>
      <c r="H221" s="4">
        <f t="shared" si="22"/>
        <v>4.1368636422460536</v>
      </c>
      <c r="I221" s="4">
        <f t="shared" si="26"/>
        <v>2.6662291846571278</v>
      </c>
      <c r="J221" s="4">
        <f t="shared" si="23"/>
        <v>0.57954346604239715</v>
      </c>
      <c r="K221" s="4">
        <f>carbondioxide!S321</f>
        <v>595.86672092258766</v>
      </c>
      <c r="L221" s="4">
        <f t="shared" si="24"/>
        <v>4.1368656815144709</v>
      </c>
      <c r="M221" s="4">
        <f t="shared" si="27"/>
        <v>2.6662313793187171</v>
      </c>
      <c r="N221" s="4">
        <f t="shared" si="25"/>
        <v>0.57954391743865041</v>
      </c>
    </row>
    <row r="222" spans="1:14">
      <c r="A222" s="4">
        <f t="shared" si="21"/>
        <v>2066</v>
      </c>
      <c r="G222" s="4">
        <f>carbondioxide!L322</f>
        <v>600.84256605828909</v>
      </c>
      <c r="H222" s="4">
        <f t="shared" si="22"/>
        <v>4.1813558934280035</v>
      </c>
      <c r="I222" s="4">
        <f t="shared" si="26"/>
        <v>2.7055564537345163</v>
      </c>
      <c r="J222" s="4">
        <f t="shared" si="23"/>
        <v>0.59139584092412878</v>
      </c>
      <c r="K222" s="4">
        <f>carbondioxide!S322</f>
        <v>600.8427915445593</v>
      </c>
      <c r="L222" s="4">
        <f t="shared" si="24"/>
        <v>4.181357901194076</v>
      </c>
      <c r="M222" s="4">
        <f t="shared" si="27"/>
        <v>2.7055586384000967</v>
      </c>
      <c r="N222" s="4">
        <f t="shared" si="25"/>
        <v>0.59139630222212924</v>
      </c>
    </row>
    <row r="223" spans="1:14">
      <c r="A223" s="4">
        <f t="shared" si="21"/>
        <v>2067</v>
      </c>
      <c r="G223" s="4">
        <f>carbondioxide!L323</f>
        <v>605.82881881348726</v>
      </c>
      <c r="H223" s="4">
        <f t="shared" si="22"/>
        <v>4.2255710864179559</v>
      </c>
      <c r="I223" s="4">
        <f t="shared" si="26"/>
        <v>2.744974641884439</v>
      </c>
      <c r="J223" s="4">
        <f t="shared" si="23"/>
        <v>0.60340427320489176</v>
      </c>
      <c r="K223" s="4">
        <f>carbondioxide!S323</f>
        <v>605.82904269459141</v>
      </c>
      <c r="L223" s="4">
        <f t="shared" si="24"/>
        <v>4.2255730634841653</v>
      </c>
      <c r="M223" s="4">
        <f t="shared" si="27"/>
        <v>2.7449768160538057</v>
      </c>
      <c r="N223" s="4">
        <f t="shared" si="25"/>
        <v>0.60340474429162005</v>
      </c>
    </row>
    <row r="224" spans="1:14">
      <c r="A224" s="4">
        <f t="shared" si="21"/>
        <v>2068</v>
      </c>
      <c r="G224" s="4">
        <f>carbondioxide!L324</f>
        <v>610.82383725830186</v>
      </c>
      <c r="H224" s="4">
        <f t="shared" si="22"/>
        <v>4.2695006314574808</v>
      </c>
      <c r="I224" s="4">
        <f t="shared" si="26"/>
        <v>2.7844735007920987</v>
      </c>
      <c r="J224" s="4">
        <f t="shared" si="23"/>
        <v>0.61556839289899157</v>
      </c>
      <c r="K224" s="4">
        <f>carbondioxide!S324</f>
        <v>610.82405956885691</v>
      </c>
      <c r="L224" s="4">
        <f t="shared" si="24"/>
        <v>4.2695025786003074</v>
      </c>
      <c r="M224" s="4">
        <f t="shared" si="27"/>
        <v>2.7844756640035477</v>
      </c>
      <c r="N224" s="4">
        <f t="shared" si="25"/>
        <v>0.6155688736592293</v>
      </c>
    </row>
    <row r="225" spans="1:14">
      <c r="A225" s="4">
        <f t="shared" si="21"/>
        <v>2069</v>
      </c>
      <c r="G225" s="4">
        <f>carbondioxide!L325</f>
        <v>615.82621259596442</v>
      </c>
      <c r="H225" s="4">
        <f t="shared" si="22"/>
        <v>4.3131363145477568</v>
      </c>
      <c r="I225" s="4">
        <f t="shared" si="26"/>
        <v>2.8240428758106328</v>
      </c>
      <c r="J225" s="4">
        <f t="shared" si="23"/>
        <v>0.62788777391182438</v>
      </c>
      <c r="K225" s="4">
        <f>carbondioxide!S325</f>
        <v>615.82643336924571</v>
      </c>
      <c r="L225" s="4">
        <f t="shared" si="24"/>
        <v>4.3131382325188001</v>
      </c>
      <c r="M225" s="4">
        <f t="shared" si="27"/>
        <v>2.8240450276389439</v>
      </c>
      <c r="N225" s="4">
        <f t="shared" si="25"/>
        <v>0.62788826422838506</v>
      </c>
    </row>
    <row r="226" spans="1:14">
      <c r="A226" s="4">
        <f t="shared" si="21"/>
        <v>2070</v>
      </c>
      <c r="G226" s="4">
        <f>carbondioxide!L326</f>
        <v>620.83454309365391</v>
      </c>
      <c r="H226" s="4">
        <f t="shared" si="22"/>
        <v>4.3564702920053415</v>
      </c>
      <c r="I226" s="4">
        <f t="shared" si="26"/>
        <v>2.8636727133496174</v>
      </c>
      <c r="J226" s="4">
        <f t="shared" si="23"/>
        <v>0.64036193489060966</v>
      </c>
      <c r="K226" s="4">
        <f>carbondioxide!S326</f>
        <v>620.8347623616628</v>
      </c>
      <c r="L226" s="4">
        <f t="shared" si="24"/>
        <v>4.3564721815323555</v>
      </c>
      <c r="M226" s="4">
        <f t="shared" si="27"/>
        <v>2.8636748534041332</v>
      </c>
      <c r="N226" s="4">
        <f t="shared" si="25"/>
        <v>0.640362434644557</v>
      </c>
    </row>
    <row r="227" spans="1:14">
      <c r="A227" s="4">
        <f t="shared" si="21"/>
        <v>2071</v>
      </c>
      <c r="G227" s="4">
        <f>carbondioxide!L327</f>
        <v>625.84743513424996</v>
      </c>
      <c r="H227" s="4">
        <f t="shared" si="22"/>
        <v>4.3994950848977572</v>
      </c>
      <c r="I227" s="4">
        <f t="shared" si="26"/>
        <v>2.9033530678625126</v>
      </c>
      <c r="J227" s="4">
        <f t="shared" si="23"/>
        <v>0.65299034011225687</v>
      </c>
      <c r="K227" s="4">
        <f>carbondioxide!S327</f>
        <v>625.84765292777945</v>
      </c>
      <c r="L227" s="4">
        <f t="shared" si="24"/>
        <v>4.3994969466856535</v>
      </c>
      <c r="M227" s="4">
        <f t="shared" si="27"/>
        <v>2.903355195785315</v>
      </c>
      <c r="N227" s="4">
        <f t="shared" si="25"/>
        <v>0.65299084918311134</v>
      </c>
    </row>
    <row r="228" spans="1:14">
      <c r="A228" s="4">
        <f t="shared" si="21"/>
        <v>2072</v>
      </c>
      <c r="G228" s="4">
        <f>carbondioxide!L328</f>
        <v>630.86350425923661</v>
      </c>
      <c r="H228" s="4">
        <f t="shared" si="22"/>
        <v>4.4422035733672978</v>
      </c>
      <c r="I228" s="4">
        <f t="shared" si="26"/>
        <v>2.9430741084432679</v>
      </c>
      <c r="J228" s="4">
        <f t="shared" si="23"/>
        <v>0.66577240040587837</v>
      </c>
      <c r="K228" s="4">
        <f>carbondioxide!S328</f>
        <v>630.86372060793155</v>
      </c>
      <c r="L228" s="4">
        <f t="shared" si="24"/>
        <v>4.4422054080990776</v>
      </c>
      <c r="M228" s="4">
        <f t="shared" si="27"/>
        <v>2.9430762239074424</v>
      </c>
      <c r="N228" s="4">
        <f t="shared" si="25"/>
        <v>0.66577291867181188</v>
      </c>
    </row>
    <row r="229" spans="1:14">
      <c r="A229" s="4">
        <f t="shared" si="21"/>
        <v>2073</v>
      </c>
      <c r="G229" s="4">
        <f>carbondioxide!L329</f>
        <v>635.88137620049554</v>
      </c>
      <c r="H229" s="4">
        <f t="shared" si="22"/>
        <v>4.4845889908510923</v>
      </c>
      <c r="I229" s="4">
        <f t="shared" si="26"/>
        <v>2.9828261250421777</v>
      </c>
      <c r="J229" s="4">
        <f t="shared" si="23"/>
        <v>0.67870747410753074</v>
      </c>
      <c r="K229" s="4">
        <f>carbondioxide!S329</f>
        <v>635.88159113291135</v>
      </c>
      <c r="L229" s="4">
        <f t="shared" si="24"/>
        <v>4.4845907991887373</v>
      </c>
      <c r="M229" s="4">
        <f t="shared" si="27"/>
        <v>2.9828282277501623</v>
      </c>
      <c r="N229" s="4">
        <f t="shared" si="25"/>
        <v>0.67870800144555021</v>
      </c>
    </row>
    <row r="230" spans="1:14">
      <c r="A230" s="4">
        <f t="shared" si="21"/>
        <v>2074</v>
      </c>
      <c r="G230" s="4">
        <f>carbondioxide!L330</f>
        <v>640.89968789879117</v>
      </c>
      <c r="H230" s="4">
        <f t="shared" si="22"/>
        <v>4.5266449182053483</v>
      </c>
      <c r="I230" s="4">
        <f t="shared" si="26"/>
        <v>3.022599534310968</v>
      </c>
      <c r="J230" s="4">
        <f t="shared" si="23"/>
        <v>0.69179486804483958</v>
      </c>
      <c r="K230" s="4">
        <f>carbondioxide!S330</f>
        <v>640.89990144244712</v>
      </c>
      <c r="L230" s="4">
        <f t="shared" si="24"/>
        <v>4.5266467007906597</v>
      </c>
      <c r="M230" s="4">
        <f t="shared" si="27"/>
        <v>3.0226016239929834</v>
      </c>
      <c r="N230" s="4">
        <f t="shared" si="25"/>
        <v>0.69179540433096043</v>
      </c>
    </row>
    <row r="231" spans="1:14">
      <c r="A231" s="4">
        <f t="shared" si="21"/>
        <v>2075</v>
      </c>
      <c r="G231" s="4">
        <f>carbondioxide!L331</f>
        <v>645.91708850680516</v>
      </c>
      <c r="H231" s="4">
        <f t="shared" si="22"/>
        <v>4.5683652777414219</v>
      </c>
      <c r="I231" s="4">
        <f t="shared" si="26"/>
        <v>3.0623848850869639</v>
      </c>
      <c r="J231" s="4">
        <f t="shared" si="23"/>
        <v>0.70503383854923118</v>
      </c>
      <c r="K231" s="4">
        <f>carbondioxide!S331</f>
        <v>645.91730068823711</v>
      </c>
      <c r="L231" s="4">
        <f t="shared" si="24"/>
        <v>4.5683670351968209</v>
      </c>
      <c r="M231" s="4">
        <f t="shared" si="27"/>
        <v>3.0623869614995201</v>
      </c>
      <c r="N231" s="4">
        <f t="shared" si="25"/>
        <v>0.70503438365864068</v>
      </c>
    </row>
    <row r="232" spans="1:14">
      <c r="A232" s="4">
        <f t="shared" si="21"/>
        <v>2076</v>
      </c>
      <c r="G232" s="4">
        <f>carbondioxide!L332</f>
        <v>650.93224037465552</v>
      </c>
      <c r="H232" s="4">
        <f t="shared" si="22"/>
        <v>4.6097443271812288</v>
      </c>
      <c r="I232" s="4">
        <f t="shared" si="26"/>
        <v>3.102172863526079</v>
      </c>
      <c r="J232" s="4">
        <f t="shared" si="23"/>
        <v>0.71842359249356547</v>
      </c>
      <c r="K232" s="4">
        <f>carbondioxide!S332</f>
        <v>650.93245121946359</v>
      </c>
      <c r="L232" s="4">
        <f t="shared" si="24"/>
        <v>4.6097460601105107</v>
      </c>
      <c r="M232" s="4">
        <f t="shared" si="27"/>
        <v>3.1021749264505543</v>
      </c>
      <c r="N232" s="4">
        <f t="shared" si="25"/>
        <v>0.71842414630077689</v>
      </c>
    </row>
    <row r="233" spans="1:14">
      <c r="A233" s="4">
        <f t="shared" si="21"/>
        <v>2077</v>
      </c>
      <c r="G233" s="4">
        <f>carbondioxide!L333</f>
        <v>655.94382001590589</v>
      </c>
      <c r="H233" s="4">
        <f t="shared" si="22"/>
        <v>4.6507766535393307</v>
      </c>
      <c r="I233" s="4">
        <f t="shared" si="26"/>
        <v>3.1419542978942325</v>
      </c>
      <c r="J233" s="4">
        <f t="shared" si="23"/>
        <v>0.73196328835303015</v>
      </c>
      <c r="K233" s="4">
        <f>carbondioxide!S333</f>
        <v>655.94402954880127</v>
      </c>
      <c r="L233" s="4">
        <f t="shared" si="24"/>
        <v>4.6507783625283885</v>
      </c>
      <c r="M233" s="4">
        <f t="shared" si="27"/>
        <v>3.1419563471355207</v>
      </c>
      <c r="N233" s="4">
        <f t="shared" si="25"/>
        <v>0.73196385073202763</v>
      </c>
    </row>
    <row r="234" spans="1:14">
      <c r="A234" s="4">
        <f t="shared" ref="A234:A297" si="28">1+A233</f>
        <v>2078</v>
      </c>
      <c r="G234" s="4">
        <f>carbondioxide!L334</f>
        <v>660.95051905215576</v>
      </c>
      <c r="H234" s="4">
        <f t="shared" si="22"/>
        <v>4.6914571669388634</v>
      </c>
      <c r="I234" s="4">
        <f t="shared" si="26"/>
        <v>3.1817201630266894</v>
      </c>
      <c r="J234" s="4">
        <f t="shared" si="23"/>
        <v>0.74565203728722418</v>
      </c>
      <c r="K234" s="4">
        <f>carbondioxide!S334</f>
        <v>660.9507272970036</v>
      </c>
      <c r="L234" s="4">
        <f t="shared" si="24"/>
        <v>4.6914588525563605</v>
      </c>
      <c r="M234" s="4">
        <f t="shared" si="27"/>
        <v>3.1817221984119146</v>
      </c>
      <c r="N234" s="4">
        <f t="shared" si="25"/>
        <v>0.7456526081115995</v>
      </c>
    </row>
    <row r="235" spans="1:14">
      <c r="A235" s="4">
        <f t="shared" si="28"/>
        <v>2079</v>
      </c>
      <c r="G235" s="4">
        <f>carbondioxide!L335</f>
        <v>665.95104513438719</v>
      </c>
      <c r="H235" s="4">
        <f t="shared" si="22"/>
        <v>4.7317810943683201</v>
      </c>
      <c r="I235" s="4">
        <f t="shared" si="26"/>
        <v>3.2214615844646923</v>
      </c>
      <c r="J235" s="4">
        <f t="shared" si="23"/>
        <v>0.75948890424142435</v>
      </c>
      <c r="K235" s="4">
        <f>carbondioxide!S335</f>
        <v>665.95125211424784</v>
      </c>
      <c r="L235" s="4">
        <f t="shared" si="24"/>
        <v>4.7317827571663447</v>
      </c>
      <c r="M235" s="4">
        <f t="shared" si="27"/>
        <v>3.2214636058419854</v>
      </c>
      <c r="N235" s="4">
        <f t="shared" si="25"/>
        <v>0.75948948338450528</v>
      </c>
    </row>
    <row r="236" spans="1:14">
      <c r="A236" s="4">
        <f t="shared" si="28"/>
        <v>2080</v>
      </c>
      <c r="G236" s="4">
        <f>carbondioxide!L336</f>
        <v>670.94412283933877</v>
      </c>
      <c r="H236" s="4">
        <f t="shared" si="22"/>
        <v>4.7717439733860987</v>
      </c>
      <c r="I236" s="4">
        <f t="shared" si="26"/>
        <v>3.2611698422786302</v>
      </c>
      <c r="J236" s="4">
        <f t="shared" si="23"/>
        <v>0.77347290906509247</v>
      </c>
      <c r="K236" s="4">
        <f>carbondioxide!S336</f>
        <v>670.94432857650668</v>
      </c>
      <c r="L236" s="4">
        <f t="shared" si="24"/>
        <v>4.7717456139007739</v>
      </c>
      <c r="M236" s="4">
        <f t="shared" si="27"/>
        <v>3.2611718495159652</v>
      </c>
      <c r="N236" s="4">
        <f t="shared" si="25"/>
        <v>0.7734734964000638</v>
      </c>
    </row>
    <row r="237" spans="1:14">
      <c r="A237" s="4">
        <f t="shared" si="28"/>
        <v>2081</v>
      </c>
      <c r="G237" s="4">
        <f>carbondioxide!L337</f>
        <v>675.92849453927033</v>
      </c>
      <c r="H237" s="4">
        <f t="shared" si="22"/>
        <v>4.8113416457795175</v>
      </c>
      <c r="I237" s="4">
        <f t="shared" si="26"/>
        <v>3.3008363745868743</v>
      </c>
      <c r="J237" s="4">
        <f t="shared" si="23"/>
        <v>0.78760302764574541</v>
      </c>
      <c r="K237" s="4">
        <f>carbondioxide!S337</f>
        <v>675.92869905531074</v>
      </c>
      <c r="L237" s="4">
        <f t="shared" si="24"/>
        <v>4.8113432645315886</v>
      </c>
      <c r="M237" s="4">
        <f t="shared" si="27"/>
        <v>3.3008383675709592</v>
      </c>
      <c r="N237" s="4">
        <f t="shared" si="25"/>
        <v>0.78760362304576215</v>
      </c>
    </row>
    <row r="238" spans="1:14">
      <c r="A238" s="4">
        <f t="shared" si="28"/>
        <v>2082</v>
      </c>
      <c r="G238" s="4">
        <f>carbondioxide!L338</f>
        <v>680.90292124358348</v>
      </c>
      <c r="H238" s="4">
        <f t="shared" si="22"/>
        <v>4.8505702511849371</v>
      </c>
      <c r="I238" s="4">
        <f t="shared" si="26"/>
        <v>3.3404527807792821</v>
      </c>
      <c r="J238" s="4">
        <f t="shared" si="23"/>
        <v>0.80187819305637098</v>
      </c>
      <c r="K238" s="4">
        <f>carbondioxide!S338</f>
        <v>680.90312455936714</v>
      </c>
      <c r="L238" s="4">
        <f t="shared" si="24"/>
        <v>4.8505718486803309</v>
      </c>
      <c r="M238" s="4">
        <f t="shared" si="27"/>
        <v>3.3404547594145053</v>
      </c>
      <c r="N238" s="4">
        <f t="shared" si="25"/>
        <v>0.80187879639466531</v>
      </c>
    </row>
    <row r="239" spans="1:14">
      <c r="A239" s="4">
        <f t="shared" si="28"/>
        <v>2083</v>
      </c>
      <c r="G239" s="4">
        <f>carbondioxide!L339</f>
        <v>685.8661834108666</v>
      </c>
      <c r="H239" s="4">
        <f t="shared" si="22"/>
        <v>4.8894262206754417</v>
      </c>
      <c r="I239" s="4">
        <f t="shared" si="26"/>
        <v>3.3800108244542604</v>
      </c>
      <c r="J239" s="4">
        <f t="shared" si="23"/>
        <v>0.81629729671463713</v>
      </c>
      <c r="K239" s="4">
        <f>carbondioxide!S339</f>
        <v>685.86638554660249</v>
      </c>
      <c r="L239" s="4">
        <f t="shared" si="24"/>
        <v>4.8894277974057925</v>
      </c>
      <c r="M239" s="4">
        <f t="shared" si="27"/>
        <v>3.3800127886616886</v>
      </c>
      <c r="N239" s="4">
        <f t="shared" si="25"/>
        <v>0.81629790786461798</v>
      </c>
    </row>
    <row r="240" spans="1:14">
      <c r="A240" s="4">
        <f t="shared" si="28"/>
        <v>2084</v>
      </c>
      <c r="G240" s="4">
        <f>carbondioxide!L340</f>
        <v>690.81708173003608</v>
      </c>
      <c r="H240" s="4">
        <f t="shared" si="22"/>
        <v>4.9279062703224241</v>
      </c>
      <c r="I240" s="4">
        <f t="shared" si="26"/>
        <v>3.4195024360781523</v>
      </c>
      <c r="J240" s="4">
        <f t="shared" si="23"/>
        <v>0.83085918955219817</v>
      </c>
      <c r="K240" s="4">
        <f>carbondioxide!S340</f>
        <v>690.81728270530255</v>
      </c>
      <c r="L240" s="4">
        <f t="shared" si="24"/>
        <v>4.9279078267655798</v>
      </c>
      <c r="M240" s="4">
        <f t="shared" si="27"/>
        <v>3.4195043857945748</v>
      </c>
      <c r="N240" s="4">
        <f t="shared" si="25"/>
        <v>0.83085980838754536</v>
      </c>
    </row>
    <row r="241" spans="1:14">
      <c r="A241" s="4">
        <f t="shared" si="28"/>
        <v>2085</v>
      </c>
      <c r="G241" s="4">
        <f>carbondioxide!L341</f>
        <v>695.75443786935421</v>
      </c>
      <c r="H241" s="4">
        <f t="shared" si="22"/>
        <v>4.9660073947372583</v>
      </c>
      <c r="I241" s="4">
        <f t="shared" si="26"/>
        <v>3.4589197153755906</v>
      </c>
      <c r="J241" s="4">
        <f t="shared" si="23"/>
        <v>0.84556268319246564</v>
      </c>
      <c r="K241" s="4">
        <f>carbondioxide!S341</f>
        <v>695.75463770312786</v>
      </c>
      <c r="L241" s="4">
        <f t="shared" si="24"/>
        <v>4.966008931357762</v>
      </c>
      <c r="M241" s="4">
        <f t="shared" si="27"/>
        <v>3.4589216505526132</v>
      </c>
      <c r="N241" s="4">
        <f t="shared" si="25"/>
        <v>0.84556330958721726</v>
      </c>
    </row>
    <row r="242" spans="1:14">
      <c r="A242" s="4">
        <f t="shared" si="28"/>
        <v>2086</v>
      </c>
      <c r="G242" s="4">
        <f>carbondioxide!L342</f>
        <v>700.67709519221353</v>
      </c>
      <c r="H242" s="4">
        <f t="shared" si="22"/>
        <v>5.0037268605991532</v>
      </c>
      <c r="I242" s="4">
        <f t="shared" si="26"/>
        <v>3.4982549334593545</v>
      </c>
      <c r="J242" s="4">
        <f t="shared" si="23"/>
        <v>0.86040655113526576</v>
      </c>
      <c r="K242" s="4">
        <f>carbondioxide!S342</f>
        <v>700.67729390289787</v>
      </c>
      <c r="L242" s="4">
        <f t="shared" si="24"/>
        <v>5.0037283778487085</v>
      </c>
      <c r="M242" s="4">
        <f t="shared" si="27"/>
        <v>3.4982568540625345</v>
      </c>
      <c r="N242" s="4">
        <f t="shared" si="25"/>
        <v>0.86040718496390067</v>
      </c>
    </row>
    <row r="243" spans="1:14">
      <c r="A243" s="4">
        <f t="shared" si="28"/>
        <v>2087</v>
      </c>
      <c r="G243" s="4">
        <f>carbondioxide!L343</f>
        <v>705.58391943868719</v>
      </c>
      <c r="H243" s="4">
        <f t="shared" si="22"/>
        <v>5.0410622001750989</v>
      </c>
      <c r="I243" s="4">
        <f t="shared" si="26"/>
        <v>3.5375005347081312</v>
      </c>
      <c r="J243" s="4">
        <f t="shared" si="23"/>
        <v>0.87538952994686658</v>
      </c>
      <c r="K243" s="4">
        <f>carbondioxide!S343</f>
        <v>705.58411704413822</v>
      </c>
      <c r="L243" s="4">
        <f t="shared" si="24"/>
        <v>5.0410636984929962</v>
      </c>
      <c r="M243" s="4">
        <f t="shared" si="27"/>
        <v>3.5375024407161564</v>
      </c>
      <c r="N243" s="4">
        <f t="shared" si="25"/>
        <v>0.87539017108438089</v>
      </c>
    </row>
    <row r="244" spans="1:14">
      <c r="A244" s="4">
        <f t="shared" si="28"/>
        <v>2088</v>
      </c>
      <c r="G244" s="4">
        <f>carbondioxide!L344</f>
        <v>710.47379937195274</v>
      </c>
      <c r="H244" s="4">
        <f t="shared" si="22"/>
        <v>5.0780112048376651</v>
      </c>
      <c r="I244" s="4">
        <f t="shared" si="26"/>
        <v>3.5766491384004762</v>
      </c>
      <c r="J244" s="4">
        <f t="shared" si="23"/>
        <v>0.89051032045391054</v>
      </c>
      <c r="K244" s="4">
        <f>carbondioxide!S344</f>
        <v>710.47399588950384</v>
      </c>
      <c r="L244" s="4">
        <f t="shared" si="24"/>
        <v>5.0780126846512132</v>
      </c>
      <c r="M244" s="4">
        <f t="shared" si="27"/>
        <v>3.5766510298043825</v>
      </c>
      <c r="N244" s="4">
        <f t="shared" si="25"/>
        <v>0.89051096877588942</v>
      </c>
    </row>
    <row r="245" spans="1:14">
      <c r="A245" s="4">
        <f t="shared" si="28"/>
        <v>2089</v>
      </c>
      <c r="G245" s="4">
        <f>carbondioxide!L345</f>
        <v>715.3456473888117</v>
      </c>
      <c r="H245" s="4">
        <f t="shared" si="22"/>
        <v>5.1145719185863499</v>
      </c>
      <c r="I245" s="4">
        <f t="shared" si="26"/>
        <v>3.6156935401131478</v>
      </c>
      <c r="J245" s="4">
        <f t="shared" si="23"/>
        <v>0.90576758893984699</v>
      </c>
      <c r="K245" s="4">
        <f>carbondioxide!S345</f>
        <v>715.34584283529739</v>
      </c>
      <c r="L245" s="4">
        <f t="shared" si="24"/>
        <v>5.1145733803112643</v>
      </c>
      <c r="M245" s="4">
        <f t="shared" si="27"/>
        <v>3.6156954169155755</v>
      </c>
      <c r="N245" s="4">
        <f t="shared" si="25"/>
        <v>0.90576824432253122</v>
      </c>
    </row>
    <row r="246" spans="1:14">
      <c r="A246" s="4">
        <f t="shared" si="28"/>
        <v>2090</v>
      </c>
      <c r="G246" s="4">
        <f>carbondioxide!L346</f>
        <v>720.19840009363361</v>
      </c>
      <c r="H246" s="4">
        <f t="shared" si="22"/>
        <v>5.1507426315779075</v>
      </c>
      <c r="I246" s="4">
        <f t="shared" si="26"/>
        <v>3.6546267128918668</v>
      </c>
      <c r="J246" s="4">
        <f t="shared" si="23"/>
        <v>0.92115996834251135</v>
      </c>
      <c r="K246" s="4">
        <f>carbondioxide!S346</f>
        <v>720.1985944854116</v>
      </c>
      <c r="L246" s="4">
        <f t="shared" si="24"/>
        <v>5.1507440756187046</v>
      </c>
      <c r="M246" s="4">
        <f t="shared" si="27"/>
        <v>3.6546285751063534</v>
      </c>
      <c r="N246" s="4">
        <f t="shared" si="25"/>
        <v>0.92116063066285969</v>
      </c>
    </row>
    <row r="247" spans="1:14">
      <c r="A247" s="4">
        <f t="shared" si="28"/>
        <v>2091</v>
      </c>
      <c r="G247" s="4">
        <f>carbondioxide!L347</f>
        <v>725.03101883516433</v>
      </c>
      <c r="H247" s="4">
        <f t="shared" si="22"/>
        <v>5.186521873671059</v>
      </c>
      <c r="I247" s="4">
        <f t="shared" si="26"/>
        <v>3.6934418082024378</v>
      </c>
      <c r="J247" s="4">
        <f t="shared" si="23"/>
        <v>0.9366860594515517</v>
      </c>
      <c r="K247" s="4">
        <f>carbondioxide!S347</f>
        <v>725.03121218813658</v>
      </c>
      <c r="L247" s="4">
        <f t="shared" si="24"/>
        <v>5.1865233004214151</v>
      </c>
      <c r="M247" s="4">
        <f t="shared" si="27"/>
        <v>3.6934436558527453</v>
      </c>
      <c r="N247" s="4">
        <f t="shared" si="25"/>
        <v>0.93668672858729873</v>
      </c>
    </row>
    <row r="248" spans="1:14">
      <c r="A248" s="4">
        <f t="shared" si="28"/>
        <v>2092</v>
      </c>
      <c r="G248" s="4">
        <f>carbondioxide!L348</f>
        <v>729.84249020574441</v>
      </c>
      <c r="H248" s="4">
        <f t="shared" si="22"/>
        <v>5.2219084079907194</v>
      </c>
      <c r="I248" s="4">
        <f t="shared" si="26"/>
        <v>3.7321321566700512</v>
      </c>
      <c r="J248" s="4">
        <f t="shared" si="23"/>
        <v>0.95234443210445674</v>
      </c>
      <c r="K248" s="4">
        <f>carbondioxide!S348</f>
        <v>729.84268253537732</v>
      </c>
      <c r="L248" s="4">
        <f t="shared" si="24"/>
        <v>5.2219098178338221</v>
      </c>
      <c r="M248" s="4">
        <f t="shared" si="27"/>
        <v>3.732133989789526</v>
      </c>
      <c r="N248" s="4">
        <f t="shared" si="25"/>
        <v>0.95234510793416649</v>
      </c>
    </row>
    <row r="249" spans="1:14">
      <c r="A249" s="4">
        <f t="shared" si="28"/>
        <v>2093</v>
      </c>
      <c r="G249" s="4">
        <f>carbondioxide!L349</f>
        <v>734.63182650259489</v>
      </c>
      <c r="H249" s="4">
        <f t="shared" si="22"/>
        <v>5.2569012245168292</v>
      </c>
      <c r="I249" s="4">
        <f t="shared" si="26"/>
        <v>3.7706912686144642</v>
      </c>
      <c r="J249" s="4">
        <f t="shared" si="23"/>
        <v>0.96813362637998934</v>
      </c>
      <c r="K249" s="4">
        <f>carbondioxide!S349</f>
        <v>734.6320178239381</v>
      </c>
      <c r="L249" s="4">
        <f t="shared" si="24"/>
        <v>5.256902617825717</v>
      </c>
      <c r="M249" s="4">
        <f t="shared" si="27"/>
        <v>3.7706930872454292</v>
      </c>
      <c r="N249" s="4">
        <f t="shared" si="25"/>
        <v>0.96813430878310491</v>
      </c>
    </row>
    <row r="250" spans="1:14">
      <c r="A250" s="4">
        <f t="shared" si="28"/>
        <v>2094</v>
      </c>
      <c r="G250" s="4">
        <f>carbondioxide!L350</f>
        <v>739.39806615092391</v>
      </c>
      <c r="H250" s="4">
        <f t="shared" si="22"/>
        <v>5.2914995337026189</v>
      </c>
      <c r="I250" s="4">
        <f t="shared" si="26"/>
        <v>3.8091128343886376</v>
      </c>
      <c r="J250" s="4">
        <f t="shared" si="23"/>
        <v>0.98405215378788113</v>
      </c>
      <c r="K250" s="4">
        <f>carbondioxide!S350</f>
        <v>739.39825647862779</v>
      </c>
      <c r="L250" s="4">
        <f t="shared" si="24"/>
        <v>5.2915009108404982</v>
      </c>
      <c r="M250" s="4">
        <f t="shared" si="27"/>
        <v>3.8091146385818115</v>
      </c>
      <c r="N250" s="4">
        <f t="shared" si="25"/>
        <v>0.98405284264477089</v>
      </c>
    </row>
    <row r="251" spans="1:14">
      <c r="A251" s="4">
        <f t="shared" si="28"/>
        <v>2095</v>
      </c>
      <c r="G251" s="4">
        <f>carbondioxide!L351</f>
        <v>744.14027408871777</v>
      </c>
      <c r="H251" s="4">
        <f t="shared" si="22"/>
        <v>5.325702760127041</v>
      </c>
      <c r="I251" s="4">
        <f t="shared" si="26"/>
        <v>3.8473907245282892</v>
      </c>
      <c r="J251" s="4">
        <f t="shared" si="23"/>
        <v>1.0000984984536934</v>
      </c>
      <c r="K251" s="4">
        <f>carbondioxide!S351</f>
        <v>744.14046343705081</v>
      </c>
      <c r="L251" s="4">
        <f t="shared" si="24"/>
        <v>5.3257041214475986</v>
      </c>
      <c r="M251" s="4">
        <f t="shared" si="27"/>
        <v>3.8473925143422383</v>
      </c>
      <c r="N251" s="4">
        <f t="shared" si="25"/>
        <v>1.0000991936456933</v>
      </c>
    </row>
    <row r="252" spans="1:14">
      <c r="A252" s="4">
        <f t="shared" si="28"/>
        <v>2096</v>
      </c>
      <c r="G252" s="4">
        <f>carbondioxide!L352</f>
        <v>748.85754211317578</v>
      </c>
      <c r="H252" s="4">
        <f t="shared" si="22"/>
        <v>5.3595105361859297</v>
      </c>
      <c r="I252" s="4">
        <f t="shared" si="26"/>
        <v>3.8855189897197029</v>
      </c>
      <c r="J252" s="4">
        <f t="shared" si="23"/>
        <v>1.016271118297797</v>
      </c>
      <c r="K252" s="4">
        <f>carbondioxide!S352</f>
        <v>748.85773049604074</v>
      </c>
      <c r="L252" s="4">
        <f t="shared" si="24"/>
        <v>5.3595118820336296</v>
      </c>
      <c r="M252" s="4">
        <f t="shared" si="27"/>
        <v>3.8855207652203179</v>
      </c>
      <c r="N252" s="4">
        <f t="shared" si="25"/>
        <v>1.0162718197072498</v>
      </c>
    </row>
    <row r="253" spans="1:14">
      <c r="A253" s="4">
        <f t="shared" si="28"/>
        <v>2097</v>
      </c>
      <c r="G253" s="4">
        <f>carbondioxide!L353</f>
        <v>753.54898918884464</v>
      </c>
      <c r="H253" s="4">
        <f t="shared" si="22"/>
        <v>5.39292269582623</v>
      </c>
      <c r="I253" s="4">
        <f t="shared" si="26"/>
        <v>3.9234918605930118</v>
      </c>
      <c r="J253" s="4">
        <f t="shared" si="23"/>
        <v>1.0325684462074736</v>
      </c>
      <c r="K253" s="4">
        <f>carbondioxide!S353</f>
        <v>753.54917661979312</v>
      </c>
      <c r="L253" s="4">
        <f t="shared" si="24"/>
        <v>5.3929240265365941</v>
      </c>
      <c r="M253" s="4">
        <f t="shared" si="27"/>
        <v>3.9234936218530105</v>
      </c>
      <c r="N253" s="4">
        <f t="shared" si="25"/>
        <v>1.0325691537177639</v>
      </c>
    </row>
    <row r="254" spans="1:14">
      <c r="A254" s="4">
        <f t="shared" si="28"/>
        <v>2098</v>
      </c>
      <c r="G254" s="4">
        <f>carbondioxide!L354</f>
        <v>758.21376171760267</v>
      </c>
      <c r="H254" s="4">
        <f t="shared" si="22"/>
        <v>5.4259392683275491</v>
      </c>
      <c r="I254" s="4">
        <f t="shared" si="26"/>
        <v>3.9613037473480501</v>
      </c>
      <c r="J254" s="4">
        <f t="shared" si="23"/>
        <v>1.0489888912011833</v>
      </c>
      <c r="K254" s="4">
        <f>carbondioxide!S354</f>
        <v>758.21394820985029</v>
      </c>
      <c r="L254" s="4">
        <f t="shared" si="24"/>
        <v>5.425940584227436</v>
      </c>
      <c r="M254" s="4">
        <f t="shared" si="27"/>
        <v>3.9613054944465054</v>
      </c>
      <c r="N254" s="4">
        <f t="shared" si="25"/>
        <v>1.0489896046967722</v>
      </c>
    </row>
    <row r="255" spans="1:14">
      <c r="A255" s="4">
        <f t="shared" si="28"/>
        <v>2099</v>
      </c>
      <c r="G255" s="4">
        <f>carbondioxide!L355</f>
        <v>762.85103377073551</v>
      </c>
      <c r="H255" s="4">
        <f t="shared" si="22"/>
        <v>5.4585604721350451</v>
      </c>
      <c r="I255" s="4">
        <f t="shared" si="26"/>
        <v>3.9989492392197503</v>
      </c>
      <c r="J255" s="4">
        <f t="shared" si="23"/>
        <v>1.0655308395840974</v>
      </c>
      <c r="K255" s="4">
        <f>carbondioxide!S355</f>
        <v>762.85121933717483</v>
      </c>
      <c r="L255" s="4">
        <f t="shared" si="24"/>
        <v>5.4585617735429031</v>
      </c>
      <c r="M255" s="4">
        <f t="shared" si="27"/>
        <v>3.9989509722416394</v>
      </c>
      <c r="N255" s="4">
        <f t="shared" si="25"/>
        <v>1.0655315589505507</v>
      </c>
    </row>
    <row r="256" spans="1:14">
      <c r="A256" s="4">
        <f t="shared" si="28"/>
        <v>2100</v>
      </c>
      <c r="G256" s="4">
        <f>carbondioxide!L356</f>
        <v>767.46000728342801</v>
      </c>
      <c r="H256" s="4">
        <f t="shared" si="22"/>
        <v>5.4907867087475237</v>
      </c>
      <c r="I256" s="4">
        <f t="shared" si="26"/>
        <v>4.0364231037899323</v>
      </c>
      <c r="J256" s="4">
        <f t="shared" si="23"/>
        <v>1.082192656094028</v>
      </c>
      <c r="K256" s="4">
        <f>carbondioxide!S356</f>
        <v>767.46019193664245</v>
      </c>
      <c r="L256" s="4">
        <f t="shared" si="24"/>
        <v>5.4907879959736583</v>
      </c>
      <c r="M256" s="4">
        <f t="shared" si="27"/>
        <v>4.0364248228257136</v>
      </c>
      <c r="N256" s="4">
        <f t="shared" si="25"/>
        <v>1.0821933812180442</v>
      </c>
    </row>
    <row r="257" spans="1:14">
      <c r="A257" s="4">
        <f t="shared" si="28"/>
        <v>2101</v>
      </c>
      <c r="G257" s="4">
        <f>carbondioxide!L357</f>
        <v>772.03991221208423</v>
      </c>
      <c r="H257" s="4">
        <f t="shared" si="22"/>
        <v>5.5226185566644634</v>
      </c>
      <c r="I257" s="4">
        <f t="shared" si="26"/>
        <v>4.0737202861522208</v>
      </c>
      <c r="J257" s="4">
        <f t="shared" si="23"/>
        <v>1.0989726850369408</v>
      </c>
      <c r="K257" s="4">
        <f>carbondioxide!S357</f>
        <v>772.04009596435935</v>
      </c>
      <c r="L257" s="4">
        <f t="shared" si="24"/>
        <v>5.5226198300112666</v>
      </c>
      <c r="M257" s="4">
        <f t="shared" si="27"/>
        <v>4.0737219912974272</v>
      </c>
      <c r="N257" s="4">
        <f t="shared" si="25"/>
        <v>1.0989734158063758</v>
      </c>
    </row>
    <row r="258" spans="1:14">
      <c r="A258" s="4">
        <f t="shared" si="28"/>
        <v>2102</v>
      </c>
      <c r="G258" s="4">
        <f>carbondioxide!L358</f>
        <v>776.59000665496262</v>
      </c>
      <c r="H258" s="4">
        <f t="shared" si="22"/>
        <v>5.5540567653954565</v>
      </c>
      <c r="I258" s="4">
        <f t="shared" si="26"/>
        <v>4.1108359079366856</v>
      </c>
      <c r="J258" s="4">
        <f t="shared" si="23"/>
        <v>1.1158692514112756</v>
      </c>
      <c r="K258" s="4">
        <f>carbondioxide!S358</f>
        <v>776.5901895182983</v>
      </c>
      <c r="L258" s="4">
        <f t="shared" si="24"/>
        <v>5.5540580251576515</v>
      </c>
      <c r="M258" s="4">
        <f t="shared" si="27"/>
        <v>4.1108375992915391</v>
      </c>
      <c r="N258" s="4">
        <f t="shared" si="25"/>
        <v>1.115869987715165</v>
      </c>
    </row>
    <row r="259" spans="1:14">
      <c r="A259" s="4">
        <f t="shared" si="28"/>
        <v>2103</v>
      </c>
      <c r="G259" s="4">
        <f>carbondioxide!L359</f>
        <v>781.10957693669002</v>
      </c>
      <c r="H259" s="4">
        <f t="shared" si="22"/>
        <v>5.5851022495354465</v>
      </c>
      <c r="I259" s="4">
        <f t="shared" si="26"/>
        <v>4.147765266200687</v>
      </c>
      <c r="J259" s="4">
        <f t="shared" si="23"/>
        <v>1.13288066202034</v>
      </c>
      <c r="K259" s="4">
        <f>carbondioxide!S359</f>
        <v>781.10975892281135</v>
      </c>
      <c r="L259" s="4">
        <f t="shared" si="24"/>
        <v>5.5851034960003014</v>
      </c>
      <c r="M259" s="4">
        <f t="shared" si="27"/>
        <v>4.1477669438697351</v>
      </c>
      <c r="N259" s="4">
        <f t="shared" si="25"/>
        <v>1.1328814037489188</v>
      </c>
    </row>
    <row r="260" spans="1:14">
      <c r="A260" s="4">
        <f t="shared" si="28"/>
        <v>2104</v>
      </c>
      <c r="G260" s="4">
        <f>carbondioxide!L360</f>
        <v>785.59793765728887</v>
      </c>
      <c r="H260" s="4">
        <f t="shared" si="22"/>
        <v>5.6157560829089039</v>
      </c>
      <c r="I260" s="4">
        <f t="shared" si="26"/>
        <v>4.1845038321922789</v>
      </c>
      <c r="J260" s="4">
        <f t="shared" si="23"/>
        <v>1.1500052065720843</v>
      </c>
      <c r="K260" s="4">
        <f>carbondioxide!S360</f>
        <v>785.59811877765719</v>
      </c>
      <c r="L260" s="4">
        <f t="shared" si="24"/>
        <v>5.6157573163564631</v>
      </c>
      <c r="M260" s="4">
        <f t="shared" si="27"/>
        <v>4.1845054962840482</v>
      </c>
      <c r="N260" s="4">
        <f t="shared" si="25"/>
        <v>1.150005953616805</v>
      </c>
    </row>
    <row r="261" spans="1:14">
      <c r="A261" s="4">
        <f t="shared" si="28"/>
        <v>2105</v>
      </c>
      <c r="G261" s="4">
        <f>carbondioxide!L361</f>
        <v>790.05443170641877</v>
      </c>
      <c r="H261" s="4">
        <f t="shared" si="22"/>
        <v>5.646019492785995</v>
      </c>
      <c r="I261" s="4">
        <f t="shared" si="26"/>
        <v>4.2210472499923988</v>
      </c>
      <c r="J261" s="4">
        <f t="shared" si="23"/>
        <v>1.1672411587656071</v>
      </c>
      <c r="K261" s="4">
        <f>carbondioxide!S361</f>
        <v>790.05461197224088</v>
      </c>
      <c r="L261" s="4">
        <f t="shared" si="24"/>
        <v>5.6460207134892775</v>
      </c>
      <c r="M261" s="4">
        <f t="shared" si="27"/>
        <v>4.2210489006190643</v>
      </c>
      <c r="N261" s="4">
        <f t="shared" si="25"/>
        <v>1.167241911019155</v>
      </c>
    </row>
    <row r="262" spans="1:14">
      <c r="A262" s="4">
        <f t="shared" si="28"/>
        <v>2106</v>
      </c>
      <c r="G262" s="4">
        <f>carbondioxide!L362</f>
        <v>794.47843024359327</v>
      </c>
      <c r="H262" s="4">
        <f t="shared" si="22"/>
        <v>5.6758938541735144</v>
      </c>
      <c r="I262" s="4">
        <f t="shared" si="26"/>
        <v>4.2573913350419375</v>
      </c>
      <c r="J262" s="4">
        <f t="shared" si="23"/>
        <v>1.1845867773637753</v>
      </c>
      <c r="K262" s="4">
        <f>carbondioxide!S362</f>
        <v>794.4786096658313</v>
      </c>
      <c r="L262" s="4">
        <f t="shared" si="24"/>
        <v>5.6758950623987205</v>
      </c>
      <c r="M262" s="4">
        <f t="shared" si="27"/>
        <v>4.2573929723190131</v>
      </c>
      <c r="N262" s="4">
        <f t="shared" si="25"/>
        <v>1.1845875347200825</v>
      </c>
    </row>
    <row r="263" spans="1:14">
      <c r="A263" s="4">
        <f t="shared" si="28"/>
        <v>2107</v>
      </c>
      <c r="G263" s="4">
        <f>carbondioxide!L363</f>
        <v>798.86933264519348</v>
      </c>
      <c r="H263" s="4">
        <f t="shared" ref="H263:H326" si="29">H$3*LN(G263/G$3)</f>
        <v>5.7053806841832913</v>
      </c>
      <c r="I263" s="4">
        <f t="shared" si="26"/>
        <v>4.2935320725596666</v>
      </c>
      <c r="J263" s="4">
        <f t="shared" ref="J263:J326" si="30">J262+J$3*(I262-J262)</f>
        <v>1.2020403072513872</v>
      </c>
      <c r="K263" s="4">
        <f>carbondioxide!S363</f>
        <v>798.86951123457379</v>
      </c>
      <c r="L263" s="4">
        <f t="shared" ref="L263:L326" si="31">L$3*LN(K263/K$3)</f>
        <v>5.7053818801899956</v>
      </c>
      <c r="M263" s="4">
        <f t="shared" si="27"/>
        <v>4.2935336966057074</v>
      </c>
      <c r="N263" s="4">
        <f t="shared" ref="N263:N326" si="32">N262+N$3*(M262-N262)</f>
        <v>1.2020410696056445</v>
      </c>
    </row>
    <row r="264" spans="1:14">
      <c r="A264" s="4">
        <f t="shared" si="28"/>
        <v>2108</v>
      </c>
      <c r="G264" s="4">
        <f>carbondioxide!L364</f>
        <v>803.2265664191508</v>
      </c>
      <c r="H264" s="4">
        <f t="shared" si="29"/>
        <v>5.7344816364805249</v>
      </c>
      <c r="I264" s="4">
        <f t="shared" ref="I264:I327" si="33">I263+I$3*(I$4*H264-I263)+I$5*(J263-I263)</f>
        <v>4.3294656158568658</v>
      </c>
      <c r="J264" s="4">
        <f t="shared" si="30"/>
        <v>1.2195999804783382</v>
      </c>
      <c r="K264" s="4">
        <f>carbondioxide!S364</f>
        <v>803.22674418617225</v>
      </c>
      <c r="L264" s="4">
        <f t="shared" si="31"/>
        <v>5.7344828205218654</v>
      </c>
      <c r="M264" s="4">
        <f t="shared" ref="M264:M327" si="34">M263+M$3*(M$4*L264-M263)+M$5*(N263-M263)</f>
        <v>4.3294672267931897</v>
      </c>
      <c r="N264" s="4">
        <f t="shared" si="32"/>
        <v>1.2196007477270048</v>
      </c>
    </row>
    <row r="265" spans="1:14">
      <c r="A265" s="4">
        <f t="shared" si="28"/>
        <v>2109</v>
      </c>
      <c r="G265" s="4">
        <f>carbondioxide!L365</f>
        <v>807.54958708822164</v>
      </c>
      <c r="H265" s="4">
        <f t="shared" si="29"/>
        <v>5.7631984958143931</v>
      </c>
      <c r="I265" s="4">
        <f t="shared" si="33"/>
        <v>4.3651882845543675</v>
      </c>
      <c r="J265" s="4">
        <f t="shared" si="30"/>
        <v>1.2372640172872882</v>
      </c>
      <c r="K265" s="4">
        <f>carbondioxide!S365</f>
        <v>807.54976404316483</v>
      </c>
      <c r="L265" s="4">
        <f t="shared" si="31"/>
        <v>5.7631996681372542</v>
      </c>
      <c r="M265" s="4">
        <f t="shared" si="34"/>
        <v>4.3651898825047883</v>
      </c>
      <c r="N265" s="4">
        <f t="shared" si="32"/>
        <v>1.2372647893281008</v>
      </c>
    </row>
    <row r="266" spans="1:14">
      <c r="A266" s="4">
        <f t="shared" si="28"/>
        <v>2110</v>
      </c>
      <c r="G266" s="4">
        <f>carbondioxide!L366</f>
        <v>811.83787804282235</v>
      </c>
      <c r="H266" s="4">
        <f t="shared" si="29"/>
        <v>5.7915331726330859</v>
      </c>
      <c r="I266" s="4">
        <f t="shared" si="33"/>
        <v>4.4006965627075996</v>
      </c>
      <c r="J266" s="4">
        <f t="shared" si="30"/>
        <v>1.2550306271253653</v>
      </c>
      <c r="K266" s="4">
        <f>carbondioxide!S366</f>
        <v>811.83805419575594</v>
      </c>
      <c r="L266" s="4">
        <f t="shared" si="31"/>
        <v>5.7915343334782721</v>
      </c>
      <c r="M266" s="4">
        <f t="shared" si="34"/>
        <v>4.4006981477981775</v>
      </c>
      <c r="N266" s="4">
        <f t="shared" si="32"/>
        <v>1.2550314038573445</v>
      </c>
    </row>
    <row r="267" spans="1:14">
      <c r="A267" s="4">
        <f t="shared" si="28"/>
        <v>2111</v>
      </c>
      <c r="G267" s="4">
        <f>carbondioxide!L367</f>
        <v>816.0909503644275</v>
      </c>
      <c r="H267" s="4">
        <f t="shared" si="29"/>
        <v>5.8194876977852559</v>
      </c>
      <c r="I267" s="4">
        <f t="shared" si="33"/>
        <v>4.4359870968450981</v>
      </c>
      <c r="J267" s="4">
        <f t="shared" si="30"/>
        <v>1.2728980096394724</v>
      </c>
      <c r="K267" s="4">
        <f>carbondioxide!S367</f>
        <v>816.09112572521622</v>
      </c>
      <c r="L267" s="4">
        <f t="shared" si="31"/>
        <v>5.8194888473876603</v>
      </c>
      <c r="M267" s="4">
        <f t="shared" si="34"/>
        <v>4.4359886692038968</v>
      </c>
      <c r="N267" s="4">
        <f t="shared" si="32"/>
        <v>1.2728987909629284</v>
      </c>
    </row>
    <row r="268" spans="1:14">
      <c r="A268" s="4">
        <f t="shared" si="28"/>
        <v>2112</v>
      </c>
      <c r="G268" s="4">
        <f>carbondioxide!L368</f>
        <v>820.3083426205776</v>
      </c>
      <c r="H268" s="4">
        <f t="shared" si="29"/>
        <v>5.8470642173097156</v>
      </c>
      <c r="I268" s="4">
        <f t="shared" si="33"/>
        <v>4.4710566939257985</v>
      </c>
      <c r="J268" s="4">
        <f t="shared" si="30"/>
        <v>1.2908643556548003</v>
      </c>
      <c r="K268" s="4">
        <f>carbondioxide!S368</f>
        <v>820.30851719888949</v>
      </c>
      <c r="L268" s="4">
        <f t="shared" si="31"/>
        <v>5.8470653558984873</v>
      </c>
      <c r="M268" s="4">
        <f t="shared" si="34"/>
        <v>4.4710582536826635</v>
      </c>
      <c r="N268" s="4">
        <f t="shared" si="32"/>
        <v>1.290865141471337</v>
      </c>
    </row>
    <row r="269" spans="1:14">
      <c r="A269" s="4">
        <f t="shared" si="28"/>
        <v>2113</v>
      </c>
      <c r="G269" s="4">
        <f>carbondioxide!L369</f>
        <v>824.48962063256909</v>
      </c>
      <c r="H269" s="4">
        <f t="shared" si="29"/>
        <v>5.8742649873150636</v>
      </c>
      <c r="I269" s="4">
        <f t="shared" si="33"/>
        <v>4.505902319220322</v>
      </c>
      <c r="J269" s="4">
        <f t="shared" si="30"/>
        <v>1.3089278481361795</v>
      </c>
      <c r="K269" s="4">
        <f>carbondioxide!S369</f>
        <v>824.48979443788141</v>
      </c>
      <c r="L269" s="4">
        <f t="shared" si="31"/>
        <v>5.8742661151137652</v>
      </c>
      <c r="M269" s="4">
        <f t="shared" si="34"/>
        <v>4.5059038665066646</v>
      </c>
      <c r="N269" s="4">
        <f t="shared" si="32"/>
        <v>1.3089286383486973</v>
      </c>
    </row>
    <row r="270" spans="1:14">
      <c r="A270" s="4">
        <f t="shared" si="28"/>
        <v>2114</v>
      </c>
      <c r="G270" s="4">
        <f>carbondioxide!L370</f>
        <v>828.63437721692731</v>
      </c>
      <c r="H270" s="4">
        <f t="shared" si="29"/>
        <v>5.9010923689507653</v>
      </c>
      <c r="I270" s="4">
        <f t="shared" si="33"/>
        <v>4.5405210941213214</v>
      </c>
      <c r="J270" s="4">
        <f t="shared" si="30"/>
        <v>1.3270866631319373</v>
      </c>
      <c r="K270" s="4">
        <f>carbondioxide!S370</f>
        <v>828.63455025853352</v>
      </c>
      <c r="L270" s="4">
        <f t="shared" si="31"/>
        <v>5.9010934861775208</v>
      </c>
      <c r="M270" s="4">
        <f t="shared" si="34"/>
        <v>4.5405226290699181</v>
      </c>
      <c r="N270" s="4">
        <f t="shared" si="32"/>
        <v>1.3270874576446345</v>
      </c>
    </row>
    <row r="271" spans="1:14">
      <c r="A271" s="4">
        <f t="shared" si="28"/>
        <v>2115</v>
      </c>
      <c r="G271" s="4">
        <f>carbondioxide!L371</f>
        <v>832.7422319017885</v>
      </c>
      <c r="H271" s="4">
        <f t="shared" si="29"/>
        <v>5.9275488234710396</v>
      </c>
      <c r="I271" s="4">
        <f t="shared" si="33"/>
        <v>4.5749102938878208</v>
      </c>
      <c r="J271" s="4">
        <f t="shared" si="30"/>
        <v>1.345338970699957</v>
      </c>
      <c r="K271" s="4">
        <f>carbondioxide!S371</f>
        <v>832.74240418880413</v>
      </c>
      <c r="L271" s="4">
        <f t="shared" si="31"/>
        <v>5.9275499303386905</v>
      </c>
      <c r="M271" s="4">
        <f t="shared" si="34"/>
        <v>4.5749118166326239</v>
      </c>
      <c r="N271" s="4">
        <f t="shared" si="32"/>
        <v>1.3453397694183302</v>
      </c>
    </row>
    <row r="272" spans="1:14">
      <c r="A272" s="4">
        <f t="shared" si="28"/>
        <v>2116</v>
      </c>
      <c r="G272" s="4">
        <f>carbondioxide!L372</f>
        <v>836.81283061933243</v>
      </c>
      <c r="H272" s="4">
        <f t="shared" si="29"/>
        <v>5.95363690739278</v>
      </c>
      <c r="I272" s="4">
        <f t="shared" si="33"/>
        <v>4.6090673453283735</v>
      </c>
      <c r="J272" s="4">
        <f t="shared" si="30"/>
        <v>1.3636829358156641</v>
      </c>
      <c r="K272" s="4">
        <f>carbondioxide!S372</f>
        <v>836.81300216070076</v>
      </c>
      <c r="L272" s="4">
        <f t="shared" si="31"/>
        <v>5.9536380041090258</v>
      </c>
      <c r="M272" s="4">
        <f t="shared" si="34"/>
        <v>4.6090688560043267</v>
      </c>
      <c r="N272" s="4">
        <f t="shared" si="32"/>
        <v>1.3636837386465075</v>
      </c>
    </row>
    <row r="273" spans="1:14">
      <c r="A273" s="4">
        <f t="shared" si="28"/>
        <v>2117</v>
      </c>
      <c r="G273" s="4">
        <f>carbondioxide!L373</f>
        <v>840.84584537542776</v>
      </c>
      <c r="H273" s="4">
        <f t="shared" si="29"/>
        <v>5.9793592677486052</v>
      </c>
      <c r="I273" s="4">
        <f t="shared" si="33"/>
        <v>4.6429898244277039</v>
      </c>
      <c r="J273" s="4">
        <f t="shared" si="30"/>
        <v>1.3821167192616963</v>
      </c>
      <c r="K273" s="4">
        <f>carbondioxide!S373</f>
        <v>840.84601617992519</v>
      </c>
      <c r="L273" s="4">
        <f t="shared" si="31"/>
        <v>5.9793603545161407</v>
      </c>
      <c r="M273" s="4">
        <f t="shared" si="34"/>
        <v>4.6429913231705759</v>
      </c>
      <c r="N273" s="4">
        <f t="shared" si="32"/>
        <v>1.3821175261131</v>
      </c>
    </row>
    <row r="274" spans="1:14">
      <c r="A274" s="4">
        <f t="shared" si="28"/>
        <v>2118</v>
      </c>
      <c r="G274" s="4">
        <f>carbondioxide!L374</f>
        <v>844.84097389765782</v>
      </c>
      <c r="H274" s="4">
        <f t="shared" si="29"/>
        <v>6.0047186374359374</v>
      </c>
      <c r="I274" s="4">
        <f t="shared" si="33"/>
        <v>4.6766754539214013</v>
      </c>
      <c r="J274" s="4">
        <f t="shared" si="30"/>
        <v>1.4006384784990393</v>
      </c>
      <c r="K274" s="4">
        <f>carbondioxide!S374</f>
        <v>844.84114397389953</v>
      </c>
      <c r="L274" s="4">
        <f t="shared" si="31"/>
        <v>6.0047197144525954</v>
      </c>
      <c r="M274" s="4">
        <f t="shared" si="34"/>
        <v>4.6766769408676234</v>
      </c>
      <c r="N274" s="4">
        <f t="shared" si="32"/>
        <v>1.4006392892803865</v>
      </c>
    </row>
    <row r="275" spans="1:14">
      <c r="A275" s="4">
        <f t="shared" si="28"/>
        <v>2119</v>
      </c>
      <c r="G275" s="4">
        <f>carbondioxide!L375</f>
        <v>848.79793926290699</v>
      </c>
      <c r="H275" s="4">
        <f t="shared" si="29"/>
        <v>6.029717830662948</v>
      </c>
      <c r="I275" s="4">
        <f t="shared" si="33"/>
        <v>4.7101221008230825</v>
      </c>
      <c r="J275" s="4">
        <f t="shared" si="30"/>
        <v>1.4192463685194383</v>
      </c>
      <c r="K275" s="4">
        <f>carbondioxide!S375</f>
        <v>848.79810861935118</v>
      </c>
      <c r="L275" s="4">
        <f t="shared" si="31"/>
        <v>6.0297188981218142</v>
      </c>
      <c r="M275" s="4">
        <f t="shared" si="34"/>
        <v>4.7101235761095968</v>
      </c>
      <c r="N275" s="4">
        <f t="shared" si="32"/>
        <v>1.419247183141402</v>
      </c>
    </row>
    <row r="276" spans="1:14">
      <c r="A276" s="4">
        <f t="shared" si="28"/>
        <v>2120</v>
      </c>
      <c r="G276" s="4">
        <f>carbondioxide!L376</f>
        <v>852.71648950569033</v>
      </c>
      <c r="H276" s="4">
        <f t="shared" si="29"/>
        <v>6.0543597384919865</v>
      </c>
      <c r="I276" s="4">
        <f t="shared" si="33"/>
        <v>4.7433277739083231</v>
      </c>
      <c r="J276" s="4">
        <f t="shared" si="30"/>
        <v>1.4379385426789231</v>
      </c>
      <c r="K276" s="4">
        <f>carbondioxide!S376</f>
        <v>852.71665815064364</v>
      </c>
      <c r="L276" s="4">
        <f t="shared" si="31"/>
        <v>6.054360796581542</v>
      </c>
      <c r="M276" s="4">
        <f t="shared" si="34"/>
        <v>4.7433292376724392</v>
      </c>
      <c r="N276" s="4">
        <f t="shared" si="32"/>
        <v>1.4379393610534612</v>
      </c>
    </row>
    <row r="277" spans="1:14">
      <c r="A277" s="4">
        <f t="shared" si="28"/>
        <v>2121</v>
      </c>
      <c r="G277" s="4">
        <f>carbondioxide!L377</f>
        <v>856.59639720840892</v>
      </c>
      <c r="H277" s="4">
        <f t="shared" si="29"/>
        <v>6.0786473244810786</v>
      </c>
      <c r="I277" s="4">
        <f t="shared" si="33"/>
        <v>4.7762906211595251</v>
      </c>
      <c r="J277" s="4">
        <f t="shared" si="30"/>
        <v>1.4567131535123061</v>
      </c>
      <c r="K277" s="4">
        <f>carbondioxide!S377</f>
        <v>856.59656515003076</v>
      </c>
      <c r="L277" s="4">
        <f t="shared" si="31"/>
        <v>6.0786483733853141</v>
      </c>
      <c r="M277" s="4">
        <f t="shared" si="34"/>
        <v>4.7762920735387855</v>
      </c>
      <c r="N277" s="4">
        <f t="shared" si="32"/>
        <v>1.456713975552657</v>
      </c>
    </row>
    <row r="278" spans="1:14">
      <c r="A278" s="4">
        <f t="shared" si="28"/>
        <v>2122</v>
      </c>
      <c r="G278" s="4">
        <f>carbondioxide!L378</f>
        <v>860.43745907471612</v>
      </c>
      <c r="H278" s="4">
        <f t="shared" si="29"/>
        <v>6.1025836204238688</v>
      </c>
      <c r="I278" s="4">
        <f t="shared" si="33"/>
        <v>4.8090089271757694</v>
      </c>
      <c r="J278" s="4">
        <f t="shared" si="30"/>
        <v>1.4755683535285424</v>
      </c>
      <c r="K278" s="4">
        <f>carbondioxide!S378</f>
        <v>860.43762632102278</v>
      </c>
      <c r="L278" s="4">
        <f t="shared" si="31"/>
        <v>6.102584660322405</v>
      </c>
      <c r="M278" s="4">
        <f t="shared" si="34"/>
        <v>4.809010368307824</v>
      </c>
      <c r="N278" s="4">
        <f t="shared" si="32"/>
        <v>1.4755691791492183</v>
      </c>
    </row>
    <row r="279" spans="1:14">
      <c r="A279" s="4">
        <f t="shared" si="28"/>
        <v>2123</v>
      </c>
      <c r="G279" s="4">
        <f>carbondioxide!L379</f>
        <v>864.23949548716632</v>
      </c>
      <c r="H279" s="4">
        <f t="shared" si="29"/>
        <v>6.1261717221883076</v>
      </c>
      <c r="I279" s="4">
        <f t="shared" si="33"/>
        <v>4.8414811105515687</v>
      </c>
      <c r="J279" s="4">
        <f t="shared" si="30"/>
        <v>1.4945022959868586</v>
      </c>
      <c r="K279" s="4">
        <f>carbondioxide!S379</f>
        <v>864.23966204603539</v>
      </c>
      <c r="L279" s="4">
        <f t="shared" si="31"/>
        <v>6.1261727532565109</v>
      </c>
      <c r="M279" s="4">
        <f t="shared" si="34"/>
        <v>4.8414825405740549</v>
      </c>
      <c r="N279" s="4">
        <f t="shared" si="32"/>
        <v>1.4945031251036391</v>
      </c>
    </row>
    <row r="280" spans="1:14">
      <c r="A280" s="4">
        <f t="shared" si="28"/>
        <v>2124</v>
      </c>
      <c r="G280" s="4">
        <f>carbondioxide!L380</f>
        <v>868.0023500503188</v>
      </c>
      <c r="H280" s="4">
        <f t="shared" si="29"/>
        <v>6.1494147856542574</v>
      </c>
      <c r="I280" s="4">
        <f t="shared" si="33"/>
        <v>4.8737057212283093</v>
      </c>
      <c r="J280" s="4">
        <f t="shared" si="30"/>
        <v>1.513513135653586</v>
      </c>
      <c r="K280" s="4">
        <f>carbondioxide!S380</f>
        <v>868.00251592949303</v>
      </c>
      <c r="L280" s="4">
        <f t="shared" si="31"/>
        <v>6.1494158080633525</v>
      </c>
      <c r="M280" s="4">
        <f t="shared" si="34"/>
        <v>4.8737071402787384</v>
      </c>
      <c r="N280" s="4">
        <f t="shared" si="32"/>
        <v>1.513513968183511</v>
      </c>
    </row>
    <row r="281" spans="1:14">
      <c r="A281" s="4">
        <f t="shared" si="28"/>
        <v>2125</v>
      </c>
      <c r="G281" s="4">
        <f>carbondioxide!L381</f>
        <v>871.72588912045103</v>
      </c>
      <c r="H281" s="4">
        <f t="shared" si="29"/>
        <v>6.1723160227500715</v>
      </c>
      <c r="I281" s="4">
        <f t="shared" si="33"/>
        <v>4.905681437822059</v>
      </c>
      <c r="J281" s="4">
        <f t="shared" si="30"/>
        <v>1.5325990295396505</v>
      </c>
      <c r="K281" s="4">
        <f>carbondioxide!S381</f>
        <v>871.72605432754222</v>
      </c>
      <c r="L281" s="4">
        <f t="shared" si="31"/>
        <v>6.1723170366672502</v>
      </c>
      <c r="M281" s="4">
        <f t="shared" si="34"/>
        <v>4.9056828460377142</v>
      </c>
      <c r="N281" s="4">
        <f t="shared" si="32"/>
        <v>1.532599865401012</v>
      </c>
    </row>
    <row r="282" spans="1:14">
      <c r="A282" s="4">
        <f t="shared" si="28"/>
        <v>2126</v>
      </c>
      <c r="G282" s="4">
        <f>carbondioxide!L382</f>
        <v>875.41000132302759</v>
      </c>
      <c r="H282" s="4">
        <f t="shared" si="29"/>
        <v>6.1948786975881038</v>
      </c>
      <c r="I282" s="4">
        <f t="shared" si="33"/>
        <v>4.9374070649312811</v>
      </c>
      <c r="J282" s="4">
        <f t="shared" si="30"/>
        <v>1.5517581376186946</v>
      </c>
      <c r="K282" s="4">
        <f>carbondioxide!S382</f>
        <v>875.41016586551996</v>
      </c>
      <c r="L282" s="4">
        <f t="shared" si="31"/>
        <v>6.1948797031766283</v>
      </c>
      <c r="M282" s="4">
        <f t="shared" si="34"/>
        <v>4.9374084624491168</v>
      </c>
      <c r="N282" s="4">
        <f t="shared" si="32"/>
        <v>1.5517589767310285</v>
      </c>
    </row>
    <row r="283" spans="1:14">
      <c r="A283" s="4">
        <f t="shared" si="28"/>
        <v>2127</v>
      </c>
      <c r="G283" s="4">
        <f>carbondioxide!L383</f>
        <v>879.05459705905002</v>
      </c>
      <c r="H283" s="4">
        <f t="shared" si="29"/>
        <v>6.2171061226989845</v>
      </c>
      <c r="I283" s="4">
        <f t="shared" si="33"/>
        <v>4.968881530427887</v>
      </c>
      <c r="J283" s="4">
        <f t="shared" si="30"/>
        <v>1.5709886235258301</v>
      </c>
      <c r="K283" s="4">
        <f>carbondioxide!S383</f>
        <v>879.05476094430389</v>
      </c>
      <c r="L283" s="4">
        <f t="shared" si="31"/>
        <v>6.2171071201182917</v>
      </c>
      <c r="M283" s="4">
        <f t="shared" si="34"/>
        <v>4.968882917384434</v>
      </c>
      <c r="N283" s="4">
        <f t="shared" si="32"/>
        <v>1.5709894658099073</v>
      </c>
    </row>
    <row r="284" spans="1:14">
      <c r="A284" s="4">
        <f t="shared" si="28"/>
        <v>2128</v>
      </c>
      <c r="G284" s="4">
        <f>carbondioxide!L384</f>
        <v>882.65960800140101</v>
      </c>
      <c r="H284" s="4">
        <f t="shared" si="29"/>
        <v>6.2390016553644267</v>
      </c>
      <c r="I284" s="4">
        <f t="shared" si="33"/>
        <v>5.0001038827349173</v>
      </c>
      <c r="J284" s="4">
        <f t="shared" si="30"/>
        <v>1.5902886552370339</v>
      </c>
      <c r="K284" s="4">
        <f>carbondioxide!S384</f>
        <v>882.65977123665596</v>
      </c>
      <c r="L284" s="4">
        <f t="shared" si="31"/>
        <v>6.239002644770224</v>
      </c>
      <c r="M284" s="4">
        <f t="shared" si="34"/>
        <v>5.000105259266201</v>
      </c>
      <c r="N284" s="4">
        <f t="shared" si="32"/>
        <v>1.5902895006148505</v>
      </c>
    </row>
    <row r="285" spans="1:14">
      <c r="A285" s="4">
        <f t="shared" si="28"/>
        <v>2129</v>
      </c>
      <c r="G285" s="4">
        <f>carbondioxide!L385</f>
        <v>886.22498658226709</v>
      </c>
      <c r="H285" s="4">
        <f t="shared" si="29"/>
        <v>6.2605686940481888</v>
      </c>
      <c r="I285" s="4">
        <f t="shared" si="33"/>
        <v>5.0310732880940581</v>
      </c>
      <c r="J285" s="4">
        <f t="shared" si="30"/>
        <v>1.609656405729222</v>
      </c>
      <c r="K285" s="4">
        <f>carbondioxide!S385</f>
        <v>886.22514917464537</v>
      </c>
      <c r="L285" s="4">
        <f t="shared" si="31"/>
        <v>6.2605696755925555</v>
      </c>
      <c r="M285" s="4">
        <f t="shared" si="34"/>
        <v>5.0310746543355132</v>
      </c>
      <c r="N285" s="4">
        <f t="shared" si="32"/>
        <v>1.6096572541239902</v>
      </c>
    </row>
    <row r="286" spans="1:14">
      <c r="A286" s="4">
        <f t="shared" si="28"/>
        <v>2130</v>
      </c>
      <c r="G286" s="4">
        <f>carbondioxide!L386</f>
        <v>889.75070547271423</v>
      </c>
      <c r="H286" s="4">
        <f t="shared" si="29"/>
        <v>6.2818106749247828</v>
      </c>
      <c r="I286" s="4">
        <f t="shared" si="33"/>
        <v>5.0617890278260349</v>
      </c>
      <c r="J286" s="4">
        <f t="shared" si="30"/>
        <v>1.6290900536210542</v>
      </c>
      <c r="K286" s="4">
        <f>carbondioxide!S386</f>
        <v>889.75086742922326</v>
      </c>
      <c r="L286" s="4">
        <f t="shared" si="31"/>
        <v>6.2818116487562605</v>
      </c>
      <c r="M286" s="4">
        <f t="shared" si="34"/>
        <v>5.0617903839124336</v>
      </c>
      <c r="N286" s="4">
        <f t="shared" si="32"/>
        <v>1.6290909049571916</v>
      </c>
    </row>
    <row r="287" spans="1:14">
      <c r="A287" s="4">
        <f t="shared" si="28"/>
        <v>2131</v>
      </c>
      <c r="G287" s="4">
        <f>carbondioxide!L387</f>
        <v>893.23675705545202</v>
      </c>
      <c r="H287" s="4">
        <f t="shared" si="29"/>
        <v>6.302731068505377</v>
      </c>
      <c r="I287" s="4">
        <f t="shared" si="33"/>
        <v>5.0922504955868622</v>
      </c>
      <c r="J287" s="4">
        <f t="shared" si="30"/>
        <v>1.6485877837945384</v>
      </c>
      <c r="K287" s="4">
        <f>carbondioxide!S387</f>
        <v>893.23691838298816</v>
      </c>
      <c r="L287" s="4">
        <f t="shared" si="31"/>
        <v>6.3027320347690621</v>
      </c>
      <c r="M287" s="4">
        <f t="shared" si="34"/>
        <v>5.0922518416522404</v>
      </c>
      <c r="N287" s="4">
        <f t="shared" si="32"/>
        <v>1.6485886379976573</v>
      </c>
    </row>
    <row r="288" spans="1:14">
      <c r="A288" s="4">
        <f t="shared" si="28"/>
        <v>2132</v>
      </c>
      <c r="G288" s="4">
        <f>carbondioxide!L388</f>
        <v>896.68315289181055</v>
      </c>
      <c r="H288" s="4">
        <f t="shared" si="29"/>
        <v>6.3233333763602904</v>
      </c>
      <c r="I288" s="4">
        <f t="shared" si="33"/>
        <v>5.1224571946227586</v>
      </c>
      <c r="J288" s="4">
        <f t="shared" si="30"/>
        <v>1.6681477879975188</v>
      </c>
      <c r="K288" s="4">
        <f>carbondioxide!S388</f>
        <v>896.68331359716092</v>
      </c>
      <c r="L288" s="4">
        <f t="shared" si="31"/>
        <v>6.3233343351979183</v>
      </c>
      <c r="M288" s="4">
        <f t="shared" si="34"/>
        <v>5.1224585308003521</v>
      </c>
      <c r="N288" s="4">
        <f t="shared" si="32"/>
        <v>1.6681486449944154</v>
      </c>
    </row>
    <row r="289" spans="1:14">
      <c r="A289" s="4">
        <f t="shared" si="28"/>
        <v>2133</v>
      </c>
      <c r="G289" s="4">
        <f>carbondioxide!L389</f>
        <v>900.08992318391665</v>
      </c>
      <c r="H289" s="4">
        <f t="shared" si="29"/>
        <v>6.3436211279373875</v>
      </c>
      <c r="I289" s="4">
        <f t="shared" si="33"/>
        <v>5.1524087350264711</v>
      </c>
      <c r="J289" s="4">
        <f t="shared" si="30"/>
        <v>1.6877682654271502</v>
      </c>
      <c r="K289" s="4">
        <f>carbondioxide!S389</f>
        <v>900.09008327376296</v>
      </c>
      <c r="L289" s="4">
        <f t="shared" si="31"/>
        <v>6.3436220794874272</v>
      </c>
      <c r="M289" s="4">
        <f t="shared" si="34"/>
        <v>5.1524100614486539</v>
      </c>
      <c r="N289" s="4">
        <f t="shared" si="32"/>
        <v>1.6877691251457931</v>
      </c>
    </row>
    <row r="290" spans="1:14">
      <c r="A290" s="4">
        <f t="shared" si="28"/>
        <v>2134</v>
      </c>
      <c r="G290" s="4">
        <f>carbondioxide!L390</f>
        <v>903.45711623303464</v>
      </c>
      <c r="H290" s="4">
        <f t="shared" si="29"/>
        <v>6.3635978774756152</v>
      </c>
      <c r="I290" s="4">
        <f t="shared" si="33"/>
        <v>5.182104830997611</v>
      </c>
      <c r="J290" s="4">
        <f t="shared" si="30"/>
        <v>1.7074474232944743</v>
      </c>
      <c r="K290" s="4">
        <f>carbondioxide!S390</f>
        <v>903.45727571395446</v>
      </c>
      <c r="L290" s="4">
        <f t="shared" si="31"/>
        <v>6.3635988218733415</v>
      </c>
      <c r="M290" s="4">
        <f t="shared" si="34"/>
        <v>5.1821061477958388</v>
      </c>
      <c r="N290" s="4">
        <f t="shared" si="32"/>
        <v>1.7074482856639934</v>
      </c>
    </row>
    <row r="291" spans="1:14">
      <c r="A291" s="4">
        <f t="shared" si="28"/>
        <v>2135</v>
      </c>
      <c r="G291" s="4">
        <f>carbondioxide!L391</f>
        <v>906.78479789500193</v>
      </c>
      <c r="H291" s="4">
        <f t="shared" si="29"/>
        <v>6.3832672010128348</v>
      </c>
      <c r="I291" s="4">
        <f t="shared" si="33"/>
        <v>5.2115452981095043</v>
      </c>
      <c r="J291" s="4">
        <f t="shared" si="30"/>
        <v>1.7271834773702281</v>
      </c>
      <c r="K291" s="4">
        <f>carbondioxide!S391</f>
        <v>906.78495677347212</v>
      </c>
      <c r="L291" s="4">
        <f t="shared" si="31"/>
        <v>6.3832681383904157</v>
      </c>
      <c r="M291" s="4">
        <f t="shared" si="34"/>
        <v>5.2115466054142612</v>
      </c>
      <c r="N291" s="4">
        <f t="shared" si="32"/>
        <v>1.7271843423209023</v>
      </c>
    </row>
    <row r="292" spans="1:14">
      <c r="A292" s="4">
        <f t="shared" si="28"/>
        <v>2136</v>
      </c>
      <c r="G292" s="4">
        <f>carbondioxide!L392</f>
        <v>910.07305103366366</v>
      </c>
      <c r="H292" s="4">
        <f t="shared" si="29"/>
        <v>6.402632693487039</v>
      </c>
      <c r="I292" s="4">
        <f t="shared" si="33"/>
        <v>5.2407300505849488</v>
      </c>
      <c r="J292" s="4">
        <f t="shared" si="30"/>
        <v>1.7469746525120273</v>
      </c>
      <c r="K292" s="4">
        <f>carbondioxide!S392</f>
        <v>910.07320931606284</v>
      </c>
      <c r="L292" s="4">
        <f t="shared" si="31"/>
        <v>6.4026336239736192</v>
      </c>
      <c r="M292" s="4">
        <f t="shared" si="34"/>
        <v>5.2407313485256992</v>
      </c>
      <c r="N292" s="4">
        <f t="shared" si="32"/>
        <v>1.7469755199752726</v>
      </c>
    </row>
    <row r="293" spans="1:14">
      <c r="A293" s="4">
        <f t="shared" si="28"/>
        <v>2137</v>
      </c>
      <c r="G293" s="4">
        <f>carbondioxide!L393</f>
        <v>913.32197497317827</v>
      </c>
      <c r="H293" s="4">
        <f t="shared" si="29"/>
        <v>6.4216979659300302</v>
      </c>
      <c r="I293" s="4">
        <f t="shared" si="33"/>
        <v>5.2696590985831664</v>
      </c>
      <c r="J293" s="4">
        <f t="shared" si="30"/>
        <v>1.7668191831730815</v>
      </c>
      <c r="K293" s="4">
        <f>carbondioxide!S393</f>
        <v>913.32213266578799</v>
      </c>
      <c r="L293" s="4">
        <f t="shared" si="31"/>
        <v>6.4216988896517986</v>
      </c>
      <c r="M293" s="4">
        <f t="shared" si="34"/>
        <v>5.2696603872883117</v>
      </c>
      <c r="N293" s="4">
        <f t="shared" si="32"/>
        <v>1.7668200530814391</v>
      </c>
    </row>
    <row r="294" spans="1:14">
      <c r="A294" s="4">
        <f t="shared" si="28"/>
        <v>2138</v>
      </c>
      <c r="G294" s="4">
        <f>carbondioxide!L394</f>
        <v>916.53168495002956</v>
      </c>
      <c r="H294" s="4">
        <f t="shared" si="29"/>
        <v>6.4404666427524608</v>
      </c>
      <c r="I294" s="4">
        <f t="shared" si="33"/>
        <v>5.2983325455001404</v>
      </c>
      <c r="J294" s="4">
        <f t="shared" si="30"/>
        <v>1.7867153138926108</v>
      </c>
      <c r="K294" s="4">
        <f>carbondioxide!S394</f>
        <v>916.5318420590379</v>
      </c>
      <c r="L294" s="4">
        <f t="shared" si="31"/>
        <v>6.4404675598327286</v>
      </c>
      <c r="M294" s="4">
        <f t="shared" si="34"/>
        <v>5.2983338250969743</v>
      </c>
      <c r="N294" s="4">
        <f t="shared" si="32"/>
        <v>1.786716186179734</v>
      </c>
    </row>
    <row r="295" spans="1:14">
      <c r="A295" s="4">
        <f t="shared" si="28"/>
        <v>2139</v>
      </c>
      <c r="G295" s="4">
        <f>carbondioxide!L395</f>
        <v>919.70231156555531</v>
      </c>
      <c r="H295" s="4">
        <f t="shared" si="29"/>
        <v>6.4589423591192254</v>
      </c>
      <c r="I295" s="4">
        <f t="shared" si="33"/>
        <v>5.3267505852844037</v>
      </c>
      <c r="J295" s="4">
        <f t="shared" si="30"/>
        <v>1.8066612997681417</v>
      </c>
      <c r="K295" s="4">
        <f>carbondioxide!S395</f>
        <v>919.70246809705804</v>
      </c>
      <c r="L295" s="4">
        <f t="shared" si="31"/>
        <v>6.4589432696784979</v>
      </c>
      <c r="M295" s="4">
        <f t="shared" si="34"/>
        <v>5.3267518558990767</v>
      </c>
      <c r="N295" s="4">
        <f t="shared" si="32"/>
        <v>1.8066621743687841</v>
      </c>
    </row>
    <row r="296" spans="1:14">
      <c r="A296" s="4">
        <f t="shared" si="28"/>
        <v>2140</v>
      </c>
      <c r="G296" s="4">
        <f>carbondioxide!L396</f>
        <v>922.83400023976446</v>
      </c>
      <c r="H296" s="4">
        <f t="shared" si="29"/>
        <v>6.4771287584140236</v>
      </c>
      <c r="I296" s="4">
        <f t="shared" si="33"/>
        <v>5.3549134997702668</v>
      </c>
      <c r="J296" s="4">
        <f t="shared" si="30"/>
        <v>1.8266554069098742</v>
      </c>
      <c r="K296" s="4">
        <f>carbondioxide!S396</f>
        <v>922.83415619976756</v>
      </c>
      <c r="L296" s="4">
        <f t="shared" si="31"/>
        <v>6.4771296625700749</v>
      </c>
      <c r="M296" s="4">
        <f t="shared" si="34"/>
        <v>5.3549147615277537</v>
      </c>
      <c r="N296" s="4">
        <f t="shared" si="32"/>
        <v>1.8266562837598761</v>
      </c>
    </row>
    <row r="297" spans="1:14">
      <c r="A297" s="4">
        <f t="shared" si="28"/>
        <v>2141</v>
      </c>
      <c r="G297" s="4">
        <f>carbondioxide!L397</f>
        <v>925.9269106671801</v>
      </c>
      <c r="H297" s="4">
        <f t="shared" si="29"/>
        <v>6.4950294897919312</v>
      </c>
      <c r="I297" s="4">
        <f t="shared" si="33"/>
        <v>5.3828216560303703</v>
      </c>
      <c r="J297" s="4">
        <f t="shared" si="30"/>
        <v>1.8466959128773213</v>
      </c>
      <c r="K297" s="4">
        <f>carbondioxide!S397</f>
        <v>925.92706606160107</v>
      </c>
      <c r="L297" s="4">
        <f t="shared" si="31"/>
        <v>6.4950303876598658</v>
      </c>
      <c r="M297" s="4">
        <f t="shared" si="34"/>
        <v>5.3828229090544344</v>
      </c>
      <c r="N297" s="4">
        <f t="shared" si="32"/>
        <v>1.8466967919135977</v>
      </c>
    </row>
    <row r="298" spans="1:14">
      <c r="A298" s="4">
        <f t="shared" ref="A298:A361" si="35">1+A297</f>
        <v>2142</v>
      </c>
      <c r="G298" s="4">
        <f>carbondioxide!L398</f>
        <v>928.98121627541798</v>
      </c>
      <c r="H298" s="4">
        <f t="shared" si="29"/>
        <v>6.5126482058187456</v>
      </c>
      <c r="I298" s="4">
        <f t="shared" si="33"/>
        <v>5.4104755037493355</v>
      </c>
      <c r="J298" s="4">
        <f t="shared" si="30"/>
        <v>1.8667811070984306</v>
      </c>
      <c r="K298" s="4">
        <f>carbondioxide!S398</f>
        <v>928.98137111008884</v>
      </c>
      <c r="L298" s="4">
        <f t="shared" si="31"/>
        <v>6.51264909751107</v>
      </c>
      <c r="M298" s="4">
        <f t="shared" si="34"/>
        <v>5.4104767481625018</v>
      </c>
      <c r="N298" s="4">
        <f t="shared" si="32"/>
        <v>1.8667819882589576</v>
      </c>
    </row>
    <row r="299" spans="1:14">
      <c r="A299" s="4">
        <f t="shared" si="35"/>
        <v>2143</v>
      </c>
      <c r="G299" s="4">
        <f>carbondioxide!L399</f>
        <v>931.99710368717058</v>
      </c>
      <c r="H299" s="4">
        <f t="shared" si="29"/>
        <v>6.5299885601958394</v>
      </c>
      <c r="I299" s="4">
        <f t="shared" si="33"/>
        <v>5.437875572620209</v>
      </c>
      <c r="J299" s="4">
        <f t="shared" si="30"/>
        <v>1.8869092912714078</v>
      </c>
      <c r="K299" s="4">
        <f>carbondioxide!S399</f>
        <v>931.99725796783889</v>
      </c>
      <c r="L299" s="4">
        <f t="shared" si="31"/>
        <v>6.5299894458225269</v>
      </c>
      <c r="M299" s="4">
        <f t="shared" si="34"/>
        <v>5.4378768085437388</v>
      </c>
      <c r="N299" s="4">
        <f t="shared" si="32"/>
        <v>1.8869101744952097</v>
      </c>
    </row>
    <row r="300" spans="1:14">
      <c r="A300" s="4">
        <f t="shared" si="35"/>
        <v>2144</v>
      </c>
      <c r="G300" s="4">
        <f>carbondioxide!L400</f>
        <v>934.97477218623362</v>
      </c>
      <c r="H300" s="4">
        <f t="shared" si="29"/>
        <v>6.5470542055692045</v>
      </c>
      <c r="I300" s="4">
        <f t="shared" si="33"/>
        <v>5.4650224697652998</v>
      </c>
      <c r="J300" s="4">
        <f t="shared" si="30"/>
        <v>1.907078779749469</v>
      </c>
      <c r="K300" s="4">
        <f>carbondioxide!S400</f>
        <v>934.97492591856428</v>
      </c>
      <c r="L300" s="4">
        <f t="shared" si="31"/>
        <v>6.547055085237754</v>
      </c>
      <c r="M300" s="4">
        <f t="shared" si="34"/>
        <v>5.4650236973191664</v>
      </c>
      <c r="N300" s="4">
        <f t="shared" si="32"/>
        <v>1.9070796649766053</v>
      </c>
    </row>
    <row r="301" spans="1:14">
      <c r="A301" s="4">
        <f t="shared" si="35"/>
        <v>2145</v>
      </c>
      <c r="G301" s="4">
        <f>carbondioxide!L401</f>
        <v>937.9144331881829</v>
      </c>
      <c r="H301" s="4">
        <f t="shared" si="29"/>
        <v>6.5638487914213597</v>
      </c>
      <c r="I301" s="4">
        <f t="shared" si="33"/>
        <v>5.4919168771829128</v>
      </c>
      <c r="J301" s="4">
        <f t="shared" si="30"/>
        <v>1.927287899908759</v>
      </c>
      <c r="K301" s="4">
        <f>carbondioxide!S401</f>
        <v>937.9145863777602</v>
      </c>
      <c r="L301" s="4">
        <f t="shared" si="31"/>
        <v>6.5638496652368623</v>
      </c>
      <c r="M301" s="4">
        <f t="shared" si="34"/>
        <v>5.4919180964857821</v>
      </c>
      <c r="N301" s="4">
        <f t="shared" si="32"/>
        <v>1.927288787080311</v>
      </c>
    </row>
    <row r="302" spans="1:14">
      <c r="A302" s="4">
        <f t="shared" si="35"/>
        <v>2146</v>
      </c>
      <c r="G302" s="4">
        <f>carbondioxide!L402</f>
        <v>940.81630971626748</v>
      </c>
      <c r="H302" s="4">
        <f t="shared" si="29"/>
        <v>6.5803759620447204</v>
      </c>
      <c r="I302" s="4">
        <f t="shared" si="33"/>
        <v>5.5185595492213917</v>
      </c>
      <c r="J302" s="4">
        <f t="shared" si="30"/>
        <v>1.9475349924996763</v>
      </c>
      <c r="K302" s="4">
        <f>carbondioxide!S402</f>
        <v>940.81646236859649</v>
      </c>
      <c r="L302" s="4">
        <f t="shared" si="31"/>
        <v>6.5803768301099153</v>
      </c>
      <c r="M302" s="4">
        <f t="shared" si="34"/>
        <v>5.5185607603906028</v>
      </c>
      <c r="N302" s="4">
        <f t="shared" si="32"/>
        <v>1.9475358815577342</v>
      </c>
    </row>
    <row r="303" spans="1:14">
      <c r="A303" s="4">
        <f t="shared" si="35"/>
        <v>2147</v>
      </c>
      <c r="G303" s="4">
        <f>carbondioxide!L403</f>
        <v>943.68063588306063</v>
      </c>
      <c r="H303" s="4">
        <f t="shared" si="29"/>
        <v>6.5966393545950552</v>
      </c>
      <c r="I303" s="4">
        <f t="shared" si="33"/>
        <v>5.5449513100818173</v>
      </c>
      <c r="J303" s="4">
        <f t="shared" si="30"/>
        <v>1.9678184119818556</v>
      </c>
      <c r="K303" s="4">
        <f>carbondioxide!S403</f>
        <v>943.68078800356886</v>
      </c>
      <c r="L303" s="4">
        <f t="shared" si="31"/>
        <v>6.5966402170103917</v>
      </c>
      <c r="M303" s="4">
        <f t="shared" si="34"/>
        <v>5.5449525132333664</v>
      </c>
      <c r="N303" s="4">
        <f t="shared" si="32"/>
        <v>1.9678193028695048</v>
      </c>
    </row>
    <row r="304" spans="1:14">
      <c r="A304" s="4">
        <f t="shared" si="35"/>
        <v>2148</v>
      </c>
      <c r="G304" s="4">
        <f>carbondioxide!L404</f>
        <v>946.50765637837083</v>
      </c>
      <c r="H304" s="4">
        <f t="shared" si="29"/>
        <v>6.6126425972235836</v>
      </c>
      <c r="I304" s="4">
        <f t="shared" si="33"/>
        <v>5.5710930513505943</v>
      </c>
      <c r="J304" s="4">
        <f t="shared" si="30"/>
        <v>1.9881365268430633</v>
      </c>
      <c r="K304" s="4">
        <f>carbondioxide!S404</f>
        <v>946.50780797240986</v>
      </c>
      <c r="L304" s="4">
        <f t="shared" si="31"/>
        <v>6.6126434540872747</v>
      </c>
      <c r="M304" s="4">
        <f t="shared" si="34"/>
        <v>5.5710942465991202</v>
      </c>
      <c r="N304" s="4">
        <f t="shared" si="32"/>
        <v>1.9881374195043715</v>
      </c>
    </row>
    <row r="305" spans="1:14">
      <c r="A305" s="4">
        <f t="shared" si="35"/>
        <v>2149</v>
      </c>
      <c r="G305" s="4">
        <f>carbondioxide!L405</f>
        <v>949.29762596388298</v>
      </c>
      <c r="H305" s="4">
        <f t="shared" si="29"/>
        <v>6.6283893072862456</v>
      </c>
      <c r="I305" s="4">
        <f t="shared" si="33"/>
        <v>5.5969857295630971</v>
      </c>
      <c r="J305" s="4">
        <f t="shared" si="30"/>
        <v>2.0084877199022659</v>
      </c>
      <c r="K305" s="4">
        <f>carbondioxide!S405</f>
        <v>949.29777703672983</v>
      </c>
      <c r="L305" s="4">
        <f t="shared" si="31"/>
        <v>6.6283901586943239</v>
      </c>
      <c r="M305" s="4">
        <f t="shared" si="34"/>
        <v>5.5969869170218702</v>
      </c>
      <c r="N305" s="4">
        <f t="shared" si="32"/>
        <v>2.0084886142822698</v>
      </c>
    </row>
    <row r="306" spans="1:14">
      <c r="A306" s="4">
        <f t="shared" si="35"/>
        <v>2150</v>
      </c>
      <c r="G306" s="4">
        <f>carbondioxide!L406</f>
        <v>952.0508089749726</v>
      </c>
      <c r="H306" s="4">
        <f t="shared" si="29"/>
        <v>6.6438830896287051</v>
      </c>
      <c r="I306" s="4">
        <f t="shared" si="33"/>
        <v>5.6226303637994661</v>
      </c>
      <c r="J306" s="4">
        <f t="shared" si="30"/>
        <v>2.0288703885971393</v>
      </c>
      <c r="K306" s="4">
        <f>carbondioxide!S406</f>
        <v>952.05095953183104</v>
      </c>
      <c r="L306" s="4">
        <f t="shared" si="31"/>
        <v>6.6438839356750723</v>
      </c>
      <c r="M306" s="4">
        <f t="shared" si="34"/>
        <v>5.6226315435803773</v>
      </c>
      <c r="N306" s="4">
        <f t="shared" si="32"/>
        <v>2.0288712846418306</v>
      </c>
    </row>
    <row r="307" spans="1:14">
      <c r="A307" s="4">
        <f t="shared" si="35"/>
        <v>2151</v>
      </c>
      <c r="G307" s="4">
        <f>carbondioxide!L407</f>
        <v>954.76747883009682</v>
      </c>
      <c r="H307" s="4">
        <f t="shared" si="29"/>
        <v>6.6591275349455437</v>
      </c>
      <c r="I307" s="4">
        <f t="shared" si="33"/>
        <v>5.6480280333135546</v>
      </c>
      <c r="J307" s="4">
        <f t="shared" si="30"/>
        <v>2.0492829452562886</v>
      </c>
      <c r="K307" s="4">
        <f>carbondioxide!S407</f>
        <v>954.76762887609914</v>
      </c>
      <c r="L307" s="4">
        <f t="shared" si="31"/>
        <v>6.6591283757220339</v>
      </c>
      <c r="M307" s="4">
        <f t="shared" si="34"/>
        <v>5.6480292055271066</v>
      </c>
      <c r="N307" s="4">
        <f t="shared" si="32"/>
        <v>2.0492838429126015</v>
      </c>
    </row>
    <row r="308" spans="1:14">
      <c r="A308" s="4">
        <f t="shared" si="35"/>
        <v>2152</v>
      </c>
      <c r="G308" s="4">
        <f>carbondioxide!L408</f>
        <v>957.44791754814162</v>
      </c>
      <c r="H308" s="4">
        <f t="shared" si="29"/>
        <v>6.6741262182121996</v>
      </c>
      <c r="I308" s="4">
        <f t="shared" si="33"/>
        <v>5.6731798751959568</v>
      </c>
      <c r="J308" s="4">
        <f t="shared" si="30"/>
        <v>2.0697238173564538</v>
      </c>
      <c r="K308" s="4">
        <f>carbondioxide!S408</f>
        <v>957.4480670883496</v>
      </c>
      <c r="L308" s="4">
        <f t="shared" si="31"/>
        <v>6.6741270538086184</v>
      </c>
      <c r="M308" s="4">
        <f t="shared" si="34"/>
        <v>5.6731810399512588</v>
      </c>
      <c r="N308" s="4">
        <f t="shared" si="32"/>
        <v>2.0697247165722517</v>
      </c>
    </row>
    <row r="309" spans="1:14">
      <c r="A309" s="4">
        <f t="shared" si="35"/>
        <v>2153</v>
      </c>
      <c r="G309" s="4">
        <f>carbondioxide!L409</f>
        <v>960.09241527407016</v>
      </c>
      <c r="H309" s="4">
        <f t="shared" si="29"/>
        <v>6.6888826971880615</v>
      </c>
      <c r="I309" s="4">
        <f t="shared" si="33"/>
        <v>5.698087082071992</v>
      </c>
      <c r="J309" s="4">
        <f t="shared" si="30"/>
        <v>2.0901914477649823</v>
      </c>
      <c r="K309" s="4">
        <f>carbondioxide!S409</f>
        <v>960.09256431347683</v>
      </c>
      <c r="L309" s="4">
        <f t="shared" si="31"/>
        <v>6.6888835276922416</v>
      </c>
      <c r="M309" s="4">
        <f t="shared" si="34"/>
        <v>5.6980882394767525</v>
      </c>
      <c r="N309" s="4">
        <f t="shared" si="32"/>
        <v>2.0901923484890443</v>
      </c>
    </row>
    <row r="310" spans="1:14">
      <c r="A310" s="4">
        <f t="shared" si="35"/>
        <v>2154</v>
      </c>
      <c r="G310" s="4">
        <f>carbondioxide!L410</f>
        <v>962.70126981318992</v>
      </c>
      <c r="H310" s="4">
        <f t="shared" si="29"/>
        <v>6.7034005109892414</v>
      </c>
      <c r="I310" s="4">
        <f t="shared" si="33"/>
        <v>5.7227508998354084</v>
      </c>
      <c r="J310" s="4">
        <f t="shared" si="30"/>
        <v>2.1106842949678462</v>
      </c>
      <c r="K310" s="4">
        <f>carbondioxide!S410</f>
        <v>962.70141835672052</v>
      </c>
      <c r="L310" s="4">
        <f t="shared" si="31"/>
        <v>6.7034013364870901</v>
      </c>
      <c r="M310" s="4">
        <f t="shared" si="34"/>
        <v>5.7227520499959335</v>
      </c>
      <c r="N310" s="4">
        <f t="shared" si="32"/>
        <v>2.1106851971498544</v>
      </c>
    </row>
    <row r="311" spans="1:14">
      <c r="A311" s="4">
        <f t="shared" si="35"/>
        <v>2155</v>
      </c>
      <c r="G311" s="4">
        <f>carbondioxide!L411</f>
        <v>965.27478617432382</v>
      </c>
      <c r="H311" s="4">
        <f t="shared" si="29"/>
        <v>6.7176831787294535</v>
      </c>
      <c r="I311" s="4">
        <f t="shared" si="33"/>
        <v>5.747172625418548</v>
      </c>
      <c r="J311" s="4">
        <f t="shared" si="30"/>
        <v>2.131200833283494</v>
      </c>
      <c r="K311" s="4">
        <f>carbondioxide!S411</f>
        <v>965.27493422683676</v>
      </c>
      <c r="L311" s="4">
        <f t="shared" si="31"/>
        <v>6.7176839993049979</v>
      </c>
      <c r="M311" s="4">
        <f t="shared" si="34"/>
        <v>5.7471737684397359</v>
      </c>
      <c r="N311" s="4">
        <f t="shared" si="32"/>
        <v>2.1312017368740199</v>
      </c>
    </row>
    <row r="312" spans="1:14">
      <c r="A312" s="4">
        <f t="shared" si="35"/>
        <v>2156</v>
      </c>
      <c r="G312" s="4">
        <f>carbondioxide!L412</f>
        <v>967.8132761221475</v>
      </c>
      <c r="H312" s="4">
        <f t="shared" si="29"/>
        <v>6.7317341982274659</v>
      </c>
      <c r="I312" s="4">
        <f t="shared" si="33"/>
        <v>5.7713536045996037</v>
      </c>
      <c r="J312" s="4">
        <f t="shared" si="30"/>
        <v>2.1517395530628209</v>
      </c>
      <c r="K312" s="4">
        <f>carbondioxide!S412</f>
        <v>967.81342368843593</v>
      </c>
      <c r="L312" s="4">
        <f t="shared" si="31"/>
        <v>6.7317350139628997</v>
      </c>
      <c r="M312" s="4">
        <f t="shared" si="34"/>
        <v>5.7713547405849468</v>
      </c>
      <c r="N312" s="4">
        <f t="shared" si="32"/>
        <v>2.1517404580133133</v>
      </c>
    </row>
    <row r="313" spans="1:14">
      <c r="A313" s="4">
        <f t="shared" si="35"/>
        <v>2157</v>
      </c>
      <c r="G313" s="4">
        <f>carbondioxide!L413</f>
        <v>970.31705773892315</v>
      </c>
      <c r="H313" s="4">
        <f t="shared" si="29"/>
        <v>6.7455570447795674</v>
      </c>
      <c r="I313" s="4">
        <f t="shared" si="33"/>
        <v>5.7952952298475706</v>
      </c>
      <c r="J313" s="4">
        <f t="shared" si="30"/>
        <v>2.1722989608755499</v>
      </c>
      <c r="K313" s="4">
        <f>carbondioxide!S413</f>
        <v>970.31720482371668</v>
      </c>
      <c r="L313" s="4">
        <f t="shared" si="31"/>
        <v>6.7455578557552975</v>
      </c>
      <c r="M313" s="4">
        <f t="shared" si="34"/>
        <v>5.7952963588991553</v>
      </c>
      <c r="N313" s="4">
        <f t="shared" si="32"/>
        <v>2.17229986713832</v>
      </c>
    </row>
    <row r="314" spans="1:14">
      <c r="A314" s="4">
        <f t="shared" si="35"/>
        <v>2158</v>
      </c>
      <c r="G314" s="4">
        <f>carbondioxide!L414</f>
        <v>972.78645499583718</v>
      </c>
      <c r="H314" s="4">
        <f t="shared" si="29"/>
        <v>6.7591551699955099</v>
      </c>
      <c r="I314" s="4">
        <f t="shared" si="33"/>
        <v>5.8189989382054099</v>
      </c>
      <c r="J314" s="4">
        <f t="shared" si="30"/>
        <v>2.1928775796833109</v>
      </c>
      <c r="K314" s="4">
        <f>carbondioxide!S414</f>
        <v>972.7866016038015</v>
      </c>
      <c r="L314" s="4">
        <f t="shared" si="31"/>
        <v>6.7591559762901969</v>
      </c>
      <c r="M314" s="4">
        <f t="shared" si="34"/>
        <v>5.8190000604239165</v>
      </c>
      <c r="N314" s="4">
        <f t="shared" si="32"/>
        <v>2.1928784872115217</v>
      </c>
    </row>
    <row r="315" spans="1:14">
      <c r="A315" s="4">
        <f t="shared" si="35"/>
        <v>2159</v>
      </c>
      <c r="G315" s="4">
        <f>carbondioxide!L415</f>
        <v>975.22179733411781</v>
      </c>
      <c r="H315" s="4">
        <f t="shared" si="29"/>
        <v>6.7725320006963612</v>
      </c>
      <c r="I315" s="4">
        <f t="shared" si="33"/>
        <v>5.8424662092118815</v>
      </c>
      <c r="J315" s="4">
        <f t="shared" si="30"/>
        <v>2.2134739489997166</v>
      </c>
      <c r="K315" s="4">
        <f>carbondioxide!S415</f>
        <v>975.22194346985737</v>
      </c>
      <c r="L315" s="4">
        <f t="shared" si="31"/>
        <v>6.7725328023869613</v>
      </c>
      <c r="M315" s="4">
        <f t="shared" si="34"/>
        <v>5.8424673246965879</v>
      </c>
      <c r="N315" s="4">
        <f t="shared" si="32"/>
        <v>2.213474857747368</v>
      </c>
    </row>
    <row r="316" spans="1:14">
      <c r="A316" s="4">
        <f t="shared" si="35"/>
        <v>2160</v>
      </c>
      <c r="G316" s="4">
        <f>carbondioxide!L416</f>
        <v>977.62341925609292</v>
      </c>
      <c r="H316" s="4">
        <f t="shared" si="29"/>
        <v>6.7856909378727099</v>
      </c>
      <c r="I316" s="4">
        <f t="shared" si="33"/>
        <v>5.8656985628624581</v>
      </c>
      <c r="J316" s="4">
        <f t="shared" si="30"/>
        <v>2.2340866250377216</v>
      </c>
      <c r="K316" s="4">
        <f>carbondioxide!S416</f>
        <v>977.6235649241512</v>
      </c>
      <c r="L316" s="4">
        <f t="shared" si="31"/>
        <v>6.7856917350345194</v>
      </c>
      <c r="M316" s="4">
        <f t="shared" si="34"/>
        <v>5.8656996717112424</v>
      </c>
      <c r="N316" s="4">
        <f t="shared" si="32"/>
        <v>2.2340875349596394</v>
      </c>
    </row>
    <row r="317" spans="1:14">
      <c r="A317" s="4">
        <f t="shared" si="35"/>
        <v>2161</v>
      </c>
      <c r="G317" s="4">
        <f>carbondioxide!L417</f>
        <v>979.99165992631526</v>
      </c>
      <c r="H317" s="4">
        <f t="shared" si="29"/>
        <v>6.7986353557017143</v>
      </c>
      <c r="I317" s="4">
        <f t="shared" si="33"/>
        <v>5.8886975576096638</v>
      </c>
      <c r="J317" s="4">
        <f t="shared" si="30"/>
        <v>2.2547141808445663</v>
      </c>
      <c r="K317" s="4">
        <f>carbondioxide!S417</f>
        <v>979.99180513117562</v>
      </c>
      <c r="L317" s="4">
        <f t="shared" si="31"/>
        <v>6.7986361484084057</v>
      </c>
      <c r="M317" s="4">
        <f t="shared" si="34"/>
        <v>5.8886986599190108</v>
      </c>
      <c r="N317" s="4">
        <f t="shared" si="32"/>
        <v>2.2547150918963883</v>
      </c>
    </row>
    <row r="318" spans="1:14">
      <c r="A318" s="4">
        <f t="shared" si="35"/>
        <v>2162</v>
      </c>
      <c r="G318" s="4">
        <f>carbondioxide!L418</f>
        <v>982.32686278286587</v>
      </c>
      <c r="H318" s="4">
        <f t="shared" si="29"/>
        <v>6.8113686006213969</v>
      </c>
      <c r="I318" s="4">
        <f t="shared" si="33"/>
        <v>5.9114647884031335</v>
      </c>
      <c r="J318" s="4">
        <f t="shared" si="30"/>
        <v>2.2753552064245919</v>
      </c>
      <c r="K318" s="4">
        <f>carbondioxide!S418</f>
        <v>982.32700752895335</v>
      </c>
      <c r="L318" s="4">
        <f t="shared" si="31"/>
        <v>6.8113693889450611</v>
      </c>
      <c r="M318" s="4">
        <f t="shared" si="34"/>
        <v>5.9114658842681385</v>
      </c>
      <c r="N318" s="4">
        <f t="shared" si="32"/>
        <v>2.2753561185627569</v>
      </c>
    </row>
    <row r="319" spans="1:14">
      <c r="A319" s="4">
        <f t="shared" si="35"/>
        <v>2163</v>
      </c>
      <c r="G319" s="4">
        <f>carbondioxide!L419</f>
        <v>984.62937515892042</v>
      </c>
      <c r="H319" s="4">
        <f t="shared" si="29"/>
        <v>6.823893990460701</v>
      </c>
      <c r="I319" s="4">
        <f t="shared" si="33"/>
        <v>5.9340018847696268</v>
      </c>
      <c r="J319" s="4">
        <f t="shared" si="30"/>
        <v>2.2960083088502299</v>
      </c>
      <c r="K319" s="4">
        <f>carbondioxide!S419</f>
        <v>984.62951945060183</v>
      </c>
      <c r="L319" s="4">
        <f t="shared" si="31"/>
        <v>6.8238947744718814</v>
      </c>
      <c r="M319" s="4">
        <f t="shared" si="34"/>
        <v>5.9340029742840033</v>
      </c>
      <c r="N319" s="4">
        <f t="shared" si="32"/>
        <v>2.2960092220319632</v>
      </c>
    </row>
    <row r="320" spans="1:14">
      <c r="A320" s="4">
        <f t="shared" si="35"/>
        <v>2164</v>
      </c>
      <c r="G320" s="4">
        <f>carbondioxide!L420</f>
        <v>986.89954791464436</v>
      </c>
      <c r="H320" s="4">
        <f t="shared" si="29"/>
        <v>6.8362148136237462</v>
      </c>
      <c r="I320" s="4">
        <f t="shared" si="33"/>
        <v>5.9563105089331918</v>
      </c>
      <c r="J320" s="4">
        <f t="shared" si="30"/>
        <v>2.3166721123614522</v>
      </c>
      <c r="K320" s="4">
        <f>carbondioxide!S420</f>
        <v>986.89969175623003</v>
      </c>
      <c r="L320" s="4">
        <f t="shared" si="31"/>
        <v>6.8362155933914837</v>
      </c>
      <c r="M320" s="4">
        <f t="shared" si="34"/>
        <v>5.9563115921892757</v>
      </c>
      <c r="N320" s="4">
        <f t="shared" si="32"/>
        <v>2.3166730265447546</v>
      </c>
    </row>
    <row r="321" spans="1:14">
      <c r="A321" s="4">
        <f t="shared" si="35"/>
        <v>2165</v>
      </c>
      <c r="G321" s="4">
        <f>carbondioxide!L421</f>
        <v>989.13773507946325</v>
      </c>
      <c r="H321" s="4">
        <f t="shared" si="29"/>
        <v>6.8483343283267955</v>
      </c>
      <c r="I321" s="4">
        <f t="shared" si="33"/>
        <v>5.9783923539756145</v>
      </c>
      <c r="J321" s="4">
        <f t="shared" si="30"/>
        <v>2.3373452584539796</v>
      </c>
      <c r="K321" s="4">
        <f>carbondioxide!S421</f>
        <v>989.13787847520746</v>
      </c>
      <c r="L321" s="4">
        <f t="shared" si="31"/>
        <v>6.8483351039186555</v>
      </c>
      <c r="M321" s="4">
        <f t="shared" si="34"/>
        <v>5.978393431064374</v>
      </c>
      <c r="N321" s="4">
        <f t="shared" si="32"/>
        <v>2.3373461735976155</v>
      </c>
    </row>
    <row r="322" spans="1:14">
      <c r="A322" s="4">
        <f t="shared" si="35"/>
        <v>2166</v>
      </c>
      <c r="G322" s="4">
        <f>carbondioxide!L422</f>
        <v>991.3442935047317</v>
      </c>
      <c r="H322" s="4">
        <f t="shared" si="29"/>
        <v>6.8602557618864015</v>
      </c>
      <c r="I322" s="4">
        <f t="shared" si="33"/>
        <v>6.000249142037255</v>
      </c>
      <c r="J322" s="4">
        <f t="shared" si="30"/>
        <v>2.3580264059565423</v>
      </c>
      <c r="K322" s="4">
        <f>carbondioxide!S422</f>
        <v>991.34443645883357</v>
      </c>
      <c r="L322" s="4">
        <f t="shared" si="31"/>
        <v>6.8602565333685135</v>
      </c>
      <c r="M322" s="4">
        <f t="shared" si="34"/>
        <v>6.0002502130482993</v>
      </c>
      <c r="N322" s="4">
        <f t="shared" si="32"/>
        <v>2.3580273220200265</v>
      </c>
    </row>
    <row r="323" spans="1:14">
      <c r="A323" s="4">
        <f t="shared" si="35"/>
        <v>2167</v>
      </c>
      <c r="G323" s="4">
        <f>carbondioxide!L423</f>
        <v>993.51958252680959</v>
      </c>
      <c r="H323" s="4">
        <f t="shared" si="29"/>
        <v>6.8719823100572519</v>
      </c>
      <c r="I323" s="4">
        <f t="shared" si="33"/>
        <v>6.0218826225583104</v>
      </c>
      <c r="J323" s="4">
        <f t="shared" si="30"/>
        <v>2.3787142310974807</v>
      </c>
      <c r="K323" s="4">
        <f>carbondioxide!S423</f>
        <v>993.51972504341438</v>
      </c>
      <c r="L323" s="4">
        <f t="shared" si="31"/>
        <v>6.8719830774943462</v>
      </c>
      <c r="M323" s="4">
        <f t="shared" si="34"/>
        <v>6.0218836875798996</v>
      </c>
      <c r="N323" s="4">
        <f t="shared" si="32"/>
        <v>2.3787151480410671</v>
      </c>
    </row>
    <row r="324" spans="1:14">
      <c r="A324" s="4">
        <f t="shared" si="35"/>
        <v>2168</v>
      </c>
      <c r="G324" s="4">
        <f>carbondioxide!L424</f>
        <v>995.66396364053742</v>
      </c>
      <c r="H324" s="4">
        <f t="shared" si="29"/>
        <v>6.8835171364182504</v>
      </c>
      <c r="I324" s="4">
        <f t="shared" si="33"/>
        <v>6.0432945705605201</v>
      </c>
      <c r="J324" s="4">
        <f t="shared" si="30"/>
        <v>2.3994074275609782</v>
      </c>
      <c r="K324" s="4">
        <f>carbondioxide!S424</f>
        <v>995.66410572373718</v>
      </c>
      <c r="L324" s="4">
        <f t="shared" si="31"/>
        <v>6.8835178998736852</v>
      </c>
      <c r="M324" s="4">
        <f t="shared" si="34"/>
        <v>6.0432956296795721</v>
      </c>
      <c r="N324" s="4">
        <f t="shared" si="32"/>
        <v>2.3994083453456478</v>
      </c>
    </row>
    <row r="325" spans="1:14">
      <c r="A325" s="4">
        <f t="shared" si="35"/>
        <v>2169</v>
      </c>
      <c r="G325" s="4">
        <f>carbondioxide!L425</f>
        <v>997.77780018308158</v>
      </c>
      <c r="H325" s="4">
        <f t="shared" si="29"/>
        <v>6.8948633718053225</v>
      </c>
      <c r="I325" s="4">
        <f t="shared" si="33"/>
        <v>6.0644867849692687</v>
      </c>
      <c r="J325" s="4">
        <f t="shared" si="30"/>
        <v>2.4201047065332157</v>
      </c>
      <c r="K325" s="4">
        <f>carbondioxide!S425</f>
        <v>997.77794183691572</v>
      </c>
      <c r="L325" s="4">
        <f t="shared" si="31"/>
        <v>6.8948641313411221</v>
      </c>
      <c r="M325" s="4">
        <f t="shared" si="34"/>
        <v>6.0644878382713721</v>
      </c>
      <c r="N325" s="4">
        <f t="shared" si="32"/>
        <v>2.4201056251206645</v>
      </c>
    </row>
    <row r="326" spans="1:14">
      <c r="A326" s="4">
        <f t="shared" si="35"/>
        <v>2170</v>
      </c>
      <c r="G326" s="4">
        <f>carbondioxide!L426</f>
        <v>999.8614570281095</v>
      </c>
      <c r="H326" s="4">
        <f t="shared" si="29"/>
        <v>6.9060241137895551</v>
      </c>
      <c r="I326" s="4">
        <f t="shared" si="33"/>
        <v>6.0854610869760215</v>
      </c>
      <c r="J326" s="4">
        <f t="shared" si="30"/>
        <v>2.4408047967387327</v>
      </c>
      <c r="K326" s="4">
        <f>carbondioxide!S426</f>
        <v>999.86159825656625</v>
      </c>
      <c r="L326" s="4">
        <f t="shared" si="31"/>
        <v>6.9060248694664379</v>
      </c>
      <c r="M326" s="4">
        <f t="shared" si="34"/>
        <v>6.0854621345454438</v>
      </c>
      <c r="N326" s="4">
        <f t="shared" si="32"/>
        <v>2.4408057160913605</v>
      </c>
    </row>
    <row r="327" spans="1:14">
      <c r="A327" s="4">
        <f t="shared" si="35"/>
        <v>2171</v>
      </c>
      <c r="G327" s="4">
        <f>carbondioxide!L427</f>
        <v>1001.9153002902386</v>
      </c>
      <c r="H327" s="4">
        <f t="shared" ref="H327:H390" si="36">H$3*LN(G327/G$3)</f>
        <v>6.917002426199188</v>
      </c>
      <c r="I327" s="4">
        <f t="shared" si="33"/>
        <v>6.1062193184409708</v>
      </c>
      <c r="J327" s="4">
        <f t="shared" ref="J327:J390" si="37">J326+J$3*(I326-J326)</f>
        <v>2.4615064444672807</v>
      </c>
      <c r="K327" s="4">
        <f>carbondioxide!S427</f>
        <v>1001.9154410972552</v>
      </c>
      <c r="L327" s="4">
        <f t="shared" ref="L327:L390" si="38">L$3*LN(K327/K$3)</f>
        <v>6.9170031780766035</v>
      </c>
      <c r="M327" s="4">
        <f t="shared" si="34"/>
        <v>6.1062203603606724</v>
      </c>
      <c r="N327" s="4">
        <f t="shared" ref="N327:N390" si="39">N326+N$3*(M326-N326)</f>
        <v>2.4615073645481798</v>
      </c>
    </row>
    <row r="328" spans="1:14">
      <c r="A328" s="4">
        <f t="shared" si="35"/>
        <v>2172</v>
      </c>
      <c r="G328" s="4">
        <f>carbondioxide!L428</f>
        <v>1003.9396970396876</v>
      </c>
      <c r="H328" s="4">
        <f t="shared" si="36"/>
        <v>6.9278013386840867</v>
      </c>
      <c r="I328" s="4">
        <f t="shared" ref="I328:I391" si="40">I327+I$3*(I$4*H328-I327)+I$5*(J327-I327)</f>
        <v>6.1267633403357582</v>
      </c>
      <c r="J328" s="4">
        <f t="shared" si="37"/>
        <v>2.4822084135914513</v>
      </c>
      <c r="K328" s="4">
        <f>carbondioxide!S428</f>
        <v>1003.9398374291513</v>
      </c>
      <c r="L328" s="4">
        <f t="shared" si="38"/>
        <v>6.9278020868202344</v>
      </c>
      <c r="M328" s="4">
        <f t="shared" ref="M328:M391" si="41">M327+M$3*(M$4*L328-M327)+M$5*(N327-M327)</f>
        <v>6.1267643766874036</v>
      </c>
      <c r="N328" s="4">
        <f t="shared" si="39"/>
        <v>2.4822093343643945</v>
      </c>
    </row>
    <row r="329" spans="1:14">
      <c r="A329" s="4">
        <f t="shared" si="35"/>
        <v>2173</v>
      </c>
      <c r="G329" s="4">
        <f>carbondioxide!L429</f>
        <v>1005.9350150270461</v>
      </c>
      <c r="H329" s="4">
        <f t="shared" si="36"/>
        <v>6.9384238463212453</v>
      </c>
      <c r="I329" s="4">
        <f t="shared" si="40"/>
        <v>6.1470950312260779</v>
      </c>
      <c r="J329" s="4">
        <f t="shared" si="37"/>
        <v>2.5029094855753589</v>
      </c>
      <c r="K329" s="4">
        <f>carbondioxide!S429</f>
        <v>1005.9351550027952</v>
      </c>
      <c r="L329" s="4">
        <f t="shared" si="38"/>
        <v>6.9384245907731179</v>
      </c>
      <c r="M329" s="4">
        <f t="shared" si="41"/>
        <v>6.1470960620900463</v>
      </c>
      <c r="N329" s="4">
        <f t="shared" si="39"/>
        <v>2.5029104070047894</v>
      </c>
    </row>
    <row r="330" spans="1:14">
      <c r="A330" s="4">
        <f t="shared" si="35"/>
        <v>2174</v>
      </c>
      <c r="G330" s="4">
        <f>carbondioxide!L430</f>
        <v>1007.9016224180715</v>
      </c>
      <c r="H330" s="4">
        <f t="shared" si="36"/>
        <v>6.9488729092600163</v>
      </c>
      <c r="I330" s="4">
        <f t="shared" si="40"/>
        <v>6.1672162857939545</v>
      </c>
      <c r="J330" s="4">
        <f t="shared" si="37"/>
        <v>2.5236084594746551</v>
      </c>
      <c r="K330" s="4">
        <f>carbondioxide!S430</f>
        <v>1007.9017619838958</v>
      </c>
      <c r="L330" s="4">
        <f t="shared" si="38"/>
        <v>6.9488736500834181</v>
      </c>
      <c r="M330" s="4">
        <f t="shared" si="41"/>
        <v>6.1672173112493534</v>
      </c>
      <c r="N330" s="4">
        <f t="shared" si="39"/>
        <v>2.5236093815256737</v>
      </c>
    </row>
    <row r="331" spans="1:14">
      <c r="A331" s="4">
        <f t="shared" si="35"/>
        <v>2175</v>
      </c>
      <c r="G331" s="4">
        <f>carbondioxide!L431</f>
        <v>1009.8398875384006</v>
      </c>
      <c r="H331" s="4">
        <f t="shared" si="36"/>
        <v>6.959151452405635</v>
      </c>
      <c r="I331" s="4">
        <f t="shared" si="40"/>
        <v>6.1871290133994501</v>
      </c>
      <c r="J331" s="4">
        <f t="shared" si="37"/>
        <v>2.5443041519281486</v>
      </c>
      <c r="K331" s="4">
        <f>carbondioxide!S431</f>
        <v>1009.8400266980424</v>
      </c>
      <c r="L331" s="4">
        <f t="shared" si="38"/>
        <v>6.9591521896552146</v>
      </c>
      <c r="M331" s="4">
        <f t="shared" si="41"/>
        <v>6.1871300335241282</v>
      </c>
      <c r="N331" s="4">
        <f t="shared" si="39"/>
        <v>2.5443050745665041</v>
      </c>
    </row>
    <row r="332" spans="1:14">
      <c r="A332" s="4">
        <f t="shared" si="35"/>
        <v>2176</v>
      </c>
      <c r="G332" s="4">
        <f>carbondioxide!L432</f>
        <v>1011.750178628064</v>
      </c>
      <c r="H332" s="4">
        <f t="shared" si="36"/>
        <v>6.9692623651397696</v>
      </c>
      <c r="I332" s="4">
        <f t="shared" si="40"/>
        <v>6.2068351366815202</v>
      </c>
      <c r="J332" s="4">
        <f t="shared" si="37"/>
        <v>2.5649953971413058</v>
      </c>
      <c r="K332" s="4">
        <f>carbondioxide!S432</f>
        <v>1011.7503173852183</v>
      </c>
      <c r="L332" s="4">
        <f t="shared" si="38"/>
        <v>6.9692630988690443</v>
      </c>
      <c r="M332" s="4">
        <f t="shared" si="41"/>
        <v>6.2068361515520794</v>
      </c>
      <c r="N332" s="4">
        <f t="shared" si="39"/>
        <v>2.5649963203333832</v>
      </c>
    </row>
    <row r="333" spans="1:14">
      <c r="A333" s="4">
        <f t="shared" si="35"/>
        <v>2177</v>
      </c>
      <c r="G333" s="4">
        <f>carbondioxide!L433</f>
        <v>1013.6328636056733</v>
      </c>
      <c r="H333" s="4">
        <f t="shared" si="36"/>
        <v>6.9792085010767284</v>
      </c>
      <c r="I333" s="4">
        <f t="shared" si="40"/>
        <v>6.2263365901977279</v>
      </c>
      <c r="J333" s="4">
        <f t="shared" si="37"/>
        <v>2.585681046861894</v>
      </c>
      <c r="K333" s="4">
        <f>carbondioxide!S433</f>
        <v>1013.633001963989</v>
      </c>
      <c r="L333" s="4">
        <f t="shared" si="38"/>
        <v>6.9792092313381131</v>
      </c>
      <c r="M333" s="4">
        <f t="shared" si="41"/>
        <v>6.2263375998895381</v>
      </c>
      <c r="N333" s="4">
        <f t="shared" si="39"/>
        <v>2.5856819705747056</v>
      </c>
    </row>
    <row r="334" spans="1:14">
      <c r="A334" s="4">
        <f t="shared" si="35"/>
        <v>2178</v>
      </c>
      <c r="G334" s="4">
        <f>carbondioxide!L434</f>
        <v>1015.4883098421466</v>
      </c>
      <c r="H334" s="4">
        <f t="shared" si="36"/>
        <v>6.9889926778540712</v>
      </c>
      <c r="I334" s="4">
        <f t="shared" si="40"/>
        <v>6.2456353191024769</v>
      </c>
      <c r="J334" s="4">
        <f t="shared" si="37"/>
        <v>2.6063599703480418</v>
      </c>
      <c r="K334" s="4">
        <f>carbondioxide!S434</f>
        <v>1015.4884478052275</v>
      </c>
      <c r="L334" s="4">
        <f t="shared" si="38"/>
        <v>6.9889934046989053</v>
      </c>
      <c r="M334" s="4">
        <f t="shared" si="41"/>
        <v>6.2456363236896886</v>
      </c>
      <c r="N334" s="4">
        <f t="shared" si="39"/>
        <v>2.6063608945492138</v>
      </c>
    </row>
    <row r="335" spans="1:14">
      <c r="A335" s="4">
        <f t="shared" si="35"/>
        <v>2179</v>
      </c>
      <c r="G335" s="4">
        <f>carbondioxide!L435</f>
        <v>1017.31688394383</v>
      </c>
      <c r="H335" s="4">
        <f t="shared" si="36"/>
        <v>6.9986176769563411</v>
      </c>
      <c r="I335" s="4">
        <f t="shared" si="40"/>
        <v>6.2647332778634173</v>
      </c>
      <c r="J335" s="4">
        <f t="shared" si="37"/>
        <v>2.6270310543289668</v>
      </c>
      <c r="K335" s="4">
        <f>carbondioxide!S435</f>
        <v>1017.3170215152344</v>
      </c>
      <c r="L335" s="4">
        <f t="shared" si="38"/>
        <v>6.9986184004349097</v>
      </c>
      <c r="M335" s="4">
        <f t="shared" si="41"/>
        <v>6.2647342774189747</v>
      </c>
      <c r="N335" s="4">
        <f t="shared" si="39"/>
        <v>2.6270319789867318</v>
      </c>
    </row>
    <row r="336" spans="1:14">
      <c r="A336" s="4">
        <f t="shared" si="35"/>
        <v>2180</v>
      </c>
      <c r="G336" s="4">
        <f>carbondioxide!L436</f>
        <v>1019.1189515448604</v>
      </c>
      <c r="H336" s="4">
        <f t="shared" si="36"/>
        <v>7.0080862435706601</v>
      </c>
      <c r="I336" s="4">
        <f t="shared" si="40"/>
        <v>6.2836324290156487</v>
      </c>
      <c r="J336" s="4">
        <f t="shared" si="37"/>
        <v>2.6476932029586426</v>
      </c>
      <c r="K336" s="4">
        <f>carbondioxide!S436</f>
        <v>1019.1190887281025</v>
      </c>
      <c r="L336" s="4">
        <f t="shared" si="38"/>
        <v>7.0080869637322216</v>
      </c>
      <c r="M336" s="4">
        <f t="shared" si="41"/>
        <v>6.2836334236113061</v>
      </c>
      <c r="N336" s="4">
        <f t="shared" si="39"/>
        <v>2.6476941280418269</v>
      </c>
    </row>
    <row r="337" spans="1:14">
      <c r="A337" s="4">
        <f t="shared" si="35"/>
        <v>2181</v>
      </c>
      <c r="G337" s="4">
        <f>carbondioxide!L437</f>
        <v>1020.894877108614</v>
      </c>
      <c r="H337" s="4">
        <f t="shared" si="36"/>
        <v>7.0174010864729919</v>
      </c>
      <c r="I337" s="4">
        <f t="shared" si="40"/>
        <v>6.3023347419533211</v>
      </c>
      <c r="J337" s="4">
        <f t="shared" si="37"/>
        <v>2.6683453377626463</v>
      </c>
      <c r="K337" s="4">
        <f>carbondioxide!S437</f>
        <v>1020.8950139071649</v>
      </c>
      <c r="L337" s="4">
        <f t="shared" si="38"/>
        <v>7.0174018033658019</v>
      </c>
      <c r="M337" s="4">
        <f t="shared" si="41"/>
        <v>6.302335731659654</v>
      </c>
      <c r="N337" s="4">
        <f t="shared" si="39"/>
        <v>2.6683462632406614</v>
      </c>
    </row>
    <row r="338" spans="1:14">
      <c r="A338" s="4">
        <f t="shared" si="35"/>
        <v>2182</v>
      </c>
      <c r="G338" s="4">
        <f>carbondioxide!L438</f>
        <v>1022.6450237380768</v>
      </c>
      <c r="H338" s="4">
        <f t="shared" si="36"/>
        <v>7.026564877943839</v>
      </c>
      <c r="I338" s="4">
        <f t="shared" si="40"/>
        <v>6.320842191758218</v>
      </c>
      <c r="J338" s="4">
        <f t="shared" si="37"/>
        <v>2.6889863975784492</v>
      </c>
      <c r="K338" s="4">
        <f>carbondioxide!S438</f>
        <v>1022.6451601553645</v>
      </c>
      <c r="L338" s="4">
        <f t="shared" si="38"/>
        <v>7.0265655916151744</v>
      </c>
      <c r="M338" s="4">
        <f t="shared" si="41"/>
        <v>6.3208431766446402</v>
      </c>
      <c r="N338" s="4">
        <f t="shared" si="39"/>
        <v>2.6889873234212813</v>
      </c>
    </row>
    <row r="339" spans="1:14">
      <c r="A339" s="4">
        <f t="shared" si="35"/>
        <v>2183</v>
      </c>
      <c r="G339" s="4">
        <f>carbondioxide!L439</f>
        <v>1024.3697529949648</v>
      </c>
      <c r="H339" s="4">
        <f t="shared" si="36"/>
        <v>7.0355802537122329</v>
      </c>
      <c r="I339" s="4">
        <f t="shared" si="40"/>
        <v>6.3391567580648847</v>
      </c>
      <c r="J339" s="4">
        <f t="shared" si="37"/>
        <v>2.7096153384893902</v>
      </c>
      <c r="K339" s="4">
        <f>carbondioxide!S439</f>
        <v>1024.3698890343749</v>
      </c>
      <c r="L339" s="4">
        <f t="shared" si="38"/>
        <v>7.0355809642084131</v>
      </c>
      <c r="M339" s="4">
        <f t="shared" si="41"/>
        <v>6.3391577381996607</v>
      </c>
      <c r="N339" s="4">
        <f t="shared" si="39"/>
        <v>2.7096162646675901</v>
      </c>
    </row>
    <row r="340" spans="1:14">
      <c r="A340" s="4">
        <f t="shared" si="35"/>
        <v>2184</v>
      </c>
      <c r="G340" s="4">
        <f>carbondioxide!L440</f>
        <v>1026.0694247274214</v>
      </c>
      <c r="H340" s="4">
        <f t="shared" si="36"/>
        <v>7.0444498129268398</v>
      </c>
      <c r="I340" s="4">
        <f t="shared" si="40"/>
        <v>6.3572804239618455</v>
      </c>
      <c r="J340" s="4">
        <f t="shared" si="37"/>
        <v>2.7302311337525791</v>
      </c>
      <c r="K340" s="4">
        <f>carbondioxide!S440</f>
        <v>1026.0695603922979</v>
      </c>
      <c r="L340" s="4">
        <f t="shared" si="38"/>
        <v>7.0444505202932461</v>
      </c>
      <c r="M340" s="4">
        <f t="shared" si="41"/>
        <v>6.3572813994121065</v>
      </c>
      <c r="N340" s="4">
        <f t="shared" si="39"/>
        <v>2.7302320602372521</v>
      </c>
    </row>
    <row r="341" spans="1:14">
      <c r="A341" s="4">
        <f t="shared" si="35"/>
        <v>2185</v>
      </c>
      <c r="G341" s="4">
        <f>carbondioxide!L441</f>
        <v>1027.7443969061128</v>
      </c>
      <c r="H341" s="4">
        <f t="shared" si="36"/>
        <v>7.0531761181530612</v>
      </c>
      <c r="I341" s="4">
        <f t="shared" si="40"/>
        <v>6.3752151749284449</v>
      </c>
      <c r="J341" s="4">
        <f t="shared" si="37"/>
        <v>2.7508327737209677</v>
      </c>
      <c r="K341" s="4">
        <f>carbondioxide!S441</f>
        <v>1027.7445321997586</v>
      </c>
      <c r="L341" s="4">
        <f t="shared" si="38"/>
        <v>7.0531768224341649</v>
      </c>
      <c r="M341" s="4">
        <f t="shared" si="41"/>
        <v>6.3752161457602021</v>
      </c>
      <c r="N341" s="4">
        <f t="shared" si="39"/>
        <v>2.7508337004837653</v>
      </c>
    </row>
    <row r="342" spans="1:14">
      <c r="A342" s="4">
        <f t="shared" si="35"/>
        <v>2186</v>
      </c>
      <c r="G342" s="4">
        <f>carbondioxide!L442</f>
        <v>1029.3950254685383</v>
      </c>
      <c r="H342" s="4">
        <f t="shared" si="36"/>
        <v>7.0617616953950506</v>
      </c>
      <c r="I342" s="4">
        <f t="shared" si="40"/>
        <v>6.392962997806821</v>
      </c>
      <c r="J342" s="4">
        <f t="shared" si="37"/>
        <v>2.771419265759826</v>
      </c>
      <c r="K342" s="4">
        <f>carbondioxide!S442</f>
        <v>1029.395160394216</v>
      </c>
      <c r="L342" s="4">
        <f t="shared" si="38"/>
        <v>7.0617623966344292</v>
      </c>
      <c r="M342" s="4">
        <f t="shared" si="41"/>
        <v>6.3929639640849816</v>
      </c>
      <c r="N342" s="4">
        <f t="shared" si="39"/>
        <v>2.7714201927729354</v>
      </c>
    </row>
    <row r="343" spans="1:14">
      <c r="A343" s="4">
        <f t="shared" si="35"/>
        <v>2187</v>
      </c>
      <c r="G343" s="4">
        <f>carbondioxide!L443</f>
        <v>1031.0216641713696</v>
      </c>
      <c r="H343" s="4">
        <f t="shared" si="36"/>
        <v>7.0702090341415218</v>
      </c>
      <c r="I343" s="4">
        <f t="shared" si="40"/>
        <v>6.4105258798085165</v>
      </c>
      <c r="J343" s="4">
        <f t="shared" si="37"/>
        <v>2.791989634157853</v>
      </c>
      <c r="K343" s="4">
        <f>carbondioxide!S443</f>
        <v>1031.0217987323019</v>
      </c>
      <c r="L343" s="4">
        <f t="shared" si="38"/>
        <v>7.070209732381886</v>
      </c>
      <c r="M343" s="4">
        <f t="shared" si="41"/>
        <v>6.4105268415968988</v>
      </c>
      <c r="N343" s="4">
        <f t="shared" si="39"/>
        <v>2.7919905613939879</v>
      </c>
    </row>
    <row r="344" spans="1:14">
      <c r="A344" s="4">
        <f t="shared" si="35"/>
        <v>2188</v>
      </c>
      <c r="G344" s="4">
        <f>carbondioxide!L444</f>
        <v>1032.6246644506327</v>
      </c>
      <c r="H344" s="4">
        <f t="shared" si="36"/>
        <v>7.0785205874343582</v>
      </c>
      <c r="I344" s="4">
        <f t="shared" si="40"/>
        <v>6.4279058075552138</v>
      </c>
      <c r="J344" s="4">
        <f t="shared" si="37"/>
        <v>2.8125429200331489</v>
      </c>
      <c r="K344" s="4">
        <f>carbondioxide!S444</f>
        <v>1032.6247986500032</v>
      </c>
      <c r="L344" s="4">
        <f t="shared" si="38"/>
        <v>7.0785212827175634</v>
      </c>
      <c r="M344" s="4">
        <f t="shared" si="41"/>
        <v>6.4279067649165604</v>
      </c>
      <c r="N344" s="4">
        <f t="shared" si="39"/>
        <v>2.8125438474655406</v>
      </c>
    </row>
    <row r="345" spans="1:14">
      <c r="A345" s="4">
        <f t="shared" si="35"/>
        <v>2189</v>
      </c>
      <c r="G345" s="4">
        <f>carbondioxide!L445</f>
        <v>1034.2043752895388</v>
      </c>
      <c r="H345" s="4">
        <f t="shared" si="36"/>
        <v>7.0866987719589298</v>
      </c>
      <c r="I345" s="4">
        <f t="shared" si="40"/>
        <v>6.4451047661530652</v>
      </c>
      <c r="J345" s="4">
        <f t="shared" si="37"/>
        <v>2.8330781812342742</v>
      </c>
      <c r="K345" s="4">
        <f>carbondioxide!S445</f>
        <v>1034.2045091304919</v>
      </c>
      <c r="L345" s="4">
        <f t="shared" si="38"/>
        <v>7.0866994643260002</v>
      </c>
      <c r="M345" s="4">
        <f t="shared" si="41"/>
        <v>6.4451057191490584</v>
      </c>
      <c r="N345" s="4">
        <f t="shared" si="39"/>
        <v>2.8330791088366625</v>
      </c>
    </row>
    <row r="346" spans="1:14">
      <c r="A346" s="4">
        <f t="shared" si="35"/>
        <v>2190</v>
      </c>
      <c r="G346" s="4">
        <f>carbondioxide!L446</f>
        <v>1035.7611430937739</v>
      </c>
      <c r="H346" s="4">
        <f t="shared" si="36"/>
        <v>7.0947459681551699</v>
      </c>
      <c r="I346" s="4">
        <f t="shared" si="40"/>
        <v>6.4621247383000933</v>
      </c>
      <c r="J346" s="4">
        <f t="shared" si="37"/>
        <v>2.853594492236613</v>
      </c>
      <c r="K346" s="4">
        <f>carbondioxide!S446</f>
        <v>1035.7612765794158</v>
      </c>
      <c r="L346" s="4">
        <f t="shared" si="38"/>
        <v>7.0947466576463167</v>
      </c>
      <c r="M346" s="4">
        <f t="shared" si="41"/>
        <v>6.4621256869913699</v>
      </c>
      <c r="N346" s="4">
        <f t="shared" si="39"/>
        <v>2.853595419983237</v>
      </c>
    </row>
    <row r="347" spans="1:14">
      <c r="A347" s="4">
        <f t="shared" si="35"/>
        <v>2191</v>
      </c>
      <c r="G347" s="4">
        <f>carbondioxide!L447</f>
        <v>1037.2953115740531</v>
      </c>
      <c r="H347" s="4">
        <f t="shared" si="36"/>
        <v>7.1026645203484007</v>
      </c>
      <c r="I347" s="4">
        <f t="shared" si="40"/>
        <v>6.4789677034261093</v>
      </c>
      <c r="J347" s="4">
        <f t="shared" si="37"/>
        <v>2.8740909440342537</v>
      </c>
      <c r="K347" s="4">
        <f>carbondioxide!S447</f>
        <v>1037.2954447074528</v>
      </c>
      <c r="L347" s="4">
        <f t="shared" si="38"/>
        <v>7.1026652070030449</v>
      </c>
      <c r="M347" s="4">
        <f t="shared" si="41"/>
        <v>6.4789686478722759</v>
      </c>
      <c r="N347" s="4">
        <f t="shared" si="39"/>
        <v>2.8740918718998429</v>
      </c>
    </row>
    <row r="348" spans="1:14">
      <c r="A348" s="4">
        <f t="shared" si="35"/>
        <v>2192</v>
      </c>
      <c r="G348" s="4">
        <f>carbondioxide!L448</f>
        <v>1038.8072216357461</v>
      </c>
      <c r="H348" s="4">
        <f t="shared" si="36"/>
        <v>7.1104567368989731</v>
      </c>
      <c r="I348" s="4">
        <f t="shared" si="40"/>
        <v>6.495635636864602</v>
      </c>
      <c r="J348" s="4">
        <f t="shared" si="37"/>
        <v>2.8945666440275994</v>
      </c>
      <c r="K348" s="4">
        <f>carbondioxide!S448</f>
        <v>1038.8073544199353</v>
      </c>
      <c r="L348" s="4">
        <f t="shared" si="38"/>
        <v>7.1104574207557576</v>
      </c>
      <c r="M348" s="4">
        <f t="shared" si="41"/>
        <v>6.4956365771242499</v>
      </c>
      <c r="N348" s="4">
        <f t="shared" si="39"/>
        <v>2.8945675719873663</v>
      </c>
    </row>
    <row r="349" spans="1:14">
      <c r="A349" s="4">
        <f t="shared" si="35"/>
        <v>2193</v>
      </c>
      <c r="G349" s="4">
        <f>carbondioxide!L449</f>
        <v>1040.2972112753769</v>
      </c>
      <c r="H349" s="4">
        <f t="shared" si="36"/>
        <v>7.1181248903697822</v>
      </c>
      <c r="I349" s="4">
        <f t="shared" si="40"/>
        <v>6.5121305090560337</v>
      </c>
      <c r="J349" s="4">
        <f t="shared" si="37"/>
        <v>2.9150207159069135</v>
      </c>
      <c r="K349" s="4">
        <f>carbondioxide!S449</f>
        <v>1040.2973437133505</v>
      </c>
      <c r="L349" s="4">
        <f t="shared" si="38"/>
        <v>7.118125571466595</v>
      </c>
      <c r="M349" s="4">
        <f t="shared" si="41"/>
        <v>6.5121314451867525</v>
      </c>
      <c r="N349" s="4">
        <f t="shared" si="39"/>
        <v>2.9150216439365439</v>
      </c>
    </row>
    <row r="350" spans="1:14">
      <c r="A350" s="4">
        <f t="shared" si="35"/>
        <v>2194</v>
      </c>
      <c r="G350" s="4">
        <f>carbondioxide!L450</f>
        <v>1041.7656154838053</v>
      </c>
      <c r="H350" s="4">
        <f t="shared" si="36"/>
        <v>7.1256712177107611</v>
      </c>
      <c r="I350" s="4">
        <f t="shared" si="40"/>
        <v>6.5284542847819811</v>
      </c>
      <c r="J350" s="4">
        <f t="shared" si="37"/>
        <v>2.9354522995320003</v>
      </c>
      <c r="K350" s="4">
        <f>carbondioxide!S450</f>
        <v>1041.7657475785222</v>
      </c>
      <c r="L350" s="4">
        <f t="shared" si="38"/>
        <v>7.1256718960847456</v>
      </c>
      <c r="M350" s="4">
        <f t="shared" si="41"/>
        <v>6.5284552168403742</v>
      </c>
      <c r="N350" s="4">
        <f t="shared" si="39"/>
        <v>2.935453227607645</v>
      </c>
    </row>
    <row r="351" spans="1:14">
      <c r="A351" s="4">
        <f t="shared" si="35"/>
        <v>2195</v>
      </c>
      <c r="G351" s="4">
        <f>carbondioxide!L451</f>
        <v>1043.2127661558934</v>
      </c>
      <c r="H351" s="4">
        <f t="shared" si="36"/>
        <v>7.1330979204594662</v>
      </c>
      <c r="I351" s="4">
        <f t="shared" si="40"/>
        <v>6.5446089224295418</v>
      </c>
      <c r="J351" s="4">
        <f t="shared" si="37"/>
        <v>2.9558605508082203</v>
      </c>
      <c r="K351" s="4">
        <f>carbondioxide!S451</f>
        <v>1043.2128979102772</v>
      </c>
      <c r="L351" s="4">
        <f t="shared" si="38"/>
        <v>7.1330985961470459</v>
      </c>
      <c r="M351" s="4">
        <f t="shared" si="41"/>
        <v>6.5446098504712413</v>
      </c>
      <c r="N351" s="4">
        <f t="shared" si="39"/>
        <v>2.955861478906487</v>
      </c>
    </row>
    <row r="352" spans="1:14">
      <c r="A352" s="4">
        <f t="shared" si="35"/>
        <v>2196</v>
      </c>
      <c r="G352" s="4">
        <f>carbondioxide!L452</f>
        <v>1044.6389920064657</v>
      </c>
      <c r="H352" s="4">
        <f t="shared" si="36"/>
        <v>7.1404071649569145</v>
      </c>
      <c r="I352" s="4">
        <f t="shared" si="40"/>
        <v>6.5605963732854367</v>
      </c>
      <c r="J352" s="4">
        <f t="shared" si="37"/>
        <v>2.9762446415590293</v>
      </c>
      <c r="K352" s="4">
        <f>carbondioxide!S452</f>
        <v>1044.6391234234052</v>
      </c>
      <c r="L352" s="4">
        <f t="shared" si="38"/>
        <v>7.1404078379938083</v>
      </c>
      <c r="M352" s="4">
        <f t="shared" si="41"/>
        <v>6.560597297365117</v>
      </c>
      <c r="N352" s="4">
        <f t="shared" si="39"/>
        <v>2.976245569656975</v>
      </c>
    </row>
    <row r="353" spans="1:14">
      <c r="A353" s="4">
        <f t="shared" si="35"/>
        <v>2197</v>
      </c>
      <c r="G353" s="4">
        <f>carbondioxide!L453</f>
        <v>1046.0446184923671</v>
      </c>
      <c r="H353" s="4">
        <f t="shared" si="36"/>
        <v>7.1476010825778333</v>
      </c>
      <c r="I353" s="4">
        <f t="shared" si="40"/>
        <v>6.5764185808592242</v>
      </c>
      <c r="J353" s="4">
        <f t="shared" si="37"/>
        <v>2.9966037593952355</v>
      </c>
      <c r="K353" s="4">
        <f>carbondioxide!S453</f>
        <v>1046.0447495747153</v>
      </c>
      <c r="L353" s="4">
        <f t="shared" si="38"/>
        <v>7.147601752999063</v>
      </c>
      <c r="M353" s="4">
        <f t="shared" si="41"/>
        <v>6.5764195010306192</v>
      </c>
      <c r="N353" s="4">
        <f t="shared" si="39"/>
        <v>2.9966046874703571</v>
      </c>
    </row>
    <row r="354" spans="1:14">
      <c r="A354" s="4">
        <f t="shared" si="35"/>
        <v>2198</v>
      </c>
      <c r="G354" s="4">
        <f>carbondioxide!L454</f>
        <v>1047.4299677404281</v>
      </c>
      <c r="H354" s="4">
        <f t="shared" si="36"/>
        <v>7.1546817699745056</v>
      </c>
      <c r="I354" s="4">
        <f t="shared" si="40"/>
        <v>6.5920774802350426</v>
      </c>
      <c r="J354" s="4">
        <f t="shared" si="37"/>
        <v>3.0169371075811511</v>
      </c>
      <c r="K354" s="4">
        <f>carbondioxide!S454</f>
        <v>1047.4300984910046</v>
      </c>
      <c r="L354" s="4">
        <f t="shared" si="38"/>
        <v>7.1546824378144205</v>
      </c>
      <c r="M354" s="4">
        <f t="shared" si="41"/>
        <v>6.5920783965509564</v>
      </c>
      <c r="N354" s="4">
        <f t="shared" si="39"/>
        <v>3.0169380356113793</v>
      </c>
    </row>
    <row r="355" spans="1:14">
      <c r="A355" s="4">
        <f t="shared" si="35"/>
        <v>2199</v>
      </c>
      <c r="G355" s="4">
        <f>carbondioxide!L455</f>
        <v>1048.7953584811462</v>
      </c>
      <c r="H355" s="4">
        <f t="shared" si="36"/>
        <v>7.1616512893334514</v>
      </c>
      <c r="I355" s="4">
        <f t="shared" si="40"/>
        <v>6.6075749974512892</v>
      </c>
      <c r="J355" s="4">
        <f t="shared" si="37"/>
        <v>3.0372439048978253</v>
      </c>
      <c r="K355" s="4">
        <f>carbondioxide!S455</f>
        <v>1048.7954889027374</v>
      </c>
      <c r="L355" s="4">
        <f t="shared" si="38"/>
        <v>7.1616519546257447</v>
      </c>
      <c r="M355" s="4">
        <f t="shared" si="41"/>
        <v>6.6075759099636144</v>
      </c>
      <c r="N355" s="4">
        <f t="shared" si="39"/>
        <v>3.037244832861516</v>
      </c>
    </row>
    <row r="356" spans="1:14">
      <c r="A356" s="4">
        <f t="shared" si="35"/>
        <v>2200</v>
      </c>
      <c r="G356" s="4">
        <f>carbondioxide!L456</f>
        <v>1050.1411059878974</v>
      </c>
      <c r="H356" s="4">
        <f t="shared" si="36"/>
        <v>7.1685116686441734</v>
      </c>
      <c r="I356" s="4">
        <f t="shared" si="40"/>
        <v>6.6229130489076615</v>
      </c>
      <c r="J356" s="4">
        <f t="shared" si="37"/>
        <v>3.0575233855035289</v>
      </c>
      <c r="K356" s="4">
        <f>carbondioxide!S456</f>
        <v>1050.1412360832555</v>
      </c>
      <c r="L356" s="4">
        <f t="shared" si="38"/>
        <v>7.1685123314218879</v>
      </c>
      <c r="M356" s="4">
        <f t="shared" si="41"/>
        <v>6.6229139576673886</v>
      </c>
      <c r="N356" s="4">
        <f t="shared" si="39"/>
        <v>3.0575243133794561</v>
      </c>
    </row>
    <row r="357" spans="1:14">
      <c r="A357" s="4">
        <f t="shared" si="35"/>
        <v>2201</v>
      </c>
      <c r="G357" s="4">
        <f>carbondioxide!L457</f>
        <v>1051.4675220214863</v>
      </c>
      <c r="H357" s="4">
        <f t="shared" si="36"/>
        <v>7.1752649019792285</v>
      </c>
      <c r="I357" s="4">
        <f t="shared" si="40"/>
        <v>6.6380935407989501</v>
      </c>
      <c r="J357" s="4">
        <f t="shared" si="37"/>
        <v>3.0777747987916642</v>
      </c>
      <c r="K357" s="4">
        <f>carbondioxide!S457</f>
        <v>1051.4676517933317</v>
      </c>
      <c r="L357" s="4">
        <f t="shared" si="38"/>
        <v>7.175265562274781</v>
      </c>
      <c r="M357" s="4">
        <f t="shared" si="41"/>
        <v>6.6380944458561881</v>
      </c>
      <c r="N357" s="4">
        <f t="shared" si="39"/>
        <v>3.0777757265590115</v>
      </c>
    </row>
    <row r="358" spans="1:14">
      <c r="A358" s="4">
        <f t="shared" si="35"/>
        <v>2202</v>
      </c>
      <c r="G358" s="4">
        <f>carbondioxide!L458</f>
        <v>1052.7749147798543</v>
      </c>
      <c r="H358" s="4">
        <f t="shared" si="36"/>
        <v>7.1819129497849135</v>
      </c>
      <c r="I358" s="4">
        <f t="shared" si="40"/>
        <v>6.6531183685750195</v>
      </c>
      <c r="J358" s="4">
        <f t="shared" si="37"/>
        <v>3.0979974092462657</v>
      </c>
      <c r="K358" s="4">
        <f>carbondioxide!S458</f>
        <v>1052.7750442308745</v>
      </c>
      <c r="L358" s="4">
        <f t="shared" si="38"/>
        <v>7.1819136076301042</v>
      </c>
      <c r="M358" s="4">
        <f t="shared" si="41"/>
        <v>6.6531192699790047</v>
      </c>
      <c r="N358" s="4">
        <f t="shared" si="39"/>
        <v>3.0979983368846193</v>
      </c>
    </row>
    <row r="359" spans="1:14">
      <c r="A359" s="4">
        <f t="shared" si="35"/>
        <v>2203</v>
      </c>
      <c r="G359" s="4">
        <f>carbondioxide!L459</f>
        <v>1054.0635888527627</v>
      </c>
      <c r="H359" s="4">
        <f t="shared" si="36"/>
        <v>7.188457739181894</v>
      </c>
      <c r="I359" s="4">
        <f t="shared" si="40"/>
        <v>6.6679894164263631</v>
      </c>
      <c r="J359" s="4">
        <f t="shared" si="37"/>
        <v>3.1181904962952531</v>
      </c>
      <c r="K359" s="4">
        <f>carbondioxide!S459</f>
        <v>1054.0637179856135</v>
      </c>
      <c r="L359" s="4">
        <f t="shared" si="38"/>
        <v>7.1884583946079204</v>
      </c>
      <c r="M359" s="4">
        <f t="shared" si="41"/>
        <v>6.6679903142254746</v>
      </c>
      <c r="N359" s="4">
        <f t="shared" si="39"/>
        <v>3.1181914237845954</v>
      </c>
    </row>
    <row r="360" spans="1:14">
      <c r="A360" s="4">
        <f t="shared" si="35"/>
        <v>2204</v>
      </c>
      <c r="G360" s="4">
        <f>carbondioxide!L460</f>
        <v>1055.3338451812674</v>
      </c>
      <c r="H360" s="4">
        <f t="shared" si="36"/>
        <v>7.1949011642750689</v>
      </c>
      <c r="I360" s="4">
        <f t="shared" si="40"/>
        <v>6.68270855679466</v>
      </c>
      <c r="J360" s="4">
        <f t="shared" si="37"/>
        <v>3.1383533541615978</v>
      </c>
      <c r="K360" s="4">
        <f>carbondioxide!S460</f>
        <v>1055.3339739985738</v>
      </c>
      <c r="L360" s="4">
        <f t="shared" si="38"/>
        <v>7.1949018173125427</v>
      </c>
      <c r="M360" s="4">
        <f t="shared" si="41"/>
        <v>6.6827094510364349</v>
      </c>
      <c r="N360" s="4">
        <f t="shared" si="39"/>
        <v>3.1383542814822993</v>
      </c>
    </row>
    <row r="361" spans="1:14">
      <c r="A361" s="4">
        <f t="shared" si="35"/>
        <v>2205</v>
      </c>
      <c r="G361" s="4">
        <f>carbondioxide!L461</f>
        <v>1056.5859810218167</v>
      </c>
      <c r="H361" s="4">
        <f t="shared" si="36"/>
        <v>7.2012450864720723</v>
      </c>
      <c r="I361" s="4">
        <f t="shared" si="40"/>
        <v>6.697277649907746</v>
      </c>
      <c r="J361" s="4">
        <f t="shared" si="37"/>
        <v>3.1584852917125534</v>
      </c>
      <c r="K361" s="4">
        <f>carbondioxide!S461</f>
        <v>1056.5861095261721</v>
      </c>
      <c r="L361" s="4">
        <f t="shared" si="38"/>
        <v>7.2012457371510257</v>
      </c>
      <c r="M361" s="4">
        <f t="shared" si="41"/>
        <v>6.6972785406388917</v>
      </c>
      <c r="N361" s="4">
        <f t="shared" si="39"/>
        <v>3.1584862188453666</v>
      </c>
    </row>
    <row r="362" spans="1:14">
      <c r="A362" s="4">
        <f t="shared" ref="A362:A425" si="42">1+A361</f>
        <v>2206</v>
      </c>
      <c r="G362" s="4">
        <f>carbondioxide!L462</f>
        <v>1057.8202899147859</v>
      </c>
      <c r="H362" s="4">
        <f t="shared" si="36"/>
        <v>7.2074913348097436</v>
      </c>
      <c r="I362" s="4">
        <f t="shared" si="40"/>
        <v>6.7116985433384055</v>
      </c>
      <c r="J362" s="4">
        <f t="shared" si="37"/>
        <v>3.1785856323071022</v>
      </c>
      <c r="K362" s="4">
        <f>carbondioxide!S462</f>
        <v>1057.8204181087531</v>
      </c>
      <c r="L362" s="4">
        <f t="shared" si="38"/>
        <v>7.2074919831596471</v>
      </c>
      <c r="M362" s="4">
        <f t="shared" si="41"/>
        <v>6.7116994306048134</v>
      </c>
      <c r="N362" s="4">
        <f t="shared" si="39"/>
        <v>3.1785865592331537</v>
      </c>
    </row>
    <row r="363" spans="1:14">
      <c r="A363" s="4">
        <f t="shared" si="42"/>
        <v>2207</v>
      </c>
      <c r="G363" s="4">
        <f>carbondioxide!L463</f>
        <v>1059.0370616572895</v>
      </c>
      <c r="H363" s="4">
        <f t="shared" si="36"/>
        <v>7.2136417062880014</v>
      </c>
      <c r="I363" s="4">
        <f t="shared" si="40"/>
        <v>6.7259730715864112</v>
      </c>
      <c r="J363" s="4">
        <f t="shared" si="37"/>
        <v>3.1986537136417601</v>
      </c>
      <c r="K363" s="4">
        <f>carbondioxide!S463</f>
        <v>1059.0371895434009</v>
      </c>
      <c r="L363" s="4">
        <f t="shared" si="38"/>
        <v>7.2136423523377768</v>
      </c>
      <c r="M363" s="4">
        <f t="shared" si="41"/>
        <v>6.7259739554331697</v>
      </c>
      <c r="N363" s="4">
        <f t="shared" si="39"/>
        <v>3.1986546403425447</v>
      </c>
    </row>
    <row r="364" spans="1:14">
      <c r="A364" s="4">
        <f t="shared" si="42"/>
        <v>2208</v>
      </c>
      <c r="G364" s="4">
        <f>carbondioxide!L464</f>
        <v>1060.2365822800937</v>
      </c>
      <c r="H364" s="4">
        <f t="shared" si="36"/>
        <v>7.2196979662105099</v>
      </c>
      <c r="I364" s="4">
        <f t="shared" si="40"/>
        <v>6.7401030556832282</v>
      </c>
      <c r="J364" s="4">
        <f t="shared" si="37"/>
        <v>3.2186888875948858</v>
      </c>
      <c r="K364" s="4">
        <f>carbondioxide!S464</f>
        <v>1060.2367098608527</v>
      </c>
      <c r="L364" s="4">
        <f t="shared" si="38"/>
        <v>7.2196986099885416</v>
      </c>
      <c r="M364" s="4">
        <f t="shared" si="41"/>
        <v>6.7401039361546395</v>
      </c>
      <c r="N364" s="4">
        <f t="shared" si="39"/>
        <v>3.2186898140522593</v>
      </c>
    </row>
    <row r="365" spans="1:14">
      <c r="A365" s="4">
        <f t="shared" si="42"/>
        <v>2209</v>
      </c>
      <c r="G365" s="4">
        <f>carbondioxide!L465</f>
        <v>1061.4191340284692</v>
      </c>
      <c r="H365" s="4">
        <f t="shared" si="36"/>
        <v>7.2256618485315975</v>
      </c>
      <c r="I365" s="4">
        <f t="shared" si="40"/>
        <v>6.7540903028188142</v>
      </c>
      <c r="J365" s="4">
        <f t="shared" si="37"/>
        <v>3.2386905200696274</v>
      </c>
      <c r="K365" s="4">
        <f>carbondioxide!S465</f>
        <v>1061.4192613063497</v>
      </c>
      <c r="L365" s="4">
        <f t="shared" si="38"/>
        <v>7.2256624900657442</v>
      </c>
      <c r="M365" s="4">
        <f t="shared" si="41"/>
        <v>6.7540911799584036</v>
      </c>
      <c r="N365" s="4">
        <f t="shared" si="39"/>
        <v>3.238691446265801</v>
      </c>
    </row>
    <row r="366" spans="1:14">
      <c r="A366" s="4">
        <f t="shared" si="42"/>
        <v>2210</v>
      </c>
      <c r="G366" s="4">
        <f>carbondioxide!L466</f>
        <v>1062.584995346823</v>
      </c>
      <c r="H366" s="4">
        <f t="shared" si="36"/>
        <v>7.2315350562088749</v>
      </c>
      <c r="I366" s="4">
        <f t="shared" si="40"/>
        <v>6.7679366059899344</v>
      </c>
      <c r="J366" s="4">
        <f t="shared" si="37"/>
        <v>3.2586579908356428</v>
      </c>
      <c r="K366" s="4">
        <f>carbondioxide!S466</f>
        <v>1062.5851223242694</v>
      </c>
      <c r="L366" s="4">
        <f t="shared" si="38"/>
        <v>7.2315356955264836</v>
      </c>
      <c r="M366" s="4">
        <f t="shared" si="41"/>
        <v>6.7679374798404641</v>
      </c>
      <c r="N366" s="4">
        <f t="shared" si="39"/>
        <v>3.2586589167531748</v>
      </c>
    </row>
    <row r="367" spans="1:14">
      <c r="A367" s="4">
        <f t="shared" si="42"/>
        <v>2211</v>
      </c>
      <c r="G367" s="4">
        <f>carbondioxide!L467</f>
        <v>1063.7344408669451</v>
      </c>
      <c r="H367" s="4">
        <f t="shared" si="36"/>
        <v>7.2373192615610327</v>
      </c>
      <c r="I367" s="4">
        <f t="shared" si="40"/>
        <v>6.7816437436694335</v>
      </c>
      <c r="J367" s="4">
        <f t="shared" si="37"/>
        <v>3.2785906933697193</v>
      </c>
      <c r="K367" s="4">
        <f>carbondioxide!S467</f>
        <v>1063.7345675463737</v>
      </c>
      <c r="L367" s="4">
        <f t="shared" si="38"/>
        <v>7.237319898688944</v>
      </c>
      <c r="M367" s="4">
        <f t="shared" si="41"/>
        <v>6.7816446142729161</v>
      </c>
      <c r="N367" s="4">
        <f t="shared" si="39"/>
        <v>3.2785916189915105</v>
      </c>
    </row>
    <row r="368" spans="1:14">
      <c r="A368" s="4">
        <f t="shared" si="42"/>
        <v>2212</v>
      </c>
      <c r="G368" s="4">
        <f>carbondioxide!L468</f>
        <v>1064.867741399722</v>
      </c>
      <c r="H368" s="4">
        <f t="shared" si="36"/>
        <v>7.2430161066303169</v>
      </c>
      <c r="I368" s="4">
        <f t="shared" si="40"/>
        <v>6.7952134794958967</v>
      </c>
      <c r="J368" s="4">
        <f t="shared" si="37"/>
        <v>3.2984880346954215</v>
      </c>
      <c r="K368" s="4">
        <f>carbondioxide!S468</f>
        <v>1064.867867783521</v>
      </c>
      <c r="L368" s="4">
        <f t="shared" si="38"/>
        <v>7.243016741594885</v>
      </c>
      <c r="M368" s="4">
        <f t="shared" si="41"/>
        <v>6.7952143468936086</v>
      </c>
      <c r="N368" s="4">
        <f t="shared" si="39"/>
        <v>3.2984889600047089</v>
      </c>
    </row>
    <row r="369" spans="1:14">
      <c r="A369" s="4">
        <f t="shared" si="42"/>
        <v>2213</v>
      </c>
      <c r="G369" s="4">
        <f>carbondioxide!L469</f>
        <v>1065.9851639301623</v>
      </c>
      <c r="H369" s="4">
        <f t="shared" si="36"/>
        <v>7.2486272035492076</v>
      </c>
      <c r="I369" s="4">
        <f t="shared" si="40"/>
        <v>6.8086475619831512</v>
      </c>
      <c r="J369" s="4">
        <f t="shared" si="37"/>
        <v>3.3183494352218883</v>
      </c>
      <c r="K369" s="4">
        <f>carbondioxide!S469</f>
        <v>1065.985290020692</v>
      </c>
      <c r="L369" s="4">
        <f t="shared" si="38"/>
        <v>7.2486278363763015</v>
      </c>
      <c r="M369" s="4">
        <f t="shared" si="41"/>
        <v>6.8086484262156466</v>
      </c>
      <c r="N369" s="4">
        <f t="shared" si="39"/>
        <v>3.3183503602022379</v>
      </c>
    </row>
    <row r="370" spans="1:14">
      <c r="A370" s="4">
        <f t="shared" si="42"/>
        <v>2214</v>
      </c>
      <c r="G370" s="4">
        <f>carbondioxide!L470</f>
        <v>1067.0869716155864</v>
      </c>
      <c r="H370" s="4">
        <f t="shared" si="36"/>
        <v>7.2541541349108245</v>
      </c>
      <c r="I370" s="4">
        <f t="shared" si="40"/>
        <v>6.821947724249056</v>
      </c>
      <c r="J370" s="4">
        <f t="shared" si="37"/>
        <v>3.3381743285818923</v>
      </c>
      <c r="K370" s="4">
        <f>carbondioxide!S470</f>
        <v>1067.0870974151794</v>
      </c>
      <c r="L370" s="4">
        <f t="shared" si="38"/>
        <v>7.254154765625846</v>
      </c>
      <c r="M370" s="4">
        <f t="shared" si="41"/>
        <v>6.8219485853561741</v>
      </c>
      <c r="N370" s="4">
        <f t="shared" si="39"/>
        <v>3.338175253217194</v>
      </c>
    </row>
    <row r="371" spans="1:14">
      <c r="A371" s="4">
        <f t="shared" si="42"/>
        <v>2215</v>
      </c>
      <c r="G371" s="4">
        <f>carbondioxide!L471</f>
        <v>1068.1734237868345</v>
      </c>
      <c r="H371" s="4">
        <f t="shared" si="36"/>
        <v>7.2595984541426137</v>
      </c>
      <c r="I371" s="4">
        <f t="shared" si="40"/>
        <v>6.8351156837630205</v>
      </c>
      <c r="J371" s="4">
        <f t="shared" si="37"/>
        <v>3.3579621614692816</v>
      </c>
      <c r="K371" s="4">
        <f>carbondioxide!S471</f>
        <v>1068.1735492977969</v>
      </c>
      <c r="L371" s="4">
        <f t="shared" si="38"/>
        <v>7.2595990827705075</v>
      </c>
      <c r="M371" s="4">
        <f t="shared" si="41"/>
        <v>6.8351165417839024</v>
      </c>
      <c r="N371" s="4">
        <f t="shared" si="39"/>
        <v>3.3579630857437435</v>
      </c>
    </row>
    <row r="372" spans="1:14">
      <c r="A372" s="4">
        <f t="shared" si="42"/>
        <v>2216</v>
      </c>
      <c r="G372" s="4">
        <f>carbondioxide!L472</f>
        <v>1069.2447759523579</v>
      </c>
      <c r="H372" s="4">
        <f t="shared" si="36"/>
        <v>7.2649616858829056</v>
      </c>
      <c r="I372" s="4">
        <f t="shared" si="40"/>
        <v>6.8481531421117348</v>
      </c>
      <c r="J372" s="4">
        <f t="shared" si="37"/>
        <v>3.3777123934759099</v>
      </c>
      <c r="K372" s="4">
        <f>carbondioxide!S472</f>
        <v>1069.2449011769681</v>
      </c>
      <c r="L372" s="4">
        <f t="shared" si="38"/>
        <v>7.2649623124481613</v>
      </c>
      <c r="M372" s="4">
        <f t="shared" si="41"/>
        <v>6.8481539970848369</v>
      </c>
      <c r="N372" s="4">
        <f t="shared" si="39"/>
        <v>3.3777133173740514</v>
      </c>
    </row>
    <row r="373" spans="1:14">
      <c r="A373" s="4">
        <f t="shared" si="42"/>
        <v>2217</v>
      </c>
      <c r="G373" s="4">
        <f>carbondioxide!L473</f>
        <v>1070.3012798050472</v>
      </c>
      <c r="H373" s="4">
        <f t="shared" si="36"/>
        <v>7.2702453263599027</v>
      </c>
      <c r="I373" s="4">
        <f t="shared" si="40"/>
        <v>6.8610617847825699</v>
      </c>
      <c r="J373" s="4">
        <f t="shared" si="37"/>
        <v>3.3974244969281613</v>
      </c>
      <c r="K373" s="4">
        <f>carbondioxide!S473</f>
        <v>1070.3014047455588</v>
      </c>
      <c r="L373" s="4">
        <f t="shared" si="38"/>
        <v>7.2702459508865767</v>
      </c>
      <c r="M373" s="4">
        <f t="shared" si="41"/>
        <v>6.8610626367456717</v>
      </c>
      <c r="N373" s="4">
        <f t="shared" si="39"/>
        <v>3.3974254204348089</v>
      </c>
    </row>
    <row r="374" spans="1:14">
      <c r="A374" s="4">
        <f t="shared" si="42"/>
        <v>2218</v>
      </c>
      <c r="G374" s="4">
        <f>carbondioxide!L474</f>
        <v>1071.3431832316742</v>
      </c>
      <c r="H374" s="4">
        <f t="shared" si="36"/>
        <v>7.2754508437727372</v>
      </c>
      <c r="I374" s="4">
        <f t="shared" si="40"/>
        <v>6.8738432809641177</v>
      </c>
      <c r="J374" s="4">
        <f t="shared" si="37"/>
        <v>3.4170979567231745</v>
      </c>
      <c r="K374" s="4">
        <f>carbondioxide!S474</f>
        <v>1071.3433078903136</v>
      </c>
      <c r="L374" s="4">
        <f t="shared" si="38"/>
        <v>7.2754514662844514</v>
      </c>
      <c r="M374" s="4">
        <f t="shared" si="41"/>
        <v>6.8738441299543362</v>
      </c>
      <c r="N374" s="4">
        <f t="shared" si="39"/>
        <v>3.4170988798234547</v>
      </c>
    </row>
    <row r="375" spans="1:14">
      <c r="A375" s="4">
        <f t="shared" si="42"/>
        <v>2219</v>
      </c>
      <c r="G375" s="4">
        <f>carbondioxide!L475</f>
        <v>1072.3707303248075</v>
      </c>
      <c r="H375" s="4">
        <f t="shared" si="36"/>
        <v>7.2805796786741857</v>
      </c>
      <c r="I375" s="4">
        <f t="shared" si="40"/>
        <v>6.8864992833633609</v>
      </c>
      <c r="J375" s="4">
        <f t="shared" si="37"/>
        <v>3.436732270164863</v>
      </c>
      <c r="K375" s="4">
        <f>carbondioxide!S475</f>
        <v>1072.3708547037754</v>
      </c>
      <c r="L375" s="4">
        <f t="shared" si="38"/>
        <v>7.2805802991941428</v>
      </c>
      <c r="M375" s="4">
        <f t="shared" si="41"/>
        <v>6.8865001294171604</v>
      </c>
      <c r="N375" s="4">
        <f t="shared" si="39"/>
        <v>3.4367331928441982</v>
      </c>
    </row>
    <row r="376" spans="1:14">
      <c r="A376" s="4">
        <f t="shared" si="42"/>
        <v>2220</v>
      </c>
      <c r="G376" s="4">
        <f>carbondioxide!L476</f>
        <v>1073.3841613970831</v>
      </c>
      <c r="H376" s="4">
        <f t="shared" si="36"/>
        <v>7.2856332443547123</v>
      </c>
      <c r="I376" s="4">
        <f t="shared" si="40"/>
        <v>6.8990314280389562</v>
      </c>
      <c r="J376" s="4">
        <f t="shared" si="37"/>
        <v>3.4563269467998303</v>
      </c>
      <c r="K376" s="4">
        <f>carbondioxide!S476</f>
        <v>1073.384285498556</v>
      </c>
      <c r="L376" s="4">
        <f t="shared" si="38"/>
        <v>7.2856338629057076</v>
      </c>
      <c r="M376" s="4">
        <f t="shared" si="41"/>
        <v>6.8990322711921612</v>
      </c>
      <c r="N376" s="4">
        <f t="shared" si="39"/>
        <v>3.4563278690439327</v>
      </c>
    </row>
    <row r="377" spans="1:14">
      <c r="A377" s="4">
        <f t="shared" si="42"/>
        <v>2221</v>
      </c>
      <c r="G377" s="4">
        <f>carbondioxide!L477</f>
        <v>1074.3837129977039</v>
      </c>
      <c r="H377" s="4">
        <f t="shared" si="36"/>
        <v>7.2906129272274764</v>
      </c>
      <c r="I377" s="4">
        <f t="shared" si="40"/>
        <v>6.9114413342501262</v>
      </c>
      <c r="J377" s="4">
        <f t="shared" si="37"/>
        <v>3.4758815082532686</v>
      </c>
      <c r="K377" s="4">
        <f>carbondioxide!S477</f>
        <v>1074.3838368238321</v>
      </c>
      <c r="L377" s="4">
        <f t="shared" si="38"/>
        <v>7.2906135438318973</v>
      </c>
      <c r="M377" s="4">
        <f t="shared" si="41"/>
        <v>6.9114421745379335</v>
      </c>
      <c r="N377" s="4">
        <f t="shared" si="39"/>
        <v>3.4758824300481348</v>
      </c>
    </row>
    <row r="378" spans="1:14">
      <c r="A378" s="4">
        <f t="shared" si="42"/>
        <v>2222</v>
      </c>
      <c r="G378" s="4">
        <f>carbondioxide!L478</f>
        <v>1075.3696179310471</v>
      </c>
      <c r="H378" s="4">
        <f t="shared" si="36"/>
        <v>7.2955200872139674</v>
      </c>
      <c r="I378" s="4">
        <f t="shared" si="40"/>
        <v>6.9237306043206734</v>
      </c>
      <c r="J378" s="4">
        <f t="shared" si="37"/>
        <v>3.4953954880649309</v>
      </c>
      <c r="K378" s="4">
        <f>carbondioxide!S478</f>
        <v>1075.3697414839567</v>
      </c>
      <c r="L378" s="4">
        <f t="shared" si="38"/>
        <v>7.2955207018938113</v>
      </c>
      <c r="M378" s="4">
        <f t="shared" si="41"/>
        <v>6.9237314417776625</v>
      </c>
      <c r="N378" s="4">
        <f t="shared" si="39"/>
        <v>3.4953964093968368</v>
      </c>
    </row>
    <row r="379" spans="1:14">
      <c r="A379" s="4">
        <f t="shared" si="42"/>
        <v>2223</v>
      </c>
      <c r="G379" s="4">
        <f>carbondioxide!L479</f>
        <v>1076.3421052772687</v>
      </c>
      <c r="H379" s="4">
        <f t="shared" si="36"/>
        <v>7.3003560581299816</v>
      </c>
      <c r="I379" s="4">
        <f t="shared" si="40"/>
        <v>6.9359008235176134</v>
      </c>
      <c r="J379" s="4">
        <f t="shared" si="37"/>
        <v>3.5148684315252634</v>
      </c>
      <c r="K379" s="4">
        <f>carbondioxide!S479</f>
        <v>1076.3422285590618</v>
      </c>
      <c r="L379" s="4">
        <f t="shared" si="38"/>
        <v>7.3003566709068606</v>
      </c>
      <c r="M379" s="4">
        <f t="shared" si="41"/>
        <v>6.9359016581777579</v>
      </c>
      <c r="N379" s="4">
        <f t="shared" si="39"/>
        <v>3.5148693523807597</v>
      </c>
    </row>
    <row r="380" spans="1:14">
      <c r="A380" s="4">
        <f t="shared" si="42"/>
        <v>2224</v>
      </c>
      <c r="G380" s="4">
        <f>carbondioxide!L480</f>
        <v>1077.3014004147894</v>
      </c>
      <c r="H380" s="4">
        <f t="shared" si="36"/>
        <v>7.3051221480716046</v>
      </c>
      <c r="I380" s="4">
        <f t="shared" si="40"/>
        <v>6.9479535599439588</v>
      </c>
      <c r="J380" s="4">
        <f t="shared" si="37"/>
        <v>3.5342998955117801</v>
      </c>
      <c r="K380" s="4">
        <f>carbondioxide!S480</f>
        <v>1077.3015234275438</v>
      </c>
      <c r="L380" s="4">
        <f t="shared" si="38"/>
        <v>7.3051227589667516</v>
      </c>
      <c r="M380" s="4">
        <f t="shared" si="41"/>
        <v>6.9479543918406366</v>
      </c>
      <c r="N380" s="4">
        <f t="shared" si="39"/>
        <v>3.5343008158776867</v>
      </c>
    </row>
    <row r="381" spans="1:14">
      <c r="A381" s="4">
        <f t="shared" si="42"/>
        <v>2225</v>
      </c>
      <c r="G381" s="4">
        <f>carbondioxide!L481</f>
        <v>1078.2477250445527</v>
      </c>
      <c r="H381" s="4">
        <f t="shared" si="36"/>
        <v>7.309819639800927</v>
      </c>
      <c r="I381" s="4">
        <f t="shared" si="40"/>
        <v>6.9598903644451715</v>
      </c>
      <c r="J381" s="4">
        <f t="shared" si="37"/>
        <v>3.5536894483257551</v>
      </c>
      <c r="K381" s="4">
        <f>carbondioxide!S481</f>
        <v>1078.2478477903228</v>
      </c>
      <c r="L381" s="4">
        <f t="shared" si="38"/>
        <v>7.3098202488352131</v>
      </c>
      <c r="M381" s="4">
        <f t="shared" si="41"/>
        <v>6.9598911936111785</v>
      </c>
      <c r="N381" s="4">
        <f t="shared" si="39"/>
        <v>3.5536903681891565</v>
      </c>
    </row>
    <row r="382" spans="1:14">
      <c r="A382" s="4">
        <f t="shared" si="42"/>
        <v>2226</v>
      </c>
      <c r="G382" s="4">
        <f>carbondioxide!L482</f>
        <v>1079.1812972159551</v>
      </c>
      <c r="H382" s="4">
        <f t="shared" si="36"/>
        <v>7.3144497911312527</v>
      </c>
      <c r="I382" s="4">
        <f t="shared" si="40"/>
        <v>6.9717127705288338</v>
      </c>
      <c r="J382" s="4">
        <f t="shared" si="37"/>
        <v>3.5730366695293134</v>
      </c>
      <c r="K382" s="4">
        <f>carbondioxide!S482</f>
        <v>1079.1814196967712</v>
      </c>
      <c r="L382" s="4">
        <f t="shared" si="38"/>
        <v>7.3144503983251781</v>
      </c>
      <c r="M382" s="4">
        <f t="shared" si="41"/>
        <v>6.9717135969963886</v>
      </c>
      <c r="N382" s="4">
        <f t="shared" si="39"/>
        <v>3.5730375888775536</v>
      </c>
    </row>
    <row r="383" spans="1:14">
      <c r="A383" s="4">
        <f t="shared" si="42"/>
        <v>2227</v>
      </c>
      <c r="G383" s="4">
        <f>carbondioxide!L483</f>
        <v>1080.1023313543374</v>
      </c>
      <c r="H383" s="4">
        <f t="shared" si="36"/>
        <v>7.3190138353114511</v>
      </c>
      <c r="I383" s="4">
        <f t="shared" si="40"/>
        <v>6.983422294297057</v>
      </c>
      <c r="J383" s="4">
        <f t="shared" si="37"/>
        <v>3.5923411497829907</v>
      </c>
      <c r="K383" s="4">
        <f>carbondioxide!S483</f>
        <v>1080.1024535722077</v>
      </c>
      <c r="L383" s="4">
        <f t="shared" si="38"/>
        <v>7.3190144406851738</v>
      </c>
      <c r="M383" s="4">
        <f t="shared" si="41"/>
        <v>6.9834231180978179</v>
      </c>
      <c r="N383" s="4">
        <f t="shared" si="39"/>
        <v>3.5923420686036684</v>
      </c>
    </row>
    <row r="384" spans="1:14">
      <c r="A384" s="4">
        <f t="shared" si="42"/>
        <v>2228</v>
      </c>
      <c r="G384" s="4">
        <f>carbondioxide!L484</f>
        <v>1081.0110382899516</v>
      </c>
      <c r="H384" s="4">
        <f t="shared" si="36"/>
        <v>7.3235129814093263</v>
      </c>
      <c r="I384" s="4">
        <f t="shared" si="40"/>
        <v>6.9950204343912112</v>
      </c>
      <c r="J384" s="4">
        <f t="shared" si="37"/>
        <v>3.6116024906838304</v>
      </c>
      <c r="K384" s="4">
        <f>carbondioxide!S484</f>
        <v>1081.011160246861</v>
      </c>
      <c r="L384" s="4">
        <f t="shared" si="38"/>
        <v>7.3235135849826536</v>
      </c>
      <c r="M384" s="4">
        <f t="shared" si="41"/>
        <v>6.9950212555562814</v>
      </c>
      <c r="N384" s="4">
        <f t="shared" si="39"/>
        <v>3.611603408964795</v>
      </c>
    </row>
    <row r="385" spans="1:14">
      <c r="A385" s="4">
        <f t="shared" si="42"/>
        <v>2229</v>
      </c>
      <c r="G385" s="4">
        <f>carbondioxide!L485</f>
        <v>1081.9076252882951</v>
      </c>
      <c r="H385" s="4">
        <f t="shared" si="36"/>
        <v>7.3279484146936724</v>
      </c>
      <c r="I385" s="4">
        <f t="shared" si="40"/>
        <v>7.0065086719485086</v>
      </c>
      <c r="J385" s="4">
        <f t="shared" si="37"/>
        <v>3.6308203046040886</v>
      </c>
      <c r="K385" s="4">
        <f>carbondioxide!S485</f>
        <v>1081.9077469862059</v>
      </c>
      <c r="L385" s="4">
        <f t="shared" si="38"/>
        <v>7.3279490164860723</v>
      </c>
      <c r="M385" s="4">
        <f t="shared" si="41"/>
        <v>7.0065094905084493</v>
      </c>
      <c r="N385" s="4">
        <f t="shared" si="39"/>
        <v>3.6308212223334349</v>
      </c>
    </row>
    <row r="386" spans="1:14">
      <c r="A386" s="4">
        <f t="shared" si="42"/>
        <v>2230</v>
      </c>
      <c r="G386" s="4">
        <f>carbondioxide!L486</f>
        <v>1082.79229608173</v>
      </c>
      <c r="H386" s="4">
        <f t="shared" si="36"/>
        <v>7.3323212970148228</v>
      </c>
      <c r="I386" s="4">
        <f t="shared" si="40"/>
        <v>7.0178884705700275</v>
      </c>
      <c r="J386" s="4">
        <f t="shared" si="37"/>
        <v>3.6499942145306048</v>
      </c>
      <c r="K386" s="4">
        <f>carbondioxide!S486</f>
        <v>1082.7924175225826</v>
      </c>
      <c r="L386" s="4">
        <f t="shared" si="38"/>
        <v>7.3323218970454347</v>
      </c>
      <c r="M386" s="4">
        <f t="shared" si="41"/>
        <v>7.0178892865548663</v>
      </c>
      <c r="N386" s="4">
        <f t="shared" si="39"/>
        <v>3.6499951316966688</v>
      </c>
    </row>
    <row r="387" spans="1:14">
      <c r="A387" s="4">
        <f t="shared" si="42"/>
        <v>2231</v>
      </c>
      <c r="G387" s="4">
        <f>carbondioxide!L487</f>
        <v>1083.6652509022945</v>
      </c>
      <c r="H387" s="4">
        <f t="shared" si="36"/>
        <v>7.3366327671835139</v>
      </c>
      <c r="I387" s="4">
        <f t="shared" si="40"/>
        <v>7.0291612762997451</v>
      </c>
      <c r="J387" s="4">
        <f t="shared" si="37"/>
        <v>3.6691238539049089</v>
      </c>
      <c r="K387" s="4">
        <f>carbondioxide!S487</f>
        <v>1083.6653720880072</v>
      </c>
      <c r="L387" s="4">
        <f t="shared" si="38"/>
        <v>7.3366333654711555</v>
      </c>
      <c r="M387" s="4">
        <f t="shared" si="41"/>
        <v>7.0291620897389882</v>
      </c>
      <c r="N387" s="4">
        <f t="shared" si="39"/>
        <v>3.6691247704962633</v>
      </c>
    </row>
    <row r="388" spans="1:14">
      <c r="A388" s="4">
        <f t="shared" si="42"/>
        <v>2232</v>
      </c>
      <c r="G388" s="4">
        <f>carbondioxide!L488</f>
        <v>1084.5266865156218</v>
      </c>
      <c r="H388" s="4">
        <f t="shared" si="36"/>
        <v>7.3408839413478137</v>
      </c>
      <c r="I388" s="4">
        <f t="shared" si="40"/>
        <v>7.0403285176141708</v>
      </c>
      <c r="J388" s="4">
        <f t="shared" si="37"/>
        <v>3.6882088664641115</v>
      </c>
      <c r="K388" s="4">
        <f>carbondioxide!S488</f>
        <v>1084.5268074480923</v>
      </c>
      <c r="L388" s="4">
        <f t="shared" si="38"/>
        <v>7.3408845379109877</v>
      </c>
      <c r="M388" s="4">
        <f t="shared" si="41"/>
        <v>7.04032932853681</v>
      </c>
      <c r="N388" s="4">
        <f t="shared" si="39"/>
        <v>3.6882097824695621</v>
      </c>
    </row>
    <row r="389" spans="1:14">
      <c r="A389" s="4">
        <f t="shared" si="42"/>
        <v>2233</v>
      </c>
      <c r="G389" s="4">
        <f>carbondioxide!L489</f>
        <v>1085.3767962558873</v>
      </c>
      <c r="H389" s="4">
        <f t="shared" si="36"/>
        <v>7.3450759133679719</v>
      </c>
      <c r="I389" s="4">
        <f t="shared" si="40"/>
        <v>7.0513916054221717</v>
      </c>
      <c r="J389" s="4">
        <f t="shared" si="37"/>
        <v>3.7072489060826439</v>
      </c>
      <c r="K389" s="4">
        <f>carbondioxide!S489</f>
        <v>1085.3769169369903</v>
      </c>
      <c r="L389" s="4">
        <f t="shared" si="38"/>
        <v>7.3450765082248619</v>
      </c>
      <c r="M389" s="4">
        <f t="shared" si="41"/>
        <v>7.0513924138566955</v>
      </c>
      <c r="N389" s="4">
        <f t="shared" si="39"/>
        <v>3.707249821491224</v>
      </c>
    </row>
    <row r="390" spans="1:14">
      <c r="A390" s="4">
        <f t="shared" si="42"/>
        <v>2234</v>
      </c>
      <c r="G390" s="4">
        <f>carbondioxide!L490</f>
        <v>1086.215770061697</v>
      </c>
      <c r="H390" s="4">
        <f t="shared" si="36"/>
        <v>7.3492097551889621</v>
      </c>
      <c r="I390" s="4">
        <f t="shared" si="40"/>
        <v>7.0623519330745896</v>
      </c>
      <c r="J390" s="4">
        <f t="shared" si="37"/>
        <v>3.7262436366148926</v>
      </c>
      <c r="K390" s="4">
        <f>carbondioxide!S490</f>
        <v>1086.2158904932867</v>
      </c>
      <c r="L390" s="4">
        <f t="shared" si="38"/>
        <v>7.3492103483574533</v>
      </c>
      <c r="M390" s="4">
        <f t="shared" si="41"/>
        <v>7.0623527390489924</v>
      </c>
      <c r="N390" s="4">
        <f t="shared" si="39"/>
        <v>3.72624455141586</v>
      </c>
    </row>
    <row r="391" spans="1:14">
      <c r="A391" s="4">
        <f t="shared" si="42"/>
        <v>2235</v>
      </c>
      <c r="G391" s="4">
        <f>carbondioxide!L491</f>
        <v>1087.0437945128513</v>
      </c>
      <c r="H391" s="4">
        <f t="shared" ref="H391:H454" si="43">H$3*LN(G391/G$3)</f>
        <v>7.3532865172106225</v>
      </c>
      <c r="I391" s="4">
        <f t="shared" si="40"/>
        <v>7.0732108763832731</v>
      </c>
      <c r="J391" s="4">
        <f t="shared" ref="J391:J454" si="44">J390+J$3*(I390-J390)</f>
        <v>3.7451927317387836</v>
      </c>
      <c r="K391" s="4">
        <f>carbondioxide!S491</f>
        <v>1087.0439146967622</v>
      </c>
      <c r="L391" s="4">
        <f t="shared" ref="L391:L454" si="45">L$3*LN(K391/K$3)</f>
        <v>7.353287108708308</v>
      </c>
      <c r="M391" s="4">
        <f t="shared" si="41"/>
        <v>7.0732116799250626</v>
      </c>
      <c r="N391" s="4">
        <f t="shared" ref="N391:N454" si="46">N390+N$3*(M390-N390)</f>
        <v>3.7451936459216162</v>
      </c>
    </row>
    <row r="392" spans="1:14">
      <c r="A392" s="4">
        <f t="shared" si="42"/>
        <v>2236</v>
      </c>
      <c r="G392" s="4">
        <f>carbondioxide!L492</f>
        <v>1087.8610528679033</v>
      </c>
      <c r="H392" s="4">
        <f t="shared" si="43"/>
        <v>7.3573072286551593</v>
      </c>
      <c r="I392" s="4">
        <f t="shared" ref="I392:I455" si="47">I391+I$3*(I$4*H392-I391)+I$5*(J391-I391)</f>
        <v>7.0839697936491275</v>
      </c>
      <c r="J392" s="4">
        <f t="shared" si="44"/>
        <v>3.7640958748003643</v>
      </c>
      <c r="K392" s="4">
        <f>carbondioxide!S492</f>
        <v>1087.8611728059486</v>
      </c>
      <c r="L392" s="4">
        <f t="shared" si="45"/>
        <v>7.3573078184993363</v>
      </c>
      <c r="M392" s="4">
        <f t="shared" ref="M392:M455" si="48">M391+M$3*(M$4*L392-M391)+M$5*(N391-M391)</f>
        <v>7.0839705947853373</v>
      </c>
      <c r="N392" s="4">
        <f t="shared" si="46"/>
        <v>3.7640967883547556</v>
      </c>
    </row>
    <row r="393" spans="1:14">
      <c r="A393" s="4">
        <f t="shared" si="42"/>
        <v>2237</v>
      </c>
      <c r="G393" s="4">
        <f>carbondioxide!L493</f>
        <v>1088.6677251024439</v>
      </c>
      <c r="H393" s="4">
        <f t="shared" si="43"/>
        <v>7.3612728979319249</v>
      </c>
      <c r="I393" s="4">
        <f t="shared" si="47"/>
        <v>7.0946300256988311</v>
      </c>
      <c r="J393" s="4">
        <f t="shared" si="44"/>
        <v>3.7829527586594254</v>
      </c>
      <c r="K393" s="4">
        <f>carbondioxide!S493</f>
        <v>1088.6678447964164</v>
      </c>
      <c r="L393" s="4">
        <f t="shared" si="45"/>
        <v>7.3612734861396047</v>
      </c>
      <c r="M393" s="4">
        <f t="shared" si="48"/>
        <v>7.0946308244560266</v>
      </c>
      <c r="N393" s="4">
        <f t="shared" si="46"/>
        <v>3.7829536715752812</v>
      </c>
    </row>
    <row r="394" spans="1:14">
      <c r="A394" s="4">
        <f t="shared" si="42"/>
        <v>2238</v>
      </c>
      <c r="G394" s="4">
        <f>carbondioxide!L494</f>
        <v>1089.4639879480465</v>
      </c>
      <c r="H394" s="4">
        <f t="shared" si="43"/>
        <v>7.3651845129992974</v>
      </c>
      <c r="I394" s="4">
        <f t="shared" si="47"/>
        <v>7.1051928959298394</v>
      </c>
      <c r="J394" s="4">
        <f t="shared" si="44"/>
        <v>3.801763085536209</v>
      </c>
      <c r="K394" s="4">
        <f>carbondioxide!S494</f>
        <v>1089.4641073997193</v>
      </c>
      <c r="L394" s="4">
        <f t="shared" si="45"/>
        <v>7.3651850995872179</v>
      </c>
      <c r="M394" s="4">
        <f t="shared" si="48"/>
        <v>7.1051936923341268</v>
      </c>
      <c r="N394" s="4">
        <f t="shared" si="46"/>
        <v>3.8017639978036439</v>
      </c>
    </row>
    <row r="395" spans="1:14">
      <c r="A395" s="4">
        <f t="shared" si="42"/>
        <v>2239</v>
      </c>
      <c r="G395" s="4">
        <f>carbondioxide!L495</f>
        <v>1090.2500149318039</v>
      </c>
      <c r="H395" s="4">
        <f t="shared" si="43"/>
        <v>7.3690430417235522</v>
      </c>
      <c r="I395" s="4">
        <f t="shared" si="47"/>
        <v>7.1156597103633281</v>
      </c>
      <c r="J395" s="4">
        <f t="shared" si="44"/>
        <v>3.820526566859245</v>
      </c>
      <c r="K395" s="4">
        <f>carbondioxide!S495</f>
        <v>1090.2501341429304</v>
      </c>
      <c r="L395" s="4">
        <f t="shared" si="45"/>
        <v>7.3690436267081729</v>
      </c>
      <c r="M395" s="4">
        <f t="shared" si="48"/>
        <v>7.1156605044403642</v>
      </c>
      <c r="N395" s="4">
        <f t="shared" si="46"/>
        <v>3.820527478468577</v>
      </c>
    </row>
    <row r="396" spans="1:14">
      <c r="A396" s="4">
        <f t="shared" si="42"/>
        <v>2240</v>
      </c>
      <c r="G396" s="4">
        <f>carbondioxide!L496</f>
        <v>1091.0259764164002</v>
      </c>
      <c r="H396" s="4">
        <f t="shared" si="43"/>
        <v>7.3728494322345872</v>
      </c>
      <c r="I396" s="4">
        <f t="shared" si="47"/>
        <v>7.126031757704733</v>
      </c>
      <c r="J396" s="4">
        <f t="shared" si="44"/>
        <v>3.8392429231143481</v>
      </c>
      <c r="K396" s="4">
        <f>carbondioxide!S496</f>
        <v>1091.0260953887141</v>
      </c>
      <c r="L396" s="4">
        <f t="shared" si="45"/>
        <v>7.3728500156321033</v>
      </c>
      <c r="M396" s="4">
        <f t="shared" si="48"/>
        <v>7.1260325494797332</v>
      </c>
      <c r="N396" s="4">
        <f t="shared" si="46"/>
        <v>3.8392438340560968</v>
      </c>
    </row>
    <row r="397" spans="1:14">
      <c r="A397" s="4">
        <f t="shared" si="42"/>
        <v>2241</v>
      </c>
      <c r="G397" s="4">
        <f>carbondioxide!L497</f>
        <v>1091.7920396406521</v>
      </c>
      <c r="H397" s="4">
        <f t="shared" si="43"/>
        <v>7.376604613278416</v>
      </c>
      <c r="I397" s="4">
        <f t="shared" si="47"/>
        <v>7.1363103094115443</v>
      </c>
      <c r="J397" s="4">
        <f t="shared" si="44"/>
        <v>3.8579118836948214</v>
      </c>
      <c r="K397" s="4">
        <f>carbondioxide!S497</f>
        <v>1091.7921583758684</v>
      </c>
      <c r="L397" s="4">
        <f t="shared" si="45"/>
        <v>7.3766051951047604</v>
      </c>
      <c r="M397" s="4">
        <f t="shared" si="48"/>
        <v>7.1363110989092924</v>
      </c>
      <c r="N397" s="4">
        <f t="shared" si="46"/>
        <v>3.8579127939597031</v>
      </c>
    </row>
    <row r="398" spans="1:14">
      <c r="A398" s="4">
        <f t="shared" si="42"/>
        <v>2242</v>
      </c>
      <c r="G398" s="4">
        <f>carbondioxide!L498</f>
        <v>1092.5483687604669</v>
      </c>
      <c r="H398" s="4">
        <f t="shared" si="43"/>
        <v>7.3803094945662879</v>
      </c>
      <c r="I398" s="4">
        <f t="shared" si="47"/>
        <v>7.1464966197680306</v>
      </c>
      <c r="J398" s="4">
        <f t="shared" si="44"/>
        <v>3.8765331867528925</v>
      </c>
      <c r="K398" s="4">
        <f>carbondioxide!S498</f>
        <v>1092.5484872602815</v>
      </c>
      <c r="L398" s="4">
        <f t="shared" si="45"/>
        <v>7.3803100748371397</v>
      </c>
      <c r="M398" s="4">
        <f t="shared" si="48"/>
        <v>7.1464974070128848</v>
      </c>
      <c r="N398" s="4">
        <f t="shared" si="46"/>
        <v>3.8765340963318167</v>
      </c>
    </row>
    <row r="399" spans="1:14">
      <c r="A399" s="4">
        <f t="shared" si="42"/>
        <v>2243</v>
      </c>
      <c r="G399" s="4">
        <f>carbondioxide!L499</f>
        <v>1093.2951248901604</v>
      </c>
      <c r="H399" s="4">
        <f t="shared" si="43"/>
        <v>7.3839649671203791</v>
      </c>
      <c r="I399" s="4">
        <f t="shared" si="47"/>
        <v>7.1565919259665645</v>
      </c>
      <c r="J399" s="4">
        <f t="shared" si="44"/>
        <v>3.8951065790524186</v>
      </c>
      <c r="K399" s="4">
        <f>carbondioxide!S499</f>
        <v>1093.2952431562503</v>
      </c>
      <c r="L399" s="4">
        <f t="shared" si="45"/>
        <v>7.3839655458511633</v>
      </c>
      <c r="M399" s="4">
        <f t="shared" si="48"/>
        <v>7.1565927109824665</v>
      </c>
      <c r="N399" s="4">
        <f t="shared" si="46"/>
        <v>3.8951074879364853</v>
      </c>
    </row>
    <row r="400" spans="1:14">
      <c r="A400" s="4">
        <f t="shared" si="42"/>
        <v>2244</v>
      </c>
      <c r="G400" s="4">
        <f>carbondioxide!L500</f>
        <v>1094.0324661440832</v>
      </c>
      <c r="H400" s="4">
        <f t="shared" si="43"/>
        <v>7.3875719036159238</v>
      </c>
      <c r="I400" s="4">
        <f t="shared" si="47"/>
        <v>7.1665974481952484</v>
      </c>
      <c r="J400" s="4">
        <f t="shared" si="44"/>
        <v>3.9136318158228911</v>
      </c>
      <c r="K400" s="4">
        <f>carbondioxide!S500</f>
        <v>1094.0325841781073</v>
      </c>
      <c r="L400" s="4">
        <f t="shared" si="45"/>
        <v>7.3875724808218237</v>
      </c>
      <c r="M400" s="4">
        <f t="shared" si="48"/>
        <v>7.1665982310057306</v>
      </c>
      <c r="N400" s="4">
        <f t="shared" si="46"/>
        <v>3.9136327240033864</v>
      </c>
    </row>
    <row r="401" spans="1:14">
      <c r="A401" s="4">
        <f t="shared" si="42"/>
        <v>2245</v>
      </c>
      <c r="G401" s="4">
        <f>carbondioxide!L501</f>
        <v>1094.7605476785061</v>
      </c>
      <c r="H401" s="4">
        <f t="shared" si="43"/>
        <v>7.3911311587197481</v>
      </c>
      <c r="I401" s="4">
        <f t="shared" si="47"/>
        <v>7.1765143897315236</v>
      </c>
      <c r="J401" s="4">
        <f t="shared" si="44"/>
        <v>3.9321086606147659</v>
      </c>
      <c r="K401" s="4">
        <f>carbondioxide!S501</f>
        <v>1094.7606654821043</v>
      </c>
      <c r="L401" s="4">
        <f t="shared" si="45"/>
        <v>7.3911317344157013</v>
      </c>
      <c r="M401" s="4">
        <f t="shared" si="48"/>
        <v>7.1765151703597176</v>
      </c>
      <c r="N401" s="4">
        <f t="shared" si="46"/>
        <v>3.9321095680831597</v>
      </c>
    </row>
    <row r="402" spans="1:14">
      <c r="A402" s="4">
        <f t="shared" si="42"/>
        <v>2246</v>
      </c>
      <c r="G402" s="4">
        <f>carbondioxide!L502</f>
        <v>1095.4795217337155</v>
      </c>
      <c r="H402" s="4">
        <f t="shared" si="43"/>
        <v>7.3946435694250878</v>
      </c>
      <c r="I402" s="4">
        <f t="shared" si="47"/>
        <v>7.1863439370414772</v>
      </c>
      <c r="J402" s="4">
        <f t="shared" si="44"/>
        <v>3.9505368851561493</v>
      </c>
      <c r="K402" s="4">
        <f>carbondioxide!S502</f>
        <v>1095.4796393085105</v>
      </c>
      <c r="L402" s="4">
        <f t="shared" si="45"/>
        <v>7.3946441436257961</v>
      </c>
      <c r="M402" s="4">
        <f t="shared" si="48"/>
        <v>7.1863447155101214</v>
      </c>
      <c r="N402" s="4">
        <f t="shared" si="46"/>
        <v>3.9505377919040905</v>
      </c>
    </row>
    <row r="403" spans="1:14">
      <c r="A403" s="4">
        <f t="shared" si="42"/>
        <v>2247</v>
      </c>
      <c r="G403" s="4">
        <f>carbondioxide!L503</f>
        <v>1096.1895376762741</v>
      </c>
      <c r="H403" s="4">
        <f t="shared" si="43"/>
        <v>7.3981099553826439</v>
      </c>
      <c r="I403" s="4">
        <f t="shared" si="47"/>
        <v>7.1960872598845489</v>
      </c>
      <c r="J403" s="4">
        <f t="shared" si="44"/>
        <v>3.9689162692108582</v>
      </c>
      <c r="K403" s="4">
        <f>carbondioxide!S503</f>
        <v>1096.1896550238705</v>
      </c>
      <c r="L403" s="4">
        <f t="shared" si="45"/>
        <v>7.3981105281025856</v>
      </c>
      <c r="M403" s="4">
        <f t="shared" si="48"/>
        <v>7.196088036215996</v>
      </c>
      <c r="N403" s="4">
        <f t="shared" si="46"/>
        <v>3.9689171752301728</v>
      </c>
    </row>
    <row r="404" spans="1:14">
      <c r="A404" s="4">
        <f t="shared" si="42"/>
        <v>2248</v>
      </c>
      <c r="G404" s="4">
        <f>carbondioxide!L504</f>
        <v>1096.8907420414052</v>
      </c>
      <c r="H404" s="4">
        <f t="shared" si="43"/>
        <v>7.4015311192278386</v>
      </c>
      <c r="I404" s="4">
        <f t="shared" si="47"/>
        <v>7.2057455114233671</v>
      </c>
      <c r="J404" s="4">
        <f t="shared" si="44"/>
        <v>3.9872466004378846</v>
      </c>
      <c r="K404" s="4">
        <f>carbondioxide!S504</f>
        <v>1096.8908591633899</v>
      </c>
      <c r="L404" s="4">
        <f t="shared" si="45"/>
        <v>7.4015316904812556</v>
      </c>
      <c r="M404" s="4">
        <f t="shared" si="48"/>
        <v>7.2057462856395906</v>
      </c>
      <c r="N404" s="4">
        <f t="shared" si="46"/>
        <v>3.9872475057205725</v>
      </c>
    </row>
    <row r="405" spans="1:14">
      <c r="A405" s="4">
        <f t="shared" si="42"/>
        <v>2249</v>
      </c>
      <c r="G405" s="4">
        <f>carbondioxide!L505</f>
        <v>1097.583278575456</v>
      </c>
      <c r="H405" s="4">
        <f t="shared" si="43"/>
        <v>7.4049078469041403</v>
      </c>
      <c r="I405" s="4">
        <f t="shared" si="47"/>
        <v>7.2153198283384317</v>
      </c>
      <c r="J405" s="4">
        <f t="shared" si="44"/>
        <v>4.0055276742522823</v>
      </c>
      <c r="K405" s="4">
        <f>carbondioxide!S505</f>
        <v>1097.5833954733994</v>
      </c>
      <c r="L405" s="4">
        <f t="shared" si="45"/>
        <v>7.4049084167050614</v>
      </c>
      <c r="M405" s="4">
        <f t="shared" si="48"/>
        <v>7.2153206004610349</v>
      </c>
      <c r="N405" s="4">
        <f t="shared" si="46"/>
        <v>4.0055285787905124</v>
      </c>
    </row>
    <row r="406" spans="1:14">
      <c r="A406" s="4">
        <f t="shared" si="42"/>
        <v>2250</v>
      </c>
      <c r="G406" s="4">
        <f>carbondioxide!L506</f>
        <v>1098.2672882784043</v>
      </c>
      <c r="H406" s="4">
        <f t="shared" si="43"/>
        <v>7.4082409079824973</v>
      </c>
      <c r="I406" s="4">
        <f t="shared" si="47"/>
        <v>7.2248113309473831</v>
      </c>
      <c r="J406" s="4">
        <f t="shared" si="44"/>
        <v>4.0237592936874913</v>
      </c>
      <c r="K406" s="4">
        <f>carbondioxide!S506</f>
        <v>1098.2674049538584</v>
      </c>
      <c r="L406" s="4">
        <f t="shared" si="45"/>
        <v>7.4082414763447293</v>
      </c>
      <c r="M406" s="4">
        <f t="shared" si="48"/>
        <v>7.2248121009976041</v>
      </c>
      <c r="N406" s="4">
        <f t="shared" si="46"/>
        <v>4.0237601974736013</v>
      </c>
    </row>
    <row r="407" spans="1:14">
      <c r="A407" s="4">
        <f t="shared" si="42"/>
        <v>2251</v>
      </c>
      <c r="G407" s="4">
        <f>carbondioxide!L507</f>
        <v>1098.942909446368</v>
      </c>
      <c r="H407" s="4">
        <f t="shared" si="43"/>
        <v>7.4115310559767753</v>
      </c>
      <c r="I407" s="4">
        <f t="shared" si="47"/>
        <v>7.2342211233286022</v>
      </c>
      <c r="J407" s="4">
        <f t="shared" si="44"/>
        <v>4.0419412692591274</v>
      </c>
      <c r="K407" s="4">
        <f>carbondioxide!S507</f>
        <v>1098.9430259008691</v>
      </c>
      <c r="L407" s="4">
        <f t="shared" si="45"/>
        <v>7.4115316229139143</v>
      </c>
      <c r="M407" s="4">
        <f t="shared" si="48"/>
        <v>7.2342218913273229</v>
      </c>
      <c r="N407" s="4">
        <f t="shared" si="46"/>
        <v>4.0419421722856175</v>
      </c>
    </row>
    <row r="408" spans="1:14">
      <c r="A408" s="4">
        <f t="shared" si="42"/>
        <v>2252</v>
      </c>
      <c r="G408" s="4">
        <f>carbondioxide!L508</f>
        <v>1099.6102777140861</v>
      </c>
      <c r="H408" s="4">
        <f t="shared" si="43"/>
        <v>7.4147790286551762</v>
      </c>
      <c r="I408" s="4">
        <f t="shared" si="47"/>
        <v>7.2435502934488847</v>
      </c>
      <c r="J408" s="4">
        <f t="shared" si="44"/>
        <v>4.0600734188302416</v>
      </c>
      <c r="K408" s="4">
        <f>carbondioxide!S508</f>
        <v>1099.6103939491536</v>
      </c>
      <c r="L408" s="4">
        <f t="shared" si="45"/>
        <v>7.4147795941806089</v>
      </c>
      <c r="M408" s="4">
        <f t="shared" si="48"/>
        <v>7.2435510594166361</v>
      </c>
      <c r="N408" s="4">
        <f t="shared" si="46"/>
        <v>4.0600743210897745</v>
      </c>
    </row>
    <row r="409" spans="1:14">
      <c r="A409" s="4">
        <f t="shared" si="42"/>
        <v>2253</v>
      </c>
      <c r="G409" s="4">
        <f>carbondioxide!L509</f>
        <v>1100.2695260973328</v>
      </c>
      <c r="H409" s="4">
        <f t="shared" si="43"/>
        <v>7.4179855483476063</v>
      </c>
      <c r="I409" s="4">
        <f t="shared" si="47"/>
        <v>7.2527999132949548</v>
      </c>
      <c r="J409" s="4">
        <f t="shared" si="44"/>
        <v>4.0781555674780758</v>
      </c>
      <c r="K409" s="4">
        <f>carbondioxide!S509</f>
        <v>1100.2696421144692</v>
      </c>
      <c r="L409" s="4">
        <f t="shared" si="45"/>
        <v>7.4179861124745159</v>
      </c>
      <c r="M409" s="4">
        <f t="shared" si="48"/>
        <v>7.2528006772519253</v>
      </c>
      <c r="N409" s="4">
        <f t="shared" si="46"/>
        <v>4.0781564689634715</v>
      </c>
    </row>
    <row r="410" spans="1:14">
      <c r="A410" s="4">
        <f t="shared" si="42"/>
        <v>2254</v>
      </c>
      <c r="G410" s="4">
        <f>carbondioxide!L510</f>
        <v>1100.9207850352363</v>
      </c>
      <c r="H410" s="4">
        <f t="shared" si="43"/>
        <v>7.4211513222489618</v>
      </c>
      <c r="I410" s="4">
        <f t="shared" si="47"/>
        <v>7.2619710390085741</v>
      </c>
      <c r="J410" s="4">
        <f t="shared" si="44"/>
        <v>4.0961875473623159</v>
      </c>
      <c r="K410" s="4">
        <f>carbondioxide!S510</f>
        <v>1100.9209008359287</v>
      </c>
      <c r="L410" s="4">
        <f t="shared" si="45"/>
        <v>7.4211518849903326</v>
      </c>
      <c r="M410" s="4">
        <f t="shared" si="48"/>
        <v>7.2619718009746137</v>
      </c>
      <c r="N410" s="4">
        <f t="shared" si="46"/>
        <v>4.0961884480665498</v>
      </c>
    </row>
    <row r="411" spans="1:14">
      <c r="A411" s="4">
        <f t="shared" si="42"/>
        <v>2255</v>
      </c>
      <c r="G411" s="4">
        <f>carbondioxide!L511</f>
        <v>1101.564182432473</v>
      </c>
      <c r="H411" s="4">
        <f t="shared" si="43"/>
        <v>7.4242770427183169</v>
      </c>
      <c r="I411" s="4">
        <f t="shared" si="47"/>
        <v>7.2710647110250246</v>
      </c>
      <c r="J411" s="4">
        <f t="shared" si="44"/>
        <v>4.1141691975948671</v>
      </c>
      <c r="K411" s="4">
        <f>carbondioxide!S511</f>
        <v>1101.5642980181915</v>
      </c>
      <c r="L411" s="4">
        <f t="shared" si="45"/>
        <v>7.4242776040869343</v>
      </c>
      <c r="M411" s="4">
        <f t="shared" si="48"/>
        <v>7.2710654710196536</v>
      </c>
      <c r="N411" s="4">
        <f t="shared" si="46"/>
        <v>4.1141700975110673</v>
      </c>
    </row>
    <row r="412" spans="1:14">
      <c r="A412" s="4">
        <f t="shared" si="42"/>
        <v>2256</v>
      </c>
      <c r="G412" s="4">
        <f>carbondioxide!L512</f>
        <v>1102.1998437013031</v>
      </c>
      <c r="H412" s="4">
        <f t="shared" si="43"/>
        <v>7.4273633875739602</v>
      </c>
      <c r="I412" s="4">
        <f t="shared" si="47"/>
        <v>7.280081954214741</v>
      </c>
      <c r="J412" s="4">
        <f t="shared" si="44"/>
        <v>4.1321003641111504</v>
      </c>
      <c r="K412" s="4">
        <f>carbondioxide!S512</f>
        <v>1102.1999590735027</v>
      </c>
      <c r="L412" s="4">
        <f t="shared" si="45"/>
        <v>7.4273639475824202</v>
      </c>
      <c r="M412" s="4">
        <f t="shared" si="48"/>
        <v>7.2800827122571565</v>
      </c>
      <c r="N412" s="4">
        <f t="shared" si="46"/>
        <v>4.1321012632325962</v>
      </c>
    </row>
    <row r="413" spans="1:14">
      <c r="A413" s="4">
        <f t="shared" si="42"/>
        <v>2257</v>
      </c>
      <c r="G413" s="4">
        <f>carbondioxide!L513</f>
        <v>1102.8278918034293</v>
      </c>
      <c r="H413" s="4">
        <f t="shared" si="43"/>
        <v>7.4304110203843203</v>
      </c>
      <c r="I413" s="4">
        <f t="shared" si="47"/>
        <v>7.2890237780278797</v>
      </c>
      <c r="J413" s="4">
        <f t="shared" si="44"/>
        <v>4.149980899542939</v>
      </c>
      <c r="K413" s="4">
        <f>carbondioxide!S513</f>
        <v>1102.8280069635491</v>
      </c>
      <c r="L413" s="4">
        <f t="shared" si="45"/>
        <v>7.4304115790450247</v>
      </c>
      <c r="M413" s="4">
        <f t="shared" si="48"/>
        <v>7.2890245341369599</v>
      </c>
      <c r="N413" s="4">
        <f t="shared" si="46"/>
        <v>4.149981797863056</v>
      </c>
    </row>
    <row r="414" spans="1:14">
      <c r="A414" s="4">
        <f t="shared" si="42"/>
        <v>2258</v>
      </c>
      <c r="G414" s="4">
        <f>carbondioxide!L514</f>
        <v>1103.4484472916449</v>
      </c>
      <c r="H414" s="4">
        <f t="shared" si="43"/>
        <v>7.4334205907546966</v>
      </c>
      <c r="I414" s="4">
        <f t="shared" si="47"/>
        <v>7.2978911766416106</v>
      </c>
      <c r="J414" s="4">
        <f t="shared" si="44"/>
        <v>4.1678106630927338</v>
      </c>
      <c r="K414" s="4">
        <f>carbondioxide!S514</f>
        <v>1103.4485622411084</v>
      </c>
      <c r="L414" s="4">
        <f t="shared" si="45"/>
        <v>7.4334211480798711</v>
      </c>
      <c r="M414" s="4">
        <f t="shared" si="48"/>
        <v>7.297891930835922</v>
      </c>
      <c r="N414" s="4">
        <f t="shared" si="46"/>
        <v>4.1678115606050916</v>
      </c>
    </row>
    <row r="415" spans="1:14">
      <c r="A415" s="4">
        <f t="shared" si="42"/>
        <v>2259</v>
      </c>
      <c r="G415" s="4">
        <f>carbondioxide!L515</f>
        <v>1104.0616283512529</v>
      </c>
      <c r="H415" s="4">
        <f t="shared" si="43"/>
        <v>7.4363927346098668</v>
      </c>
      <c r="I415" s="4">
        <f t="shared" si="47"/>
        <v>7.3066851291099422</v>
      </c>
      <c r="J415" s="4">
        <f t="shared" si="44"/>
        <v>4.1855895204096916</v>
      </c>
      <c r="K415" s="4">
        <f>carbondioxide!S515</f>
        <v>1104.061743091469</v>
      </c>
      <c r="L415" s="4">
        <f t="shared" si="45"/>
        <v>7.4363932906115506</v>
      </c>
      <c r="M415" s="4">
        <f t="shared" si="48"/>
        <v>7.3066858814077458</v>
      </c>
      <c r="N415" s="4">
        <f t="shared" si="46"/>
        <v>4.1855904171080027</v>
      </c>
    </row>
    <row r="416" spans="1:14">
      <c r="A416" s="4">
        <f t="shared" si="42"/>
        <v>2260</v>
      </c>
      <c r="G416" s="4">
        <f>carbondioxide!L516</f>
        <v>1104.6675508412318</v>
      </c>
      <c r="H416" s="4">
        <f t="shared" si="43"/>
        <v>7.4393280744724866</v>
      </c>
      <c r="I416" s="4">
        <f t="shared" si="47"/>
        <v>7.3154065995158737</v>
      </c>
      <c r="J416" s="4">
        <f t="shared" si="44"/>
        <v>4.2033173434671092</v>
      </c>
      <c r="K416" s="4">
        <f>carbondioxide!S516</f>
        <v>1104.667665373594</v>
      </c>
      <c r="L416" s="4">
        <f t="shared" si="45"/>
        <v>7.4393286291625431</v>
      </c>
      <c r="M416" s="4">
        <f t="shared" si="48"/>
        <v>7.3154073499351311</v>
      </c>
      <c r="N416" s="4">
        <f t="shared" si="46"/>
        <v>4.2033182393452249</v>
      </c>
    </row>
    <row r="417" spans="1:14">
      <c r="A417" s="4">
        <f t="shared" si="42"/>
        <v>2261</v>
      </c>
      <c r="G417" s="4">
        <f>carbondioxide!L517</f>
        <v>1105.2663283351262</v>
      </c>
      <c r="H417" s="4">
        <f t="shared" si="43"/>
        <v>7.4422272197373402</v>
      </c>
      <c r="I417" s="4">
        <f t="shared" si="47"/>
        <v>7.324056537125692</v>
      </c>
      <c r="J417" s="4">
        <f t="shared" si="44"/>
        <v>4.2209940104414665</v>
      </c>
      <c r="K417" s="4">
        <f>carbondioxide!S517</f>
        <v>1105.2664426610136</v>
      </c>
      <c r="L417" s="4">
        <f t="shared" si="45"/>
        <v>7.4422277731274598</v>
      </c>
      <c r="M417" s="4">
        <f t="shared" si="48"/>
        <v>7.3240572856840709</v>
      </c>
      <c r="N417" s="4">
        <f t="shared" si="46"/>
        <v>4.2209949054933755</v>
      </c>
    </row>
    <row r="418" spans="1:14">
      <c r="A418" s="4">
        <f t="shared" si="42"/>
        <v>2262</v>
      </c>
      <c r="G418" s="4">
        <f>carbondioxide!L518</f>
        <v>1105.8580721616468</v>
      </c>
      <c r="H418" s="4">
        <f t="shared" si="43"/>
        <v>7.4450907669414272</v>
      </c>
      <c r="I418" s="4">
        <f t="shared" si="47"/>
        <v>7.3326358765452353</v>
      </c>
      <c r="J418" s="4">
        <f t="shared" si="44"/>
        <v>4.2386194055930329</v>
      </c>
      <c r="K418" s="4">
        <f>carbondioxide!S518</f>
        <v>1105.8581862824228</v>
      </c>
      <c r="L418" s="4">
        <f t="shared" si="45"/>
        <v>7.4450913190431258</v>
      </c>
      <c r="M418" s="4">
        <f t="shared" si="48"/>
        <v>7.3326366232601146</v>
      </c>
      <c r="N418" s="4">
        <f t="shared" si="46"/>
        <v>4.238620299812859</v>
      </c>
    </row>
    <row r="419" spans="1:14">
      <c r="A419" s="4">
        <f t="shared" si="42"/>
        <v>2263</v>
      </c>
      <c r="G419" s="4">
        <f>carbondioxide!L519</f>
        <v>1106.4428914449513</v>
      </c>
      <c r="H419" s="4">
        <f t="shared" si="43"/>
        <v>7.447919300029854</v>
      </c>
      <c r="I419" s="4">
        <f t="shared" si="47"/>
        <v>7.3411455378779351</v>
      </c>
      <c r="J419" s="4">
        <f t="shared" si="44"/>
        <v>4.2561934191480413</v>
      </c>
      <c r="K419" s="4">
        <f>carbondioxide!S519</f>
        <v>1106.4430053619662</v>
      </c>
      <c r="L419" s="4">
        <f t="shared" si="45"/>
        <v>7.4479198508544853</v>
      </c>
      <c r="M419" s="4">
        <f t="shared" si="48"/>
        <v>7.3411462827664113</v>
      </c>
      <c r="N419" s="4">
        <f t="shared" si="46"/>
        <v>4.2561943125300399</v>
      </c>
    </row>
    <row r="420" spans="1:14">
      <c r="A420" s="4">
        <f t="shared" si="42"/>
        <v>2264</v>
      </c>
      <c r="G420" s="4">
        <f>carbondioxide!L520</f>
        <v>1107.0208931446045</v>
      </c>
      <c r="H420" s="4">
        <f t="shared" si="43"/>
        <v>7.4507133906176106</v>
      </c>
      <c r="I420" s="4">
        <f t="shared" si="47"/>
        <v>7.3495864268844802</v>
      </c>
      <c r="J420" s="4">
        <f t="shared" si="44"/>
        <v>4.2737159471824269</v>
      </c>
      <c r="K420" s="4">
        <f>carbondioxide!S520</f>
        <v>1107.0210068591932</v>
      </c>
      <c r="L420" s="4">
        <f t="shared" si="45"/>
        <v>7.4507139401763611</v>
      </c>
      <c r="M420" s="4">
        <f t="shared" si="48"/>
        <v>7.3495871699633737</v>
      </c>
      <c r="N420" s="4">
        <f t="shared" si="46"/>
        <v>4.2737168397209828</v>
      </c>
    </row>
    <row r="421" spans="1:14">
      <c r="A421" s="4">
        <f t="shared" si="42"/>
        <v>2265</v>
      </c>
      <c r="G421" s="4">
        <f>carbondioxide!L521</f>
        <v>1107.5921820951846</v>
      </c>
      <c r="H421" s="4">
        <f t="shared" si="43"/>
        <v>7.4534735982471707</v>
      </c>
      <c r="I421" s="4">
        <f t="shared" si="47"/>
        <v>7.357959435143937</v>
      </c>
      <c r="J421" s="4">
        <f t="shared" si="44"/>
        <v>4.2911868915071345</v>
      </c>
      <c r="K421" s="4">
        <f>carbondioxide!S521</f>
        <v>1107.5922956086688</v>
      </c>
      <c r="L421" s="4">
        <f t="shared" si="45"/>
        <v>7.4534741465510663</v>
      </c>
      <c r="M421" s="4">
        <f t="shared" si="48"/>
        <v>7.3579601764297937</v>
      </c>
      <c r="N421" s="4">
        <f t="shared" si="46"/>
        <v>4.2911877831967598</v>
      </c>
    </row>
    <row r="422" spans="1:14">
      <c r="A422" s="4">
        <f t="shared" si="42"/>
        <v>2266</v>
      </c>
      <c r="G422" s="4">
        <f>carbondioxide!L522</f>
        <v>1108.1568610455347</v>
      </c>
      <c r="H422" s="4">
        <f t="shared" si="43"/>
        <v>7.4562004706419733</v>
      </c>
      <c r="I422" s="4">
        <f t="shared" si="47"/>
        <v>7.3662654402161545</v>
      </c>
      <c r="J422" s="4">
        <f t="shared" si="44"/>
        <v>4.3086061595549916</v>
      </c>
      <c r="K422" s="4">
        <f>carbondioxide!S522</f>
        <v>1108.1569743592213</v>
      </c>
      <c r="L422" s="4">
        <f t="shared" si="45"/>
        <v>7.4562010177018827</v>
      </c>
      <c r="M422" s="4">
        <f t="shared" si="48"/>
        <v>7.3662661797252564</v>
      </c>
      <c r="N422" s="4">
        <f t="shared" si="46"/>
        <v>4.3086070503903233</v>
      </c>
    </row>
    <row r="423" spans="1:14">
      <c r="A423" s="4">
        <f t="shared" si="42"/>
        <v>2267</v>
      </c>
      <c r="G423" s="4">
        <f>carbondioxide!L523</f>
        <v>1108.7150306976364</v>
      </c>
      <c r="H423" s="4">
        <f t="shared" si="43"/>
        <v>7.4588945439557897</v>
      </c>
      <c r="I423" s="4">
        <f t="shared" si="47"/>
        <v>7.374505305805326</v>
      </c>
      <c r="J423" s="4">
        <f t="shared" si="44"/>
        <v>4.3259736642691466</v>
      </c>
      <c r="K423" s="4">
        <f>carbondioxide!S523</f>
        <v>1108.715143812819</v>
      </c>
      <c r="L423" s="4">
        <f t="shared" si="45"/>
        <v>7.4588950897824251</v>
      </c>
      <c r="M423" s="4">
        <f t="shared" si="48"/>
        <v>7.3745060435536924</v>
      </c>
      <c r="N423" s="4">
        <f t="shared" si="46"/>
        <v>4.3259745542449455</v>
      </c>
    </row>
    <row r="424" spans="1:14">
      <c r="A424" s="4">
        <f t="shared" si="42"/>
        <v>2268</v>
      </c>
      <c r="G424" s="4">
        <f>carbondioxide!L524</f>
        <v>1109.2667897450974</v>
      </c>
      <c r="H424" s="4">
        <f t="shared" si="43"/>
        <v>7.4615563430179837</v>
      </c>
      <c r="I424" s="4">
        <f t="shared" si="47"/>
        <v>7.3826798819245356</v>
      </c>
      <c r="J424" s="4">
        <f t="shared" si="44"/>
        <v>4.3432893239930719</v>
      </c>
      <c r="K424" s="4">
        <f>carbondioxide!S524</f>
        <v>1109.2669026630567</v>
      </c>
      <c r="L424" s="4">
        <f t="shared" si="45"/>
        <v>7.4615568876219118</v>
      </c>
      <c r="M424" s="4">
        <f t="shared" si="48"/>
        <v>7.3826806179279298</v>
      </c>
      <c r="N424" s="4">
        <f t="shared" si="46"/>
        <v>4.3432902131042193</v>
      </c>
    </row>
    <row r="425" spans="1:14">
      <c r="A425" s="4">
        <f t="shared" si="42"/>
        <v>2269</v>
      </c>
      <c r="G425" s="4">
        <f>carbondioxide!L525</f>
        <v>1109.8122349112414</v>
      </c>
      <c r="H425" s="4">
        <f t="shared" si="43"/>
        <v>7.4641863815747138</v>
      </c>
      <c r="I425" s="4">
        <f t="shared" si="47"/>
        <v>7.3907900050611666</v>
      </c>
      <c r="J425" s="4">
        <f t="shared" si="44"/>
        <v>4.3605530623621229</v>
      </c>
      <c r="K425" s="4">
        <f>carbondioxide!S525</f>
        <v>1109.8123476332439</v>
      </c>
      <c r="L425" s="4">
        <f t="shared" si="45"/>
        <v>7.4641869249663468</v>
      </c>
      <c r="M425" s="4">
        <f t="shared" si="48"/>
        <v>7.3907907393351007</v>
      </c>
      <c r="N425" s="4">
        <f t="shared" si="46"/>
        <v>4.3605539506036175</v>
      </c>
    </row>
    <row r="426" spans="1:14">
      <c r="A426" s="4">
        <f t="shared" ref="A426:A456" si="49">1+A425</f>
        <v>2270</v>
      </c>
      <c r="G426" s="4">
        <f>carbondioxide!L526</f>
        <v>1110.3514609867846</v>
      </c>
      <c r="H426" s="4">
        <f t="shared" si="43"/>
        <v>7.4667851625260555</v>
      </c>
      <c r="I426" s="4">
        <f t="shared" si="47"/>
        <v>7.3988364983430257</v>
      </c>
      <c r="J426" s="4">
        <f t="shared" si="44"/>
        <v>4.3777648081966536</v>
      </c>
      <c r="K426" s="4">
        <f>carbondioxide!S526</f>
        <v>1110.3515735140838</v>
      </c>
      <c r="L426" s="4">
        <f t="shared" si="45"/>
        <v>7.4667857047156625</v>
      </c>
      <c r="M426" s="4">
        <f t="shared" si="48"/>
        <v>7.3988372309027648</v>
      </c>
      <c r="N426" s="4">
        <f t="shared" si="46"/>
        <v>4.3777656955636122</v>
      </c>
    </row>
    <row r="427" spans="1:14">
      <c r="A427" s="4">
        <f t="shared" si="49"/>
        <v>2271</v>
      </c>
      <c r="G427" s="4">
        <f>carbondioxide!L527</f>
        <v>1110.8845608670958</v>
      </c>
      <c r="H427" s="4">
        <f t="shared" si="43"/>
        <v>7.4693531781591238</v>
      </c>
      <c r="I427" s="4">
        <f t="shared" si="47"/>
        <v>7.4068201717050615</v>
      </c>
      <c r="J427" s="4">
        <f t="shared" si="44"/>
        <v>4.3949244953966851</v>
      </c>
      <c r="K427" s="4">
        <f>carbondioxide!S527</f>
        <v>1110.8846732009324</v>
      </c>
      <c r="L427" s="4">
        <f t="shared" si="45"/>
        <v>7.4693537191568256</v>
      </c>
      <c r="M427" s="4">
        <f t="shared" si="48"/>
        <v>7.40682090256563</v>
      </c>
      <c r="N427" s="4">
        <f t="shared" si="46"/>
        <v>4.3949253818843381</v>
      </c>
    </row>
    <row r="428" spans="1:14">
      <c r="A428" s="4">
        <f t="shared" si="49"/>
        <v>2272</v>
      </c>
      <c r="G428" s="4">
        <f>carbondioxide!L528</f>
        <v>1111.4116255890256</v>
      </c>
      <c r="H428" s="4">
        <f t="shared" si="43"/>
        <v>7.4718909103771605</v>
      </c>
      <c r="I428" s="4">
        <f t="shared" si="47"/>
        <v>7.4147418220565369</v>
      </c>
      <c r="J428" s="4">
        <f t="shared" si="44"/>
        <v>4.4120320628381169</v>
      </c>
      <c r="K428" s="4">
        <f>carbondioxide!S528</f>
        <v>1111.4117377306268</v>
      </c>
      <c r="L428" s="4">
        <f t="shared" si="45"/>
        <v>7.4718914501929428</v>
      </c>
      <c r="M428" s="4">
        <f t="shared" si="48"/>
        <v>7.4147425512327212</v>
      </c>
      <c r="N428" s="4">
        <f t="shared" si="46"/>
        <v>4.4120329484418077</v>
      </c>
    </row>
    <row r="429" spans="1:14">
      <c r="A429" s="4">
        <f t="shared" si="49"/>
        <v>2273</v>
      </c>
      <c r="G429" s="4">
        <f>carbondioxide!L529</f>
        <v>1111.9327443672992</v>
      </c>
      <c r="H429" s="4">
        <f t="shared" si="43"/>
        <v>7.4743988309246836</v>
      </c>
      <c r="I429" s="4">
        <f t="shared" si="47"/>
        <v>7.4226022334485515</v>
      </c>
      <c r="J429" s="4">
        <f t="shared" si="44"/>
        <v>4.4290874542704772</v>
      </c>
      <c r="K429" s="4">
        <f>carbondioxide!S529</f>
        <v>1111.9328563178801</v>
      </c>
      <c r="L429" s="4">
        <f t="shared" si="45"/>
        <v>7.4743993695683937</v>
      </c>
      <c r="M429" s="4">
        <f t="shared" si="48"/>
        <v>7.4226029609549053</v>
      </c>
      <c r="N429" s="4">
        <f t="shared" si="46"/>
        <v>4.4290883389856601</v>
      </c>
    </row>
    <row r="430" spans="1:14">
      <c r="A430" s="4">
        <f t="shared" si="49"/>
        <v>2274</v>
      </c>
      <c r="G430" s="4">
        <f>carbondioxide!L530</f>
        <v>1112.4480046304639</v>
      </c>
      <c r="H430" s="4">
        <f t="shared" si="43"/>
        <v>7.4768774016086628</v>
      </c>
      <c r="I430" s="4">
        <f t="shared" si="47"/>
        <v>7.4304021772417839</v>
      </c>
      <c r="J430" s="4">
        <f t="shared" si="44"/>
        <v>4.4460906182162088</v>
      </c>
      <c r="K430" s="4">
        <f>carbondioxide!S530</f>
        <v>1112.4481163912269</v>
      </c>
      <c r="L430" s="4">
        <f t="shared" si="45"/>
        <v>7.4768779390900102</v>
      </c>
      <c r="M430" s="4">
        <f t="shared" si="48"/>
        <v>7.4304029030926344</v>
      </c>
      <c r="N430" s="4">
        <f t="shared" si="46"/>
        <v>4.4460915020384455</v>
      </c>
    </row>
    <row r="431" spans="1:14">
      <c r="A431" s="4">
        <f t="shared" si="49"/>
        <v>2275</v>
      </c>
      <c r="G431" s="4">
        <f>carbondioxide!L531</f>
        <v>1112.9574920563862</v>
      </c>
      <c r="H431" s="4">
        <f t="shared" si="43"/>
        <v>7.4793270745157932</v>
      </c>
      <c r="I431" s="4">
        <f t="shared" si="47"/>
        <v>7.4381424122743578</v>
      </c>
      <c r="J431" s="4">
        <f t="shared" si="44"/>
        <v>4.4630415078714742</v>
      </c>
      <c r="K431" s="4">
        <f>carbondioxide!S531</f>
        <v>1112.9576036285212</v>
      </c>
      <c r="L431" s="4">
        <f t="shared" si="45"/>
        <v>7.4793276108443569</v>
      </c>
      <c r="M431" s="4">
        <f t="shared" si="48"/>
        <v>7.4381431364838075</v>
      </c>
      <c r="N431" s="4">
        <f t="shared" si="46"/>
        <v>4.4630423907964332</v>
      </c>
    </row>
    <row r="432" spans="1:14">
      <c r="A432" s="4">
        <f t="shared" si="49"/>
        <v>2276</v>
      </c>
      <c r="G432" s="4">
        <f>carbondioxide!L532</f>
        <v>1113.4612906072912</v>
      </c>
      <c r="H432" s="4">
        <f t="shared" si="43"/>
        <v>7.4817482922258955</v>
      </c>
      <c r="I432" s="4">
        <f t="shared" si="47"/>
        <v>7.4458236850297048</v>
      </c>
      <c r="J432" s="4">
        <f t="shared" si="44"/>
        <v>4.4799400810084826</v>
      </c>
      <c r="K432" s="4">
        <f>carbondioxide!S532</f>
        <v>1113.4614019919759</v>
      </c>
      <c r="L432" s="4">
        <f t="shared" si="45"/>
        <v>7.4817488274111232</v>
      </c>
      <c r="M432" s="4">
        <f t="shared" si="48"/>
        <v>7.4458244076116369</v>
      </c>
      <c r="N432" s="4">
        <f t="shared" si="46"/>
        <v>4.4799409630319378</v>
      </c>
    </row>
    <row r="433" spans="1:14">
      <c r="A433" s="4">
        <f t="shared" si="49"/>
        <v>2277</v>
      </c>
      <c r="G433" s="4">
        <f>carbondioxide!L533</f>
        <v>1113.9594825643394</v>
      </c>
      <c r="H433" s="4">
        <f t="shared" si="43"/>
        <v>7.4841414880214607</v>
      </c>
      <c r="I433" s="4">
        <f t="shared" si="47"/>
        <v>7.4534467298043419</v>
      </c>
      <c r="J433" s="4">
        <f t="shared" si="44"/>
        <v>4.4967862998793233</v>
      </c>
      <c r="K433" s="4">
        <f>carbondioxide!S533</f>
        <v>1113.9595937627391</v>
      </c>
      <c r="L433" s="4">
        <f t="shared" si="45"/>
        <v>7.4841420220726684</v>
      </c>
      <c r="M433" s="4">
        <f t="shared" si="48"/>
        <v>7.4534474507724253</v>
      </c>
      <c r="N433" s="4">
        <f t="shared" si="46"/>
        <v>4.4967871809971509</v>
      </c>
    </row>
    <row r="434" spans="1:14">
      <c r="A434" s="4">
        <f t="shared" si="49"/>
        <v>2278</v>
      </c>
      <c r="G434" s="4">
        <f>carbondioxide!L534</f>
        <v>1114.4521485617365</v>
      </c>
      <c r="H434" s="4">
        <f t="shared" si="43"/>
        <v>7.48650708609338</v>
      </c>
      <c r="I434" s="4">
        <f t="shared" si="47"/>
        <v>7.4610122688754545</v>
      </c>
      <c r="J434" s="4">
        <f t="shared" si="44"/>
        <v>4.5135801311212971</v>
      </c>
      <c r="K434" s="4">
        <f>carbondioxide!S534</f>
        <v>1114.4522595750054</v>
      </c>
      <c r="L434" s="4">
        <f t="shared" si="45"/>
        <v>7.4865076190197684</v>
      </c>
      <c r="M434" s="4">
        <f t="shared" si="48"/>
        <v>7.4610129882431471</v>
      </c>
      <c r="N434" s="4">
        <f t="shared" si="46"/>
        <v>4.5135810113294745</v>
      </c>
    </row>
    <row r="435" spans="1:14">
      <c r="A435" s="4">
        <f t="shared" si="49"/>
        <v>2279</v>
      </c>
      <c r="G435" s="4">
        <f>carbondioxide!L535</f>
        <v>1114.9393676203738</v>
      </c>
      <c r="H435" s="4">
        <f t="shared" si="43"/>
        <v>7.4888455017429321</v>
      </c>
      <c r="I435" s="4">
        <f t="shared" si="47"/>
        <v>7.4685210126681953</v>
      </c>
      <c r="J435" s="4">
        <f t="shared" si="44"/>
        <v>4.5303215456637407</v>
      </c>
      <c r="K435" s="4">
        <f>carbondioxide!S535</f>
        <v>1114.9394784496535</v>
      </c>
      <c r="L435" s="4">
        <f t="shared" si="45"/>
        <v>7.4888460335535703</v>
      </c>
      <c r="M435" s="4">
        <f t="shared" si="48"/>
        <v>7.4685217304487477</v>
      </c>
      <c r="N435" s="4">
        <f t="shared" si="46"/>
        <v>4.530322424958344</v>
      </c>
    </row>
    <row r="436" spans="1:14">
      <c r="A436" s="4">
        <f t="shared" si="49"/>
        <v>2280</v>
      </c>
      <c r="G436" s="4">
        <f>carbondioxide!L536</f>
        <v>1115.4212171809913</v>
      </c>
      <c r="H436" s="4">
        <f t="shared" si="43"/>
        <v>7.4911571415799845</v>
      </c>
      <c r="I436" s="4">
        <f t="shared" si="47"/>
        <v>7.4759736599226052</v>
      </c>
      <c r="J436" s="4">
        <f t="shared" si="44"/>
        <v>4.5470105186363261</v>
      </c>
      <c r="K436" s="4">
        <f>carbondioxide!S536</f>
        <v>1115.4213278274119</v>
      </c>
      <c r="L436" s="4">
        <f t="shared" si="45"/>
        <v>7.4911576722838227</v>
      </c>
      <c r="M436" s="4">
        <f t="shared" si="48"/>
        <v>7.4759743761290656</v>
      </c>
      <c r="N436" s="4">
        <f t="shared" si="46"/>
        <v>4.5470113970135291</v>
      </c>
    </row>
    <row r="437" spans="1:14">
      <c r="A437" s="4">
        <f t="shared" si="49"/>
        <v>2281</v>
      </c>
      <c r="G437" s="4">
        <f>carbondioxide!L537</f>
        <v>1115.8977731368664</v>
      </c>
      <c r="H437" s="4">
        <f t="shared" si="43"/>
        <v>7.4934424037175464</v>
      </c>
      <c r="I437" s="4">
        <f t="shared" si="47"/>
        <v>7.4833708978600768</v>
      </c>
      <c r="J437" s="4">
        <f t="shared" si="44"/>
        <v>4.5636470292788323</v>
      </c>
      <c r="K437" s="4">
        <f>carbondioxide!S537</f>
        <v>1115.8978836015472</v>
      </c>
      <c r="L437" s="4">
        <f t="shared" si="45"/>
        <v>7.4934429333234176</v>
      </c>
      <c r="M437" s="4">
        <f t="shared" si="48"/>
        <v>7.4833716125052945</v>
      </c>
      <c r="N437" s="4">
        <f t="shared" si="46"/>
        <v>4.5636479067349054</v>
      </c>
    </row>
    <row r="438" spans="1:14">
      <c r="A438" s="4">
        <f t="shared" si="49"/>
        <v>2282</v>
      </c>
      <c r="G438" s="4">
        <f>carbondioxide!L538</f>
        <v>1116.3691098660224</v>
      </c>
      <c r="H438" s="4">
        <f t="shared" si="43"/>
        <v>7.4957016779626278</v>
      </c>
      <c r="I438" s="4">
        <f t="shared" si="47"/>
        <v>7.4907134023492743</v>
      </c>
      <c r="J438" s="4">
        <f t="shared" si="44"/>
        <v>4.5802310608523733</v>
      </c>
      <c r="K438" s="4">
        <f>carbondioxide!S538</f>
        <v>1116.3692201500701</v>
      </c>
      <c r="L438" s="4">
        <f t="shared" si="45"/>
        <v>7.4957022064792449</v>
      </c>
      <c r="M438" s="4">
        <f t="shared" si="48"/>
        <v>7.4907141154459049</v>
      </c>
      <c r="N438" s="4">
        <f t="shared" si="46"/>
        <v>4.5802319373836813</v>
      </c>
    </row>
    <row r="439" spans="1:14">
      <c r="A439" s="4">
        <f t="shared" si="49"/>
        <v>2283</v>
      </c>
      <c r="G439" s="4">
        <f>carbondioxide!L539</f>
        <v>1116.835300262956</v>
      </c>
      <c r="H439" s="4">
        <f t="shared" si="43"/>
        <v>7.4979353460035032</v>
      </c>
      <c r="I439" s="4">
        <f t="shared" si="47"/>
        <v>7.4980018380714384</v>
      </c>
      <c r="J439" s="4">
        <f t="shared" si="44"/>
        <v>4.5967626005520756</v>
      </c>
      <c r="K439" s="4">
        <f>carbondioxide!S539</f>
        <v>1116.8354103674674</v>
      </c>
      <c r="L439" s="4">
        <f t="shared" si="45"/>
        <v>7.497935873439471</v>
      </c>
      <c r="M439" s="4">
        <f t="shared" si="48"/>
        <v>7.498002549631944</v>
      </c>
      <c r="N439" s="4">
        <f t="shared" si="46"/>
        <v>4.5967634761550746</v>
      </c>
    </row>
    <row r="440" spans="1:14">
      <c r="A440" s="4">
        <f t="shared" si="49"/>
        <v>2284</v>
      </c>
      <c r="G440" s="4">
        <f>carbondioxide!L540</f>
        <v>1117.296415769883</v>
      </c>
      <c r="H440" s="4">
        <f t="shared" si="43"/>
        <v>7.5001437815933887</v>
      </c>
      <c r="I440" s="4">
        <f t="shared" si="47"/>
        <v>7.505236858684988</v>
      </c>
      <c r="J440" s="4">
        <f t="shared" si="44"/>
        <v>4.6132416394211857</v>
      </c>
      <c r="K440" s="4">
        <f>carbondioxide!S540</f>
        <v>1117.296525695943</v>
      </c>
      <c r="L440" s="4">
        <f t="shared" si="45"/>
        <v>7.5001443079571954</v>
      </c>
      <c r="M440" s="4">
        <f t="shared" si="48"/>
        <v>7.5052375687216459</v>
      </c>
      <c r="N440" s="4">
        <f t="shared" si="46"/>
        <v>4.6132425140924234</v>
      </c>
    </row>
    <row r="441" spans="1:14">
      <c r="A441" s="4">
        <f t="shared" si="49"/>
        <v>2285</v>
      </c>
      <c r="G441" s="4">
        <f>carbondioxide!L541</f>
        <v>1117.7525264075014</v>
      </c>
      <c r="H441" s="4">
        <f t="shared" si="43"/>
        <v>7.5023273507305879</v>
      </c>
      <c r="I441" s="4">
        <f t="shared" si="47"/>
        <v>7.5124191069893698</v>
      </c>
      <c r="J441" s="4">
        <f t="shared" si="44"/>
        <v>4.6296681722666042</v>
      </c>
      <c r="K441" s="4">
        <f>carbondioxide!S541</f>
        <v>1117.7526361561841</v>
      </c>
      <c r="L441" s="4">
        <f t="shared" si="45"/>
        <v>7.5023278760306074</v>
      </c>
      <c r="M441" s="4">
        <f t="shared" si="48"/>
        <v>7.5124198155142716</v>
      </c>
      <c r="N441" s="4">
        <f t="shared" si="46"/>
        <v>4.629669046002717</v>
      </c>
    </row>
    <row r="442" spans="1:14">
      <c r="A442" s="4">
        <f t="shared" si="49"/>
        <v>2286</v>
      </c>
      <c r="G442" s="4">
        <f>carbondioxide!L542</f>
        <v>1118.2037008052698</v>
      </c>
      <c r="H442" s="4">
        <f t="shared" si="43"/>
        <v>7.5044864118351331</v>
      </c>
      <c r="I442" s="4">
        <f t="shared" si="47"/>
        <v>7.5195492150880652</v>
      </c>
      <c r="J442" s="4">
        <f t="shared" si="44"/>
        <v>4.6460421975758299</v>
      </c>
      <c r="K442" s="4">
        <f>carbondioxide!S542</f>
        <v>1118.2038103776388</v>
      </c>
      <c r="L442" s="4">
        <f t="shared" si="45"/>
        <v>7.5044869360796378</v>
      </c>
      <c r="M442" s="4">
        <f t="shared" si="48"/>
        <v>7.5195499221131232</v>
      </c>
      <c r="N442" s="4">
        <f t="shared" si="46"/>
        <v>4.6460430703735422</v>
      </c>
    </row>
    <row r="443" spans="1:14">
      <c r="A443" s="4">
        <f t="shared" si="49"/>
        <v>2287</v>
      </c>
      <c r="G443" s="4">
        <f>carbondioxide!L543</f>
        <v>1118.6500062312057</v>
      </c>
      <c r="H443" s="4">
        <f t="shared" si="43"/>
        <v>7.5066213159220041</v>
      </c>
      <c r="I443" s="4">
        <f t="shared" si="47"/>
        <v>7.5266278045507118</v>
      </c>
      <c r="J443" s="4">
        <f t="shared" si="44"/>
        <v>4.6623637174352996</v>
      </c>
      <c r="K443" s="4">
        <f>carbondioxide!S543</f>
        <v>1118.6501156283136</v>
      </c>
      <c r="L443" s="4">
        <f t="shared" si="45"/>
        <v>7.5066218391191564</v>
      </c>
      <c r="M443" s="4">
        <f t="shared" si="48"/>
        <v>7.5266285100876598</v>
      </c>
      <c r="N443" s="4">
        <f t="shared" si="46"/>
        <v>4.6623645892914229</v>
      </c>
    </row>
    <row r="444" spans="1:14">
      <c r="A444" s="4">
        <f t="shared" si="49"/>
        <v>2288</v>
      </c>
      <c r="G444" s="4">
        <f>carbondioxide!L544</f>
        <v>1119.091508621198</v>
      </c>
      <c r="H444" s="4">
        <f t="shared" si="43"/>
        <v>7.5087324067709069</v>
      </c>
      <c r="I444" s="4">
        <f t="shared" si="47"/>
        <v>7.5336554865742604</v>
      </c>
      <c r="J444" s="4">
        <f t="shared" si="44"/>
        <v>4.6786327374501155</v>
      </c>
      <c r="K444" s="4">
        <f>carbondioxide!S544</f>
        <v>1119.0916178440875</v>
      </c>
      <c r="L444" s="4">
        <f t="shared" si="45"/>
        <v>7.5087329289287696</v>
      </c>
      <c r="M444" s="4">
        <f t="shared" si="48"/>
        <v>7.5336561906346597</v>
      </c>
      <c r="N444" s="4">
        <f t="shared" si="46"/>
        <v>4.6786336083615456</v>
      </c>
    </row>
    <row r="445" spans="1:14">
      <c r="A445" s="4">
        <f t="shared" si="49"/>
        <v>2289</v>
      </c>
      <c r="G445" s="4">
        <f>carbondioxide!L545</f>
        <v>1119.5282726078422</v>
      </c>
      <c r="H445" s="4">
        <f t="shared" si="43"/>
        <v>7.5108200210927203</v>
      </c>
      <c r="I445" s="4">
        <f t="shared" si="47"/>
        <v>7.5406328621431298</v>
      </c>
      <c r="J445" s="4">
        <f t="shared" si="44"/>
        <v>4.6948492666651411</v>
      </c>
      <c r="K445" s="4">
        <f>carbondioxide!S545</f>
        <v>1119.5283816575452</v>
      </c>
      <c r="L445" s="4">
        <f t="shared" si="45"/>
        <v>7.5108205422192498</v>
      </c>
      <c r="M445" s="4">
        <f t="shared" si="48"/>
        <v>7.5406335647383713</v>
      </c>
      <c r="N445" s="4">
        <f t="shared" si="46"/>
        <v>4.6948501366288573</v>
      </c>
    </row>
    <row r="446" spans="1:14">
      <c r="A446" s="4">
        <f t="shared" si="49"/>
        <v>2290</v>
      </c>
      <c r="G446" s="4">
        <f>carbondioxide!L546</f>
        <v>1119.9603615487913</v>
      </c>
      <c r="H446" s="4">
        <f t="shared" si="43"/>
        <v>7.5128844886926061</v>
      </c>
      <c r="I446" s="4">
        <f t="shared" si="47"/>
        <v>7.5475605221882871</v>
      </c>
      <c r="J446" s="4">
        <f t="shared" si="44"/>
        <v>4.7110133174874562</v>
      </c>
      <c r="K446" s="4">
        <f>carbondioxide!S546</f>
        <v>1119.9604704263288</v>
      </c>
      <c r="L446" s="4">
        <f t="shared" si="45"/>
        <v>7.5128850087956529</v>
      </c>
      <c r="M446" s="4">
        <f t="shared" si="48"/>
        <v>7.5475612233295948</v>
      </c>
      <c r="N446" s="4">
        <f t="shared" si="46"/>
        <v>4.7110141865005195</v>
      </c>
    </row>
    <row r="447" spans="1:14">
      <c r="A447" s="4">
        <f t="shared" si="49"/>
        <v>2291</v>
      </c>
      <c r="G447" s="4">
        <f>carbondioxide!L547</f>
        <v>1120.3878375546292</v>
      </c>
      <c r="H447" s="4">
        <f t="shared" si="43"/>
        <v>7.5149261326298316</v>
      </c>
      <c r="I447" s="4">
        <f t="shared" si="47"/>
        <v>7.5544390477452126</v>
      </c>
      <c r="J447" s="4">
        <f t="shared" si="44"/>
        <v>4.7271249056101565</v>
      </c>
      <c r="K447" s="4">
        <f>carbondioxide!S547</f>
        <v>1120.3879462610134</v>
      </c>
      <c r="L447" s="4">
        <f t="shared" si="45"/>
        <v>7.5149266517171585</v>
      </c>
      <c r="M447" s="4">
        <f t="shared" si="48"/>
        <v>7.5544397474436478</v>
      </c>
      <c r="N447" s="4">
        <f t="shared" si="46"/>
        <v>4.7271257736697088</v>
      </c>
    </row>
    <row r="448" spans="1:14">
      <c r="A448" s="4">
        <f t="shared" si="49"/>
        <v>2292</v>
      </c>
      <c r="G448" s="4">
        <f>carbondioxide!L548</f>
        <v>1120.8107615162703</v>
      </c>
      <c r="H448" s="4">
        <f t="shared" si="43"/>
        <v>7.516945269374407</v>
      </c>
      <c r="I448" s="4">
        <f t="shared" si="47"/>
        <v>7.5612690101107018</v>
      </c>
      <c r="J448" s="4">
        <f t="shared" si="44"/>
        <v>4.7431840499374838</v>
      </c>
      <c r="K448" s="4">
        <f>carbondioxide!S548</f>
        <v>1120.8108700525022</v>
      </c>
      <c r="L448" s="4">
        <f t="shared" si="45"/>
        <v>7.5169457874536691</v>
      </c>
      <c r="M448" s="4">
        <f t="shared" si="48"/>
        <v>7.5612697083771634</v>
      </c>
      <c r="N448" s="4">
        <f t="shared" si="46"/>
        <v>4.743184917040745</v>
      </c>
    </row>
    <row r="449" spans="1:14">
      <c r="A449" s="4">
        <f t="shared" si="49"/>
        <v>2293</v>
      </c>
      <c r="G449" s="4">
        <f>carbondioxide!L549</f>
        <v>1121.22919313188</v>
      </c>
      <c r="H449" s="4">
        <f t="shared" si="43"/>
        <v>7.5189422089604836</v>
      </c>
      <c r="I449" s="4">
        <f t="shared" si="47"/>
        <v>7.5680509709984509</v>
      </c>
      <c r="J449" s="4">
        <f t="shared" si="44"/>
        <v>4.7591907725112677</v>
      </c>
      <c r="K449" s="4">
        <f>carbondioxide!S549</f>
        <v>1121.2293014989518</v>
      </c>
      <c r="L449" s="4">
        <f t="shared" si="45"/>
        <v>7.5189427260392492</v>
      </c>
      <c r="M449" s="4">
        <f t="shared" si="48"/>
        <v>7.5680516678436813</v>
      </c>
      <c r="N449" s="4">
        <f t="shared" si="46"/>
        <v>4.759191638655536</v>
      </c>
    </row>
    <row r="450" spans="1:14">
      <c r="A450" s="4">
        <f t="shared" si="49"/>
        <v>2294</v>
      </c>
      <c r="G450" s="4">
        <f>carbondioxide!L550</f>
        <v>1121.6431909333287</v>
      </c>
      <c r="H450" s="4">
        <f t="shared" si="43"/>
        <v>7.5209172551366645</v>
      </c>
      <c r="I450" s="4">
        <f t="shared" si="47"/>
        <v>7.5747854826933931</v>
      </c>
      <c r="J450" s="4">
        <f t="shared" si="44"/>
        <v>4.7751450984386752</v>
      </c>
      <c r="K450" s="4">
        <f>carbondioxide!S550</f>
        <v>1121.6432991322217</v>
      </c>
      <c r="L450" s="4">
        <f t="shared" si="45"/>
        <v>7.5209177712223996</v>
      </c>
      <c r="M450" s="4">
        <f t="shared" si="48"/>
        <v>7.5747861781279804</v>
      </c>
      <c r="N450" s="4">
        <f t="shared" si="46"/>
        <v>4.7751459636213243</v>
      </c>
    </row>
    <row r="451" spans="1:14">
      <c r="A451" s="4">
        <f t="shared" si="49"/>
        <v>2295</v>
      </c>
      <c r="G451" s="4">
        <f>carbondioxide!L551</f>
        <v>1122.0528123121708</v>
      </c>
      <c r="H451" s="4">
        <f t="shared" si="43"/>
        <v>7.5228707055131707</v>
      </c>
      <c r="I451" s="4">
        <f t="shared" si="47"/>
        <v>7.5814730882047394</v>
      </c>
      <c r="J451" s="4">
        <f t="shared" si="44"/>
        <v>4.7910470558212417</v>
      </c>
      <c r="K451" s="4">
        <f>carbondioxide!S551</f>
        <v>1122.0529203438573</v>
      </c>
      <c r="L451" s="4">
        <f t="shared" si="45"/>
        <v>7.5228712206132533</v>
      </c>
      <c r="M451" s="4">
        <f t="shared" si="48"/>
        <v>7.5814737822391187</v>
      </c>
      <c r="N451" s="4">
        <f t="shared" si="46"/>
        <v>4.7910479200397225</v>
      </c>
    </row>
    <row r="452" spans="1:14">
      <c r="A452" s="4">
        <f t="shared" si="49"/>
        <v>2296</v>
      </c>
      <c r="G452" s="4">
        <f>carbondioxide!L552</f>
        <v>1122.4581135451624</v>
      </c>
      <c r="H452" s="4">
        <f t="shared" si="43"/>
        <v>7.5248028517059966</v>
      </c>
      <c r="I452" s="4">
        <f t="shared" si="47"/>
        <v>7.5881143214176845</v>
      </c>
      <c r="J452" s="4">
        <f t="shared" si="44"/>
        <v>4.8068966756851799</v>
      </c>
      <c r="K452" s="4">
        <f>carbondioxide!S552</f>
        <v>1122.4582214106051</v>
      </c>
      <c r="L452" s="4">
        <f t="shared" si="45"/>
        <v>7.5248033658277116</v>
      </c>
      <c r="M452" s="4">
        <f t="shared" si="48"/>
        <v>7.5881150140621445</v>
      </c>
      <c r="N452" s="4">
        <f t="shared" si="46"/>
        <v>4.8068975389370152</v>
      </c>
    </row>
    <row r="453" spans="1:14">
      <c r="A453" s="4">
        <f t="shared" si="49"/>
        <v>2297</v>
      </c>
      <c r="G453" s="4">
        <f>carbondioxide!L553</f>
        <v>1122.8591498193136</v>
      </c>
      <c r="H453" s="4">
        <f t="shared" si="43"/>
        <v>7.5267139794780329</v>
      </c>
      <c r="I453" s="4">
        <f t="shared" si="47"/>
        <v>7.5947097072437524</v>
      </c>
      <c r="J453" s="4">
        <f t="shared" si="44"/>
        <v>4.8226939919129403</v>
      </c>
      <c r="K453" s="4">
        <f>carbondioxide!S553</f>
        <v>1122.8592575194657</v>
      </c>
      <c r="L453" s="4">
        <f t="shared" si="45"/>
        <v>7.5267144926285781</v>
      </c>
      <c r="M453" s="4">
        <f t="shared" si="48"/>
        <v>7.5947103985084343</v>
      </c>
      <c r="N453" s="4">
        <f t="shared" si="46"/>
        <v>4.822694854195726</v>
      </c>
    </row>
    <row r="454" spans="1:14">
      <c r="A454" s="4">
        <f t="shared" si="49"/>
        <v>2298</v>
      </c>
      <c r="G454" s="4">
        <f>carbondioxide!L554</f>
        <v>1123.2559752564821</v>
      </c>
      <c r="H454" s="4">
        <f t="shared" si="43"/>
        <v>7.5286043688772555</v>
      </c>
      <c r="I454" s="4">
        <f t="shared" si="47"/>
        <v>7.6012597617697368</v>
      </c>
      <c r="J454" s="4">
        <f t="shared" si="44"/>
        <v>4.8384390411760192</v>
      </c>
      <c r="K454" s="4">
        <f>carbondioxide!S554</f>
        <v>1123.2560827922882</v>
      </c>
      <c r="L454" s="4">
        <f t="shared" si="45"/>
        <v>7.528604881063746</v>
      </c>
      <c r="M454" s="4">
        <f t="shared" si="48"/>
        <v>7.6012604516646389</v>
      </c>
      <c r="N454" s="4">
        <f t="shared" si="46"/>
        <v>4.8384399024874218</v>
      </c>
    </row>
    <row r="455" spans="1:14">
      <c r="A455" s="4">
        <f t="shared" si="49"/>
        <v>2299</v>
      </c>
      <c r="G455" s="4">
        <f>carbondioxide!L555</f>
        <v>1123.6486429375129</v>
      </c>
      <c r="H455" s="4">
        <f t="shared" ref="H455:H456" si="50">H$3*LN(G455/G$3)</f>
        <v>7.5304742943719933</v>
      </c>
      <c r="I455" s="4">
        <f t="shared" si="47"/>
        <v>7.6077649924052171</v>
      </c>
      <c r="J455" s="4">
        <f t="shared" ref="J455:J456" si="51">J454+J$3*(I454-J454)</f>
        <v>4.8541318628689911</v>
      </c>
      <c r="K455" s="4">
        <f>carbondioxide!S555</f>
        <v>1123.6487503099072</v>
      </c>
      <c r="L455" s="4">
        <f t="shared" ref="L455:L456" si="52">L$3*LN(K455/K$3)</f>
        <v>7.5304748056014477</v>
      </c>
      <c r="M455" s="4">
        <f t="shared" si="48"/>
        <v>7.6077656809401981</v>
      </c>
      <c r="N455" s="4">
        <f t="shared" ref="N455:N456" si="53">N454+N$3*(M454-N454)</f>
        <v>4.8541327232067486</v>
      </c>
    </row>
    <row r="456" spans="1:14">
      <c r="A456" s="4">
        <f t="shared" si="49"/>
        <v>2300</v>
      </c>
      <c r="G456" s="4">
        <f>carbondioxide!L556</f>
        <v>1124.0372049259217</v>
      </c>
      <c r="H456" s="4">
        <f t="shared" si="50"/>
        <v>7.5323240249832981</v>
      </c>
      <c r="I456" s="4">
        <f t="shared" ref="I456" si="54">I455+I$3*(I$4*H456-I455)+I$5*(J455-I455)</f>
        <v>7.6142258980286108</v>
      </c>
      <c r="J456" s="4">
        <f t="shared" si="51"/>
        <v>4.8697724990447568</v>
      </c>
      <c r="K456" s="4">
        <f>carbondioxide!S556</f>
        <v>1124.0373121358305</v>
      </c>
      <c r="L456" s="4">
        <f t="shared" si="52"/>
        <v>7.5323245352626564</v>
      </c>
      <c r="M456" s="4">
        <f t="shared" ref="M456" si="55">M455+M$3*(M$4*L456-M455)+M$5*(N455-M455)</f>
        <v>7.6142265852133901</v>
      </c>
      <c r="N456" s="4">
        <f t="shared" si="53"/>
        <v>4.8697733584066745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364"/>
  <sheetViews>
    <sheetView tabSelected="1" workbookViewId="0">
      <pane xSplit="1" ySplit="5" topLeftCell="BM6" activePane="bottomRight" state="frozen"/>
      <selection pane="topRight" activeCell="B1" sqref="B1"/>
      <selection pane="bottomLeft" activeCell="A6" sqref="A6"/>
      <selection pane="bottomRight" activeCell="BZ1" sqref="BZ1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3" width="15.28515625" bestFit="1" customWidth="1"/>
    <col min="64" max="65" width="15.28515625" style="2" customWidth="1"/>
    <col min="72" max="74" width="9.28515625" bestFit="1" customWidth="1"/>
    <col min="75" max="75" width="9.28515625" style="2" customWidth="1"/>
    <col min="76" max="76" width="10.5703125" bestFit="1" customWidth="1"/>
  </cols>
  <sheetData>
    <row r="1" spans="1:77" s="2" customFormat="1">
      <c r="B1" s="2" t="s">
        <v>43</v>
      </c>
      <c r="AI1" s="2" t="s">
        <v>11</v>
      </c>
      <c r="AR1" s="1"/>
      <c r="AS1" s="1"/>
      <c r="AT1" s="1"/>
      <c r="AZ1" s="17"/>
      <c r="BN1" s="2" t="s">
        <v>69</v>
      </c>
      <c r="BO1"/>
      <c r="BP1" s="2">
        <v>-0.25</v>
      </c>
      <c r="BQ1" s="2" t="s">
        <v>58</v>
      </c>
      <c r="BT1" s="2" t="s">
        <v>60</v>
      </c>
      <c r="BX1" s="2" t="s">
        <v>67</v>
      </c>
    </row>
    <row r="2" spans="1:77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61</v>
      </c>
      <c r="BL2" s="2" t="s">
        <v>62</v>
      </c>
      <c r="BM2" s="2" t="s">
        <v>63</v>
      </c>
      <c r="BN2" s="2" t="s">
        <v>25</v>
      </c>
      <c r="BO2" s="2" t="s">
        <v>26</v>
      </c>
      <c r="BP2" s="2" t="s">
        <v>27</v>
      </c>
      <c r="BQ2" s="2" t="s">
        <v>25</v>
      </c>
      <c r="BR2" s="2" t="s">
        <v>26</v>
      </c>
      <c r="BS2" s="2" t="s">
        <v>27</v>
      </c>
      <c r="BT2" s="2" t="s">
        <v>69</v>
      </c>
      <c r="BU2" s="2"/>
      <c r="BV2" s="2"/>
      <c r="BX2" s="2" t="s">
        <v>68</v>
      </c>
    </row>
    <row r="3" spans="1:77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N3" s="12">
        <v>5.8778483527024656</v>
      </c>
      <c r="BO3" s="12">
        <v>3.5745087861510476</v>
      </c>
      <c r="BP3" s="12">
        <v>1.9617168218307965</v>
      </c>
      <c r="BQ3" s="12">
        <f>BN3</f>
        <v>5.8778483527024656</v>
      </c>
      <c r="BR3" s="12">
        <f>BO3</f>
        <v>3.5745087861510476</v>
      </c>
      <c r="BS3" s="12">
        <f>BP3</f>
        <v>1.9617168218307965</v>
      </c>
      <c r="BT3" s="2" t="s">
        <v>25</v>
      </c>
      <c r="BU3" s="2" t="s">
        <v>26</v>
      </c>
      <c r="BV3" s="2" t="s">
        <v>27</v>
      </c>
      <c r="BW3" s="2" t="s">
        <v>57</v>
      </c>
      <c r="BX3" s="2" t="s">
        <v>64</v>
      </c>
      <c r="BY3" s="2" t="s">
        <v>66</v>
      </c>
    </row>
    <row r="4" spans="1:77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57</v>
      </c>
      <c r="BN4" s="12">
        <v>-2.3072726579415157</v>
      </c>
      <c r="BO4" s="12">
        <v>-1.7044356336003916</v>
      </c>
      <c r="BP4" s="12">
        <v>-1.2610689014879743</v>
      </c>
      <c r="BQ4" s="12">
        <f>BN4</f>
        <v>-2.3072726579415157</v>
      </c>
      <c r="BR4" s="12">
        <f>BO4</f>
        <v>-1.7044356336003916</v>
      </c>
      <c r="BS4" s="12">
        <f>BP4</f>
        <v>-1.2610689014879743</v>
      </c>
      <c r="BT4" s="2" t="s">
        <v>42</v>
      </c>
      <c r="BW4" s="2" t="s">
        <v>65</v>
      </c>
      <c r="BX4">
        <v>1</v>
      </c>
      <c r="BY4" s="2">
        <v>1</v>
      </c>
    </row>
    <row r="5" spans="1:77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M5" s="2">
        <v>0.05</v>
      </c>
      <c r="BN5" s="2">
        <v>0</v>
      </c>
      <c r="BO5" s="2">
        <v>0</v>
      </c>
      <c r="BP5" s="2">
        <v>0</v>
      </c>
      <c r="BQ5" s="12">
        <f>BN5</f>
        <v>0</v>
      </c>
      <c r="BR5" s="12">
        <f>BO5</f>
        <v>0</v>
      </c>
      <c r="BS5" s="12">
        <f>BP5</f>
        <v>0</v>
      </c>
      <c r="BX5" s="3">
        <f>-SUM(BX6:BX346)*1000</f>
        <v>152.4359327908914</v>
      </c>
      <c r="BY5" s="3">
        <f>-SUM(BY6:BY346)*1000</f>
        <v>124.51805702978915</v>
      </c>
    </row>
    <row r="6" spans="1:77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 s="2">
        <f t="shared" ref="BA6:BA69" si="4">(AX6*Z6+AY6*AA6+AZ6*AB6)/(Z6+AA6+AB6)</f>
        <v>0</v>
      </c>
      <c r="BB6">
        <f>BB$5*AX6^2</f>
        <v>0</v>
      </c>
      <c r="BC6" s="2">
        <f t="shared" ref="BC6:BC69" si="5">BC$5*AY6^2</f>
        <v>0</v>
      </c>
      <c r="BD6" s="2">
        <f t="shared" ref="BD6:BD69" si="6">BD$5*AZ6^2</f>
        <v>0</v>
      </c>
      <c r="BE6">
        <f t="shared" ref="BE6:BE69" si="7">BB6*AR6</f>
        <v>0</v>
      </c>
      <c r="BF6" s="2">
        <f t="shared" ref="BF6:BF69" si="8">BC6*AS6</f>
        <v>0</v>
      </c>
      <c r="BG6" s="2">
        <f t="shared" ref="BG6:BG69" si="9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L6" s="17">
        <v>0</v>
      </c>
      <c r="BM6" s="17">
        <v>0</v>
      </c>
      <c r="BN6" s="12">
        <f>(BN$3*temperature!$I116+BN$4*temperature!$I116^2+BN$5*temperature!$I116^6)</f>
        <v>1.2113748272250675</v>
      </c>
      <c r="BO6" s="12">
        <f>(BO$3*temperature!$I116+BO$4*temperature!$I116^2+BO$5*temperature!$I116^6)</f>
        <v>0.7212630583391958</v>
      </c>
      <c r="BP6" s="12">
        <f>(BP$3*temperature!$I116+BP$4*temperature!$I116^2+BP$5*temperature!$I116^6)</f>
        <v>0.3791757788666576</v>
      </c>
      <c r="BQ6" s="12">
        <f>(BQ$3*temperature!$M116+BQ$4*temperature!$M116^2)</f>
        <v>1.2113748272250675</v>
      </c>
      <c r="BR6" s="12">
        <f>(BR$3*temperature!$M116+BR$4*temperature!$M116^2)</f>
        <v>0.7212630583391958</v>
      </c>
      <c r="BS6" s="12">
        <f>(BS$3*temperature!$M116+BS$4*temperature!$M116^2)</f>
        <v>0.3791757788666576</v>
      </c>
      <c r="BT6" s="18">
        <f>BQ6-BN6</f>
        <v>0</v>
      </c>
      <c r="BU6" s="18">
        <f>BR6-BO6</f>
        <v>0</v>
      </c>
      <c r="BV6" s="18">
        <f>BS6-BP6</f>
        <v>0</v>
      </c>
      <c r="BW6" s="18">
        <f>SUMPRODUCT(BT6:BV6,AR6:AT6)/100</f>
        <v>0</v>
      </c>
      <c r="BX6" s="18">
        <f>BW6*BL6</f>
        <v>0</v>
      </c>
      <c r="BY6" s="18">
        <f>BW6*BM6</f>
        <v>0</v>
      </c>
    </row>
    <row r="7" spans="1:77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0">C7/C6-1</f>
        <v>4.4742751822579585E-3</v>
      </c>
      <c r="G7" s="11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3">L7/L6-1</f>
        <v>2.7065536731051054E-2</v>
      </c>
      <c r="P7" s="11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6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7">(1+AL$5)*AL6</f>
        <v>5.6121102369488263</v>
      </c>
      <c r="AM7" s="14">
        <f t="shared" ref="AM7:AM38" si="18">(1+AM$5)*AM6</f>
        <v>0.66934006151772185</v>
      </c>
      <c r="AN7" s="14">
        <f t="shared" ref="AN7:AN38" si="19">(1+AN$5)*AN6</f>
        <v>0.28975039091570642</v>
      </c>
      <c r="AO7" s="11">
        <f>AL7/AL6-1</f>
        <v>2.0621120954280148E-2</v>
      </c>
      <c r="AP7" s="11">
        <f t="shared" ref="AP7:AP56" si="20">AM7/AM6-1</f>
        <v>2.5977173653231045E-2</v>
      </c>
      <c r="AQ7" s="11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si="4"/>
        <v>0</v>
      </c>
      <c r="BB7" s="2">
        <f t="shared" ref="BB7:BB70" si="22">BB$5*AX7^2</f>
        <v>0</v>
      </c>
      <c r="BC7" s="2">
        <f t="shared" si="5"/>
        <v>0</v>
      </c>
      <c r="BD7" s="2">
        <f t="shared" si="6"/>
        <v>0</v>
      </c>
      <c r="BE7" s="2">
        <f t="shared" si="7"/>
        <v>0</v>
      </c>
      <c r="BF7" s="2">
        <f t="shared" si="8"/>
        <v>0</v>
      </c>
      <c r="BG7" s="2">
        <f t="shared" si="9"/>
        <v>0</v>
      </c>
      <c r="BH7" s="2">
        <f t="shared" ref="BH7:BH70" si="23">2*BB$5*AX7*AR7/Z7*1000</f>
        <v>0</v>
      </c>
      <c r="BI7" s="2">
        <f t="shared" ref="BI7:BI70" si="24">2*BC$5*AY7*AS7/AA7*1000</f>
        <v>0</v>
      </c>
      <c r="BJ7" s="2">
        <f t="shared" ref="BJ7:BJ70" si="25">2*BD$5*AZ7*AT7/AB7*1000</f>
        <v>0</v>
      </c>
      <c r="BK7" s="11">
        <f t="shared" ref="BK7:BK70" si="26">SUM(H7:J7)*SUM(B6:D6)/SUM(H6:J6)/SUM(B7:D7)-1+BK$5</f>
        <v>6.4255530852422166E-2</v>
      </c>
      <c r="BL7" s="17">
        <v>0</v>
      </c>
      <c r="BM7" s="17">
        <v>0</v>
      </c>
      <c r="BN7" s="12">
        <f>(BN$3*temperature!$I117+BN$4*temperature!$I117^2+BN$5*temperature!$I117^6)</f>
        <v>1.2413539884122411</v>
      </c>
      <c r="BO7" s="12">
        <f>(BO$3*temperature!$I117+BO$4*temperature!$I117^2+BO$5*temperature!$I117^6)</f>
        <v>0.73863494436525468</v>
      </c>
      <c r="BP7" s="12">
        <f>(BP$3*temperature!$I117+BP$4*temperature!$I117^2+BP$5*temperature!$I117^6)</f>
        <v>0.38778073008325392</v>
      </c>
      <c r="BQ7" s="12">
        <f>(BQ$3*temperature!$M117+BQ$4*temperature!$M117^2)</f>
        <v>1.2413539884122411</v>
      </c>
      <c r="BR7" s="12">
        <f>(BR$3*temperature!$M117+BR$4*temperature!$M117^2)</f>
        <v>0.73863494436525468</v>
      </c>
      <c r="BS7" s="12">
        <f>(BS$3*temperature!$M117+BS$4*temperature!$M117^2)</f>
        <v>0.38778073008325392</v>
      </c>
      <c r="BT7" s="18">
        <f>BQ7-BN7</f>
        <v>0</v>
      </c>
      <c r="BU7" s="18">
        <f>BR7-BO7</f>
        <v>0</v>
      </c>
      <c r="BV7" s="18">
        <f>BS7-BP7</f>
        <v>0</v>
      </c>
      <c r="BW7" s="18">
        <f>SUMPRODUCT(BT7:BV7,AR7:AT7)/100</f>
        <v>0</v>
      </c>
      <c r="BX7" s="18">
        <f>BW7*BL7</f>
        <v>0</v>
      </c>
      <c r="BY7" s="18">
        <f>BW7*BM7</f>
        <v>0</v>
      </c>
    </row>
    <row r="8" spans="1:77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7">B8/B7-1</f>
        <v>1.2011608277962216E-2</v>
      </c>
      <c r="F8" s="11">
        <f t="shared" si="10"/>
        <v>1.4934227690272417E-2</v>
      </c>
      <c r="G8" s="11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8">K8/K7-1</f>
        <v>4.6140630528093363E-2</v>
      </c>
      <c r="O8" s="11">
        <f t="shared" si="13"/>
        <v>1.9331405760087295E-2</v>
      </c>
      <c r="P8" s="11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11">
        <f t="shared" ref="W8:W56" si="29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6"/>
        <v>2.8012025142140393</v>
      </c>
      <c r="AD8" s="12"/>
      <c r="AE8" s="12"/>
      <c r="AF8" s="11">
        <f t="shared" ref="AF8:AF54" si="30">AC8/AC7-1</f>
        <v>-8.1868518598653406E-3</v>
      </c>
      <c r="AG8" s="11"/>
      <c r="AH8" s="11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4">
        <f t="shared" si="17"/>
        <v>5.7278382409537016</v>
      </c>
      <c r="AM8" s="14">
        <f t="shared" si="18"/>
        <v>0.68672762452883207</v>
      </c>
      <c r="AN8" s="14">
        <f t="shared" si="19"/>
        <v>0.296578235488827</v>
      </c>
      <c r="AO8" s="11">
        <f t="shared" ref="AO8:AO56" si="34">AL8/AL7-1</f>
        <v>2.0621120954280148E-2</v>
      </c>
      <c r="AP8" s="11">
        <f t="shared" si="20"/>
        <v>2.5977173653231045E-2</v>
      </c>
      <c r="AQ8" s="11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 s="2">
        <v>0</v>
      </c>
      <c r="AY8" s="2">
        <v>0</v>
      </c>
      <c r="AZ8" s="2">
        <v>0</v>
      </c>
      <c r="BA8" s="2">
        <f t="shared" si="4"/>
        <v>0</v>
      </c>
      <c r="BB8" s="2">
        <f t="shared" si="22"/>
        <v>0</v>
      </c>
      <c r="BC8" s="2">
        <f t="shared" si="5"/>
        <v>0</v>
      </c>
      <c r="BD8" s="2">
        <f t="shared" si="6"/>
        <v>0</v>
      </c>
      <c r="BE8" s="2">
        <f t="shared" si="7"/>
        <v>0</v>
      </c>
      <c r="BF8" s="2">
        <f t="shared" si="8"/>
        <v>0</v>
      </c>
      <c r="BG8" s="2">
        <f t="shared" si="9"/>
        <v>0</v>
      </c>
      <c r="BH8" s="2">
        <f t="shared" si="23"/>
        <v>0</v>
      </c>
      <c r="BI8" s="2">
        <f t="shared" si="24"/>
        <v>0</v>
      </c>
      <c r="BJ8" s="2">
        <f t="shared" si="25"/>
        <v>0</v>
      </c>
      <c r="BK8" s="11">
        <f t="shared" si="26"/>
        <v>6.7651233799188554E-2</v>
      </c>
      <c r="BL8" s="17">
        <v>0</v>
      </c>
      <c r="BM8" s="17">
        <v>0</v>
      </c>
      <c r="BN8" s="12">
        <f>(BN$3*temperature!$I118+BN$4*temperature!$I118^2+BN$5*temperature!$I118^6)</f>
        <v>1.2721575205296924</v>
      </c>
      <c r="BO8" s="12">
        <f>(BO$3*temperature!$I118+BO$4*temperature!$I118^2+BO$5*temperature!$I118^6)</f>
        <v>0.75645463693580195</v>
      </c>
      <c r="BP8" s="12">
        <f>(BP$3*temperature!$I118+BP$4*temperature!$I118^2+BP$5*temperature!$I118^6)</f>
        <v>0.39657359515448665</v>
      </c>
      <c r="BQ8" s="12">
        <f>(BQ$3*temperature!$M118+BQ$4*temperature!$M118^2)</f>
        <v>1.2721575205296924</v>
      </c>
      <c r="BR8" s="12">
        <f>(BR$3*temperature!$M118+BR$4*temperature!$M118^2)</f>
        <v>0.75645463693580195</v>
      </c>
      <c r="BS8" s="12">
        <f>(BS$3*temperature!$M118+BS$4*temperature!$M118^2)</f>
        <v>0.39657359515448665</v>
      </c>
      <c r="BT8" s="18">
        <f>BQ8-BN8</f>
        <v>0</v>
      </c>
      <c r="BU8" s="18">
        <f>BR8-BO8</f>
        <v>0</v>
      </c>
      <c r="BV8" s="18">
        <f>BS8-BP8</f>
        <v>0</v>
      </c>
      <c r="BW8" s="18">
        <f>SUMPRODUCT(BT8:BV8,AR8:AT8)/100</f>
        <v>0</v>
      </c>
      <c r="BX8" s="18">
        <f>BW8*BL8</f>
        <v>0</v>
      </c>
      <c r="BY8" s="18">
        <f>BW8*BM8</f>
        <v>0</v>
      </c>
    </row>
    <row r="9" spans="1:77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7"/>
        <v>1.1472857576961815E-2</v>
      </c>
      <c r="F9" s="11">
        <f t="shared" si="10"/>
        <v>2.4002005327018905E-2</v>
      </c>
      <c r="G9" s="11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8"/>
        <v>3.9754761794000393E-2</v>
      </c>
      <c r="O9" s="11">
        <f t="shared" si="13"/>
        <v>-4.9414636340145979E-3</v>
      </c>
      <c r="P9" s="11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11">
        <f t="shared" si="29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6"/>
        <v>2.7826587622513963</v>
      </c>
      <c r="AD9" s="12"/>
      <c r="AE9" s="12"/>
      <c r="AF9" s="11">
        <f t="shared" si="30"/>
        <v>-6.6199255029035786E-3</v>
      </c>
      <c r="AG9" s="11"/>
      <c r="AH9" s="11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4">
        <f t="shared" si="17"/>
        <v>5.8459526861269593</v>
      </c>
      <c r="AM9" s="14">
        <f t="shared" si="18"/>
        <v>0.70456686728368834</v>
      </c>
      <c r="AN9" s="14">
        <f t="shared" si="19"/>
        <v>0.3035669753117084</v>
      </c>
      <c r="AO9" s="11">
        <f t="shared" si="34"/>
        <v>2.0621120954280148E-2</v>
      </c>
      <c r="AP9" s="11">
        <f t="shared" si="20"/>
        <v>2.5977173653231045E-2</v>
      </c>
      <c r="AQ9" s="11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 s="2">
        <v>0</v>
      </c>
      <c r="AY9" s="2">
        <v>0</v>
      </c>
      <c r="AZ9" s="2">
        <v>0</v>
      </c>
      <c r="BA9" s="2">
        <f t="shared" si="4"/>
        <v>0</v>
      </c>
      <c r="BB9" s="2">
        <f t="shared" si="22"/>
        <v>0</v>
      </c>
      <c r="BC9" s="2">
        <f t="shared" si="5"/>
        <v>0</v>
      </c>
      <c r="BD9" s="2">
        <f t="shared" si="6"/>
        <v>0</v>
      </c>
      <c r="BE9" s="2">
        <f t="shared" si="7"/>
        <v>0</v>
      </c>
      <c r="BF9" s="2">
        <f t="shared" si="8"/>
        <v>0</v>
      </c>
      <c r="BG9" s="2">
        <f t="shared" si="9"/>
        <v>0</v>
      </c>
      <c r="BH9" s="2">
        <f t="shared" si="23"/>
        <v>0</v>
      </c>
      <c r="BI9" s="2">
        <f t="shared" si="24"/>
        <v>0</v>
      </c>
      <c r="BJ9" s="2">
        <f t="shared" si="25"/>
        <v>0</v>
      </c>
      <c r="BK9" s="11">
        <f t="shared" si="26"/>
        <v>5.7450470942512738E-2</v>
      </c>
      <c r="BL9" s="17">
        <v>0</v>
      </c>
      <c r="BM9" s="17">
        <v>0</v>
      </c>
      <c r="BN9" s="12">
        <f>(BN$3*temperature!$I119+BN$4*temperature!$I119^2+BN$5*temperature!$I119^6)</f>
        <v>1.3038182595198715</v>
      </c>
      <c r="BO9" s="12">
        <f>(BO$3*temperature!$I119+BO$4*temperature!$I119^2+BO$5*temperature!$I119^6)</f>
        <v>0.77473805754720426</v>
      </c>
      <c r="BP9" s="12">
        <f>(BP$3*temperature!$I119+BP$4*temperature!$I119^2+BP$5*temperature!$I119^6)</f>
        <v>0.40555873771283352</v>
      </c>
      <c r="BQ9" s="12">
        <f>(BQ$3*temperature!$M119+BQ$4*temperature!$M119^2)</f>
        <v>1.3038182595198715</v>
      </c>
      <c r="BR9" s="12">
        <f>(BR$3*temperature!$M119+BR$4*temperature!$M119^2)</f>
        <v>0.77473805754720426</v>
      </c>
      <c r="BS9" s="12">
        <f>(BS$3*temperature!$M119+BS$4*temperature!$M119^2)</f>
        <v>0.40555873771283352</v>
      </c>
      <c r="BT9" s="18">
        <f>BQ9-BN9</f>
        <v>0</v>
      </c>
      <c r="BU9" s="18">
        <f>BR9-BO9</f>
        <v>0</v>
      </c>
      <c r="BV9" s="18">
        <f>BS9-BP9</f>
        <v>0</v>
      </c>
      <c r="BW9" s="18">
        <f>SUMPRODUCT(BT9:BV9,AR9:AT9)/100</f>
        <v>0</v>
      </c>
      <c r="BX9" s="18">
        <f>BW9*BL9</f>
        <v>0</v>
      </c>
      <c r="BY9" s="18">
        <f>BW9*BM9</f>
        <v>0</v>
      </c>
    </row>
    <row r="10" spans="1:77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7"/>
        <v>1.1221189204017934E-2</v>
      </c>
      <c r="F10" s="11">
        <f t="shared" si="10"/>
        <v>2.3075207768730399E-2</v>
      </c>
      <c r="G10" s="11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8"/>
        <v>5.1935523359457392E-2</v>
      </c>
      <c r="O10" s="11">
        <f t="shared" si="13"/>
        <v>7.2869919706941344E-2</v>
      </c>
      <c r="P10" s="11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11">
        <f t="shared" si="29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6"/>
        <v>2.7947889818749663</v>
      </c>
      <c r="AD10" s="12"/>
      <c r="AE10" s="12"/>
      <c r="AF10" s="11">
        <f t="shared" si="30"/>
        <v>4.359219243165624E-3</v>
      </c>
      <c r="AG10" s="11"/>
      <c r="AH10" s="11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4">
        <f t="shared" si="17"/>
        <v>5.9665027835605819</v>
      </c>
      <c r="AM10" s="14">
        <f t="shared" si="18"/>
        <v>0.72286952314542974</v>
      </c>
      <c r="AN10" s="14">
        <f t="shared" si="19"/>
        <v>0.31072040181239485</v>
      </c>
      <c r="AO10" s="11">
        <f t="shared" si="34"/>
        <v>2.0621120954280148E-2</v>
      </c>
      <c r="AP10" s="11">
        <f t="shared" si="20"/>
        <v>2.5977173653231045E-2</v>
      </c>
      <c r="AQ10" s="11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 s="2">
        <v>0</v>
      </c>
      <c r="AY10" s="2">
        <v>0</v>
      </c>
      <c r="AZ10" s="2">
        <v>0</v>
      </c>
      <c r="BA10" s="2">
        <f t="shared" si="4"/>
        <v>0</v>
      </c>
      <c r="BB10" s="2">
        <f t="shared" si="22"/>
        <v>0</v>
      </c>
      <c r="BC10" s="2">
        <f t="shared" si="5"/>
        <v>0</v>
      </c>
      <c r="BD10" s="2">
        <f t="shared" si="6"/>
        <v>0</v>
      </c>
      <c r="BE10" s="2">
        <f t="shared" si="7"/>
        <v>0</v>
      </c>
      <c r="BF10" s="2">
        <f t="shared" si="8"/>
        <v>0</v>
      </c>
      <c r="BG10" s="2">
        <f t="shared" si="9"/>
        <v>0</v>
      </c>
      <c r="BH10" s="2">
        <f t="shared" si="23"/>
        <v>0</v>
      </c>
      <c r="BI10" s="2">
        <f t="shared" si="24"/>
        <v>0</v>
      </c>
      <c r="BJ10" s="2">
        <f t="shared" si="25"/>
        <v>0</v>
      </c>
      <c r="BK10" s="11">
        <f t="shared" si="26"/>
        <v>7.5046453543986508E-2</v>
      </c>
      <c r="BL10" s="17">
        <v>0</v>
      </c>
      <c r="BM10" s="17">
        <v>0</v>
      </c>
      <c r="BN10" s="12">
        <f>(BN$3*temperature!$I120+BN$4*temperature!$I120^2+BN$5*temperature!$I120^6)</f>
        <v>1.3364090510427704</v>
      </c>
      <c r="BO10" s="12">
        <f>(BO$3*temperature!$I120+BO$4*temperature!$I120^2+BO$5*temperature!$I120^6)</f>
        <v>0.79352384445024415</v>
      </c>
      <c r="BP10" s="12">
        <f>(BP$3*temperature!$I120+BP$4*temperature!$I120^2+BP$5*temperature!$I120^6)</f>
        <v>0.41475124358394444</v>
      </c>
      <c r="BQ10" s="12">
        <f>(BQ$3*temperature!$M120+BQ$4*temperature!$M120^2)</f>
        <v>1.3364090510427704</v>
      </c>
      <c r="BR10" s="12">
        <f>(BR$3*temperature!$M120+BR$4*temperature!$M120^2)</f>
        <v>0.79352384445024415</v>
      </c>
      <c r="BS10" s="12">
        <f>(BS$3*temperature!$M120+BS$4*temperature!$M120^2)</f>
        <v>0.41475124358394444</v>
      </c>
      <c r="BT10" s="18">
        <f>BQ10-BN10</f>
        <v>0</v>
      </c>
      <c r="BU10" s="18">
        <f>BR10-BO10</f>
        <v>0</v>
      </c>
      <c r="BV10" s="18">
        <f>BS10-BP10</f>
        <v>0</v>
      </c>
      <c r="BW10" s="18">
        <f>SUMPRODUCT(BT10:BV10,AR10:AT10)/100</f>
        <v>0</v>
      </c>
      <c r="BX10" s="18">
        <f>BW10*BL10</f>
        <v>0</v>
      </c>
      <c r="BY10" s="18">
        <f>BW10*BM10</f>
        <v>0</v>
      </c>
    </row>
    <row r="11" spans="1:77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7"/>
        <v>1.0843849345893997E-2</v>
      </c>
      <c r="F11" s="11">
        <f t="shared" si="10"/>
        <v>2.3218792043280922E-2</v>
      </c>
      <c r="G11" s="11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8"/>
        <v>4.4553182315254292E-2</v>
      </c>
      <c r="O11" s="11">
        <f t="shared" si="13"/>
        <v>6.5363156890022589E-2</v>
      </c>
      <c r="P11" s="11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11">
        <f t="shared" si="29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6"/>
        <v>2.697524745164531</v>
      </c>
      <c r="AD11" s="12"/>
      <c r="AE11" s="12"/>
      <c r="AF11" s="11">
        <f t="shared" si="30"/>
        <v>-3.4801996623438303E-2</v>
      </c>
      <c r="AG11" s="11"/>
      <c r="AH11" s="11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4">
        <f t="shared" si="17"/>
        <v>6.0895387591344337</v>
      </c>
      <c r="AM11" s="14">
        <f t="shared" si="18"/>
        <v>0.74164763027680691</v>
      </c>
      <c r="AN11" s="14">
        <f t="shared" si="19"/>
        <v>0.31804239576231774</v>
      </c>
      <c r="AO11" s="11">
        <f t="shared" si="34"/>
        <v>2.0621120954280148E-2</v>
      </c>
      <c r="AP11" s="11">
        <f t="shared" si="20"/>
        <v>2.5977173653231045E-2</v>
      </c>
      <c r="AQ11" s="11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 s="2">
        <v>0</v>
      </c>
      <c r="AY11" s="2">
        <v>0</v>
      </c>
      <c r="AZ11" s="2">
        <v>0</v>
      </c>
      <c r="BA11" s="2">
        <f t="shared" si="4"/>
        <v>0</v>
      </c>
      <c r="BB11" s="2">
        <f t="shared" si="22"/>
        <v>0</v>
      </c>
      <c r="BC11" s="2">
        <f t="shared" si="5"/>
        <v>0</v>
      </c>
      <c r="BD11" s="2">
        <f t="shared" si="6"/>
        <v>0</v>
      </c>
      <c r="BE11" s="2">
        <f t="shared" si="7"/>
        <v>0</v>
      </c>
      <c r="BF11" s="2">
        <f t="shared" si="8"/>
        <v>0</v>
      </c>
      <c r="BG11" s="2">
        <f t="shared" si="9"/>
        <v>0</v>
      </c>
      <c r="BH11" s="2">
        <f t="shared" si="23"/>
        <v>0</v>
      </c>
      <c r="BI11" s="2">
        <f t="shared" si="24"/>
        <v>0</v>
      </c>
      <c r="BJ11" s="2">
        <f t="shared" si="25"/>
        <v>0</v>
      </c>
      <c r="BK11" s="11">
        <f t="shared" si="26"/>
        <v>6.8693189053533804E-2</v>
      </c>
      <c r="BL11" s="17">
        <v>0</v>
      </c>
      <c r="BM11" s="17">
        <v>0</v>
      </c>
      <c r="BN11" s="12">
        <f>(BN$3*temperature!$I121+BN$4*temperature!$I121^2+BN$5*temperature!$I121^6)</f>
        <v>1.3700075268206302</v>
      </c>
      <c r="BO11" s="12">
        <f>(BO$3*temperature!$I121+BO$4*temperature!$I121^2+BO$5*temperature!$I121^6)</f>
        <v>0.81285284958377091</v>
      </c>
      <c r="BP11" s="12">
        <f>(BP$3*temperature!$I121+BP$4*temperature!$I121^2+BP$5*temperature!$I121^6)</f>
        <v>0.42416666028709138</v>
      </c>
      <c r="BQ11" s="12">
        <f>(BQ$3*temperature!$M121+BQ$4*temperature!$M121^2)</f>
        <v>1.3700075268206302</v>
      </c>
      <c r="BR11" s="12">
        <f>(BR$3*temperature!$M121+BR$4*temperature!$M121^2)</f>
        <v>0.81285284958377091</v>
      </c>
      <c r="BS11" s="12">
        <f>(BS$3*temperature!$M121+BS$4*temperature!$M121^2)</f>
        <v>0.42416666028709138</v>
      </c>
      <c r="BT11" s="18">
        <f>BQ11-BN11</f>
        <v>0</v>
      </c>
      <c r="BU11" s="18">
        <f>BR11-BO11</f>
        <v>0</v>
      </c>
      <c r="BV11" s="18">
        <f>BS11-BP11</f>
        <v>0</v>
      </c>
      <c r="BW11" s="18">
        <f>SUMPRODUCT(BT11:BV11,AR11:AT11)/100</f>
        <v>0</v>
      </c>
      <c r="BX11" s="18">
        <f>BW11*BL11</f>
        <v>0</v>
      </c>
      <c r="BY11" s="18">
        <f>BW11*BM11</f>
        <v>0</v>
      </c>
    </row>
    <row r="12" spans="1:77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7"/>
        <v>9.8726777694839729E-3</v>
      </c>
      <c r="F12" s="11">
        <f t="shared" si="10"/>
        <v>2.472733384280823E-2</v>
      </c>
      <c r="G12" s="11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8"/>
        <v>4.8099640910558072E-2</v>
      </c>
      <c r="O12" s="11">
        <f t="shared" si="13"/>
        <v>2.9656771195239795E-2</v>
      </c>
      <c r="P12" s="11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11">
        <f t="shared" si="29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6"/>
        <v>2.6878367624889457</v>
      </c>
      <c r="AD12" s="12"/>
      <c r="AE12" s="12"/>
      <c r="AF12" s="11">
        <f t="shared" si="30"/>
        <v>-3.5914342187042259E-3</v>
      </c>
      <c r="AG12" s="11"/>
      <c r="AH12" s="11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4">
        <f t="shared" si="17"/>
        <v>6.2151118744423215</v>
      </c>
      <c r="AM12" s="14">
        <f t="shared" si="18"/>
        <v>0.76091353955801477</v>
      </c>
      <c r="AN12" s="14">
        <f t="shared" si="19"/>
        <v>0.32553692938163475</v>
      </c>
      <c r="AO12" s="11">
        <f t="shared" si="34"/>
        <v>2.0621120954280148E-2</v>
      </c>
      <c r="AP12" s="11">
        <f t="shared" si="20"/>
        <v>2.5977173653231045E-2</v>
      </c>
      <c r="AQ12" s="11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 s="2">
        <v>0</v>
      </c>
      <c r="AY12" s="2">
        <v>0</v>
      </c>
      <c r="AZ12" s="2">
        <v>0</v>
      </c>
      <c r="BA12" s="2">
        <f t="shared" si="4"/>
        <v>0</v>
      </c>
      <c r="BB12" s="2">
        <f t="shared" si="22"/>
        <v>0</v>
      </c>
      <c r="BC12" s="2">
        <f t="shared" si="5"/>
        <v>0</v>
      </c>
      <c r="BD12" s="2">
        <f t="shared" si="6"/>
        <v>0</v>
      </c>
      <c r="BE12" s="2">
        <f t="shared" si="7"/>
        <v>0</v>
      </c>
      <c r="BF12" s="2">
        <f t="shared" si="8"/>
        <v>0</v>
      </c>
      <c r="BG12" s="2">
        <f t="shared" si="9"/>
        <v>0</v>
      </c>
      <c r="BH12" s="2">
        <f t="shared" si="23"/>
        <v>0</v>
      </c>
      <c r="BI12" s="2">
        <f t="shared" si="24"/>
        <v>0</v>
      </c>
      <c r="BJ12" s="2">
        <f t="shared" si="25"/>
        <v>0</v>
      </c>
      <c r="BK12" s="11">
        <f t="shared" si="26"/>
        <v>6.5035237962948605E-2</v>
      </c>
      <c r="BL12" s="17">
        <v>0</v>
      </c>
      <c r="BM12" s="17">
        <v>0</v>
      </c>
      <c r="BN12" s="12">
        <f>(BN$3*temperature!$I122+BN$4*temperature!$I122^2+BN$5*temperature!$I122^6)</f>
        <v>1.4046478712678423</v>
      </c>
      <c r="BO12" s="12">
        <f>(BO$3*temperature!$I122+BO$4*temperature!$I122^2+BO$5*temperature!$I122^6)</f>
        <v>0.83274038984190102</v>
      </c>
      <c r="BP12" s="12">
        <f>(BP$3*temperature!$I122+BP$4*temperature!$I122^2+BP$5*temperature!$I122^6)</f>
        <v>0.43380747984620571</v>
      </c>
      <c r="BQ12" s="12">
        <f>(BQ$3*temperature!$M122+BQ$4*temperature!$M122^2)</f>
        <v>1.4046478712678423</v>
      </c>
      <c r="BR12" s="12">
        <f>(BR$3*temperature!$M122+BR$4*temperature!$M122^2)</f>
        <v>0.83274038984190102</v>
      </c>
      <c r="BS12" s="12">
        <f>(BS$3*temperature!$M122+BS$4*temperature!$M122^2)</f>
        <v>0.43380747984620571</v>
      </c>
      <c r="BT12" s="18">
        <f>BQ12-BN12</f>
        <v>0</v>
      </c>
      <c r="BU12" s="18">
        <f>BR12-BO12</f>
        <v>0</v>
      </c>
      <c r="BV12" s="18">
        <f>BS12-BP12</f>
        <v>0</v>
      </c>
      <c r="BW12" s="18">
        <f>SUMPRODUCT(BT12:BV12,AR12:AT12)/100</f>
        <v>0</v>
      </c>
      <c r="BX12" s="18">
        <f>BW12*BL12</f>
        <v>0</v>
      </c>
      <c r="BY12" s="18">
        <f>BW12*BM12</f>
        <v>0</v>
      </c>
    </row>
    <row r="13" spans="1:77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7"/>
        <v>9.0378292223478596E-3</v>
      </c>
      <c r="F13" s="11">
        <f t="shared" si="10"/>
        <v>2.3427753268803642E-2</v>
      </c>
      <c r="G13" s="11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8"/>
        <v>3.4943385013603168E-2</v>
      </c>
      <c r="O13" s="11">
        <f t="shared" si="13"/>
        <v>1.4970543202716957E-2</v>
      </c>
      <c r="P13" s="11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11">
        <f t="shared" si="29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6"/>
        <v>2.6711978739811997</v>
      </c>
      <c r="AD13" s="12"/>
      <c r="AE13" s="12"/>
      <c r="AF13" s="11">
        <f t="shared" si="30"/>
        <v>-6.1904386233404551E-3</v>
      </c>
      <c r="AG13" s="11"/>
      <c r="AH13" s="11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4">
        <f t="shared" si="17"/>
        <v>6.3432744481495797</v>
      </c>
      <c r="AM13" s="14">
        <f t="shared" si="18"/>
        <v>0.78067992271020803</v>
      </c>
      <c r="AN13" s="14">
        <f t="shared" si="19"/>
        <v>0.33320806849417989</v>
      </c>
      <c r="AO13" s="11">
        <f t="shared" si="34"/>
        <v>2.0621120954280148E-2</v>
      </c>
      <c r="AP13" s="11">
        <f t="shared" si="20"/>
        <v>2.5977173653231045E-2</v>
      </c>
      <c r="AQ13" s="11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 s="2">
        <v>0</v>
      </c>
      <c r="AY13" s="2">
        <v>0</v>
      </c>
      <c r="AZ13" s="2">
        <v>0</v>
      </c>
      <c r="BA13" s="2">
        <f t="shared" si="4"/>
        <v>0</v>
      </c>
      <c r="BB13" s="2">
        <f t="shared" si="22"/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23"/>
        <v>0</v>
      </c>
      <c r="BI13" s="2">
        <f t="shared" si="24"/>
        <v>0</v>
      </c>
      <c r="BJ13" s="2">
        <f t="shared" si="25"/>
        <v>0</v>
      </c>
      <c r="BK13" s="11">
        <f t="shared" si="26"/>
        <v>5.2772381868527701E-2</v>
      </c>
      <c r="BL13" s="17">
        <v>0</v>
      </c>
      <c r="BM13" s="17">
        <v>0</v>
      </c>
      <c r="BN13" s="12">
        <f>(BN$3*temperature!$I123+BN$4*temperature!$I123^2+BN$5*temperature!$I123^6)</f>
        <v>1.4403824276277617</v>
      </c>
      <c r="BO13" s="12">
        <f>(BO$3*temperature!$I123+BO$4*temperature!$I123^2+BO$5*temperature!$I123^6)</f>
        <v>0.85321170865615525</v>
      </c>
      <c r="BP13" s="12">
        <f>(BP$3*temperature!$I123+BP$4*temperature!$I123^2+BP$5*temperature!$I123^6)</f>
        <v>0.44368043537613655</v>
      </c>
      <c r="BQ13" s="12">
        <f>(BQ$3*temperature!$M123+BQ$4*temperature!$M123^2)</f>
        <v>1.4403824276277617</v>
      </c>
      <c r="BR13" s="12">
        <f>(BR$3*temperature!$M123+BR$4*temperature!$M123^2)</f>
        <v>0.85321170865615525</v>
      </c>
      <c r="BS13" s="12">
        <f>(BS$3*temperature!$M123+BS$4*temperature!$M123^2)</f>
        <v>0.44368043537613655</v>
      </c>
      <c r="BT13" s="18">
        <f>BQ13-BN13</f>
        <v>0</v>
      </c>
      <c r="BU13" s="18">
        <f>BR13-BO13</f>
        <v>0</v>
      </c>
      <c r="BV13" s="18">
        <f>BS13-BP13</f>
        <v>0</v>
      </c>
      <c r="BW13" s="18">
        <f>SUMPRODUCT(BT13:BV13,AR13:AT13)/100</f>
        <v>0</v>
      </c>
      <c r="BX13" s="18">
        <f>BW13*BL13</f>
        <v>0</v>
      </c>
      <c r="BY13" s="18">
        <f>BW13*BM13</f>
        <v>0</v>
      </c>
    </row>
    <row r="14" spans="1:77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7"/>
        <v>8.2734628686111922E-3</v>
      </c>
      <c r="F14" s="11">
        <f t="shared" si="10"/>
        <v>2.3486244164987902E-2</v>
      </c>
      <c r="G14" s="11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8"/>
        <v>5.1820435395139697E-2</v>
      </c>
      <c r="O14" s="11">
        <f t="shared" si="13"/>
        <v>7.0579980893573202E-2</v>
      </c>
      <c r="P14" s="11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11">
        <f t="shared" si="29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6"/>
        <v>2.6506134106401222</v>
      </c>
      <c r="AD14" s="12"/>
      <c r="AE14" s="12"/>
      <c r="AF14" s="11">
        <f t="shared" si="30"/>
        <v>-7.7060795613759225E-3</v>
      </c>
      <c r="AG14" s="11"/>
      <c r="AH14" s="11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4">
        <f t="shared" si="17"/>
        <v>6.4740798777910671</v>
      </c>
      <c r="AM14" s="14">
        <f t="shared" si="18"/>
        <v>0.80095978063004214</v>
      </c>
      <c r="AN14" s="14">
        <f t="shared" si="19"/>
        <v>0.34105997473319455</v>
      </c>
      <c r="AO14" s="11">
        <f t="shared" si="34"/>
        <v>2.0621120954280148E-2</v>
      </c>
      <c r="AP14" s="11">
        <f t="shared" si="20"/>
        <v>2.5977173653231045E-2</v>
      </c>
      <c r="AQ14" s="11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 s="2">
        <v>0</v>
      </c>
      <c r="AY14" s="2">
        <v>0</v>
      </c>
      <c r="AZ14" s="2">
        <v>0</v>
      </c>
      <c r="BA14" s="2">
        <f t="shared" si="4"/>
        <v>0</v>
      </c>
      <c r="BB14" s="2">
        <f t="shared" si="22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23"/>
        <v>0</v>
      </c>
      <c r="BI14" s="2">
        <f t="shared" si="24"/>
        <v>0</v>
      </c>
      <c r="BJ14" s="2">
        <f t="shared" si="25"/>
        <v>0</v>
      </c>
      <c r="BK14" s="11">
        <f t="shared" si="26"/>
        <v>7.2294549261994828E-2</v>
      </c>
      <c r="BL14" s="17">
        <v>0</v>
      </c>
      <c r="BM14" s="17">
        <v>0</v>
      </c>
      <c r="BN14" s="12">
        <f>(BN$3*temperature!$I124+BN$4*temperature!$I124^2+BN$5*temperature!$I124^6)</f>
        <v>1.4771943825530993</v>
      </c>
      <c r="BO14" s="12">
        <f>(BO$3*temperature!$I124+BO$4*temperature!$I124^2+BO$5*temperature!$I124^6)</f>
        <v>0.87425195968384428</v>
      </c>
      <c r="BP14" s="12">
        <f>(BP$3*temperature!$I124+BP$4*temperature!$I124^2+BP$5*temperature!$I124^6)</f>
        <v>0.45377238394987207</v>
      </c>
      <c r="BQ14" s="12">
        <f>(BQ$3*temperature!$M124+BQ$4*temperature!$M124^2)</f>
        <v>1.4771943825530993</v>
      </c>
      <c r="BR14" s="12">
        <f>(BR$3*temperature!$M124+BR$4*temperature!$M124^2)</f>
        <v>0.87425195968384428</v>
      </c>
      <c r="BS14" s="12">
        <f>(BS$3*temperature!$M124+BS$4*temperature!$M124^2)</f>
        <v>0.45377238394987207</v>
      </c>
      <c r="BT14" s="18">
        <f>BQ14-BN14</f>
        <v>0</v>
      </c>
      <c r="BU14" s="18">
        <f>BR14-BO14</f>
        <v>0</v>
      </c>
      <c r="BV14" s="18">
        <f>BS14-BP14</f>
        <v>0</v>
      </c>
      <c r="BW14" s="18">
        <f>SUMPRODUCT(BT14:BV14,AR14:AT14)/100</f>
        <v>0</v>
      </c>
      <c r="BX14" s="18">
        <f>BW14*BL14</f>
        <v>0</v>
      </c>
      <c r="BY14" s="18">
        <f>BW14*BM14</f>
        <v>0</v>
      </c>
    </row>
    <row r="15" spans="1:77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7"/>
        <v>1.0355828525681954E-2</v>
      </c>
      <c r="F15" s="11">
        <f t="shared" si="10"/>
        <v>2.4178628693027893E-2</v>
      </c>
      <c r="G15" s="11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8"/>
        <v>5.041702355277855E-2</v>
      </c>
      <c r="O15" s="11">
        <f t="shared" si="13"/>
        <v>3.4480934700570565E-2</v>
      </c>
      <c r="P15" s="11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11">
        <f t="shared" si="29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6"/>
        <v>2.6411173167387387</v>
      </c>
      <c r="AD15" s="12"/>
      <c r="AE15" s="12"/>
      <c r="AF15" s="11">
        <f t="shared" si="30"/>
        <v>-3.5826023754592651E-3</v>
      </c>
      <c r="AG15" s="11"/>
      <c r="AH15" s="11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4">
        <f t="shared" si="17"/>
        <v>6.6075826620186682</v>
      </c>
      <c r="AM15" s="14">
        <f t="shared" si="18"/>
        <v>0.82176645194072262</v>
      </c>
      <c r="AN15" s="14">
        <f t="shared" si="19"/>
        <v>0.34909690779903513</v>
      </c>
      <c r="AO15" s="11">
        <f t="shared" si="34"/>
        <v>2.0621120954280148E-2</v>
      </c>
      <c r="AP15" s="11">
        <f t="shared" si="20"/>
        <v>2.5977173653231045E-2</v>
      </c>
      <c r="AQ15" s="11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 s="2">
        <v>0</v>
      </c>
      <c r="AY15" s="2">
        <v>0</v>
      </c>
      <c r="AZ15" s="2">
        <v>0</v>
      </c>
      <c r="BA15" s="2">
        <f t="shared" si="4"/>
        <v>0</v>
      </c>
      <c r="BB15" s="2">
        <f t="shared" si="22"/>
        <v>0</v>
      </c>
      <c r="BC15" s="2">
        <f t="shared" si="5"/>
        <v>0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23"/>
        <v>0</v>
      </c>
      <c r="BI15" s="2">
        <f t="shared" si="24"/>
        <v>0</v>
      </c>
      <c r="BJ15" s="2">
        <f t="shared" si="25"/>
        <v>0</v>
      </c>
      <c r="BK15" s="11">
        <f t="shared" si="26"/>
        <v>6.9156537978306759E-2</v>
      </c>
      <c r="BL15" s="17">
        <v>0</v>
      </c>
      <c r="BM15" s="17">
        <v>0</v>
      </c>
      <c r="BN15" s="12">
        <f>(BN$3*temperature!$I125+BN$4*temperature!$I125^2+BN$5*temperature!$I125^6)</f>
        <v>1.5151392004004016</v>
      </c>
      <c r="BO15" s="12">
        <f>(BO$3*temperature!$I125+BO$4*temperature!$I125^2+BO$5*temperature!$I125^6)</f>
        <v>0.89588717346396418</v>
      </c>
      <c r="BP15" s="12">
        <f>(BP$3*temperature!$I125+BP$4*temperature!$I125^2+BP$5*temperature!$I125^6)</f>
        <v>0.46408928991926757</v>
      </c>
      <c r="BQ15" s="12">
        <f>(BQ$3*temperature!$M125+BQ$4*temperature!$M125^2)</f>
        <v>1.5151392004004016</v>
      </c>
      <c r="BR15" s="12">
        <f>(BR$3*temperature!$M125+BR$4*temperature!$M125^2)</f>
        <v>0.89588717346396418</v>
      </c>
      <c r="BS15" s="12">
        <f>(BS$3*temperature!$M125+BS$4*temperature!$M125^2)</f>
        <v>0.46408928991926757</v>
      </c>
      <c r="BT15" s="18">
        <f>BQ15-BN15</f>
        <v>0</v>
      </c>
      <c r="BU15" s="18">
        <f>BR15-BO15</f>
        <v>0</v>
      </c>
      <c r="BV15" s="18">
        <f>BS15-BP15</f>
        <v>0</v>
      </c>
      <c r="BW15" s="18">
        <f>SUMPRODUCT(BT15:BV15,AR15:AT15)/100</f>
        <v>0</v>
      </c>
      <c r="BX15" s="18">
        <f>BW15*BL15</f>
        <v>0</v>
      </c>
      <c r="BY15" s="18">
        <f>BW15*BM15</f>
        <v>0</v>
      </c>
    </row>
    <row r="16" spans="1:77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7"/>
        <v>9.0723766240810022E-3</v>
      </c>
      <c r="F16" s="11">
        <f t="shared" si="10"/>
        <v>2.4041911671104588E-2</v>
      </c>
      <c r="G16" s="11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8"/>
        <v>2.7486074893270152E-2</v>
      </c>
      <c r="O16" s="11">
        <f t="shared" si="13"/>
        <v>6.1786166681307542E-2</v>
      </c>
      <c r="P16" s="11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11">
        <f t="shared" si="29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6"/>
        <v>2.6237360585832352</v>
      </c>
      <c r="AD16" s="12"/>
      <c r="AE16" s="12"/>
      <c r="AF16" s="11">
        <f t="shared" si="30"/>
        <v>-6.5810246464045319E-3</v>
      </c>
      <c r="AG16" s="11"/>
      <c r="AH16" s="11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4">
        <f t="shared" si="17"/>
        <v>6.7438384233075599</v>
      </c>
      <c r="AM16" s="14">
        <f t="shared" si="18"/>
        <v>0.84311362176518634</v>
      </c>
      <c r="AN16" s="14">
        <f t="shared" si="19"/>
        <v>0.35732322777008302</v>
      </c>
      <c r="AO16" s="11">
        <f t="shared" si="34"/>
        <v>2.0621120954280148E-2</v>
      </c>
      <c r="AP16" s="11">
        <f t="shared" si="20"/>
        <v>2.5977173653231045E-2</v>
      </c>
      <c r="AQ16" s="11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 s="2">
        <v>0</v>
      </c>
      <c r="AY16" s="2">
        <v>0</v>
      </c>
      <c r="AZ16" s="2">
        <v>0</v>
      </c>
      <c r="BA16" s="2">
        <f t="shared" si="4"/>
        <v>0</v>
      </c>
      <c r="BB16" s="2">
        <f t="shared" si="22"/>
        <v>0</v>
      </c>
      <c r="BC16" s="2">
        <f t="shared" si="5"/>
        <v>0</v>
      </c>
      <c r="BD16" s="2">
        <f t="shared" si="6"/>
        <v>0</v>
      </c>
      <c r="BE16" s="2">
        <f t="shared" si="7"/>
        <v>0</v>
      </c>
      <c r="BF16" s="2">
        <f t="shared" si="8"/>
        <v>0</v>
      </c>
      <c r="BG16" s="2">
        <f t="shared" si="9"/>
        <v>0</v>
      </c>
      <c r="BH16" s="2">
        <f t="shared" si="23"/>
        <v>0</v>
      </c>
      <c r="BI16" s="2">
        <f t="shared" si="24"/>
        <v>0</v>
      </c>
      <c r="BJ16" s="2">
        <f t="shared" si="25"/>
        <v>0</v>
      </c>
      <c r="BK16" s="11">
        <f t="shared" si="26"/>
        <v>5.1440999330630149E-2</v>
      </c>
      <c r="BL16" s="17">
        <v>0</v>
      </c>
      <c r="BM16" s="17">
        <v>0</v>
      </c>
      <c r="BN16" s="12">
        <f>(BN$3*temperature!$I126+BN$4*temperature!$I126^2+BN$5*temperature!$I126^6)</f>
        <v>1.5543038237247848</v>
      </c>
      <c r="BO16" s="12">
        <f>(BO$3*temperature!$I126+BO$4*temperature!$I126^2+BO$5*temperature!$I126^6)</f>
        <v>0.9181605220522322</v>
      </c>
      <c r="BP16" s="12">
        <f>(BP$3*temperature!$I126+BP$4*temperature!$I126^2+BP$5*temperature!$I126^6)</f>
        <v>0.47464436187654513</v>
      </c>
      <c r="BQ16" s="12">
        <f>(BQ$3*temperature!$M126+BQ$4*temperature!$M126^2)</f>
        <v>1.5543038237247848</v>
      </c>
      <c r="BR16" s="12">
        <f>(BR$3*temperature!$M126+BR$4*temperature!$M126^2)</f>
        <v>0.9181605220522322</v>
      </c>
      <c r="BS16" s="12">
        <f>(BS$3*temperature!$M126+BS$4*temperature!$M126^2)</f>
        <v>0.47464436187654513</v>
      </c>
      <c r="BT16" s="18">
        <f>BQ16-BN16</f>
        <v>0</v>
      </c>
      <c r="BU16" s="18">
        <f>BR16-BO16</f>
        <v>0</v>
      </c>
      <c r="BV16" s="18">
        <f>BS16-BP16</f>
        <v>0</v>
      </c>
      <c r="BW16" s="18">
        <f>SUMPRODUCT(BT16:BV16,AR16:AT16)/100</f>
        <v>0</v>
      </c>
      <c r="BX16" s="18">
        <f>BW16*BL16</f>
        <v>0</v>
      </c>
      <c r="BY16" s="18">
        <f>BW16*BM16</f>
        <v>0</v>
      </c>
    </row>
    <row r="17" spans="1:77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7"/>
        <v>1.0031704437992728E-2</v>
      </c>
      <c r="F17" s="11">
        <f t="shared" si="10"/>
        <v>2.4254629006525308E-2</v>
      </c>
      <c r="G17" s="11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8"/>
        <v>2.7173273083552107E-2</v>
      </c>
      <c r="O17" s="11">
        <f t="shared" si="13"/>
        <v>3.5304918242382133E-2</v>
      </c>
      <c r="P17" s="11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11">
        <f t="shared" si="29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6"/>
        <v>2.5476228902565792</v>
      </c>
      <c r="AD17" s="12">
        <f t="shared" ref="AD17:AD54" si="43">AA17/R17</f>
        <v>2.8423613876819047</v>
      </c>
      <c r="AE17" s="12">
        <f t="shared" ref="AE17:AE54" si="44">AB17/S17</f>
        <v>1.605279812372872</v>
      </c>
      <c r="AF17" s="11">
        <f t="shared" si="30"/>
        <v>-2.9009460794526598E-2</v>
      </c>
      <c r="AG17" s="11"/>
      <c r="AH17" s="11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4">
        <f t="shared" si="17"/>
        <v>6.8829039311307074</v>
      </c>
      <c r="AM17" s="14">
        <f t="shared" si="18"/>
        <v>0.86501533072718517</v>
      </c>
      <c r="AN17" s="14">
        <f t="shared" si="19"/>
        <v>0.36574339746810991</v>
      </c>
      <c r="AO17" s="11">
        <f t="shared" si="34"/>
        <v>2.0621120954280148E-2</v>
      </c>
      <c r="AP17" s="11">
        <f t="shared" si="20"/>
        <v>2.5977173653231045E-2</v>
      </c>
      <c r="AQ17" s="11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 s="2">
        <v>0</v>
      </c>
      <c r="AY17" s="2">
        <v>0</v>
      </c>
      <c r="AZ17" s="2">
        <v>0</v>
      </c>
      <c r="BA17" s="2">
        <f t="shared" si="4"/>
        <v>0</v>
      </c>
      <c r="BB17" s="2">
        <f t="shared" si="22"/>
        <v>0</v>
      </c>
      <c r="BC17" s="2">
        <f t="shared" si="5"/>
        <v>0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0</v>
      </c>
      <c r="BH17" s="2">
        <f t="shared" si="23"/>
        <v>0</v>
      </c>
      <c r="BI17" s="2">
        <f t="shared" si="24"/>
        <v>0</v>
      </c>
      <c r="BJ17" s="2">
        <f t="shared" si="25"/>
        <v>0</v>
      </c>
      <c r="BK17" s="11">
        <f t="shared" si="26"/>
        <v>4.8303920805933015E-2</v>
      </c>
      <c r="BL17" s="17">
        <v>0</v>
      </c>
      <c r="BM17" s="17">
        <v>0</v>
      </c>
      <c r="BN17" s="12">
        <f>(BN$3*temperature!$I127+BN$4*temperature!$I127^2+BN$5*temperature!$I127^6)</f>
        <v>1.5948202751955853</v>
      </c>
      <c r="BO17" s="12">
        <f>(BO$3*temperature!$I127+BO$4*temperature!$I127^2+BO$5*temperature!$I127^6)</f>
        <v>0.94113968601139453</v>
      </c>
      <c r="BP17" s="12">
        <f>(BP$3*temperature!$I127+BP$4*temperature!$I127^2+BP$5*temperature!$I127^6)</f>
        <v>0.48546111781265744</v>
      </c>
      <c r="BQ17" s="12">
        <f>(BQ$3*temperature!$M127+BQ$4*temperature!$M127^2)</f>
        <v>1.5948202751955853</v>
      </c>
      <c r="BR17" s="12">
        <f>(BR$3*temperature!$M127+BR$4*temperature!$M127^2)</f>
        <v>0.94113968601139453</v>
      </c>
      <c r="BS17" s="12">
        <f>(BS$3*temperature!$M127+BS$4*temperature!$M127^2)</f>
        <v>0.48546111781265744</v>
      </c>
      <c r="BT17" s="18">
        <f>BQ17-BN17</f>
        <v>0</v>
      </c>
      <c r="BU17" s="18">
        <f>BR17-BO17</f>
        <v>0</v>
      </c>
      <c r="BV17" s="18">
        <f>BS17-BP17</f>
        <v>0</v>
      </c>
      <c r="BW17" s="18">
        <f>SUMPRODUCT(BT17:BV17,AR17:AT17)/100</f>
        <v>0</v>
      </c>
      <c r="BX17" s="18">
        <f>BW17*BL17</f>
        <v>0</v>
      </c>
      <c r="BY17" s="18">
        <f>BW17*BM17</f>
        <v>0</v>
      </c>
    </row>
    <row r="18" spans="1:77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7"/>
        <v>9.3029654959206898E-3</v>
      </c>
      <c r="F18" s="11">
        <f t="shared" si="10"/>
        <v>2.268243707841977E-2</v>
      </c>
      <c r="G18" s="11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8"/>
        <v>4.4655978300425891E-2</v>
      </c>
      <c r="O18" s="11">
        <f t="shared" si="13"/>
        <v>3.6721007527631189E-2</v>
      </c>
      <c r="P18" s="11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11">
        <f t="shared" si="29"/>
        <v>-4.3801292754440668E-3</v>
      </c>
      <c r="X18" s="11">
        <f t="shared" ref="X18:X55" si="45">U18/U17-1</f>
        <v>-6.3176391659285347E-3</v>
      </c>
      <c r="Y18" s="11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6"/>
        <v>2.5416490259019571</v>
      </c>
      <c r="AD18" s="12">
        <f t="shared" si="43"/>
        <v>2.83461239009165</v>
      </c>
      <c r="AE18" s="12">
        <f t="shared" si="44"/>
        <v>1.6520463245264814</v>
      </c>
      <c r="AF18" s="11">
        <f t="shared" si="30"/>
        <v>-2.3448777986213587E-3</v>
      </c>
      <c r="AG18" s="11">
        <f t="shared" ref="AG18:AG54" si="47">AD18/AD17-1</f>
        <v>-2.7262534679217687E-3</v>
      </c>
      <c r="AH18" s="11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4">
        <f t="shared" si="17"/>
        <v>7.0248371256112438</v>
      </c>
      <c r="AM18" s="14">
        <f t="shared" si="18"/>
        <v>0.8874859841861924</v>
      </c>
      <c r="AN18" s="14">
        <f t="shared" si="19"/>
        <v>0.3743619848793821</v>
      </c>
      <c r="AO18" s="11">
        <f t="shared" si="34"/>
        <v>2.0621120954280148E-2</v>
      </c>
      <c r="AP18" s="11">
        <f t="shared" si="20"/>
        <v>2.5977173653231045E-2</v>
      </c>
      <c r="AQ18" s="11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 s="2">
        <v>0</v>
      </c>
      <c r="AY18" s="2">
        <v>0</v>
      </c>
      <c r="AZ18" s="2">
        <v>0</v>
      </c>
      <c r="BA18" s="2">
        <f t="shared" si="4"/>
        <v>0</v>
      </c>
      <c r="BB18" s="2">
        <f t="shared" si="22"/>
        <v>0</v>
      </c>
      <c r="BC18" s="2">
        <f t="shared" si="5"/>
        <v>0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23"/>
        <v>0</v>
      </c>
      <c r="BI18" s="2">
        <f t="shared" si="24"/>
        <v>0</v>
      </c>
      <c r="BJ18" s="2">
        <f t="shared" si="25"/>
        <v>0</v>
      </c>
      <c r="BK18" s="11">
        <f t="shared" si="26"/>
        <v>6.347093856464367E-2</v>
      </c>
      <c r="BL18" s="17">
        <v>0</v>
      </c>
      <c r="BM18" s="17">
        <v>0</v>
      </c>
      <c r="BN18" s="12">
        <f>(BN$3*temperature!$I128+BN$4*temperature!$I128^2+BN$5*temperature!$I128^6)</f>
        <v>1.6366720931207013</v>
      </c>
      <c r="BO18" s="12">
        <f>(BO$3*temperature!$I128+BO$4*temperature!$I128^2+BO$5*temperature!$I128^6)</f>
        <v>0.964807045440637</v>
      </c>
      <c r="BP18" s="12">
        <f>(BP$3*temperature!$I128+BP$4*temperature!$I128^2+BP$5*temperature!$I128^6)</f>
        <v>0.4965216637840687</v>
      </c>
      <c r="BQ18" s="12">
        <f>(BQ$3*temperature!$M128+BQ$4*temperature!$M128^2)</f>
        <v>1.6366720931207013</v>
      </c>
      <c r="BR18" s="12">
        <f>(BR$3*temperature!$M128+BR$4*temperature!$M128^2)</f>
        <v>0.964807045440637</v>
      </c>
      <c r="BS18" s="12">
        <f>(BS$3*temperature!$M128+BS$4*temperature!$M128^2)</f>
        <v>0.4965216637840687</v>
      </c>
      <c r="BT18" s="18">
        <f>BQ18-BN18</f>
        <v>0</v>
      </c>
      <c r="BU18" s="18">
        <f>BR18-BO18</f>
        <v>0</v>
      </c>
      <c r="BV18" s="18">
        <f>BS18-BP18</f>
        <v>0</v>
      </c>
      <c r="BW18" s="18">
        <f>SUMPRODUCT(BT18:BV18,AR18:AT18)/100</f>
        <v>0</v>
      </c>
      <c r="BX18" s="18">
        <f>BW18*BL18</f>
        <v>0</v>
      </c>
      <c r="BY18" s="18">
        <f>BW18*BM18</f>
        <v>0</v>
      </c>
    </row>
    <row r="19" spans="1:77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7"/>
        <v>8.234003750892116E-3</v>
      </c>
      <c r="F19" s="11">
        <f t="shared" si="10"/>
        <v>2.1618595678227326E-2</v>
      </c>
      <c r="G19" s="11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8"/>
        <v>5.5014805193318805E-2</v>
      </c>
      <c r="O19" s="11">
        <f t="shared" si="13"/>
        <v>5.906093634701115E-2</v>
      </c>
      <c r="P19" s="11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11">
        <f t="shared" si="29"/>
        <v>-8.5899528508527334E-3</v>
      </c>
      <c r="X19" s="11">
        <f t="shared" si="45"/>
        <v>-2.6775413126886471E-2</v>
      </c>
      <c r="Y19" s="11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6"/>
        <v>2.5535858110607683</v>
      </c>
      <c r="AD19" s="12">
        <f t="shared" si="43"/>
        <v>2.8535309635613215</v>
      </c>
      <c r="AE19" s="12">
        <f t="shared" si="44"/>
        <v>1.6872467626084724</v>
      </c>
      <c r="AF19" s="11">
        <f t="shared" si="30"/>
        <v>4.69647265895623E-3</v>
      </c>
      <c r="AG19" s="11">
        <f t="shared" si="47"/>
        <v>6.6741306627322583E-3</v>
      </c>
      <c r="AH19" s="11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4">
        <f t="shared" si="17"/>
        <v>7.1696971416625912</v>
      </c>
      <c r="AM19" s="14">
        <f t="shared" si="18"/>
        <v>0.91054036171220576</v>
      </c>
      <c r="AN19" s="14">
        <f t="shared" si="19"/>
        <v>0.38318366563281703</v>
      </c>
      <c r="AO19" s="11">
        <f t="shared" si="34"/>
        <v>2.0621120954280148E-2</v>
      </c>
      <c r="AP19" s="11">
        <f t="shared" si="20"/>
        <v>2.5977173653231045E-2</v>
      </c>
      <c r="AQ19" s="11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 s="2">
        <v>0</v>
      </c>
      <c r="AY19" s="2">
        <v>0</v>
      </c>
      <c r="AZ19" s="2">
        <v>0</v>
      </c>
      <c r="BA19" s="2">
        <f t="shared" si="4"/>
        <v>0</v>
      </c>
      <c r="BB19" s="2">
        <f t="shared" si="22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0</v>
      </c>
      <c r="BG19" s="2">
        <f t="shared" si="9"/>
        <v>0</v>
      </c>
      <c r="BH19" s="2">
        <f t="shared" si="23"/>
        <v>0</v>
      </c>
      <c r="BI19" s="2">
        <f t="shared" si="24"/>
        <v>0</v>
      </c>
      <c r="BJ19" s="2">
        <f t="shared" si="25"/>
        <v>0</v>
      </c>
      <c r="BK19" s="11">
        <f t="shared" si="26"/>
        <v>7.4891970679945102E-2</v>
      </c>
      <c r="BL19" s="17">
        <v>0</v>
      </c>
      <c r="BM19" s="17">
        <v>0</v>
      </c>
      <c r="BN19" s="12">
        <f>(BN$3*temperature!$I129+BN$4*temperature!$I129^2+BN$5*temperature!$I129^6)</f>
        <v>1.6798517919154707</v>
      </c>
      <c r="BO19" s="12">
        <f>(BO$3*temperature!$I129+BO$4*temperature!$I129^2+BO$5*temperature!$I129^6)</f>
        <v>0.98914945123225717</v>
      </c>
      <c r="BP19" s="12">
        <f>(BP$3*temperature!$I129+BP$4*temperature!$I129^2+BP$5*temperature!$I129^6)</f>
        <v>0.50780949174080514</v>
      </c>
      <c r="BQ19" s="12">
        <f>(BQ$3*temperature!$M129+BQ$4*temperature!$M129^2)</f>
        <v>1.6798517919154707</v>
      </c>
      <c r="BR19" s="12">
        <f>(BR$3*temperature!$M129+BR$4*temperature!$M129^2)</f>
        <v>0.98914945123225717</v>
      </c>
      <c r="BS19" s="12">
        <f>(BS$3*temperature!$M129+BS$4*temperature!$M129^2)</f>
        <v>0.50780949174080514</v>
      </c>
      <c r="BT19" s="18">
        <f>BQ19-BN19</f>
        <v>0</v>
      </c>
      <c r="BU19" s="18">
        <f>BR19-BO19</f>
        <v>0</v>
      </c>
      <c r="BV19" s="18">
        <f>BS19-BP19</f>
        <v>0</v>
      </c>
      <c r="BW19" s="18">
        <f>SUMPRODUCT(BT19:BV19,AR19:AT19)/100</f>
        <v>0</v>
      </c>
      <c r="BX19" s="18">
        <f>BW19*BL19</f>
        <v>0</v>
      </c>
      <c r="BY19" s="18">
        <f>BW19*BM19</f>
        <v>0</v>
      </c>
    </row>
    <row r="20" spans="1:77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7"/>
        <v>9.4078969561326442E-3</v>
      </c>
      <c r="F20" s="11">
        <f t="shared" si="10"/>
        <v>2.0288190996412991E-2</v>
      </c>
      <c r="G20" s="11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8"/>
        <v>3.702554030689198E-3</v>
      </c>
      <c r="O20" s="11">
        <f t="shared" si="13"/>
        <v>3.9827927127819018E-2</v>
      </c>
      <c r="P20" s="11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11">
        <f t="shared" si="29"/>
        <v>-2.4798612970081124E-2</v>
      </c>
      <c r="X20" s="11">
        <f t="shared" si="45"/>
        <v>-1.3411914889112975E-2</v>
      </c>
      <c r="Y20" s="11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6"/>
        <v>2.5209714956491069</v>
      </c>
      <c r="AD20" s="12">
        <f t="shared" si="43"/>
        <v>2.8281856834735843</v>
      </c>
      <c r="AE20" s="12">
        <f t="shared" si="44"/>
        <v>1.6578699567928139</v>
      </c>
      <c r="AF20" s="11">
        <f t="shared" si="30"/>
        <v>-1.2771967666171058E-2</v>
      </c>
      <c r="AG20" s="11">
        <f t="shared" si="47"/>
        <v>-8.8820764208933367E-3</v>
      </c>
      <c r="AH20" s="11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4">
        <f t="shared" si="17"/>
        <v>7.3175443336263726</v>
      </c>
      <c r="AM20" s="14">
        <f t="shared" si="18"/>
        <v>0.9341936268066795</v>
      </c>
      <c r="AN20" s="14">
        <f t="shared" si="19"/>
        <v>0.39221322553653637</v>
      </c>
      <c r="AO20" s="11">
        <f t="shared" si="34"/>
        <v>2.0621120954280148E-2</v>
      </c>
      <c r="AP20" s="11">
        <f t="shared" si="20"/>
        <v>2.5977173653231045E-2</v>
      </c>
      <c r="AQ20" s="11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 s="2">
        <v>0</v>
      </c>
      <c r="AY20" s="2">
        <v>0</v>
      </c>
      <c r="AZ20" s="2">
        <v>0</v>
      </c>
      <c r="BA20" s="2">
        <f t="shared" si="4"/>
        <v>0</v>
      </c>
      <c r="BB20" s="2">
        <f t="shared" si="22"/>
        <v>0</v>
      </c>
      <c r="BC20" s="2">
        <f t="shared" si="5"/>
        <v>0</v>
      </c>
      <c r="BD20" s="2">
        <f t="shared" si="6"/>
        <v>0</v>
      </c>
      <c r="BE20" s="2">
        <f t="shared" si="7"/>
        <v>0</v>
      </c>
      <c r="BF20" s="2">
        <f t="shared" si="8"/>
        <v>0</v>
      </c>
      <c r="BG20" s="2">
        <f t="shared" si="9"/>
        <v>0</v>
      </c>
      <c r="BH20" s="2">
        <f t="shared" si="23"/>
        <v>0</v>
      </c>
      <c r="BI20" s="2">
        <f t="shared" si="24"/>
        <v>0</v>
      </c>
      <c r="BJ20" s="2">
        <f t="shared" si="25"/>
        <v>0</v>
      </c>
      <c r="BK20" s="11">
        <f t="shared" si="26"/>
        <v>3.0247627033290508E-2</v>
      </c>
      <c r="BL20" s="17">
        <v>0</v>
      </c>
      <c r="BM20" s="17">
        <v>0</v>
      </c>
      <c r="BN20" s="12">
        <f>(BN$3*temperature!$I130+BN$4*temperature!$I130^2+BN$5*temperature!$I130^6)</f>
        <v>1.7244167366708303</v>
      </c>
      <c r="BO20" s="12">
        <f>(BO$3*temperature!$I130+BO$4*temperature!$I130^2+BO$5*temperature!$I130^6)</f>
        <v>1.014189424285415</v>
      </c>
      <c r="BP20" s="12">
        <f>(BP$3*temperature!$I130+BP$4*temperature!$I130^2+BP$5*temperature!$I130^6)</f>
        <v>0.51932359729052313</v>
      </c>
      <c r="BQ20" s="12">
        <f>(BQ$3*temperature!$M130+BQ$4*temperature!$M130^2)</f>
        <v>1.7244167366708303</v>
      </c>
      <c r="BR20" s="12">
        <f>(BR$3*temperature!$M130+BR$4*temperature!$M130^2)</f>
        <v>1.014189424285415</v>
      </c>
      <c r="BS20" s="12">
        <f>(BS$3*temperature!$M130+BS$4*temperature!$M130^2)</f>
        <v>0.51932359729052313</v>
      </c>
      <c r="BT20" s="18">
        <f>BQ20-BN20</f>
        <v>0</v>
      </c>
      <c r="BU20" s="18">
        <f>BR20-BO20</f>
        <v>0</v>
      </c>
      <c r="BV20" s="18">
        <f>BS20-BP20</f>
        <v>0</v>
      </c>
      <c r="BW20" s="18">
        <f>SUMPRODUCT(BT20:BV20,AR20:AT20)/100</f>
        <v>0</v>
      </c>
      <c r="BX20" s="18">
        <f>BW20*BL20</f>
        <v>0</v>
      </c>
      <c r="BY20" s="18">
        <f>BW20*BM20</f>
        <v>0</v>
      </c>
    </row>
    <row r="21" spans="1:77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7"/>
        <v>8.8105353141860743E-3</v>
      </c>
      <c r="F21" s="11">
        <f t="shared" si="10"/>
        <v>1.8518710548682371E-2</v>
      </c>
      <c r="G21" s="11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8"/>
        <v>-6.9934151144723788E-3</v>
      </c>
      <c r="O21" s="11">
        <f t="shared" si="13"/>
        <v>3.2214178305982166E-2</v>
      </c>
      <c r="P21" s="11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11">
        <f t="shared" si="29"/>
        <v>-2.2411231897511597E-2</v>
      </c>
      <c r="X21" s="11">
        <f t="shared" si="45"/>
        <v>9.9214385982544506E-3</v>
      </c>
      <c r="Y21" s="11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6"/>
        <v>2.4988921333566081</v>
      </c>
      <c r="AD21" s="12">
        <f t="shared" si="43"/>
        <v>2.8289948800713747</v>
      </c>
      <c r="AE21" s="12">
        <f t="shared" si="44"/>
        <v>1.6524296755249401</v>
      </c>
      <c r="AF21" s="11">
        <f t="shared" si="30"/>
        <v>-8.7582752643594608E-3</v>
      </c>
      <c r="AG21" s="11">
        <f t="shared" si="47"/>
        <v>2.8611862457217363E-4</v>
      </c>
      <c r="AH21" s="11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4">
        <f t="shared" si="17"/>
        <v>7.468440300418389</v>
      </c>
      <c r="AM21" s="14">
        <f t="shared" si="18"/>
        <v>0.95846133687597834</v>
      </c>
      <c r="AN21" s="14">
        <f t="shared" si="19"/>
        <v>0.40145556317419229</v>
      </c>
      <c r="AO21" s="11">
        <f t="shared" si="34"/>
        <v>2.0621120954280148E-2</v>
      </c>
      <c r="AP21" s="11">
        <f t="shared" si="20"/>
        <v>2.5977173653231045E-2</v>
      </c>
      <c r="AQ21" s="11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 s="2">
        <v>0</v>
      </c>
      <c r="AY21" s="2">
        <v>0</v>
      </c>
      <c r="AZ21" s="2">
        <v>0</v>
      </c>
      <c r="BA21" s="2">
        <f t="shared" si="4"/>
        <v>0</v>
      </c>
      <c r="BB21" s="2">
        <f t="shared" si="22"/>
        <v>0</v>
      </c>
      <c r="BC21" s="2">
        <f t="shared" si="5"/>
        <v>0</v>
      </c>
      <c r="BD21" s="2">
        <f t="shared" si="6"/>
        <v>0</v>
      </c>
      <c r="BE21" s="2">
        <f t="shared" si="7"/>
        <v>0</v>
      </c>
      <c r="BF21" s="2">
        <f t="shared" si="8"/>
        <v>0</v>
      </c>
      <c r="BG21" s="2">
        <f t="shared" si="9"/>
        <v>0</v>
      </c>
      <c r="BH21" s="2">
        <f t="shared" si="23"/>
        <v>0</v>
      </c>
      <c r="BI21" s="2">
        <f t="shared" si="24"/>
        <v>0</v>
      </c>
      <c r="BJ21" s="2">
        <f t="shared" si="25"/>
        <v>0</v>
      </c>
      <c r="BK21" s="11">
        <f t="shared" si="26"/>
        <v>2.0173876499010562E-2</v>
      </c>
      <c r="BL21" s="17">
        <v>0</v>
      </c>
      <c r="BM21" s="17">
        <v>0</v>
      </c>
      <c r="BN21" s="12">
        <f>(BN$3*temperature!$I131+BN$4*temperature!$I131^2+BN$5*temperature!$I131^6)</f>
        <v>1.7701748923828049</v>
      </c>
      <c r="BO21" s="12">
        <f>(BO$3*temperature!$I131+BO$4*temperature!$I131^2+BO$5*temperature!$I131^6)</f>
        <v>1.0398087956305249</v>
      </c>
      <c r="BP21" s="12">
        <f>(BP$3*temperature!$I131+BP$4*temperature!$I131^2+BP$5*temperature!$I131^6)</f>
        <v>0.53099763008037404</v>
      </c>
      <c r="BQ21" s="12">
        <f>(BQ$3*temperature!$M131+BQ$4*temperature!$M131^2)</f>
        <v>1.7701748923828049</v>
      </c>
      <c r="BR21" s="12">
        <f>(BR$3*temperature!$M131+BR$4*temperature!$M131^2)</f>
        <v>1.0398087956305249</v>
      </c>
      <c r="BS21" s="12">
        <f>(BS$3*temperature!$M131+BS$4*temperature!$M131^2)</f>
        <v>0.53099763008037404</v>
      </c>
      <c r="BT21" s="18">
        <f>BQ21-BN21</f>
        <v>0</v>
      </c>
      <c r="BU21" s="18">
        <f>BR21-BO21</f>
        <v>0</v>
      </c>
      <c r="BV21" s="18">
        <f>BS21-BP21</f>
        <v>0</v>
      </c>
      <c r="BW21" s="18">
        <f>SUMPRODUCT(BT21:BV21,AR21:AT21)/100</f>
        <v>0</v>
      </c>
      <c r="BX21" s="18">
        <f>BW21*BL21</f>
        <v>0</v>
      </c>
      <c r="BY21" s="18">
        <f>BW21*BM21</f>
        <v>0</v>
      </c>
    </row>
    <row r="22" spans="1:77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7"/>
        <v>6.9846288060895212E-3</v>
      </c>
      <c r="F22" s="11">
        <f t="shared" si="10"/>
        <v>1.7251625849825869E-2</v>
      </c>
      <c r="G22" s="11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8"/>
        <v>4.0893369020279735E-2</v>
      </c>
      <c r="O22" s="11">
        <f t="shared" si="13"/>
        <v>4.2868323293207E-2</v>
      </c>
      <c r="P22" s="11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11">
        <f t="shared" si="29"/>
        <v>1.519830866653149E-2</v>
      </c>
      <c r="X22" s="11">
        <f t="shared" si="45"/>
        <v>-1.3346373343440576E-2</v>
      </c>
      <c r="Y22" s="11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6"/>
        <v>2.4636134916384531</v>
      </c>
      <c r="AD22" s="12">
        <f t="shared" si="43"/>
        <v>2.8412829323529851</v>
      </c>
      <c r="AE22" s="12">
        <f t="shared" si="44"/>
        <v>1.7017794034614855</v>
      </c>
      <c r="AF22" s="11">
        <f t="shared" si="30"/>
        <v>-1.411771290454511E-2</v>
      </c>
      <c r="AG22" s="11">
        <f t="shared" si="47"/>
        <v>4.3436106470791103E-3</v>
      </c>
      <c r="AH22" s="11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4">
        <f t="shared" si="17"/>
        <v>7.6224479111931371</v>
      </c>
      <c r="AM22" s="14">
        <f t="shared" si="18"/>
        <v>0.98335945346391362</v>
      </c>
      <c r="AN22" s="14">
        <f t="shared" si="19"/>
        <v>0.41091569256247462</v>
      </c>
      <c r="AO22" s="11">
        <f t="shared" si="34"/>
        <v>2.0621120954280148E-2</v>
      </c>
      <c r="AP22" s="11">
        <f t="shared" si="20"/>
        <v>2.5977173653231045E-2</v>
      </c>
      <c r="AQ22" s="11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 s="2">
        <v>0</v>
      </c>
      <c r="AY22" s="2">
        <v>0</v>
      </c>
      <c r="AZ22" s="2">
        <v>0</v>
      </c>
      <c r="BA22" s="2">
        <f t="shared" si="4"/>
        <v>0</v>
      </c>
      <c r="BB22" s="2">
        <f t="shared" si="22"/>
        <v>0</v>
      </c>
      <c r="BC22" s="2">
        <f t="shared" si="5"/>
        <v>0</v>
      </c>
      <c r="BD22" s="2">
        <f t="shared" si="6"/>
        <v>0</v>
      </c>
      <c r="BE22" s="2">
        <f t="shared" si="7"/>
        <v>0</v>
      </c>
      <c r="BF22" s="2">
        <f t="shared" si="8"/>
        <v>0</v>
      </c>
      <c r="BG22" s="2">
        <f t="shared" si="9"/>
        <v>0</v>
      </c>
      <c r="BH22" s="2">
        <f t="shared" si="23"/>
        <v>0</v>
      </c>
      <c r="BI22" s="2">
        <f t="shared" si="24"/>
        <v>0</v>
      </c>
      <c r="BJ22" s="2">
        <f t="shared" si="25"/>
        <v>0</v>
      </c>
      <c r="BK22" s="11">
        <f t="shared" si="26"/>
        <v>6.1508636266423861E-2</v>
      </c>
      <c r="BL22" s="17">
        <v>0</v>
      </c>
      <c r="BM22" s="17">
        <v>0</v>
      </c>
      <c r="BN22" s="12">
        <f>(BN$3*temperature!$I132+BN$4*temperature!$I132^2+BN$5*temperature!$I132^6)</f>
        <v>1.8169181573041699</v>
      </c>
      <c r="BO22" s="12">
        <f>(BO$3*temperature!$I132+BO$4*temperature!$I132^2+BO$5*temperature!$I132^6)</f>
        <v>1.0658811463545013</v>
      </c>
      <c r="BP22" s="12">
        <f>(BP$3*temperature!$I132+BP$4*temperature!$I132^2+BP$5*temperature!$I132^6)</f>
        <v>0.54276235580271104</v>
      </c>
      <c r="BQ22" s="12">
        <f>(BQ$3*temperature!$M132+BQ$4*temperature!$M132^2)</f>
        <v>1.8169181573041699</v>
      </c>
      <c r="BR22" s="12">
        <f>(BR$3*temperature!$M132+BR$4*temperature!$M132^2)</f>
        <v>1.0658811463545013</v>
      </c>
      <c r="BS22" s="12">
        <f>(BS$3*temperature!$M132+BS$4*temperature!$M132^2)</f>
        <v>0.54276235580271104</v>
      </c>
      <c r="BT22" s="18">
        <f>BQ22-BN22</f>
        <v>0</v>
      </c>
      <c r="BU22" s="18">
        <f>BR22-BO22</f>
        <v>0</v>
      </c>
      <c r="BV22" s="18">
        <f>BS22-BP22</f>
        <v>0</v>
      </c>
      <c r="BW22" s="18">
        <f>SUMPRODUCT(BT22:BV22,AR22:AT22)/100</f>
        <v>0</v>
      </c>
      <c r="BX22" s="18">
        <f>BW22*BL22</f>
        <v>0</v>
      </c>
      <c r="BY22" s="18">
        <f>BW22*BM22</f>
        <v>0</v>
      </c>
    </row>
    <row r="23" spans="1:77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7"/>
        <v>7.3482904106083602E-3</v>
      </c>
      <c r="F23" s="11">
        <f t="shared" si="10"/>
        <v>1.6168595294302479E-2</v>
      </c>
      <c r="G23" s="11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8"/>
        <v>3.1697706905913892E-2</v>
      </c>
      <c r="O23" s="11">
        <f t="shared" si="13"/>
        <v>2.9855040327190441E-2</v>
      </c>
      <c r="P23" s="11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11">
        <f t="shared" si="29"/>
        <v>-1.4602190653870806E-2</v>
      </c>
      <c r="X23" s="11">
        <f t="shared" si="45"/>
        <v>1.2266952726774027E-2</v>
      </c>
      <c r="Y23" s="11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6"/>
        <v>2.4545082380311687</v>
      </c>
      <c r="AD23" s="12">
        <f t="shared" si="43"/>
        <v>2.8172710428917731</v>
      </c>
      <c r="AE23" s="12">
        <f t="shared" si="44"/>
        <v>1.7962150035071196</v>
      </c>
      <c r="AF23" s="11">
        <f t="shared" si="30"/>
        <v>-3.6958937098646727E-3</v>
      </c>
      <c r="AG23" s="11">
        <f t="shared" si="47"/>
        <v>-8.4510729951581265E-3</v>
      </c>
      <c r="AH23" s="11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4">
        <f t="shared" si="17"/>
        <v>7.7796313315375505</v>
      </c>
      <c r="AM23" s="14">
        <f t="shared" si="18"/>
        <v>1.008904352750092</v>
      </c>
      <c r="AN23" s="14">
        <f t="shared" si="19"/>
        <v>0.4205987458712413</v>
      </c>
      <c r="AO23" s="11">
        <f t="shared" si="34"/>
        <v>2.0621120954280148E-2</v>
      </c>
      <c r="AP23" s="11">
        <f t="shared" si="20"/>
        <v>2.5977173653231045E-2</v>
      </c>
      <c r="AQ23" s="11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 s="2">
        <v>0</v>
      </c>
      <c r="AY23" s="2">
        <v>0</v>
      </c>
      <c r="AZ23" s="2">
        <v>0</v>
      </c>
      <c r="BA23" s="2">
        <f t="shared" si="4"/>
        <v>0</v>
      </c>
      <c r="BB23" s="2">
        <f t="shared" si="22"/>
        <v>0</v>
      </c>
      <c r="BC23" s="2">
        <f t="shared" si="5"/>
        <v>0</v>
      </c>
      <c r="BD23" s="2">
        <f t="shared" si="6"/>
        <v>0</v>
      </c>
      <c r="BE23" s="2">
        <f t="shared" si="7"/>
        <v>0</v>
      </c>
      <c r="BF23" s="2">
        <f t="shared" si="8"/>
        <v>0</v>
      </c>
      <c r="BG23" s="2">
        <f t="shared" si="9"/>
        <v>0</v>
      </c>
      <c r="BH23" s="2">
        <f t="shared" si="23"/>
        <v>0</v>
      </c>
      <c r="BI23" s="2">
        <f t="shared" si="24"/>
        <v>0</v>
      </c>
      <c r="BJ23" s="2">
        <f t="shared" si="25"/>
        <v>0</v>
      </c>
      <c r="BK23" s="11">
        <f t="shared" si="26"/>
        <v>5.2648442643014909E-2</v>
      </c>
      <c r="BL23" s="17">
        <v>0</v>
      </c>
      <c r="BM23" s="17">
        <v>0</v>
      </c>
      <c r="BN23" s="12">
        <f>(BN$3*temperature!$I133+BN$4*temperature!$I133^2+BN$5*temperature!$I133^6)</f>
        <v>1.8647434240547101</v>
      </c>
      <c r="BO23" s="12">
        <f>(BO$3*temperature!$I133+BO$4*temperature!$I133^2+BO$5*temperature!$I133^6)</f>
        <v>1.0924501281334165</v>
      </c>
      <c r="BP23" s="12">
        <f>(BP$3*temperature!$I133+BP$4*temperature!$I133^2+BP$5*temperature!$I133^6)</f>
        <v>0.55462522463368302</v>
      </c>
      <c r="BQ23" s="12">
        <f>(BQ$3*temperature!$M133+BQ$4*temperature!$M133^2)</f>
        <v>1.8647434240547101</v>
      </c>
      <c r="BR23" s="12">
        <f>(BR$3*temperature!$M133+BR$4*temperature!$M133^2)</f>
        <v>1.0924501281334165</v>
      </c>
      <c r="BS23" s="12">
        <f>(BS$3*temperature!$M133+BS$4*temperature!$M133^2)</f>
        <v>0.55462522463368302</v>
      </c>
      <c r="BT23" s="18">
        <f>BQ23-BN23</f>
        <v>0</v>
      </c>
      <c r="BU23" s="18">
        <f>BR23-BO23</f>
        <v>0</v>
      </c>
      <c r="BV23" s="18">
        <f>BS23-BP23</f>
        <v>0</v>
      </c>
      <c r="BW23" s="18">
        <f>SUMPRODUCT(BT23:BV23,AR23:AT23)/100</f>
        <v>0</v>
      </c>
      <c r="BX23" s="18">
        <f>BW23*BL23</f>
        <v>0</v>
      </c>
      <c r="BY23" s="18">
        <f>BW23*BM23</f>
        <v>0</v>
      </c>
    </row>
    <row r="24" spans="1:77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7"/>
        <v>7.2592798295529892E-3</v>
      </c>
      <c r="F24" s="11">
        <f t="shared" si="10"/>
        <v>1.6032358762138932E-2</v>
      </c>
      <c r="G24" s="11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8"/>
        <v>3.4275712981129303E-2</v>
      </c>
      <c r="O24" s="11">
        <f t="shared" si="13"/>
        <v>1.6033509673959889E-2</v>
      </c>
      <c r="P24" s="11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11">
        <f t="shared" si="29"/>
        <v>-1.0600046355257464E-2</v>
      </c>
      <c r="X24" s="11">
        <f t="shared" si="45"/>
        <v>2.4563451909217271E-2</v>
      </c>
      <c r="Y24" s="11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6"/>
        <v>2.4498286870526638</v>
      </c>
      <c r="AD24" s="12">
        <f t="shared" si="43"/>
        <v>2.81064944312521</v>
      </c>
      <c r="AE24" s="12">
        <f t="shared" si="44"/>
        <v>1.831713986286849</v>
      </c>
      <c r="AF24" s="11">
        <f t="shared" si="30"/>
        <v>-1.9065126390688247E-3</v>
      </c>
      <c r="AG24" s="11">
        <f t="shared" si="47"/>
        <v>-2.3503595024234603E-3</v>
      </c>
      <c r="AH24" s="11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4">
        <f t="shared" si="17"/>
        <v>7.9400560502048938</v>
      </c>
      <c r="AM24" s="14">
        <f t="shared" si="18"/>
        <v>1.0351128363209818</v>
      </c>
      <c r="AN24" s="14">
        <f t="shared" si="19"/>
        <v>0.43050997620774745</v>
      </c>
      <c r="AO24" s="11">
        <f t="shared" si="34"/>
        <v>2.0621120954280148E-2</v>
      </c>
      <c r="AP24" s="11">
        <f t="shared" si="20"/>
        <v>2.5977173653231045E-2</v>
      </c>
      <c r="AQ24" s="11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 s="2">
        <v>0</v>
      </c>
      <c r="AY24" s="2">
        <v>0</v>
      </c>
      <c r="AZ24" s="2">
        <v>0</v>
      </c>
      <c r="BA24" s="2">
        <f t="shared" si="4"/>
        <v>0</v>
      </c>
      <c r="BB24" s="2">
        <f t="shared" si="22"/>
        <v>0</v>
      </c>
      <c r="BC24" s="2">
        <f t="shared" si="5"/>
        <v>0</v>
      </c>
      <c r="BD24" s="2">
        <f t="shared" si="6"/>
        <v>0</v>
      </c>
      <c r="BE24" s="2">
        <f t="shared" si="7"/>
        <v>0</v>
      </c>
      <c r="BF24" s="2">
        <f t="shared" si="8"/>
        <v>0</v>
      </c>
      <c r="BG24" s="2">
        <f t="shared" si="9"/>
        <v>0</v>
      </c>
      <c r="BH24" s="2">
        <f t="shared" si="23"/>
        <v>0</v>
      </c>
      <c r="BI24" s="2">
        <f t="shared" si="24"/>
        <v>0</v>
      </c>
      <c r="BJ24" s="2">
        <f t="shared" si="25"/>
        <v>0</v>
      </c>
      <c r="BK24" s="11">
        <f t="shared" si="26"/>
        <v>5.298173514030588E-2</v>
      </c>
      <c r="BL24" s="17">
        <v>0</v>
      </c>
      <c r="BM24" s="17">
        <v>0</v>
      </c>
      <c r="BN24" s="12">
        <f>(BN$3*temperature!$I134+BN$4*temperature!$I134^2+BN$5*temperature!$I134^6)</f>
        <v>1.9136186649180167</v>
      </c>
      <c r="BO24" s="12">
        <f>(BO$3*temperature!$I134+BO$4*temperature!$I134^2+BO$5*temperature!$I134^6)</f>
        <v>1.1194864269039402</v>
      </c>
      <c r="BP24" s="12">
        <f>(BP$3*temperature!$I134+BP$4*temperature!$I134^2+BP$5*temperature!$I134^6)</f>
        <v>0.56655951675071636</v>
      </c>
      <c r="BQ24" s="12">
        <f>(BQ$3*temperature!$M134+BQ$4*temperature!$M134^2)</f>
        <v>1.9136186649180167</v>
      </c>
      <c r="BR24" s="12">
        <f>(BR$3*temperature!$M134+BR$4*temperature!$M134^2)</f>
        <v>1.1194864269039402</v>
      </c>
      <c r="BS24" s="12">
        <f>(BS$3*temperature!$M134+BS$4*temperature!$M134^2)</f>
        <v>0.56655951675071636</v>
      </c>
      <c r="BT24" s="18">
        <f>BQ24-BN24</f>
        <v>0</v>
      </c>
      <c r="BU24" s="18">
        <f>BR24-BO24</f>
        <v>0</v>
      </c>
      <c r="BV24" s="18">
        <f>BS24-BP24</f>
        <v>0</v>
      </c>
      <c r="BW24" s="18">
        <f>SUMPRODUCT(BT24:BV24,AR24:AT24)/100</f>
        <v>0</v>
      </c>
      <c r="BX24" s="18">
        <f>BW24*BL24</f>
        <v>0</v>
      </c>
      <c r="BY24" s="18">
        <f>BW24*BM24</f>
        <v>0</v>
      </c>
    </row>
    <row r="25" spans="1:77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7"/>
        <v>7.1710102906858975E-3</v>
      </c>
      <c r="F25" s="11">
        <f t="shared" si="10"/>
        <v>1.6106980972057983E-2</v>
      </c>
      <c r="G25" s="11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8"/>
        <v>3.1199121385352857E-2</v>
      </c>
      <c r="O25" s="11">
        <f t="shared" si="13"/>
        <v>3.4800518287731563E-2</v>
      </c>
      <c r="P25" s="11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11">
        <f t="shared" si="29"/>
        <v>-1.449065348024936E-2</v>
      </c>
      <c r="X25" s="11">
        <f t="shared" si="45"/>
        <v>-1.6231741197668126E-2</v>
      </c>
      <c r="Y25" s="11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6"/>
        <v>2.4496385895153021</v>
      </c>
      <c r="AD25" s="12">
        <f t="shared" si="43"/>
        <v>2.7832867863149318</v>
      </c>
      <c r="AE25" s="12">
        <f t="shared" si="44"/>
        <v>1.8505048501277181</v>
      </c>
      <c r="AF25" s="11">
        <f t="shared" si="30"/>
        <v>-7.7596257389900281E-5</v>
      </c>
      <c r="AG25" s="11">
        <f t="shared" si="47"/>
        <v>-9.73535026831851E-3</v>
      </c>
      <c r="AH25" s="11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4">
        <f t="shared" si="17"/>
        <v>8.1037889063999327</v>
      </c>
      <c r="AM25" s="14">
        <f t="shared" si="18"/>
        <v>1.0620021422207806</v>
      </c>
      <c r="AN25" s="14">
        <f t="shared" si="19"/>
        <v>0.44065476046648366</v>
      </c>
      <c r="AO25" s="11">
        <f t="shared" si="34"/>
        <v>2.0621120954280148E-2</v>
      </c>
      <c r="AP25" s="11">
        <f t="shared" si="20"/>
        <v>2.5977173653231045E-2</v>
      </c>
      <c r="AQ25" s="11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 s="2">
        <v>0</v>
      </c>
      <c r="AY25" s="2">
        <v>0</v>
      </c>
      <c r="AZ25" s="2">
        <v>0</v>
      </c>
      <c r="BA25" s="2">
        <f t="shared" si="4"/>
        <v>0</v>
      </c>
      <c r="BB25" s="2">
        <f t="shared" si="22"/>
        <v>0</v>
      </c>
      <c r="BC25" s="2">
        <f t="shared" si="5"/>
        <v>0</v>
      </c>
      <c r="BD25" s="2">
        <f t="shared" si="6"/>
        <v>0</v>
      </c>
      <c r="BE25" s="2">
        <f t="shared" si="7"/>
        <v>0</v>
      </c>
      <c r="BF25" s="2">
        <f t="shared" si="8"/>
        <v>0</v>
      </c>
      <c r="BG25" s="2">
        <f t="shared" si="9"/>
        <v>0</v>
      </c>
      <c r="BH25" s="2">
        <f t="shared" si="23"/>
        <v>0</v>
      </c>
      <c r="BI25" s="2">
        <f t="shared" si="24"/>
        <v>0</v>
      </c>
      <c r="BJ25" s="2">
        <f t="shared" si="25"/>
        <v>0</v>
      </c>
      <c r="BK25" s="11">
        <f t="shared" si="26"/>
        <v>5.1730956327600025E-2</v>
      </c>
      <c r="BL25" s="17">
        <v>0</v>
      </c>
      <c r="BM25" s="17">
        <v>0</v>
      </c>
      <c r="BN25" s="12">
        <f>(BN$3*temperature!$I135+BN$4*temperature!$I135^2+BN$5*temperature!$I135^6)</f>
        <v>1.9634099015386433</v>
      </c>
      <c r="BO25" s="12">
        <f>(BO$3*temperature!$I135+BO$4*temperature!$I135^2+BO$5*temperature!$I135^6)</f>
        <v>1.1469040007366094</v>
      </c>
      <c r="BP25" s="12">
        <f>(BP$3*temperature!$I135+BP$4*temperature!$I135^2+BP$5*temperature!$I135^6)</f>
        <v>0.5785130773335353</v>
      </c>
      <c r="BQ25" s="12">
        <f>(BQ$3*temperature!$M135+BQ$4*temperature!$M135^2)</f>
        <v>1.9634099015386433</v>
      </c>
      <c r="BR25" s="12">
        <f>(BR$3*temperature!$M135+BR$4*temperature!$M135^2)</f>
        <v>1.1469040007366094</v>
      </c>
      <c r="BS25" s="12">
        <f>(BS$3*temperature!$M135+BS$4*temperature!$M135^2)</f>
        <v>0.5785130773335353</v>
      </c>
      <c r="BT25" s="18">
        <f>BQ25-BN25</f>
        <v>0</v>
      </c>
      <c r="BU25" s="18">
        <f>BR25-BO25</f>
        <v>0</v>
      </c>
      <c r="BV25" s="18">
        <f>BS25-BP25</f>
        <v>0</v>
      </c>
      <c r="BW25" s="18">
        <f>SUMPRODUCT(BT25:BV25,AR25:AT25)/100</f>
        <v>0</v>
      </c>
      <c r="BX25" s="18">
        <f>BW25*BL25</f>
        <v>0</v>
      </c>
      <c r="BY25" s="18">
        <f>BW25*BM25</f>
        <v>0</v>
      </c>
    </row>
    <row r="26" spans="1:77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7"/>
        <v>6.9399655695143725E-3</v>
      </c>
      <c r="F26" s="11">
        <f t="shared" si="10"/>
        <v>1.5668442836691332E-2</v>
      </c>
      <c r="G26" s="11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8"/>
        <v>1.9866883309723526E-2</v>
      </c>
      <c r="O26" s="11">
        <f t="shared" si="13"/>
        <v>3.1415457728710017E-2</v>
      </c>
      <c r="P26" s="11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11">
        <f t="shared" si="29"/>
        <v>-5.1281902986994754E-2</v>
      </c>
      <c r="X26" s="11">
        <f t="shared" si="45"/>
        <v>-3.7016753471331154E-2</v>
      </c>
      <c r="Y26" s="11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6"/>
        <v>2.4457874406053151</v>
      </c>
      <c r="AD26" s="12">
        <f t="shared" si="43"/>
        <v>2.8182464047647726</v>
      </c>
      <c r="AE26" s="12">
        <f t="shared" si="44"/>
        <v>1.871783504022132</v>
      </c>
      <c r="AF26" s="11">
        <f t="shared" si="30"/>
        <v>-1.5721294261408225E-3</v>
      </c>
      <c r="AG26" s="11">
        <f t="shared" si="47"/>
        <v>1.2560552014162951E-2</v>
      </c>
      <c r="AH26" s="11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4">
        <f t="shared" si="17"/>
        <v>8.2708981176267589</v>
      </c>
      <c r="AM26" s="14">
        <f t="shared" si="18"/>
        <v>1.0895899562893532</v>
      </c>
      <c r="AN26" s="14">
        <f t="shared" si="19"/>
        <v>0.45103860224616948</v>
      </c>
      <c r="AO26" s="11">
        <f t="shared" si="34"/>
        <v>2.0621120954280148E-2</v>
      </c>
      <c r="AP26" s="11">
        <f t="shared" si="20"/>
        <v>2.5977173653231045E-2</v>
      </c>
      <c r="AQ26" s="11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 s="2">
        <v>0</v>
      </c>
      <c r="AY26" s="2">
        <v>0</v>
      </c>
      <c r="AZ26" s="2">
        <v>0</v>
      </c>
      <c r="BA26" s="2">
        <f t="shared" si="4"/>
        <v>0</v>
      </c>
      <c r="BB26" s="2">
        <f t="shared" si="22"/>
        <v>0</v>
      </c>
      <c r="BC26" s="2">
        <f t="shared" si="5"/>
        <v>0</v>
      </c>
      <c r="BD26" s="2">
        <f t="shared" si="6"/>
        <v>0</v>
      </c>
      <c r="BE26" s="2">
        <f t="shared" si="7"/>
        <v>0</v>
      </c>
      <c r="BF26" s="2">
        <f t="shared" si="8"/>
        <v>0</v>
      </c>
      <c r="BG26" s="2">
        <f t="shared" si="9"/>
        <v>0</v>
      </c>
      <c r="BH26" s="2">
        <f t="shared" si="23"/>
        <v>0</v>
      </c>
      <c r="BI26" s="2">
        <f t="shared" si="24"/>
        <v>0</v>
      </c>
      <c r="BJ26" s="2">
        <f t="shared" si="25"/>
        <v>0</v>
      </c>
      <c r="BK26" s="11">
        <f t="shared" si="26"/>
        <v>4.2806571653571907E-2</v>
      </c>
      <c r="BL26" s="17">
        <v>0</v>
      </c>
      <c r="BM26" s="17">
        <v>0</v>
      </c>
      <c r="BN26" s="12">
        <f>(BN$3*temperature!$I136+BN$4*temperature!$I136^2+BN$5*temperature!$I136^6)</f>
        <v>2.0141932957809603</v>
      </c>
      <c r="BO26" s="12">
        <f>(BO$3*temperature!$I136+BO$4*temperature!$I136^2+BO$5*temperature!$I136^6)</f>
        <v>1.174731991391714</v>
      </c>
      <c r="BP26" s="12">
        <f>(BP$3*temperature!$I136+BP$4*temperature!$I136^2+BP$5*temperature!$I136^6)</f>
        <v>0.59048333673398323</v>
      </c>
      <c r="BQ26" s="12">
        <f>(BQ$3*temperature!$M136+BQ$4*temperature!$M136^2)</f>
        <v>2.0141932957809603</v>
      </c>
      <c r="BR26" s="12">
        <f>(BR$3*temperature!$M136+BR$4*temperature!$M136^2)</f>
        <v>1.174731991391714</v>
      </c>
      <c r="BS26" s="12">
        <f>(BS$3*temperature!$M136+BS$4*temperature!$M136^2)</f>
        <v>0.59048333673398323</v>
      </c>
      <c r="BT26" s="18">
        <f>BQ26-BN26</f>
        <v>0</v>
      </c>
      <c r="BU26" s="18">
        <f>BR26-BO26</f>
        <v>0</v>
      </c>
      <c r="BV26" s="18">
        <f>BS26-BP26</f>
        <v>0</v>
      </c>
      <c r="BW26" s="18">
        <f>SUMPRODUCT(BT26:BV26,AR26:AT26)/100</f>
        <v>0</v>
      </c>
      <c r="BX26" s="18">
        <f>BW26*BL26</f>
        <v>0</v>
      </c>
      <c r="BY26" s="18">
        <f>BW26*BM26</f>
        <v>0</v>
      </c>
    </row>
    <row r="27" spans="1:77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7"/>
        <v>6.9168601659503892E-3</v>
      </c>
      <c r="F27" s="11">
        <f t="shared" si="10"/>
        <v>1.5817996879959884E-2</v>
      </c>
      <c r="G27" s="11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8"/>
        <v>8.3770125689435204E-3</v>
      </c>
      <c r="O27" s="11">
        <f t="shared" si="13"/>
        <v>3.3044380272222451E-3</v>
      </c>
      <c r="P27" s="11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11">
        <f t="shared" si="29"/>
        <v>-4.1487321329563676E-2</v>
      </c>
      <c r="X27" s="11">
        <f t="shared" si="45"/>
        <v>-3.2828119322393379E-3</v>
      </c>
      <c r="Y27" s="11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6"/>
        <v>2.4149199480729333</v>
      </c>
      <c r="AD27" s="12">
        <f t="shared" si="43"/>
        <v>2.735183012324311</v>
      </c>
      <c r="AE27" s="12">
        <f t="shared" si="44"/>
        <v>1.8350201755581217</v>
      </c>
      <c r="AF27" s="11">
        <f t="shared" si="30"/>
        <v>-1.2620676686745269E-2</v>
      </c>
      <c r="AG27" s="11">
        <f t="shared" si="47"/>
        <v>-2.9473431528211025E-2</v>
      </c>
      <c r="AH27" s="11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4">
        <f t="shared" si="17"/>
        <v>8.4414533081108676</v>
      </c>
      <c r="AM27" s="14">
        <f t="shared" si="18"/>
        <v>1.1178944237946982</v>
      </c>
      <c r="AN27" s="14">
        <f t="shared" si="19"/>
        <v>0.4616671348354846</v>
      </c>
      <c r="AO27" s="11">
        <f t="shared" si="34"/>
        <v>2.0621120954280148E-2</v>
      </c>
      <c r="AP27" s="11">
        <f t="shared" si="20"/>
        <v>2.5977173653231045E-2</v>
      </c>
      <c r="AQ27" s="11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 s="2">
        <v>0</v>
      </c>
      <c r="AY27" s="2">
        <v>0</v>
      </c>
      <c r="AZ27" s="2">
        <v>0</v>
      </c>
      <c r="BA27" s="2">
        <f t="shared" si="4"/>
        <v>0</v>
      </c>
      <c r="BB27" s="2">
        <f t="shared" si="22"/>
        <v>0</v>
      </c>
      <c r="BC27" s="2">
        <f t="shared" si="5"/>
        <v>0</v>
      </c>
      <c r="BD27" s="2">
        <f t="shared" si="6"/>
        <v>0</v>
      </c>
      <c r="BE27" s="2">
        <f t="shared" si="7"/>
        <v>0</v>
      </c>
      <c r="BF27" s="2">
        <f t="shared" si="8"/>
        <v>0</v>
      </c>
      <c r="BG27" s="2">
        <f t="shared" si="9"/>
        <v>0</v>
      </c>
      <c r="BH27" s="2">
        <f t="shared" si="23"/>
        <v>0</v>
      </c>
      <c r="BI27" s="2">
        <f t="shared" si="24"/>
        <v>0</v>
      </c>
      <c r="BJ27" s="2">
        <f t="shared" si="25"/>
        <v>0</v>
      </c>
      <c r="BK27" s="11">
        <f t="shared" si="26"/>
        <v>2.9448153818693784E-2</v>
      </c>
      <c r="BL27" s="17">
        <v>0</v>
      </c>
      <c r="BM27" s="17">
        <v>0</v>
      </c>
      <c r="BN27" s="12">
        <f>(BN$3*temperature!$I137+BN$4*temperature!$I137^2+BN$5*temperature!$I137^6)</f>
        <v>2.0657178112797956</v>
      </c>
      <c r="BO27" s="12">
        <f>(BO$3*temperature!$I137+BO$4*temperature!$I137^2+BO$5*temperature!$I137^6)</f>
        <v>1.2028196037044427</v>
      </c>
      <c r="BP27" s="12">
        <f>(BP$3*temperature!$I137+BP$4*temperature!$I137^2+BP$5*temperature!$I137^6)</f>
        <v>0.60238955657225768</v>
      </c>
      <c r="BQ27" s="12">
        <f>(BQ$3*temperature!$M137+BQ$4*temperature!$M137^2)</f>
        <v>2.0657178112797956</v>
      </c>
      <c r="BR27" s="12">
        <f>(BR$3*temperature!$M137+BR$4*temperature!$M137^2)</f>
        <v>1.2028196037044427</v>
      </c>
      <c r="BS27" s="12">
        <f>(BS$3*temperature!$M137+BS$4*temperature!$M137^2)</f>
        <v>0.60238955657225768</v>
      </c>
      <c r="BT27" s="18">
        <f>BQ27-BN27</f>
        <v>0</v>
      </c>
      <c r="BU27" s="18">
        <f>BR27-BO27</f>
        <v>0</v>
      </c>
      <c r="BV27" s="18">
        <f>BS27-BP27</f>
        <v>0</v>
      </c>
      <c r="BW27" s="18">
        <f>SUMPRODUCT(BT27:BV27,AR27:AT27)/100</f>
        <v>0</v>
      </c>
      <c r="BX27" s="18">
        <f>BW27*BL27</f>
        <v>0</v>
      </c>
      <c r="BY27" s="18">
        <f>BW27*BM27</f>
        <v>0</v>
      </c>
    </row>
    <row r="28" spans="1:77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7"/>
        <v>6.1984829573309419E-3</v>
      </c>
      <c r="F28" s="11">
        <f t="shared" si="10"/>
        <v>1.6820629902325246E-2</v>
      </c>
      <c r="G28" s="11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8"/>
        <v>-2.7494350847778737E-3</v>
      </c>
      <c r="O28" s="11">
        <f t="shared" si="13"/>
        <v>-1.2558306585870205E-2</v>
      </c>
      <c r="P28" s="11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11">
        <f t="shared" si="29"/>
        <v>-2.8187302532176051E-2</v>
      </c>
      <c r="X28" s="11">
        <f t="shared" si="45"/>
        <v>3.0186328589969724E-2</v>
      </c>
      <c r="Y28" s="11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6"/>
        <v>2.3856263347113855</v>
      </c>
      <c r="AD28" s="12">
        <f t="shared" si="43"/>
        <v>2.7388918519516774</v>
      </c>
      <c r="AE28" s="12">
        <f t="shared" si="44"/>
        <v>1.8382081108631489</v>
      </c>
      <c r="AF28" s="11">
        <f t="shared" si="30"/>
        <v>-1.2130262696667726E-2</v>
      </c>
      <c r="AG28" s="11">
        <f t="shared" si="47"/>
        <v>1.3559749423182055E-3</v>
      </c>
      <c r="AH28" s="11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4">
        <f t="shared" si="17"/>
        <v>8.6155255378073292</v>
      </c>
      <c r="AM28" s="14">
        <f t="shared" si="18"/>
        <v>1.1469341613675916</v>
      </c>
      <c r="AN28" s="14">
        <f t="shared" si="19"/>
        <v>0.47254612426915754</v>
      </c>
      <c r="AO28" s="11">
        <f t="shared" si="34"/>
        <v>2.0621120954280148E-2</v>
      </c>
      <c r="AP28" s="11">
        <f t="shared" si="20"/>
        <v>2.5977173653231045E-2</v>
      </c>
      <c r="AQ28" s="11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 s="2">
        <v>0</v>
      </c>
      <c r="AY28" s="2">
        <v>0</v>
      </c>
      <c r="AZ28" s="2">
        <v>0</v>
      </c>
      <c r="BA28" s="2">
        <f t="shared" si="4"/>
        <v>0</v>
      </c>
      <c r="BB28" s="2">
        <f t="shared" si="22"/>
        <v>0</v>
      </c>
      <c r="BC28" s="2">
        <f t="shared" si="5"/>
        <v>0</v>
      </c>
      <c r="BD28" s="2">
        <f t="shared" si="6"/>
        <v>0</v>
      </c>
      <c r="BE28" s="2">
        <f t="shared" si="7"/>
        <v>0</v>
      </c>
      <c r="BF28" s="2">
        <f t="shared" si="8"/>
        <v>0</v>
      </c>
      <c r="BG28" s="2">
        <f t="shared" si="9"/>
        <v>0</v>
      </c>
      <c r="BH28" s="2">
        <f t="shared" si="23"/>
        <v>0</v>
      </c>
      <c r="BI28" s="2">
        <f t="shared" si="24"/>
        <v>0</v>
      </c>
      <c r="BJ28" s="2">
        <f t="shared" si="25"/>
        <v>0</v>
      </c>
      <c r="BK28" s="11">
        <f t="shared" si="26"/>
        <v>1.7109021078205416E-2</v>
      </c>
      <c r="BL28" s="17">
        <v>0</v>
      </c>
      <c r="BM28" s="17">
        <v>0</v>
      </c>
      <c r="BN28" s="12">
        <f>(BN$3*temperature!$I138+BN$4*temperature!$I138^2+BN$5*temperature!$I138^6)</f>
        <v>2.1176619430043386</v>
      </c>
      <c r="BO28" s="12">
        <f>(BO$3*temperature!$I138+BO$4*temperature!$I138^2+BO$5*temperature!$I138^6)</f>
        <v>1.2309796768737473</v>
      </c>
      <c r="BP28" s="12">
        <f>(BP$3*temperature!$I138+BP$4*temperature!$I138^2+BP$5*temperature!$I138^6)</f>
        <v>0.61413805380737951</v>
      </c>
      <c r="BQ28" s="12">
        <f>(BQ$3*temperature!$M138+BQ$4*temperature!$M138^2)</f>
        <v>2.1176619430043386</v>
      </c>
      <c r="BR28" s="12">
        <f>(BR$3*temperature!$M138+BR$4*temperature!$M138^2)</f>
        <v>1.2309796768737473</v>
      </c>
      <c r="BS28" s="12">
        <f>(BS$3*temperature!$M138+BS$4*temperature!$M138^2)</f>
        <v>0.61413805380737951</v>
      </c>
      <c r="BT28" s="18">
        <f>BQ28-BN28</f>
        <v>0</v>
      </c>
      <c r="BU28" s="18">
        <f>BR28-BO28</f>
        <v>0</v>
      </c>
      <c r="BV28" s="18">
        <f>BS28-BP28</f>
        <v>0</v>
      </c>
      <c r="BW28" s="18">
        <f>SUMPRODUCT(BT28:BV28,AR28:AT28)/100</f>
        <v>0</v>
      </c>
      <c r="BX28" s="18">
        <f>BW28*BL28</f>
        <v>0</v>
      </c>
      <c r="BY28" s="18">
        <f>BW28*BM28</f>
        <v>0</v>
      </c>
    </row>
    <row r="29" spans="1:77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7"/>
        <v>5.666316603642807E-3</v>
      </c>
      <c r="F29" s="11">
        <f t="shared" si="10"/>
        <v>1.6624795407551574E-2</v>
      </c>
      <c r="G29" s="11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8"/>
        <v>1.9024498519717437E-2</v>
      </c>
      <c r="O29" s="11">
        <f t="shared" si="13"/>
        <v>-1.0547563627891443E-2</v>
      </c>
      <c r="P29" s="11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11">
        <f t="shared" si="29"/>
        <v>-2.0726712821921511E-2</v>
      </c>
      <c r="X29" s="11">
        <f t="shared" si="45"/>
        <v>1.3669243377886886E-2</v>
      </c>
      <c r="Y29" s="11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6"/>
        <v>2.3750849615876435</v>
      </c>
      <c r="AD29" s="12">
        <f t="shared" si="43"/>
        <v>2.7443910675908154</v>
      </c>
      <c r="AE29" s="12">
        <f t="shared" si="44"/>
        <v>1.8865369423268037</v>
      </c>
      <c r="AF29" s="11">
        <f t="shared" si="30"/>
        <v>-4.4187025312232286E-3</v>
      </c>
      <c r="AG29" s="11">
        <f t="shared" si="47"/>
        <v>2.0078250388817498E-3</v>
      </c>
      <c r="AH29" s="11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4">
        <f t="shared" si="17"/>
        <v>8.7931873320071432</v>
      </c>
      <c r="AM29" s="14">
        <f t="shared" si="18"/>
        <v>1.1767282692462604</v>
      </c>
      <c r="AN29" s="14">
        <f t="shared" si="19"/>
        <v>0.48368147245606974</v>
      </c>
      <c r="AO29" s="11">
        <f t="shared" si="34"/>
        <v>2.0621120954280148E-2</v>
      </c>
      <c r="AP29" s="11">
        <f t="shared" si="20"/>
        <v>2.5977173653231045E-2</v>
      </c>
      <c r="AQ29" s="11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 s="2">
        <v>0</v>
      </c>
      <c r="AY29" s="2">
        <v>0</v>
      </c>
      <c r="AZ29" s="2">
        <v>0</v>
      </c>
      <c r="BA29" s="2">
        <f t="shared" si="4"/>
        <v>0</v>
      </c>
      <c r="BB29" s="2">
        <f t="shared" si="22"/>
        <v>0</v>
      </c>
      <c r="BC29" s="2">
        <f t="shared" si="5"/>
        <v>0</v>
      </c>
      <c r="BD29" s="2">
        <f t="shared" si="6"/>
        <v>0</v>
      </c>
      <c r="BE29" s="2">
        <f t="shared" si="7"/>
        <v>0</v>
      </c>
      <c r="BF29" s="2">
        <f t="shared" si="8"/>
        <v>0</v>
      </c>
      <c r="BG29" s="2">
        <f t="shared" si="9"/>
        <v>0</v>
      </c>
      <c r="BH29" s="2">
        <f t="shared" si="23"/>
        <v>0</v>
      </c>
      <c r="BI29" s="2">
        <f t="shared" si="24"/>
        <v>0</v>
      </c>
      <c r="BJ29" s="2">
        <f t="shared" si="25"/>
        <v>0</v>
      </c>
      <c r="BK29" s="11">
        <f t="shared" si="26"/>
        <v>3.5451074401415789E-2</v>
      </c>
      <c r="BL29" s="17">
        <v>0</v>
      </c>
      <c r="BM29" s="17">
        <v>0</v>
      </c>
      <c r="BN29" s="12">
        <f>(BN$3*temperature!$I139+BN$4*temperature!$I139^2+BN$5*temperature!$I139^6)</f>
        <v>2.1698501571169837</v>
      </c>
      <c r="BO29" s="12">
        <f>(BO$3*temperature!$I139+BO$4*temperature!$I139^2+BO$5*temperature!$I139^6)</f>
        <v>1.2591064170339041</v>
      </c>
      <c r="BP29" s="12">
        <f>(BP$3*temperature!$I139+BP$4*temperature!$I139^2+BP$5*temperature!$I139^6)</f>
        <v>0.62567179899520964</v>
      </c>
      <c r="BQ29" s="12">
        <f>(BQ$3*temperature!$M139+BQ$4*temperature!$M139^2)</f>
        <v>2.1698501571169837</v>
      </c>
      <c r="BR29" s="12">
        <f>(BR$3*temperature!$M139+BR$4*temperature!$M139^2)</f>
        <v>1.2591064170339041</v>
      </c>
      <c r="BS29" s="12">
        <f>(BS$3*temperature!$M139+BS$4*temperature!$M139^2)</f>
        <v>0.62567179899520964</v>
      </c>
      <c r="BT29" s="18">
        <f>BQ29-BN29</f>
        <v>0</v>
      </c>
      <c r="BU29" s="18">
        <f>BR29-BO29</f>
        <v>0</v>
      </c>
      <c r="BV29" s="18">
        <f>BS29-BP29</f>
        <v>0</v>
      </c>
      <c r="BW29" s="18">
        <f>SUMPRODUCT(BT29:BV29,AR29:AT29)/100</f>
        <v>0</v>
      </c>
      <c r="BX29" s="18">
        <f>BW29*BL29</f>
        <v>0</v>
      </c>
      <c r="BY29" s="18">
        <f>BW29*BM29</f>
        <v>0</v>
      </c>
    </row>
    <row r="30" spans="1:77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7"/>
        <v>5.2636035724735741E-3</v>
      </c>
      <c r="F30" s="11">
        <f t="shared" si="10"/>
        <v>1.5904845060938921E-2</v>
      </c>
      <c r="G30" s="11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8"/>
        <v>3.5377179583490292E-2</v>
      </c>
      <c r="O30" s="11">
        <f t="shared" si="13"/>
        <v>2.5417406123961817E-2</v>
      </c>
      <c r="P30" s="11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11">
        <f t="shared" si="29"/>
        <v>-1.9561938367143039E-3</v>
      </c>
      <c r="X30" s="11">
        <f t="shared" si="45"/>
        <v>2.040129612331798E-3</v>
      </c>
      <c r="Y30" s="11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6"/>
        <v>2.3409095494429892</v>
      </c>
      <c r="AD30" s="12">
        <f t="shared" si="43"/>
        <v>2.7203543668669528</v>
      </c>
      <c r="AE30" s="12">
        <f t="shared" si="44"/>
        <v>1.9115173214066605</v>
      </c>
      <c r="AF30" s="11">
        <f t="shared" si="30"/>
        <v>-1.4389132472048205E-2</v>
      </c>
      <c r="AG30" s="11">
        <f t="shared" si="47"/>
        <v>-8.7584823488597863E-3</v>
      </c>
      <c r="AH30" s="11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4">
        <f t="shared" si="17"/>
        <v>8.974512711554107</v>
      </c>
      <c r="AM30" s="14">
        <f t="shared" si="18"/>
        <v>1.2072963438391364</v>
      </c>
      <c r="AN30" s="14">
        <f t="shared" si="19"/>
        <v>0.49507922038107216</v>
      </c>
      <c r="AO30" s="11">
        <f t="shared" si="34"/>
        <v>2.0621120954280148E-2</v>
      </c>
      <c r="AP30" s="11">
        <f t="shared" si="20"/>
        <v>2.5977173653231045E-2</v>
      </c>
      <c r="AQ30" s="11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 s="2">
        <v>0</v>
      </c>
      <c r="AY30" s="2">
        <v>0</v>
      </c>
      <c r="AZ30" s="2">
        <v>0</v>
      </c>
      <c r="BA30" s="2">
        <f t="shared" si="4"/>
        <v>0</v>
      </c>
      <c r="BB30" s="2">
        <f t="shared" si="22"/>
        <v>0</v>
      </c>
      <c r="BC30" s="2">
        <f t="shared" si="5"/>
        <v>0</v>
      </c>
      <c r="BD30" s="2">
        <f t="shared" si="6"/>
        <v>0</v>
      </c>
      <c r="BE30" s="2">
        <f t="shared" si="7"/>
        <v>0</v>
      </c>
      <c r="BF30" s="2">
        <f t="shared" si="8"/>
        <v>0</v>
      </c>
      <c r="BG30" s="2">
        <f t="shared" si="9"/>
        <v>0</v>
      </c>
      <c r="BH30" s="2">
        <f t="shared" si="23"/>
        <v>0</v>
      </c>
      <c r="BI30" s="2">
        <f t="shared" si="24"/>
        <v>0</v>
      </c>
      <c r="BJ30" s="2">
        <f t="shared" si="25"/>
        <v>0</v>
      </c>
      <c r="BK30" s="11">
        <f t="shared" si="26"/>
        <v>5.377947418379822E-2</v>
      </c>
      <c r="BL30" s="17">
        <v>0</v>
      </c>
      <c r="BM30" s="17">
        <v>0</v>
      </c>
      <c r="BN30" s="12">
        <f>(BN$3*temperature!$I140+BN$4*temperature!$I140^2+BN$5*temperature!$I140^6)</f>
        <v>2.2221390489074349</v>
      </c>
      <c r="BO30" s="12">
        <f>(BO$3*temperature!$I140+BO$4*temperature!$I140^2+BO$5*temperature!$I140^6)</f>
        <v>1.2871125438101301</v>
      </c>
      <c r="BP30" s="12">
        <f>(BP$3*temperature!$I140+BP$4*temperature!$I140^2+BP$5*temperature!$I140^6)</f>
        <v>0.63694281489987825</v>
      </c>
      <c r="BQ30" s="12">
        <f>(BQ$3*temperature!$M140+BQ$4*temperature!$M140^2)</f>
        <v>2.2221390489074349</v>
      </c>
      <c r="BR30" s="12">
        <f>(BR$3*temperature!$M140+BR$4*temperature!$M140^2)</f>
        <v>1.2871125438101301</v>
      </c>
      <c r="BS30" s="12">
        <f>(BS$3*temperature!$M140+BS$4*temperature!$M140^2)</f>
        <v>0.63694281489987825</v>
      </c>
      <c r="BT30" s="18">
        <f>BQ30-BN30</f>
        <v>0</v>
      </c>
      <c r="BU30" s="18">
        <f>BR30-BO30</f>
        <v>0</v>
      </c>
      <c r="BV30" s="18">
        <f>BS30-BP30</f>
        <v>0</v>
      </c>
      <c r="BW30" s="18">
        <f>SUMPRODUCT(BT30:BV30,AR30:AT30)/100</f>
        <v>0</v>
      </c>
      <c r="BX30" s="18">
        <f>BW30*BL30</f>
        <v>0</v>
      </c>
      <c r="BY30" s="18">
        <f>BW30*BM30</f>
        <v>0</v>
      </c>
    </row>
    <row r="31" spans="1:77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7"/>
        <v>5.4244692212248591E-3</v>
      </c>
      <c r="F31" s="11">
        <f t="shared" si="10"/>
        <v>1.6064507173073395E-2</v>
      </c>
      <c r="G31" s="11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8"/>
        <v>2.9085819571173399E-2</v>
      </c>
      <c r="O31" s="11">
        <f t="shared" si="13"/>
        <v>1.272489895011053E-2</v>
      </c>
      <c r="P31" s="11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11">
        <f t="shared" si="29"/>
        <v>-1.3011283320596201E-2</v>
      </c>
      <c r="X31" s="11">
        <f t="shared" si="45"/>
        <v>6.0560791359451915E-3</v>
      </c>
      <c r="Y31" s="11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6"/>
        <v>2.3139111537652339</v>
      </c>
      <c r="AD31" s="12">
        <f t="shared" si="43"/>
        <v>2.8188005878676665</v>
      </c>
      <c r="AE31" s="12">
        <f t="shared" si="44"/>
        <v>1.9431513150416031</v>
      </c>
      <c r="AF31" s="11">
        <f t="shared" si="30"/>
        <v>-1.1533292981858012E-2</v>
      </c>
      <c r="AG31" s="11">
        <f t="shared" si="47"/>
        <v>3.6188748862926667E-2</v>
      </c>
      <c r="AH31" s="11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4">
        <f t="shared" si="17"/>
        <v>9.1595772236847885</v>
      </c>
      <c r="AM31" s="14">
        <f t="shared" si="18"/>
        <v>1.2386584906139566</v>
      </c>
      <c r="AN31" s="14">
        <f t="shared" si="19"/>
        <v>0.50674555138225119</v>
      </c>
      <c r="AO31" s="11">
        <f t="shared" si="34"/>
        <v>2.0621120954280148E-2</v>
      </c>
      <c r="AP31" s="11">
        <f t="shared" si="20"/>
        <v>2.5977173653231045E-2</v>
      </c>
      <c r="AQ31" s="11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 s="2">
        <v>0</v>
      </c>
      <c r="AY31" s="2">
        <v>0</v>
      </c>
      <c r="AZ31" s="2">
        <v>0</v>
      </c>
      <c r="BA31" s="2">
        <f t="shared" si="4"/>
        <v>0</v>
      </c>
      <c r="BB31" s="2">
        <f t="shared" si="22"/>
        <v>0</v>
      </c>
      <c r="BC31" s="2">
        <f t="shared" si="5"/>
        <v>0</v>
      </c>
      <c r="BD31" s="2">
        <f t="shared" si="6"/>
        <v>0</v>
      </c>
      <c r="BE31" s="2">
        <f t="shared" si="7"/>
        <v>0</v>
      </c>
      <c r="BF31" s="2">
        <f t="shared" si="8"/>
        <v>0</v>
      </c>
      <c r="BG31" s="2">
        <f t="shared" si="9"/>
        <v>0</v>
      </c>
      <c r="BH31" s="2">
        <f t="shared" si="23"/>
        <v>0</v>
      </c>
      <c r="BI31" s="2">
        <f t="shared" si="24"/>
        <v>0</v>
      </c>
      <c r="BJ31" s="2">
        <f t="shared" si="25"/>
        <v>0</v>
      </c>
      <c r="BK31" s="11">
        <f t="shared" si="26"/>
        <v>4.6607326093668328E-2</v>
      </c>
      <c r="BL31" s="17">
        <v>0</v>
      </c>
      <c r="BM31" s="17">
        <v>0</v>
      </c>
      <c r="BN31" s="12">
        <f>(BN$3*temperature!$I141+BN$4*temperature!$I141^2+BN$5*temperature!$I141^6)</f>
        <v>2.274565218099367</v>
      </c>
      <c r="BO31" s="12">
        <f>(BO$3*temperature!$I141+BO$4*temperature!$I141^2+BO$5*temperature!$I141^6)</f>
        <v>1.3150073206000652</v>
      </c>
      <c r="BP31" s="12">
        <f>(BP$3*temperature!$I141+BP$4*temperature!$I141^2+BP$5*temperature!$I141^6)</f>
        <v>0.64794214102893033</v>
      </c>
      <c r="BQ31" s="12">
        <f>(BQ$3*temperature!$M141+BQ$4*temperature!$M141^2)</f>
        <v>2.274565218099367</v>
      </c>
      <c r="BR31" s="12">
        <f>(BR$3*temperature!$M141+BR$4*temperature!$M141^2)</f>
        <v>1.3150073206000652</v>
      </c>
      <c r="BS31" s="12">
        <f>(BS$3*temperature!$M141+BS$4*temperature!$M141^2)</f>
        <v>0.64794214102893033</v>
      </c>
      <c r="BT31" s="18">
        <f>BQ31-BN31</f>
        <v>0</v>
      </c>
      <c r="BU31" s="18">
        <f>BR31-BO31</f>
        <v>0</v>
      </c>
      <c r="BV31" s="18">
        <f>BS31-BP31</f>
        <v>0</v>
      </c>
      <c r="BW31" s="18">
        <f>SUMPRODUCT(BT31:BV31,AR31:AT31)/100</f>
        <v>0</v>
      </c>
      <c r="BX31" s="18">
        <f>BW31*BL31</f>
        <v>0</v>
      </c>
      <c r="BY31" s="18">
        <f>BW31*BM31</f>
        <v>0</v>
      </c>
    </row>
    <row r="32" spans="1:77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7"/>
        <v>5.6829898394004097E-3</v>
      </c>
      <c r="F32" s="11">
        <f t="shared" si="10"/>
        <v>1.659902638740296E-2</v>
      </c>
      <c r="G32" s="11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8"/>
        <v>2.4431689949962587E-2</v>
      </c>
      <c r="O32" s="11">
        <f t="shared" si="13"/>
        <v>2.4840729551819818E-2</v>
      </c>
      <c r="P32" s="11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11">
        <f t="shared" si="29"/>
        <v>-1.9225474792414321E-2</v>
      </c>
      <c r="X32" s="11">
        <f t="shared" si="45"/>
        <v>-1.621067917238872E-2</v>
      </c>
      <c r="Y32" s="11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6"/>
        <v>2.2895410329228123</v>
      </c>
      <c r="AD32" s="12">
        <f t="shared" si="43"/>
        <v>2.8253717061001042</v>
      </c>
      <c r="AE32" s="12">
        <f t="shared" si="44"/>
        <v>1.9502411781325806</v>
      </c>
      <c r="AF32" s="11">
        <f t="shared" si="30"/>
        <v>-1.0532003704103454E-2</v>
      </c>
      <c r="AG32" s="11">
        <f t="shared" si="47"/>
        <v>2.3311752738808256E-3</v>
      </c>
      <c r="AH32" s="11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4">
        <f t="shared" si="17"/>
        <v>9.3484579735044626</v>
      </c>
      <c r="AM32" s="14">
        <f t="shared" si="18"/>
        <v>1.2708353373216845</v>
      </c>
      <c r="AN32" s="14">
        <f t="shared" si="19"/>
        <v>0.51868679450542221</v>
      </c>
      <c r="AO32" s="11">
        <f t="shared" si="34"/>
        <v>2.0621120954280148E-2</v>
      </c>
      <c r="AP32" s="11">
        <f t="shared" si="20"/>
        <v>2.5977173653231045E-2</v>
      </c>
      <c r="AQ32" s="11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 s="2">
        <v>0</v>
      </c>
      <c r="AY32" s="2">
        <v>0</v>
      </c>
      <c r="AZ32" s="2">
        <v>0</v>
      </c>
      <c r="BA32" s="2">
        <f t="shared" si="4"/>
        <v>0</v>
      </c>
      <c r="BB32" s="2">
        <f t="shared" si="22"/>
        <v>0</v>
      </c>
      <c r="BC32" s="2">
        <f t="shared" si="5"/>
        <v>0</v>
      </c>
      <c r="BD32" s="2">
        <f t="shared" si="6"/>
        <v>0</v>
      </c>
      <c r="BE32" s="2">
        <f t="shared" si="7"/>
        <v>0</v>
      </c>
      <c r="BF32" s="2">
        <f t="shared" si="8"/>
        <v>0</v>
      </c>
      <c r="BG32" s="2">
        <f t="shared" si="9"/>
        <v>0</v>
      </c>
      <c r="BH32" s="2">
        <f t="shared" si="23"/>
        <v>0</v>
      </c>
      <c r="BI32" s="2">
        <f t="shared" si="24"/>
        <v>0</v>
      </c>
      <c r="BJ32" s="2">
        <f t="shared" si="25"/>
        <v>0</v>
      </c>
      <c r="BK32" s="11">
        <f t="shared" si="26"/>
        <v>4.3919983115699973E-2</v>
      </c>
      <c r="BL32" s="17">
        <v>0</v>
      </c>
      <c r="BM32" s="17">
        <v>0</v>
      </c>
      <c r="BN32" s="12">
        <f>(BN$3*temperature!$I142+BN$4*temperature!$I142^2+BN$5*temperature!$I142^6)</f>
        <v>2.3271213879280808</v>
      </c>
      <c r="BO32" s="12">
        <f>(BO$3*temperature!$I142+BO$4*temperature!$I142^2+BO$5*temperature!$I142^6)</f>
        <v>1.3427754190860772</v>
      </c>
      <c r="BP32" s="12">
        <f>(BP$3*temperature!$I142+BP$4*temperature!$I142^2+BP$5*temperature!$I142^6)</f>
        <v>0.65864958076805713</v>
      </c>
      <c r="BQ32" s="12">
        <f>(BQ$3*temperature!$M142+BQ$4*temperature!$M142^2)</f>
        <v>2.3271213879280808</v>
      </c>
      <c r="BR32" s="12">
        <f>(BR$3*temperature!$M142+BR$4*temperature!$M142^2)</f>
        <v>1.3427754190860772</v>
      </c>
      <c r="BS32" s="12">
        <f>(BS$3*temperature!$M142+BS$4*temperature!$M142^2)</f>
        <v>0.65864958076805713</v>
      </c>
      <c r="BT32" s="18">
        <f>BQ32-BN32</f>
        <v>0</v>
      </c>
      <c r="BU32" s="18">
        <f>BR32-BO32</f>
        <v>0</v>
      </c>
      <c r="BV32" s="18">
        <f>BS32-BP32</f>
        <v>0</v>
      </c>
      <c r="BW32" s="18">
        <f>SUMPRODUCT(BT32:BV32,AR32:AT32)/100</f>
        <v>0</v>
      </c>
      <c r="BX32" s="18">
        <f>BW32*BL32</f>
        <v>0</v>
      </c>
      <c r="BY32" s="18">
        <f>BW32*BM32</f>
        <v>0</v>
      </c>
    </row>
    <row r="33" spans="1:77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7"/>
        <v>5.6025935173917851E-3</v>
      </c>
      <c r="F33" s="11">
        <f t="shared" si="10"/>
        <v>1.7099851299727353E-2</v>
      </c>
      <c r="G33" s="11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8"/>
        <v>2.4970831509726343E-2</v>
      </c>
      <c r="O33" s="11">
        <f t="shared" si="13"/>
        <v>2.3738205977081428E-2</v>
      </c>
      <c r="P33" s="11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11">
        <f t="shared" si="29"/>
        <v>2.521244251574295E-4</v>
      </c>
      <c r="X33" s="11">
        <f t="shared" si="45"/>
        <v>7.9341206106642304E-5</v>
      </c>
      <c r="Y33" s="11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6"/>
        <v>2.2887742285086174</v>
      </c>
      <c r="AD33" s="12">
        <f t="shared" si="43"/>
        <v>2.8495451502593916</v>
      </c>
      <c r="AE33" s="12">
        <f t="shared" si="44"/>
        <v>1.9390383149350143</v>
      </c>
      <c r="AF33" s="11">
        <f t="shared" si="30"/>
        <v>-3.3491621384740267E-4</v>
      </c>
      <c r="AG33" s="11">
        <f t="shared" si="47"/>
        <v>8.5558456280623307E-3</v>
      </c>
      <c r="AH33" s="11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4">
        <f t="shared" si="17"/>
        <v>9.5412336561121034</v>
      </c>
      <c r="AM33" s="14">
        <f t="shared" si="18"/>
        <v>1.3038480475639525</v>
      </c>
      <c r="AN33" s="14">
        <f t="shared" si="19"/>
        <v>0.53090942793766982</v>
      </c>
      <c r="AO33" s="11">
        <f t="shared" si="34"/>
        <v>2.0621120954280148E-2</v>
      </c>
      <c r="AP33" s="11">
        <f t="shared" si="20"/>
        <v>2.5977173653231045E-2</v>
      </c>
      <c r="AQ33" s="11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 s="2">
        <v>0</v>
      </c>
      <c r="AY33" s="2">
        <v>0</v>
      </c>
      <c r="AZ33" s="2">
        <v>0</v>
      </c>
      <c r="BA33" s="2">
        <f t="shared" si="4"/>
        <v>0</v>
      </c>
      <c r="BB33" s="2">
        <f t="shared" si="22"/>
        <v>0</v>
      </c>
      <c r="BC33" s="2">
        <f t="shared" si="5"/>
        <v>0</v>
      </c>
      <c r="BD33" s="2">
        <f t="shared" si="6"/>
        <v>0</v>
      </c>
      <c r="BE33" s="2">
        <f t="shared" si="7"/>
        <v>0</v>
      </c>
      <c r="BF33" s="2">
        <f t="shared" si="8"/>
        <v>0</v>
      </c>
      <c r="BG33" s="2">
        <f t="shared" si="9"/>
        <v>0</v>
      </c>
      <c r="BH33" s="2">
        <f t="shared" si="23"/>
        <v>0</v>
      </c>
      <c r="BI33" s="2">
        <f t="shared" si="24"/>
        <v>0</v>
      </c>
      <c r="BJ33" s="2">
        <f t="shared" si="25"/>
        <v>0</v>
      </c>
      <c r="BK33" s="11">
        <f t="shared" si="26"/>
        <v>4.4197072041392865E-2</v>
      </c>
      <c r="BL33" s="17">
        <v>0</v>
      </c>
      <c r="BM33" s="17">
        <v>0</v>
      </c>
      <c r="BN33" s="12">
        <f>(BN$3*temperature!$I143+BN$4*temperature!$I143^2+BN$5*temperature!$I143^6)</f>
        <v>2.37979675164169</v>
      </c>
      <c r="BO33" s="12">
        <f>(BO$3*temperature!$I143+BO$4*temperature!$I143^2+BO$5*temperature!$I143^6)</f>
        <v>1.3703986763386178</v>
      </c>
      <c r="BP33" s="12">
        <f>(BP$3*temperature!$I143+BP$4*temperature!$I143^2+BP$5*temperature!$I143^6)</f>
        <v>0.66904263833359656</v>
      </c>
      <c r="BQ33" s="12">
        <f>(BQ$3*temperature!$M143+BQ$4*temperature!$M143^2)</f>
        <v>2.37979675164169</v>
      </c>
      <c r="BR33" s="12">
        <f>(BR$3*temperature!$M143+BR$4*temperature!$M143^2)</f>
        <v>1.3703986763386178</v>
      </c>
      <c r="BS33" s="12">
        <f>(BS$3*temperature!$M143+BS$4*temperature!$M143^2)</f>
        <v>0.66904263833359656</v>
      </c>
      <c r="BT33" s="18">
        <f>BQ33-BN33</f>
        <v>0</v>
      </c>
      <c r="BU33" s="18">
        <f>BR33-BO33</f>
        <v>0</v>
      </c>
      <c r="BV33" s="18">
        <f>BS33-BP33</f>
        <v>0</v>
      </c>
      <c r="BW33" s="18">
        <f>SUMPRODUCT(BT33:BV33,AR33:AT33)/100</f>
        <v>0</v>
      </c>
      <c r="BX33" s="18">
        <f>BW33*BL33</f>
        <v>0</v>
      </c>
      <c r="BY33" s="18">
        <f>BW33*BM33</f>
        <v>0</v>
      </c>
    </row>
    <row r="34" spans="1:77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7"/>
        <v>5.8100825047127103E-3</v>
      </c>
      <c r="F34" s="11">
        <f t="shared" si="10"/>
        <v>1.6909754969087532E-2</v>
      </c>
      <c r="G34" s="11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8"/>
        <v>4.0269213754335009E-2</v>
      </c>
      <c r="O34" s="11">
        <f t="shared" si="13"/>
        <v>1.6026457708014696E-2</v>
      </c>
      <c r="P34" s="11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11">
        <f t="shared" si="29"/>
        <v>-1.51105625085175E-2</v>
      </c>
      <c r="X34" s="11">
        <f t="shared" si="45"/>
        <v>-1.4631099862875141E-3</v>
      </c>
      <c r="Y34" s="11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6"/>
        <v>2.293792180198313</v>
      </c>
      <c r="AD34" s="12">
        <f t="shared" si="43"/>
        <v>2.8876122898394789</v>
      </c>
      <c r="AE34" s="12">
        <f t="shared" si="44"/>
        <v>1.9885137845060206</v>
      </c>
      <c r="AF34" s="11">
        <f t="shared" si="30"/>
        <v>2.1924188184192506E-3</v>
      </c>
      <c r="AG34" s="11">
        <f t="shared" si="47"/>
        <v>1.3359023132734738E-2</v>
      </c>
      <c r="AH34" s="11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4">
        <f t="shared" si="17"/>
        <v>9.737984589387839</v>
      </c>
      <c r="AM34" s="14">
        <f t="shared" si="18"/>
        <v>1.3377183347129475</v>
      </c>
      <c r="AN34" s="14">
        <f t="shared" si="19"/>
        <v>0.54342008252179885</v>
      </c>
      <c r="AO34" s="11">
        <f t="shared" si="34"/>
        <v>2.0621120954280148E-2</v>
      </c>
      <c r="AP34" s="11">
        <f t="shared" si="20"/>
        <v>2.5977173653231045E-2</v>
      </c>
      <c r="AQ34" s="11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 s="2">
        <v>0</v>
      </c>
      <c r="AY34" s="2">
        <v>0</v>
      </c>
      <c r="AZ34" s="2">
        <v>0</v>
      </c>
      <c r="BA34" s="2">
        <f t="shared" si="4"/>
        <v>0</v>
      </c>
      <c r="BB34" s="2">
        <f t="shared" si="22"/>
        <v>0</v>
      </c>
      <c r="BC34" s="2">
        <f t="shared" si="5"/>
        <v>0</v>
      </c>
      <c r="BD34" s="2">
        <f t="shared" si="6"/>
        <v>0</v>
      </c>
      <c r="BE34" s="2">
        <f t="shared" si="7"/>
        <v>0</v>
      </c>
      <c r="BF34" s="2">
        <f t="shared" si="8"/>
        <v>0</v>
      </c>
      <c r="BG34" s="2">
        <f t="shared" si="9"/>
        <v>0</v>
      </c>
      <c r="BH34" s="2">
        <f t="shared" si="23"/>
        <v>0</v>
      </c>
      <c r="BI34" s="2">
        <f t="shared" si="24"/>
        <v>0</v>
      </c>
      <c r="BJ34" s="2">
        <f t="shared" si="25"/>
        <v>0</v>
      </c>
      <c r="BK34" s="11">
        <f t="shared" si="26"/>
        <v>5.7694154448594243E-2</v>
      </c>
      <c r="BL34" s="17">
        <v>0</v>
      </c>
      <c r="BM34" s="17">
        <v>0</v>
      </c>
      <c r="BN34" s="12">
        <f>(BN$3*temperature!$I144+BN$4*temperature!$I144^2+BN$5*temperature!$I144^6)</f>
        <v>2.4325527743913256</v>
      </c>
      <c r="BO34" s="12">
        <f>(BO$3*temperature!$I144+BO$4*temperature!$I144^2+BO$5*temperature!$I144^6)</f>
        <v>1.3978434973497664</v>
      </c>
      <c r="BP34" s="12">
        <f>(BP$3*temperature!$I144+BP$4*temperature!$I144^2+BP$5*temperature!$I144^6)</f>
        <v>0.67909189457428165</v>
      </c>
      <c r="BQ34" s="12">
        <f>(BQ$3*temperature!$M144+BQ$4*temperature!$M144^2)</f>
        <v>2.4325527743913256</v>
      </c>
      <c r="BR34" s="12">
        <f>(BR$3*temperature!$M144+BR$4*temperature!$M144^2)</f>
        <v>1.3978434973497664</v>
      </c>
      <c r="BS34" s="12">
        <f>(BS$3*temperature!$M144+BS$4*temperature!$M144^2)</f>
        <v>0.67909189457428165</v>
      </c>
      <c r="BT34" s="18">
        <f>BQ34-BN34</f>
        <v>0</v>
      </c>
      <c r="BU34" s="18">
        <f>BR34-BO34</f>
        <v>0</v>
      </c>
      <c r="BV34" s="18">
        <f>BS34-BP34</f>
        <v>0</v>
      </c>
      <c r="BW34" s="18">
        <f>SUMPRODUCT(BT34:BV34,AR34:AT34)/100</f>
        <v>0</v>
      </c>
      <c r="BX34" s="18">
        <f>BW34*BL34</f>
        <v>0</v>
      </c>
      <c r="BY34" s="18">
        <f>BW34*BM34</f>
        <v>0</v>
      </c>
    </row>
    <row r="35" spans="1:77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7"/>
        <v>6.1326994822132885E-3</v>
      </c>
      <c r="F35" s="11">
        <f t="shared" si="10"/>
        <v>1.6217519828473526E-2</v>
      </c>
      <c r="G35" s="11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8"/>
        <v>3.2799220449000632E-2</v>
      </c>
      <c r="O35" s="11">
        <f t="shared" si="13"/>
        <v>-6.5636363100640693E-5</v>
      </c>
      <c r="P35" s="11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11">
        <f t="shared" si="29"/>
        <v>-2.3085892152052589E-2</v>
      </c>
      <c r="X35" s="11">
        <f t="shared" si="45"/>
        <v>-3.394743664338673E-3</v>
      </c>
      <c r="Y35" s="11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6"/>
        <v>2.3093853587707547</v>
      </c>
      <c r="AD35" s="12">
        <f t="shared" si="43"/>
        <v>2.8609420451927874</v>
      </c>
      <c r="AE35" s="12">
        <f t="shared" si="44"/>
        <v>1.9721805144674187</v>
      </c>
      <c r="AF35" s="11">
        <f t="shared" si="30"/>
        <v>6.7979909893551849E-3</v>
      </c>
      <c r="AG35" s="11">
        <f t="shared" si="47"/>
        <v>-9.2360891870889583E-3</v>
      </c>
      <c r="AH35" s="11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4">
        <f t="shared" si="17"/>
        <v>9.938792747456521</v>
      </c>
      <c r="AM35" s="14">
        <f t="shared" si="18"/>
        <v>1.3724684761928969</v>
      </c>
      <c r="AN35" s="14">
        <f t="shared" si="19"/>
        <v>0.55622554535360091</v>
      </c>
      <c r="AO35" s="11">
        <f t="shared" si="34"/>
        <v>2.0621120954280148E-2</v>
      </c>
      <c r="AP35" s="11">
        <f t="shared" si="20"/>
        <v>2.5977173653231045E-2</v>
      </c>
      <c r="AQ35" s="11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 s="2">
        <v>0</v>
      </c>
      <c r="AY35" s="2">
        <v>0</v>
      </c>
      <c r="AZ35" s="2">
        <v>0</v>
      </c>
      <c r="BA35" s="2">
        <f t="shared" si="4"/>
        <v>0</v>
      </c>
      <c r="BB35" s="2">
        <f t="shared" si="22"/>
        <v>0</v>
      </c>
      <c r="BC35" s="2">
        <f t="shared" si="5"/>
        <v>0</v>
      </c>
      <c r="BD35" s="2">
        <f t="shared" si="6"/>
        <v>0</v>
      </c>
      <c r="BE35" s="2">
        <f t="shared" si="7"/>
        <v>0</v>
      </c>
      <c r="BF35" s="2">
        <f t="shared" si="8"/>
        <v>0</v>
      </c>
      <c r="BG35" s="2">
        <f t="shared" si="9"/>
        <v>0</v>
      </c>
      <c r="BH35" s="2">
        <f t="shared" si="23"/>
        <v>0</v>
      </c>
      <c r="BI35" s="2">
        <f t="shared" si="24"/>
        <v>0</v>
      </c>
      <c r="BJ35" s="2">
        <f t="shared" si="25"/>
        <v>0</v>
      </c>
      <c r="BK35" s="11">
        <f t="shared" si="26"/>
        <v>4.9561917962211294E-2</v>
      </c>
      <c r="BL35" s="17">
        <v>0</v>
      </c>
      <c r="BM35" s="17">
        <v>0</v>
      </c>
      <c r="BN35" s="12">
        <f>(BN$3*temperature!$I145+BN$4*temperature!$I145^2+BN$5*temperature!$I145^6)</f>
        <v>2.485394782848505</v>
      </c>
      <c r="BO35" s="12">
        <f>(BO$3*temperature!$I145+BO$4*temperature!$I145^2+BO$5*temperature!$I145^6)</f>
        <v>1.4250980954903092</v>
      </c>
      <c r="BP35" s="12">
        <f>(BP$3*temperature!$I145+BP$4*temperature!$I145^2+BP$5*temperature!$I145^6)</f>
        <v>0.68877464048455361</v>
      </c>
      <c r="BQ35" s="12">
        <f>(BQ$3*temperature!$M145+BQ$4*temperature!$M145^2)</f>
        <v>2.485394782848505</v>
      </c>
      <c r="BR35" s="12">
        <f>(BR$3*temperature!$M145+BR$4*temperature!$M145^2)</f>
        <v>1.4250980954903092</v>
      </c>
      <c r="BS35" s="12">
        <f>(BS$3*temperature!$M145+BS$4*temperature!$M145^2)</f>
        <v>0.68877464048455361</v>
      </c>
      <c r="BT35" s="18">
        <f>BQ35-BN35</f>
        <v>0</v>
      </c>
      <c r="BU35" s="18">
        <f>BR35-BO35</f>
        <v>0</v>
      </c>
      <c r="BV35" s="18">
        <f>BS35-BP35</f>
        <v>0</v>
      </c>
      <c r="BW35" s="18">
        <f>SUMPRODUCT(BT35:BV35,AR35:AT35)/100</f>
        <v>0</v>
      </c>
      <c r="BX35" s="18">
        <f>BW35*BL35</f>
        <v>0</v>
      </c>
      <c r="BY35" s="18">
        <f>BW35*BM35</f>
        <v>0</v>
      </c>
    </row>
    <row r="36" spans="1:77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7"/>
        <v>6.7135178745578727E-3</v>
      </c>
      <c r="F36" s="11">
        <f t="shared" si="10"/>
        <v>1.6330021206645062E-2</v>
      </c>
      <c r="G36" s="11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8"/>
        <v>2.8508342132963049E-2</v>
      </c>
      <c r="O36" s="11">
        <f t="shared" si="13"/>
        <v>3.6321432166639411E-3</v>
      </c>
      <c r="P36" s="11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11">
        <f t="shared" si="29"/>
        <v>-3.8296340831148634E-2</v>
      </c>
      <c r="X36" s="11">
        <f t="shared" si="45"/>
        <v>3.7300021340771483E-3</v>
      </c>
      <c r="Y36" s="11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6"/>
        <v>2.2835509596639398</v>
      </c>
      <c r="AD36" s="12">
        <f t="shared" si="43"/>
        <v>2.7475569888912075</v>
      </c>
      <c r="AE36" s="12">
        <f t="shared" si="44"/>
        <v>1.9497480298762651</v>
      </c>
      <c r="AF36" s="11">
        <f t="shared" si="30"/>
        <v>-1.1186699096666142E-2</v>
      </c>
      <c r="AG36" s="11">
        <f t="shared" si="47"/>
        <v>-3.9632070314776113E-2</v>
      </c>
      <c r="AH36" s="11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4">
        <f t="shared" si="17"/>
        <v>10.143741794841343</v>
      </c>
      <c r="AM36" s="14">
        <f t="shared" si="18"/>
        <v>1.4081213281325451</v>
      </c>
      <c r="AN36" s="14">
        <f t="shared" si="19"/>
        <v>0.56933276346388972</v>
      </c>
      <c r="AO36" s="11">
        <f t="shared" si="34"/>
        <v>2.0621120954280148E-2</v>
      </c>
      <c r="AP36" s="11">
        <f t="shared" si="20"/>
        <v>2.5977173653231045E-2</v>
      </c>
      <c r="AQ36" s="11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 s="2">
        <v>0</v>
      </c>
      <c r="AY36" s="2">
        <v>0</v>
      </c>
      <c r="AZ36" s="2">
        <v>0</v>
      </c>
      <c r="BA36" s="2">
        <f t="shared" si="4"/>
        <v>0</v>
      </c>
      <c r="BB36" s="2">
        <f t="shared" si="22"/>
        <v>0</v>
      </c>
      <c r="BC36" s="2">
        <f t="shared" si="5"/>
        <v>0</v>
      </c>
      <c r="BD36" s="2">
        <f t="shared" si="6"/>
        <v>0</v>
      </c>
      <c r="BE36" s="2">
        <f t="shared" si="7"/>
        <v>0</v>
      </c>
      <c r="BF36" s="2">
        <f t="shared" si="8"/>
        <v>0</v>
      </c>
      <c r="BG36" s="2">
        <f t="shared" si="9"/>
        <v>0</v>
      </c>
      <c r="BH36" s="2">
        <f t="shared" si="23"/>
        <v>0</v>
      </c>
      <c r="BI36" s="2">
        <f t="shared" si="24"/>
        <v>0</v>
      </c>
      <c r="BJ36" s="2">
        <f t="shared" si="25"/>
        <v>0</v>
      </c>
      <c r="BK36" s="11">
        <f t="shared" si="26"/>
        <v>4.6800538557361299E-2</v>
      </c>
      <c r="BL36" s="17">
        <v>0</v>
      </c>
      <c r="BM36" s="17">
        <v>0</v>
      </c>
      <c r="BN36" s="12">
        <f>(BN$3*temperature!$I146+BN$4*temperature!$I146^2+BN$5*temperature!$I146^6)</f>
        <v>2.5382453263476585</v>
      </c>
      <c r="BO36" s="12">
        <f>(BO$3*temperature!$I146+BO$4*temperature!$I146^2+BO$5*temperature!$I146^6)</f>
        <v>1.4521069164936662</v>
      </c>
      <c r="BP36" s="12">
        <f>(BP$3*temperature!$I146+BP$4*temperature!$I146^2+BP$5*temperature!$I146^6)</f>
        <v>0.69805125015551539</v>
      </c>
      <c r="BQ36" s="12">
        <f>(BQ$3*temperature!$M146+BQ$4*temperature!$M146^2)</f>
        <v>2.5382453263476585</v>
      </c>
      <c r="BR36" s="12">
        <f>(BR$3*temperature!$M146+BR$4*temperature!$M146^2)</f>
        <v>1.4521069164936662</v>
      </c>
      <c r="BS36" s="12">
        <f>(BS$3*temperature!$M146+BS$4*temperature!$M146^2)</f>
        <v>0.69805125015551539</v>
      </c>
      <c r="BT36" s="18">
        <f>BQ36-BN36</f>
        <v>0</v>
      </c>
      <c r="BU36" s="18">
        <f>BR36-BO36</f>
        <v>0</v>
      </c>
      <c r="BV36" s="18">
        <f>BS36-BP36</f>
        <v>0</v>
      </c>
      <c r="BW36" s="18">
        <f>SUMPRODUCT(BT36:BV36,AR36:AT36)/100</f>
        <v>0</v>
      </c>
      <c r="BX36" s="18">
        <f>BW36*BL36</f>
        <v>0</v>
      </c>
      <c r="BY36" s="18">
        <f>BW36*BM36</f>
        <v>0</v>
      </c>
    </row>
    <row r="37" spans="1:77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7"/>
        <v>6.4419132733040119E-3</v>
      </c>
      <c r="F37" s="11">
        <f t="shared" si="10"/>
        <v>1.4658561960459116E-2</v>
      </c>
      <c r="G37" s="11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8"/>
        <v>7.4530906226657478E-3</v>
      </c>
      <c r="O37" s="11">
        <f t="shared" si="13"/>
        <v>2.0536607851349364E-2</v>
      </c>
      <c r="P37" s="11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11">
        <f t="shared" si="29"/>
        <v>-8.2496603834885107E-3</v>
      </c>
      <c r="X37" s="11">
        <f t="shared" si="45"/>
        <v>-3.4539894612210631E-2</v>
      </c>
      <c r="Y37" s="11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6"/>
        <v>2.4940307832691997</v>
      </c>
      <c r="AD37" s="12">
        <f t="shared" si="43"/>
        <v>2.770157627257464</v>
      </c>
      <c r="AE37" s="12">
        <f t="shared" si="44"/>
        <v>1.9972197592887198</v>
      </c>
      <c r="AF37" s="11">
        <f t="shared" si="30"/>
        <v>9.2172159642207152E-2</v>
      </c>
      <c r="AG37" s="11">
        <f t="shared" si="47"/>
        <v>8.2257214163834469E-3</v>
      </c>
      <c r="AH37" s="11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4">
        <f t="shared" si="17"/>
        <v>10.352917121321754</v>
      </c>
      <c r="AM37" s="14">
        <f t="shared" si="18"/>
        <v>1.4447003403982626</v>
      </c>
      <c r="AN37" s="14">
        <f t="shared" si="19"/>
        <v>0.58274884758730183</v>
      </c>
      <c r="AO37" s="11">
        <f t="shared" si="34"/>
        <v>2.0621120954280148E-2</v>
      </c>
      <c r="AP37" s="11">
        <f t="shared" si="20"/>
        <v>2.5977173653231045E-2</v>
      </c>
      <c r="AQ37" s="11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 s="2">
        <v>0</v>
      </c>
      <c r="AY37" s="2">
        <v>0</v>
      </c>
      <c r="AZ37" s="2">
        <v>0</v>
      </c>
      <c r="BA37" s="2">
        <f t="shared" si="4"/>
        <v>0</v>
      </c>
      <c r="BB37" s="2">
        <f t="shared" si="22"/>
        <v>0</v>
      </c>
      <c r="BC37" s="2">
        <f t="shared" si="5"/>
        <v>0</v>
      </c>
      <c r="BD37" s="2">
        <f t="shared" si="6"/>
        <v>0</v>
      </c>
      <c r="BE37" s="2">
        <f t="shared" si="7"/>
        <v>0</v>
      </c>
      <c r="BF37" s="2">
        <f t="shared" si="8"/>
        <v>0</v>
      </c>
      <c r="BG37" s="2">
        <f t="shared" si="9"/>
        <v>0</v>
      </c>
      <c r="BH37" s="2">
        <f t="shared" si="23"/>
        <v>0</v>
      </c>
      <c r="BI37" s="2">
        <f t="shared" si="24"/>
        <v>0</v>
      </c>
      <c r="BJ37" s="2">
        <f t="shared" si="25"/>
        <v>0</v>
      </c>
      <c r="BK37" s="11">
        <f t="shared" si="26"/>
        <v>3.0796148802888695E-2</v>
      </c>
      <c r="BL37" s="17">
        <v>0</v>
      </c>
      <c r="BM37" s="17">
        <v>0</v>
      </c>
      <c r="BN37" s="12">
        <f>(BN$3*temperature!$I147+BN$4*temperature!$I147^2+BN$5*temperature!$I147^6)</f>
        <v>2.5909863869684227</v>
      </c>
      <c r="BO37" s="12">
        <f>(BO$3*temperature!$I147+BO$4*temperature!$I147^2+BO$5*temperature!$I147^6)</f>
        <v>1.4787937803918925</v>
      </c>
      <c r="BP37" s="12">
        <f>(BP$3*temperature!$I147+BP$4*temperature!$I147^2+BP$5*temperature!$I147^6)</f>
        <v>0.70687514959254394</v>
      </c>
      <c r="BQ37" s="12">
        <f>(BQ$3*temperature!$M147+BQ$4*temperature!$M147^2)</f>
        <v>2.5909863869684227</v>
      </c>
      <c r="BR37" s="12">
        <f>(BR$3*temperature!$M147+BR$4*temperature!$M147^2)</f>
        <v>1.4787937803918925</v>
      </c>
      <c r="BS37" s="12">
        <f>(BS$3*temperature!$M147+BS$4*temperature!$M147^2)</f>
        <v>0.70687514959254394</v>
      </c>
      <c r="BT37" s="18">
        <f>BQ37-BN37</f>
        <v>0</v>
      </c>
      <c r="BU37" s="18">
        <f>BR37-BO37</f>
        <v>0</v>
      </c>
      <c r="BV37" s="18">
        <f>BS37-BP37</f>
        <v>0</v>
      </c>
      <c r="BW37" s="18">
        <f>SUMPRODUCT(BT37:BV37,AR37:AT37)/100</f>
        <v>0</v>
      </c>
      <c r="BX37" s="18">
        <f>BW37*BL37</f>
        <v>0</v>
      </c>
      <c r="BY37" s="18">
        <f>BW37*BM37</f>
        <v>0</v>
      </c>
    </row>
    <row r="38" spans="1:77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7"/>
        <v>6.1882645985391616E-3</v>
      </c>
      <c r="F38" s="11">
        <f t="shared" si="10"/>
        <v>1.246241293638195E-2</v>
      </c>
      <c r="G38" s="11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8"/>
        <v>1.1061956968446474E-2</v>
      </c>
      <c r="O38" s="11">
        <f t="shared" si="13"/>
        <v>1.9712489992555371E-2</v>
      </c>
      <c r="P38" s="11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11">
        <f t="shared" si="29"/>
        <v>-9.3167013436374901E-3</v>
      </c>
      <c r="X38" s="11">
        <f t="shared" si="45"/>
        <v>-5.6525097357958964E-2</v>
      </c>
      <c r="Y38" s="11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6"/>
        <v>2.5066122179045962</v>
      </c>
      <c r="AD38" s="12">
        <f t="shared" si="43"/>
        <v>2.8705154383111862</v>
      </c>
      <c r="AE38" s="12">
        <f t="shared" si="44"/>
        <v>2.0325970830505562</v>
      </c>
      <c r="AF38" s="11">
        <f t="shared" si="30"/>
        <v>5.0446188233910227E-3</v>
      </c>
      <c r="AG38" s="11">
        <f t="shared" si="47"/>
        <v>3.6228195127321783E-2</v>
      </c>
      <c r="AH38" s="11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4">
        <f t="shared" si="17"/>
        <v>10.566405877510167</v>
      </c>
      <c r="AM38" s="14">
        <f t="shared" si="18"/>
        <v>1.4822295720176701</v>
      </c>
      <c r="AN38" s="14">
        <f t="shared" si="19"/>
        <v>0.5964810760199073</v>
      </c>
      <c r="AO38" s="11">
        <f t="shared" si="34"/>
        <v>2.0621120954280148E-2</v>
      </c>
      <c r="AP38" s="11">
        <f t="shared" si="20"/>
        <v>2.5977173653231045E-2</v>
      </c>
      <c r="AQ38" s="11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 s="2">
        <v>0</v>
      </c>
      <c r="AY38" s="2">
        <v>0</v>
      </c>
      <c r="AZ38" s="2">
        <v>0</v>
      </c>
      <c r="BA38" s="2">
        <f t="shared" si="4"/>
        <v>0</v>
      </c>
      <c r="BB38" s="2">
        <f t="shared" si="22"/>
        <v>0</v>
      </c>
      <c r="BC38" s="2">
        <f t="shared" si="5"/>
        <v>0</v>
      </c>
      <c r="BD38" s="2">
        <f t="shared" si="6"/>
        <v>0</v>
      </c>
      <c r="BE38" s="2">
        <f t="shared" si="7"/>
        <v>0</v>
      </c>
      <c r="BF38" s="2">
        <f t="shared" si="8"/>
        <v>0</v>
      </c>
      <c r="BG38" s="2">
        <f t="shared" si="9"/>
        <v>0</v>
      </c>
      <c r="BH38" s="2">
        <f t="shared" si="23"/>
        <v>0</v>
      </c>
      <c r="BI38" s="2">
        <f t="shared" si="24"/>
        <v>0</v>
      </c>
      <c r="BJ38" s="2">
        <f t="shared" si="25"/>
        <v>0</v>
      </c>
      <c r="BK38" s="11">
        <f t="shared" si="26"/>
        <v>3.4870939747054103E-2</v>
      </c>
      <c r="BL38" s="17">
        <v>0</v>
      </c>
      <c r="BM38" s="17">
        <v>0</v>
      </c>
      <c r="BN38" s="12">
        <f>(BN$3*temperature!$I148+BN$4*temperature!$I148^2+BN$5*temperature!$I148^6)</f>
        <v>2.6435243161485582</v>
      </c>
      <c r="BO38" s="12">
        <f>(BO$3*temperature!$I148+BO$4*temperature!$I148^2+BO$5*temperature!$I148^6)</f>
        <v>1.5050953185709686</v>
      </c>
      <c r="BP38" s="12">
        <f>(BP$3*temperature!$I148+BP$4*temperature!$I148^2+BP$5*temperature!$I148^6)</f>
        <v>0.71520462499830462</v>
      </c>
      <c r="BQ38" s="12">
        <f>(BQ$3*temperature!$M148+BQ$4*temperature!$M148^2)</f>
        <v>2.6435243161485582</v>
      </c>
      <c r="BR38" s="12">
        <f>(BR$3*temperature!$M148+BR$4*temperature!$M148^2)</f>
        <v>1.5050953185709686</v>
      </c>
      <c r="BS38" s="12">
        <f>(BS$3*temperature!$M148+BS$4*temperature!$M148^2)</f>
        <v>0.71520462499830462</v>
      </c>
      <c r="BT38" s="18">
        <f>BQ38-BN38</f>
        <v>0</v>
      </c>
      <c r="BU38" s="18">
        <f>BR38-BO38</f>
        <v>0</v>
      </c>
      <c r="BV38" s="18">
        <f>BS38-BP38</f>
        <v>0</v>
      </c>
      <c r="BW38" s="18">
        <f>SUMPRODUCT(BT38:BV38,AR38:AT38)/100</f>
        <v>0</v>
      </c>
      <c r="BX38" s="18">
        <f>BW38*BL38</f>
        <v>0</v>
      </c>
      <c r="BY38" s="18">
        <f>BW38*BM38</f>
        <v>0</v>
      </c>
    </row>
    <row r="39" spans="1:77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7"/>
        <v>6.4313278720127265E-3</v>
      </c>
      <c r="F39" s="11">
        <f t="shared" si="10"/>
        <v>1.2593283935289801E-2</v>
      </c>
      <c r="G39" s="11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8"/>
        <v>1.942643926323484E-3</v>
      </c>
      <c r="O39" s="11">
        <f t="shared" si="13"/>
        <v>2.3637521771912917E-2</v>
      </c>
      <c r="P39" s="11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11">
        <f t="shared" si="29"/>
        <v>5.477029712758652E-3</v>
      </c>
      <c r="X39" s="11">
        <f t="shared" si="45"/>
        <v>-4.518495981017101E-2</v>
      </c>
      <c r="Y39" s="11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6"/>
        <v>2.5234576073225217</v>
      </c>
      <c r="AD39" s="12">
        <f t="shared" si="43"/>
        <v>2.8708353689561941</v>
      </c>
      <c r="AE39" s="12">
        <f t="shared" si="44"/>
        <v>2.0633186248030597</v>
      </c>
      <c r="AF39" s="11">
        <f t="shared" si="30"/>
        <v>6.7203811174301187E-3</v>
      </c>
      <c r="AG39" s="11">
        <f t="shared" si="47"/>
        <v>1.1145407571677701E-4</v>
      </c>
      <c r="AH39" s="11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4">
        <f t="shared" ref="AL39:AL56" si="49">(1+AL$5)*AL38</f>
        <v>10.784297011162321</v>
      </c>
      <c r="AM39" s="14">
        <f t="shared" ref="AM39:AM56" si="50">(1+AM$5)*AM38</f>
        <v>1.5207337070039275</v>
      </c>
      <c r="AN39" s="14">
        <f t="shared" ref="AN39:AN56" si="51">(1+AN$5)*AN38</f>
        <v>0.61053689856772375</v>
      </c>
      <c r="AO39" s="11">
        <f t="shared" si="34"/>
        <v>2.0621120954280148E-2</v>
      </c>
      <c r="AP39" s="11">
        <f t="shared" si="20"/>
        <v>2.5977173653231045E-2</v>
      </c>
      <c r="AQ39" s="11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 s="2">
        <v>0</v>
      </c>
      <c r="AY39" s="2">
        <v>0</v>
      </c>
      <c r="AZ39" s="2">
        <v>0</v>
      </c>
      <c r="BA39" s="2">
        <f t="shared" si="4"/>
        <v>0</v>
      </c>
      <c r="BB39" s="2">
        <f t="shared" si="22"/>
        <v>0</v>
      </c>
      <c r="BC39" s="2">
        <f t="shared" si="5"/>
        <v>0</v>
      </c>
      <c r="BD39" s="2">
        <f t="shared" si="6"/>
        <v>0</v>
      </c>
      <c r="BE39" s="2">
        <f t="shared" si="7"/>
        <v>0</v>
      </c>
      <c r="BF39" s="2">
        <f t="shared" si="8"/>
        <v>0</v>
      </c>
      <c r="BG39" s="2">
        <f t="shared" si="9"/>
        <v>0</v>
      </c>
      <c r="BH39" s="2">
        <f t="shared" si="23"/>
        <v>0</v>
      </c>
      <c r="BI39" s="2">
        <f t="shared" si="24"/>
        <v>0</v>
      </c>
      <c r="BJ39" s="2">
        <f t="shared" si="25"/>
        <v>0</v>
      </c>
      <c r="BK39" s="11">
        <f t="shared" si="26"/>
        <v>2.8112857947955566E-2</v>
      </c>
      <c r="BL39" s="17">
        <v>0</v>
      </c>
      <c r="BM39" s="17">
        <v>0</v>
      </c>
      <c r="BN39" s="12">
        <f>(BN$3*temperature!$I149+BN$4*temperature!$I149^2+BN$5*temperature!$I149^6)</f>
        <v>2.6956682217975674</v>
      </c>
      <c r="BO39" s="12">
        <f>(BO$3*temperature!$I149+BO$4*temperature!$I149^2+BO$5*temperature!$I149^6)</f>
        <v>1.5309005658345947</v>
      </c>
      <c r="BP39" s="12">
        <f>(BP$3*temperature!$I149+BP$4*temperature!$I149^2+BP$5*temperature!$I149^6)</f>
        <v>0.72298431430048193</v>
      </c>
      <c r="BQ39" s="12">
        <f>(BQ$3*temperature!$M149+BQ$4*temperature!$M149^2)</f>
        <v>2.6956682217975674</v>
      </c>
      <c r="BR39" s="12">
        <f>(BR$3*temperature!$M149+BR$4*temperature!$M149^2)</f>
        <v>1.5309005658345947</v>
      </c>
      <c r="BS39" s="12">
        <f>(BS$3*temperature!$M149+BS$4*temperature!$M149^2)</f>
        <v>0.72298431430048193</v>
      </c>
      <c r="BT39" s="18">
        <f>BQ39-BN39</f>
        <v>0</v>
      </c>
      <c r="BU39" s="18">
        <f>BR39-BO39</f>
        <v>0</v>
      </c>
      <c r="BV39" s="18">
        <f>BS39-BP39</f>
        <v>0</v>
      </c>
      <c r="BW39" s="18">
        <f>SUMPRODUCT(BT39:BV39,AR39:AT39)/100</f>
        <v>0</v>
      </c>
      <c r="BX39" s="18">
        <f>BW39*BL39</f>
        <v>0</v>
      </c>
      <c r="BY39" s="18">
        <f>BW39*BM39</f>
        <v>0</v>
      </c>
    </row>
    <row r="40" spans="1:77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7"/>
        <v>5.8607091553546375E-3</v>
      </c>
      <c r="F40" s="11">
        <f t="shared" si="10"/>
        <v>1.2074447177279346E-2</v>
      </c>
      <c r="G40" s="11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8"/>
        <v>2.3583191641807444E-2</v>
      </c>
      <c r="O40" s="11">
        <f t="shared" si="13"/>
        <v>2.2329565578571797E-2</v>
      </c>
      <c r="P40" s="11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11">
        <f t="shared" si="29"/>
        <v>-1.3953446990799145E-2</v>
      </c>
      <c r="X40" s="11">
        <f t="shared" si="45"/>
        <v>-4.9915268768261689E-2</v>
      </c>
      <c r="Y40" s="11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6"/>
        <v>2.5032209020804457</v>
      </c>
      <c r="AD40" s="12">
        <f t="shared" si="43"/>
        <v>2.882563824344889</v>
      </c>
      <c r="AE40" s="12">
        <f t="shared" si="44"/>
        <v>2.0908889139613622</v>
      </c>
      <c r="AF40" s="11">
        <f t="shared" si="30"/>
        <v>-8.0194353902968141E-3</v>
      </c>
      <c r="AG40" s="11">
        <f t="shared" si="47"/>
        <v>4.0853806928535796E-3</v>
      </c>
      <c r="AH40" s="11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4">
        <f t="shared" si="49"/>
        <v>11.006681304236382</v>
      </c>
      <c r="AM40" s="14">
        <f t="shared" si="50"/>
        <v>1.5602380705910903</v>
      </c>
      <c r="AN40" s="14">
        <f t="shared" si="51"/>
        <v>0.62492394058827527</v>
      </c>
      <c r="AO40" s="11">
        <f t="shared" si="34"/>
        <v>2.0621120954280148E-2</v>
      </c>
      <c r="AP40" s="11">
        <f t="shared" si="20"/>
        <v>2.5977173653231045E-2</v>
      </c>
      <c r="AQ40" s="11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 s="2">
        <v>0</v>
      </c>
      <c r="AY40" s="2">
        <v>0</v>
      </c>
      <c r="AZ40" s="2">
        <v>0</v>
      </c>
      <c r="BA40" s="2">
        <f t="shared" si="4"/>
        <v>0</v>
      </c>
      <c r="BB40" s="2">
        <f t="shared" si="22"/>
        <v>0</v>
      </c>
      <c r="BC40" s="2">
        <f t="shared" si="5"/>
        <v>0</v>
      </c>
      <c r="BD40" s="2">
        <f t="shared" si="6"/>
        <v>0</v>
      </c>
      <c r="BE40" s="2">
        <f t="shared" si="7"/>
        <v>0</v>
      </c>
      <c r="BF40" s="2">
        <f t="shared" si="8"/>
        <v>0</v>
      </c>
      <c r="BG40" s="2">
        <f t="shared" si="9"/>
        <v>0</v>
      </c>
      <c r="BH40" s="2">
        <f t="shared" si="23"/>
        <v>0</v>
      </c>
      <c r="BI40" s="2">
        <f t="shared" si="24"/>
        <v>0</v>
      </c>
      <c r="BJ40" s="2">
        <f t="shared" si="25"/>
        <v>0</v>
      </c>
      <c r="BK40" s="11">
        <f t="shared" si="26"/>
        <v>4.6463920071268622E-2</v>
      </c>
      <c r="BL40" s="17">
        <v>0</v>
      </c>
      <c r="BM40" s="17">
        <v>0</v>
      </c>
      <c r="BN40" s="12">
        <f>(BN$3*temperature!$I150+BN$4*temperature!$I150^2+BN$5*temperature!$I150^6)</f>
        <v>2.7472850523392416</v>
      </c>
      <c r="BO40" s="12">
        <f>(BO$3*temperature!$I150+BO$4*temperature!$I150^2+BO$5*temperature!$I150^6)</f>
        <v>1.556129396456948</v>
      </c>
      <c r="BP40" s="12">
        <f>(BP$3*temperature!$I150+BP$4*temperature!$I150^2+BP$5*temperature!$I150^6)</f>
        <v>0.73017109475625452</v>
      </c>
      <c r="BQ40" s="12">
        <f>(BQ$3*temperature!$M150+BQ$4*temperature!$M150^2)</f>
        <v>2.7472850523392416</v>
      </c>
      <c r="BR40" s="12">
        <f>(BR$3*temperature!$M150+BR$4*temperature!$M150^2)</f>
        <v>1.556129396456948</v>
      </c>
      <c r="BS40" s="12">
        <f>(BS$3*temperature!$M150+BS$4*temperature!$M150^2)</f>
        <v>0.73017109475625452</v>
      </c>
      <c r="BT40" s="18">
        <f>BQ40-BN40</f>
        <v>0</v>
      </c>
      <c r="BU40" s="18">
        <f>BR40-BO40</f>
        <v>0</v>
      </c>
      <c r="BV40" s="18">
        <f>BS40-BP40</f>
        <v>0</v>
      </c>
      <c r="BW40" s="18">
        <f>SUMPRODUCT(BT40:BV40,AR40:AT40)/100</f>
        <v>0</v>
      </c>
      <c r="BX40" s="18">
        <f>BW40*BL40</f>
        <v>0</v>
      </c>
      <c r="BY40" s="18">
        <f>BW40*BM40</f>
        <v>0</v>
      </c>
    </row>
    <row r="41" spans="1:77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7"/>
        <v>5.7810995316500691E-3</v>
      </c>
      <c r="F41" s="11">
        <f t="shared" si="10"/>
        <v>1.2319281691468786E-2</v>
      </c>
      <c r="G41" s="11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8"/>
        <v>1.9840949040141886E-2</v>
      </c>
      <c r="O41" s="11">
        <f t="shared" si="13"/>
        <v>1.7723899912576169E-2</v>
      </c>
      <c r="P41" s="11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11">
        <f t="shared" si="29"/>
        <v>-3.3304077833318235E-3</v>
      </c>
      <c r="X41" s="11">
        <f t="shared" si="45"/>
        <v>-1.3683429744767883E-2</v>
      </c>
      <c r="Y41" s="11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6"/>
        <v>2.481453543375975</v>
      </c>
      <c r="AD41" s="12">
        <f t="shared" si="43"/>
        <v>2.8768331091109078</v>
      </c>
      <c r="AE41" s="12">
        <f t="shared" si="44"/>
        <v>2.0728401776911358</v>
      </c>
      <c r="AF41" s="11">
        <f t="shared" si="30"/>
        <v>-8.6957402306683251E-3</v>
      </c>
      <c r="AG41" s="11">
        <f t="shared" si="47"/>
        <v>-1.9880618724144039E-3</v>
      </c>
      <c r="AH41" s="11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4">
        <f t="shared" si="49"/>
        <v>11.233651410716254</v>
      </c>
      <c r="AM41" s="14">
        <f t="shared" si="50"/>
        <v>1.6007686458912171</v>
      </c>
      <c r="AN41" s="14">
        <f t="shared" si="51"/>
        <v>0.63965000712738851</v>
      </c>
      <c r="AO41" s="11">
        <f t="shared" si="34"/>
        <v>2.0621120954280148E-2</v>
      </c>
      <c r="AP41" s="11">
        <f t="shared" si="20"/>
        <v>2.5977173653231045E-2</v>
      </c>
      <c r="AQ41" s="11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 s="2">
        <v>0</v>
      </c>
      <c r="AY41" s="2">
        <v>0</v>
      </c>
      <c r="AZ41" s="2">
        <v>0</v>
      </c>
      <c r="BA41" s="2">
        <f t="shared" si="4"/>
        <v>0</v>
      </c>
      <c r="BB41" s="2">
        <f t="shared" si="22"/>
        <v>0</v>
      </c>
      <c r="BC41" s="2">
        <f t="shared" si="5"/>
        <v>0</v>
      </c>
      <c r="BD41" s="2">
        <f t="shared" si="6"/>
        <v>0</v>
      </c>
      <c r="BE41" s="2">
        <f t="shared" si="7"/>
        <v>0</v>
      </c>
      <c r="BF41" s="2">
        <f t="shared" si="8"/>
        <v>0</v>
      </c>
      <c r="BG41" s="2">
        <f t="shared" si="9"/>
        <v>0</v>
      </c>
      <c r="BH41" s="2">
        <f t="shared" si="23"/>
        <v>0</v>
      </c>
      <c r="BI41" s="2">
        <f t="shared" si="24"/>
        <v>0</v>
      </c>
      <c r="BJ41" s="2">
        <f t="shared" si="25"/>
        <v>0</v>
      </c>
      <c r="BK41" s="11">
        <f t="shared" si="26"/>
        <v>4.2982472566384516E-2</v>
      </c>
      <c r="BL41" s="17">
        <v>0</v>
      </c>
      <c r="BM41" s="17">
        <v>0</v>
      </c>
      <c r="BN41" s="12">
        <f>(BN$3*temperature!$I151+BN$4*temperature!$I151^2+BN$5*temperature!$I151^6)</f>
        <v>2.7983275007339916</v>
      </c>
      <c r="BO41" s="12">
        <f>(BO$3*temperature!$I151+BO$4*temperature!$I151^2+BO$5*temperature!$I151^6)</f>
        <v>1.5807444218209072</v>
      </c>
      <c r="BP41" s="12">
        <f>(BP$3*temperature!$I151+BP$4*temperature!$I151^2+BP$5*temperature!$I151^6)</f>
        <v>0.73673513085012454</v>
      </c>
      <c r="BQ41" s="12">
        <f>(BQ$3*temperature!$M151+BQ$4*temperature!$M151^2)</f>
        <v>2.7983275007339916</v>
      </c>
      <c r="BR41" s="12">
        <f>(BR$3*temperature!$M151+BR$4*temperature!$M151^2)</f>
        <v>1.5807444218209072</v>
      </c>
      <c r="BS41" s="12">
        <f>(BS$3*temperature!$M151+BS$4*temperature!$M151^2)</f>
        <v>0.73673513085012454</v>
      </c>
      <c r="BT41" s="18">
        <f>BQ41-BN41</f>
        <v>0</v>
      </c>
      <c r="BU41" s="18">
        <f>BR41-BO41</f>
        <v>0</v>
      </c>
      <c r="BV41" s="18">
        <f>BS41-BP41</f>
        <v>0</v>
      </c>
      <c r="BW41" s="18">
        <f>SUMPRODUCT(BT41:BV41,AR41:AT41)/100</f>
        <v>0</v>
      </c>
      <c r="BX41" s="18">
        <f>BW41*BL41</f>
        <v>0</v>
      </c>
      <c r="BY41" s="18">
        <f>BW41*BM41</f>
        <v>0</v>
      </c>
    </row>
    <row r="42" spans="1:77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7"/>
        <v>5.3138957956262445E-3</v>
      </c>
      <c r="F42" s="11">
        <f t="shared" si="10"/>
        <v>1.1294017092817743E-2</v>
      </c>
      <c r="G42" s="11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8"/>
        <v>2.079703416733536E-2</v>
      </c>
      <c r="O42" s="11">
        <f t="shared" si="13"/>
        <v>3.4958300484184024E-2</v>
      </c>
      <c r="P42" s="11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11">
        <f t="shared" si="29"/>
        <v>3.1484869104354551E-3</v>
      </c>
      <c r="X42" s="11">
        <f t="shared" si="45"/>
        <v>-2.8259336438040794E-2</v>
      </c>
      <c r="Y42" s="11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6"/>
        <v>2.4730972206074497</v>
      </c>
      <c r="AD42" s="12">
        <f t="shared" si="43"/>
        <v>2.8631502910465834</v>
      </c>
      <c r="AE42" s="12">
        <f t="shared" si="44"/>
        <v>2.1511802606194173</v>
      </c>
      <c r="AF42" s="11">
        <f t="shared" si="30"/>
        <v>-3.3675112680757735E-3</v>
      </c>
      <c r="AG42" s="11">
        <f t="shared" si="47"/>
        <v>-4.7562084922448955E-3</v>
      </c>
      <c r="AH42" s="11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4">
        <f t="shared" si="49"/>
        <v>11.465301895214854</v>
      </c>
      <c r="AM42" s="14">
        <f t="shared" si="50"/>
        <v>1.6423520909841809</v>
      </c>
      <c r="AN42" s="14">
        <f t="shared" si="51"/>
        <v>0.65472308715347149</v>
      </c>
      <c r="AO42" s="11">
        <f t="shared" si="34"/>
        <v>2.0621120954280148E-2</v>
      </c>
      <c r="AP42" s="11">
        <f t="shared" si="20"/>
        <v>2.5977173653231045E-2</v>
      </c>
      <c r="AQ42" s="11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 s="2">
        <v>0</v>
      </c>
      <c r="AY42" s="2">
        <v>0</v>
      </c>
      <c r="AZ42" s="2">
        <v>0</v>
      </c>
      <c r="BA42" s="2">
        <f t="shared" si="4"/>
        <v>0</v>
      </c>
      <c r="BB42" s="2">
        <f t="shared" si="22"/>
        <v>0</v>
      </c>
      <c r="BC42" s="2">
        <f t="shared" si="5"/>
        <v>0</v>
      </c>
      <c r="BD42" s="2">
        <f t="shared" si="6"/>
        <v>0</v>
      </c>
      <c r="BE42" s="2">
        <f t="shared" si="7"/>
        <v>0</v>
      </c>
      <c r="BF42" s="2">
        <f t="shared" si="8"/>
        <v>0</v>
      </c>
      <c r="BG42" s="2">
        <f t="shared" si="9"/>
        <v>0</v>
      </c>
      <c r="BH42" s="2">
        <f t="shared" si="23"/>
        <v>0</v>
      </c>
      <c r="BI42" s="2">
        <f t="shared" si="24"/>
        <v>0</v>
      </c>
      <c r="BJ42" s="2">
        <f t="shared" si="25"/>
        <v>0</v>
      </c>
      <c r="BK42" s="11">
        <f t="shared" si="26"/>
        <v>4.61427456650296E-2</v>
      </c>
      <c r="BL42" s="17">
        <v>0</v>
      </c>
      <c r="BM42" s="17">
        <v>0</v>
      </c>
      <c r="BN42" s="12">
        <f>(BN$3*temperature!$I152+BN$4*temperature!$I152^2+BN$5*temperature!$I152^6)</f>
        <v>2.8487588891499049</v>
      </c>
      <c r="BO42" s="12">
        <f>(BO$3*temperature!$I152+BO$4*temperature!$I152^2+BO$5*temperature!$I152^6)</f>
        <v>1.6047127751671888</v>
      </c>
      <c r="BP42" s="12">
        <f>(BP$3*temperature!$I152+BP$4*temperature!$I152^2+BP$5*temperature!$I152^6)</f>
        <v>0.742646969620126</v>
      </c>
      <c r="BQ42" s="12">
        <f>(BQ$3*temperature!$M152+BQ$4*temperature!$M152^2)</f>
        <v>2.8487588891499049</v>
      </c>
      <c r="BR42" s="12">
        <f>(BR$3*temperature!$M152+BR$4*temperature!$M152^2)</f>
        <v>1.6047127751671888</v>
      </c>
      <c r="BS42" s="12">
        <f>(BS$3*temperature!$M152+BS$4*temperature!$M152^2)</f>
        <v>0.742646969620126</v>
      </c>
      <c r="BT42" s="18">
        <f>BQ42-BN42</f>
        <v>0</v>
      </c>
      <c r="BU42" s="18">
        <f>BR42-BO42</f>
        <v>0</v>
      </c>
      <c r="BV42" s="18">
        <f>BS42-BP42</f>
        <v>0</v>
      </c>
      <c r="BW42" s="18">
        <f>SUMPRODUCT(BT42:BV42,AR42:AT42)/100</f>
        <v>0</v>
      </c>
      <c r="BX42" s="18">
        <f>BW42*BL42</f>
        <v>0</v>
      </c>
      <c r="BY42" s="18">
        <f>BW42*BM42</f>
        <v>0</v>
      </c>
    </row>
    <row r="43" spans="1:77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7"/>
        <v>5.6420769798790626E-3</v>
      </c>
      <c r="F43" s="11">
        <f t="shared" si="10"/>
        <v>1.0971471739061212E-2</v>
      </c>
      <c r="G43" s="11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8"/>
        <v>2.6929718211903264E-2</v>
      </c>
      <c r="O43" s="11">
        <f t="shared" si="13"/>
        <v>5.0765530651725621E-2</v>
      </c>
      <c r="P43" s="11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11">
        <f t="shared" si="29"/>
        <v>-2.4877022112913094E-2</v>
      </c>
      <c r="X43" s="11">
        <f t="shared" si="45"/>
        <v>-6.447014814761276E-2</v>
      </c>
      <c r="Y43" s="11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6"/>
        <v>2.4755464706454462</v>
      </c>
      <c r="AD43" s="12">
        <f t="shared" si="43"/>
        <v>2.8303909353791314</v>
      </c>
      <c r="AE43" s="12">
        <f t="shared" si="44"/>
        <v>2.1734776131873805</v>
      </c>
      <c r="AF43" s="11">
        <f t="shared" si="30"/>
        <v>9.9035736144448272E-4</v>
      </c>
      <c r="AG43" s="11">
        <f t="shared" si="47"/>
        <v>-1.1441717107863458E-2</v>
      </c>
      <c r="AH43" s="11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4">
        <f t="shared" si="49"/>
        <v>11.701729272373417</v>
      </c>
      <c r="AM43" s="14">
        <f t="shared" si="50"/>
        <v>1.6850157564514241</v>
      </c>
      <c r="AN43" s="14">
        <f t="shared" si="51"/>
        <v>0.67015135789157054</v>
      </c>
      <c r="AO43" s="11">
        <f t="shared" si="34"/>
        <v>2.0621120954280148E-2</v>
      </c>
      <c r="AP43" s="11">
        <f t="shared" si="20"/>
        <v>2.5977173653231045E-2</v>
      </c>
      <c r="AQ43" s="11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 s="2">
        <v>0</v>
      </c>
      <c r="AY43" s="2">
        <v>0</v>
      </c>
      <c r="AZ43" s="2">
        <v>0</v>
      </c>
      <c r="BA43" s="2">
        <f t="shared" si="4"/>
        <v>0</v>
      </c>
      <c r="BB43" s="2">
        <f t="shared" si="22"/>
        <v>0</v>
      </c>
      <c r="BC43" s="2">
        <f t="shared" si="5"/>
        <v>0</v>
      </c>
      <c r="BD43" s="2">
        <f t="shared" si="6"/>
        <v>0</v>
      </c>
      <c r="BE43" s="2">
        <f t="shared" si="7"/>
        <v>0</v>
      </c>
      <c r="BF43" s="2">
        <f t="shared" si="8"/>
        <v>0</v>
      </c>
      <c r="BG43" s="2">
        <f t="shared" si="9"/>
        <v>0</v>
      </c>
      <c r="BH43" s="2">
        <f t="shared" si="23"/>
        <v>0</v>
      </c>
      <c r="BI43" s="2">
        <f t="shared" si="24"/>
        <v>0</v>
      </c>
      <c r="BJ43" s="2">
        <f t="shared" si="25"/>
        <v>0</v>
      </c>
      <c r="BK43" s="11">
        <f t="shared" si="26"/>
        <v>5.2327866650176941E-2</v>
      </c>
      <c r="BL43" s="17">
        <v>0</v>
      </c>
      <c r="BM43" s="17">
        <v>0</v>
      </c>
      <c r="BN43" s="12">
        <f>(BN$3*temperature!$I153+BN$4*temperature!$I153^2+BN$5*temperature!$I153^6)</f>
        <v>2.8985294816904221</v>
      </c>
      <c r="BO43" s="12">
        <f>(BO$3*temperature!$I153+BO$4*temperature!$I153^2+BO$5*temperature!$I153^6)</f>
        <v>1.627994630901207</v>
      </c>
      <c r="BP43" s="12">
        <f>(BP$3*temperature!$I153+BP$4*temperature!$I153^2+BP$5*temperature!$I153^6)</f>
        <v>0.74787440062369526</v>
      </c>
      <c r="BQ43" s="12">
        <f>(BQ$3*temperature!$M153+BQ$4*temperature!$M153^2)</f>
        <v>2.8985294816904221</v>
      </c>
      <c r="BR43" s="12">
        <f>(BR$3*temperature!$M153+BR$4*temperature!$M153^2)</f>
        <v>1.627994630901207</v>
      </c>
      <c r="BS43" s="12">
        <f>(BS$3*temperature!$M153+BS$4*temperature!$M153^2)</f>
        <v>0.74787440062369526</v>
      </c>
      <c r="BT43" s="18">
        <f>BQ43-BN43</f>
        <v>0</v>
      </c>
      <c r="BU43" s="18">
        <f>BR43-BO43</f>
        <v>0</v>
      </c>
      <c r="BV43" s="18">
        <f>BS43-BP43</f>
        <v>0</v>
      </c>
      <c r="BW43" s="18">
        <f>SUMPRODUCT(BT43:BV43,AR43:AT43)/100</f>
        <v>0</v>
      </c>
      <c r="BX43" s="18">
        <f>BW43*BL43</f>
        <v>0</v>
      </c>
      <c r="BY43" s="18">
        <f>BW43*BM43</f>
        <v>0</v>
      </c>
    </row>
    <row r="44" spans="1:77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7"/>
        <v>4.949025180586597E-3</v>
      </c>
      <c r="F44" s="11">
        <f t="shared" si="10"/>
        <v>1.0535666758227036E-2</v>
      </c>
      <c r="G44" s="11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8"/>
        <v>1.9572843685802921E-2</v>
      </c>
      <c r="O44" s="11">
        <f t="shared" si="13"/>
        <v>2.0073859041340292E-2</v>
      </c>
      <c r="P44" s="11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11">
        <f t="shared" si="29"/>
        <v>-2.252769971002011E-2</v>
      </c>
      <c r="X44" s="11">
        <f t="shared" si="45"/>
        <v>-2.0564677476078597E-2</v>
      </c>
      <c r="Y44" s="11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6"/>
        <v>2.4456886797812856</v>
      </c>
      <c r="AD44" s="12">
        <f t="shared" si="43"/>
        <v>2.7175457818006472</v>
      </c>
      <c r="AE44" s="12">
        <f t="shared" si="44"/>
        <v>2.122670576096306</v>
      </c>
      <c r="AF44" s="11">
        <f t="shared" si="30"/>
        <v>-1.2061090841237965E-2</v>
      </c>
      <c r="AG44" s="11">
        <f t="shared" si="47"/>
        <v>-3.9869105065293287E-2</v>
      </c>
      <c r="AH44" s="11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4">
        <f t="shared" si="49"/>
        <v>11.94303204707327</v>
      </c>
      <c r="AM44" s="14">
        <f t="shared" si="50"/>
        <v>1.7287877033651933</v>
      </c>
      <c r="AN44" s="14">
        <f t="shared" si="51"/>
        <v>0.68594318925955822</v>
      </c>
      <c r="AO44" s="11">
        <f t="shared" si="34"/>
        <v>2.0621120954280148E-2</v>
      </c>
      <c r="AP44" s="11">
        <f t="shared" si="20"/>
        <v>2.5977173653231045E-2</v>
      </c>
      <c r="AQ44" s="11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 s="2">
        <v>0</v>
      </c>
      <c r="AY44" s="2">
        <v>0</v>
      </c>
      <c r="AZ44" s="2">
        <v>0</v>
      </c>
      <c r="BA44" s="2">
        <f t="shared" si="4"/>
        <v>0</v>
      </c>
      <c r="BB44" s="2">
        <f t="shared" si="22"/>
        <v>0</v>
      </c>
      <c r="BC44" s="2">
        <f t="shared" si="5"/>
        <v>0</v>
      </c>
      <c r="BD44" s="2">
        <f t="shared" si="6"/>
        <v>0</v>
      </c>
      <c r="BE44" s="2">
        <f t="shared" si="7"/>
        <v>0</v>
      </c>
      <c r="BF44" s="2">
        <f t="shared" si="8"/>
        <v>0</v>
      </c>
      <c r="BG44" s="2">
        <f t="shared" si="9"/>
        <v>0</v>
      </c>
      <c r="BH44" s="2">
        <f t="shared" si="23"/>
        <v>0</v>
      </c>
      <c r="BI44" s="2">
        <f t="shared" si="24"/>
        <v>0</v>
      </c>
      <c r="BJ44" s="2">
        <f t="shared" si="25"/>
        <v>0</v>
      </c>
      <c r="BK44" s="11">
        <f t="shared" si="26"/>
        <v>4.0538539895418974E-2</v>
      </c>
      <c r="BL44" s="17">
        <v>0</v>
      </c>
      <c r="BM44" s="17">
        <v>0</v>
      </c>
      <c r="BN44" s="12">
        <f>(BN$3*temperature!$I154+BN$4*temperature!$I154^2+BN$5*temperature!$I154^6)</f>
        <v>2.9475765448185358</v>
      </c>
      <c r="BO44" s="12">
        <f>(BO$3*temperature!$I154+BO$4*temperature!$I154^2+BO$5*temperature!$I154^6)</f>
        <v>1.6505436147516179</v>
      </c>
      <c r="BP44" s="12">
        <f>(BP$3*temperature!$I154+BP$4*temperature!$I154^2+BP$5*temperature!$I154^6)</f>
        <v>0.75238308462929226</v>
      </c>
      <c r="BQ44" s="12">
        <f>(BQ$3*temperature!$M154+BQ$4*temperature!$M154^2)</f>
        <v>2.9475765448185358</v>
      </c>
      <c r="BR44" s="12">
        <f>(BR$3*temperature!$M154+BR$4*temperature!$M154^2)</f>
        <v>1.6505436147516179</v>
      </c>
      <c r="BS44" s="12">
        <f>(BS$3*temperature!$M154+BS$4*temperature!$M154^2)</f>
        <v>0.75238308462929226</v>
      </c>
      <c r="BT44" s="18">
        <f>BQ44-BN44</f>
        <v>0</v>
      </c>
      <c r="BU44" s="18">
        <f>BR44-BO44</f>
        <v>0</v>
      </c>
      <c r="BV44" s="18">
        <f>BS44-BP44</f>
        <v>0</v>
      </c>
      <c r="BW44" s="18">
        <f>SUMPRODUCT(BT44:BV44,AR44:AT44)/100</f>
        <v>0</v>
      </c>
      <c r="BX44" s="18">
        <f>BW44*BL44</f>
        <v>0</v>
      </c>
      <c r="BY44" s="18">
        <f>BW44*BM44</f>
        <v>0</v>
      </c>
    </row>
    <row r="45" spans="1:77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7"/>
        <v>5.0461581002705369E-3</v>
      </c>
      <c r="F45" s="11">
        <f t="shared" si="10"/>
        <v>9.9070939245591294E-3</v>
      </c>
      <c r="G45" s="11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8"/>
        <v>2.7359512403899E-2</v>
      </c>
      <c r="O45" s="11">
        <f t="shared" si="13"/>
        <v>1.4888187542058562E-2</v>
      </c>
      <c r="P45" s="11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11">
        <f t="shared" si="29"/>
        <v>-1.580135147593198E-2</v>
      </c>
      <c r="X45" s="11">
        <f t="shared" si="45"/>
        <v>-6.5862313488646018E-3</v>
      </c>
      <c r="Y45" s="11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6"/>
        <v>2.3919360266608938</v>
      </c>
      <c r="AD45" s="12">
        <f t="shared" si="43"/>
        <v>2.6903682010478107</v>
      </c>
      <c r="AE45" s="12">
        <f t="shared" si="44"/>
        <v>2.0888168511936764</v>
      </c>
      <c r="AF45" s="11">
        <f t="shared" si="30"/>
        <v>-2.1978534539072614E-2</v>
      </c>
      <c r="AG45" s="11">
        <f t="shared" si="47"/>
        <v>-1.0000781195608321E-2</v>
      </c>
      <c r="AH45" s="11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4">
        <f t="shared" si="49"/>
        <v>12.189310755476813</v>
      </c>
      <c r="AM45" s="14">
        <f t="shared" si="50"/>
        <v>1.7736967217450814</v>
      </c>
      <c r="AN45" s="14">
        <f t="shared" si="51"/>
        <v>0.70210714840885713</v>
      </c>
      <c r="AO45" s="11">
        <f t="shared" si="34"/>
        <v>2.0621120954280148E-2</v>
      </c>
      <c r="AP45" s="11">
        <f t="shared" si="20"/>
        <v>2.5977173653231045E-2</v>
      </c>
      <c r="AQ45" s="11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 s="2">
        <v>0</v>
      </c>
      <c r="AY45" s="2">
        <v>0</v>
      </c>
      <c r="AZ45" s="2">
        <v>0</v>
      </c>
      <c r="BA45" s="2">
        <f t="shared" si="4"/>
        <v>0</v>
      </c>
      <c r="BB45" s="2">
        <f t="shared" si="22"/>
        <v>0</v>
      </c>
      <c r="BC45" s="2">
        <f t="shared" si="5"/>
        <v>0</v>
      </c>
      <c r="BD45" s="2">
        <f t="shared" si="6"/>
        <v>0</v>
      </c>
      <c r="BE45" s="2">
        <f t="shared" si="7"/>
        <v>0</v>
      </c>
      <c r="BF45" s="2">
        <f t="shared" si="8"/>
        <v>0</v>
      </c>
      <c r="BG45" s="2">
        <f t="shared" si="9"/>
        <v>0</v>
      </c>
      <c r="BH45" s="2">
        <f t="shared" si="23"/>
        <v>0</v>
      </c>
      <c r="BI45" s="2">
        <f t="shared" si="24"/>
        <v>0</v>
      </c>
      <c r="BJ45" s="2">
        <f t="shared" si="25"/>
        <v>0</v>
      </c>
      <c r="BK45" s="11">
        <f t="shared" si="26"/>
        <v>4.9542836593907874E-2</v>
      </c>
      <c r="BL45" s="17">
        <v>0</v>
      </c>
      <c r="BM45" s="17">
        <v>0</v>
      </c>
      <c r="BN45" s="12">
        <f>(BN$3*temperature!$I155+BN$4*temperature!$I155^2+BN$5*temperature!$I155^6)</f>
        <v>2.9957599763291345</v>
      </c>
      <c r="BO45" s="12">
        <f>(BO$3*temperature!$I155+BO$4*temperature!$I155^2+BO$5*temperature!$I155^6)</f>
        <v>1.6722785318112798</v>
      </c>
      <c r="BP45" s="12">
        <f>(BP$3*temperature!$I155+BP$4*temperature!$I155^2+BP$5*temperature!$I155^6)</f>
        <v>0.75613279078929452</v>
      </c>
      <c r="BQ45" s="12">
        <f>(BQ$3*temperature!$M155+BQ$4*temperature!$M155^2)</f>
        <v>2.9957599763291345</v>
      </c>
      <c r="BR45" s="12">
        <f>(BR$3*temperature!$M155+BR$4*temperature!$M155^2)</f>
        <v>1.6722785318112798</v>
      </c>
      <c r="BS45" s="12">
        <f>(BS$3*temperature!$M155+BS$4*temperature!$M155^2)</f>
        <v>0.75613279078929452</v>
      </c>
      <c r="BT45" s="18">
        <f>BQ45-BN45</f>
        <v>0</v>
      </c>
      <c r="BU45" s="18">
        <f>BR45-BO45</f>
        <v>0</v>
      </c>
      <c r="BV45" s="18">
        <f>BS45-BP45</f>
        <v>0</v>
      </c>
      <c r="BW45" s="18">
        <f>SUMPRODUCT(BT45:BV45,AR45:AT45)/100</f>
        <v>0</v>
      </c>
      <c r="BX45" s="18">
        <f>BW45*BL45</f>
        <v>0</v>
      </c>
      <c r="BY45" s="18">
        <f>BW45*BM45</f>
        <v>0</v>
      </c>
    </row>
    <row r="46" spans="1:77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7"/>
        <v>5.2037039583325839E-3</v>
      </c>
      <c r="F46" s="11">
        <f t="shared" si="10"/>
        <v>9.6601701710541388E-3</v>
      </c>
      <c r="G46" s="11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8"/>
        <v>3.3721781268760465E-2</v>
      </c>
      <c r="O46" s="11">
        <f t="shared" si="13"/>
        <v>5.3442657858149278E-2</v>
      </c>
      <c r="P46" s="11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11">
        <f t="shared" si="29"/>
        <v>-1.6865366322528885E-2</v>
      </c>
      <c r="X46" s="11">
        <f t="shared" si="45"/>
        <v>-4.8796053738708989E-2</v>
      </c>
      <c r="Y46" s="11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6"/>
        <v>2.3673145145870551</v>
      </c>
      <c r="AD46" s="12">
        <f t="shared" si="43"/>
        <v>2.7418723028144973</v>
      </c>
      <c r="AE46" s="12">
        <f t="shared" si="44"/>
        <v>2.1498916534983441</v>
      </c>
      <c r="AF46" s="11">
        <f t="shared" si="30"/>
        <v>-1.0293549576327887E-2</v>
      </c>
      <c r="AG46" s="11">
        <f t="shared" si="47"/>
        <v>1.9143885861655496E-2</v>
      </c>
      <c r="AH46" s="11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4">
        <f t="shared" si="49"/>
        <v>12.440668006914807</v>
      </c>
      <c r="AM46" s="14">
        <f t="shared" si="50"/>
        <v>1.8197723494940201</v>
      </c>
      <c r="AN46" s="14">
        <f t="shared" si="51"/>
        <v>0.71865200437216514</v>
      </c>
      <c r="AO46" s="11">
        <f t="shared" si="34"/>
        <v>2.0621120954280148E-2</v>
      </c>
      <c r="AP46" s="11">
        <f t="shared" si="20"/>
        <v>2.5977173653231045E-2</v>
      </c>
      <c r="AQ46" s="11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 s="2">
        <v>0</v>
      </c>
      <c r="AY46" s="2">
        <v>0</v>
      </c>
      <c r="AZ46" s="2">
        <v>0</v>
      </c>
      <c r="BA46" s="2">
        <f t="shared" si="4"/>
        <v>0</v>
      </c>
      <c r="BB46" s="2">
        <f t="shared" si="22"/>
        <v>0</v>
      </c>
      <c r="BC46" s="2">
        <f t="shared" si="5"/>
        <v>0</v>
      </c>
      <c r="BD46" s="2">
        <f t="shared" si="6"/>
        <v>0</v>
      </c>
      <c r="BE46" s="2">
        <f t="shared" si="7"/>
        <v>0</v>
      </c>
      <c r="BF46" s="2">
        <f t="shared" si="8"/>
        <v>0</v>
      </c>
      <c r="BG46" s="2">
        <f t="shared" si="9"/>
        <v>0</v>
      </c>
      <c r="BH46" s="2">
        <f t="shared" si="23"/>
        <v>0</v>
      </c>
      <c r="BI46" s="2">
        <f t="shared" si="24"/>
        <v>0</v>
      </c>
      <c r="BJ46" s="2">
        <f t="shared" si="25"/>
        <v>0</v>
      </c>
      <c r="BK46" s="11">
        <f t="shared" si="26"/>
        <v>5.901072102361879E-2</v>
      </c>
      <c r="BL46" s="17">
        <v>0</v>
      </c>
      <c r="BM46" s="17">
        <v>0</v>
      </c>
      <c r="BN46" s="12">
        <f>(BN$3*temperature!$I156+BN$4*temperature!$I156^2+BN$5*temperature!$I156^6)</f>
        <v>3.0429403362356755</v>
      </c>
      <c r="BO46" s="12">
        <f>(BO$3*temperature!$I156+BO$4*temperature!$I156^2+BO$5*temperature!$I156^6)</f>
        <v>1.6931211598689202</v>
      </c>
      <c r="BP46" s="12">
        <f>(BP$3*temperature!$I156+BP$4*temperature!$I156^2+BP$5*temperature!$I156^6)</f>
        <v>0.75908769739059645</v>
      </c>
      <c r="BQ46" s="12">
        <f>(BQ$3*temperature!$M156+BQ$4*temperature!$M156^2)</f>
        <v>3.0429403362356755</v>
      </c>
      <c r="BR46" s="12">
        <f>(BR$3*temperature!$M156+BR$4*temperature!$M156^2)</f>
        <v>1.6931211598689202</v>
      </c>
      <c r="BS46" s="12">
        <f>(BS$3*temperature!$M156+BS$4*temperature!$M156^2)</f>
        <v>0.75908769739059645</v>
      </c>
      <c r="BT46" s="18">
        <f>BQ46-BN46</f>
        <v>0</v>
      </c>
      <c r="BU46" s="18">
        <f>BR46-BO46</f>
        <v>0</v>
      </c>
      <c r="BV46" s="18">
        <f>BS46-BP46</f>
        <v>0</v>
      </c>
      <c r="BW46" s="18">
        <f>SUMPRODUCT(BT46:BV46,AR46:AT46)/100</f>
        <v>0</v>
      </c>
      <c r="BX46" s="18">
        <f>BW46*BL46</f>
        <v>0</v>
      </c>
      <c r="BY46" s="18">
        <f>BW46*BM46</f>
        <v>0</v>
      </c>
    </row>
    <row r="47" spans="1:77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7"/>
        <v>5.1361628961192896E-3</v>
      </c>
      <c r="F47" s="11">
        <f t="shared" si="10"/>
        <v>9.0965036346561945E-3</v>
      </c>
      <c r="G47" s="11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8"/>
        <v>9.8766071969917935E-3</v>
      </c>
      <c r="O47" s="11">
        <f t="shared" si="13"/>
        <v>1.586951016649385E-2</v>
      </c>
      <c r="P47" s="11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11">
        <f t="shared" si="29"/>
        <v>-1.6922081128060151E-2</v>
      </c>
      <c r="X47" s="11">
        <f t="shared" si="45"/>
        <v>-1.6628382931107688E-2</v>
      </c>
      <c r="Y47" s="11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6"/>
        <v>2.3617291537136604</v>
      </c>
      <c r="AD47" s="12">
        <f t="shared" si="43"/>
        <v>2.7584318673499464</v>
      </c>
      <c r="AE47" s="12">
        <f t="shared" si="44"/>
        <v>2.146501845743741</v>
      </c>
      <c r="AF47" s="11">
        <f t="shared" si="30"/>
        <v>-2.3593657872574836E-3</v>
      </c>
      <c r="AG47" s="11">
        <f t="shared" si="47"/>
        <v>6.039509760702888E-3</v>
      </c>
      <c r="AH47" s="11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4">
        <f t="shared" si="49"/>
        <v>12.697208526637441</v>
      </c>
      <c r="AM47" s="14">
        <f t="shared" si="50"/>
        <v>1.8670448918261746</v>
      </c>
      <c r="AN47" s="14">
        <f t="shared" si="51"/>
        <v>0.73558673282070131</v>
      </c>
      <c r="AO47" s="11">
        <f t="shared" si="34"/>
        <v>2.0621120954280148E-2</v>
      </c>
      <c r="AP47" s="11">
        <f t="shared" si="20"/>
        <v>2.5977173653231045E-2</v>
      </c>
      <c r="AQ47" s="11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 s="2">
        <v>0</v>
      </c>
      <c r="AY47" s="2">
        <v>0</v>
      </c>
      <c r="AZ47" s="2">
        <v>0</v>
      </c>
      <c r="BA47" s="2">
        <f t="shared" si="4"/>
        <v>0</v>
      </c>
      <c r="BB47" s="2">
        <f t="shared" si="22"/>
        <v>0</v>
      </c>
      <c r="BC47" s="2">
        <f t="shared" si="5"/>
        <v>0</v>
      </c>
      <c r="BD47" s="2">
        <f t="shared" si="6"/>
        <v>0</v>
      </c>
      <c r="BE47" s="2">
        <f t="shared" si="7"/>
        <v>0</v>
      </c>
      <c r="BF47" s="2">
        <f t="shared" si="8"/>
        <v>0</v>
      </c>
      <c r="BG47" s="2">
        <f t="shared" si="9"/>
        <v>0</v>
      </c>
      <c r="BH47" s="2">
        <f t="shared" si="23"/>
        <v>0</v>
      </c>
      <c r="BI47" s="2">
        <f t="shared" si="24"/>
        <v>0</v>
      </c>
      <c r="BJ47" s="2">
        <f t="shared" si="25"/>
        <v>0</v>
      </c>
      <c r="BK47" s="11">
        <f t="shared" si="26"/>
        <v>3.4458438866883351E-2</v>
      </c>
      <c r="BL47" s="17">
        <v>0</v>
      </c>
      <c r="BM47" s="17">
        <v>0</v>
      </c>
      <c r="BN47" s="12">
        <f>(BN$3*temperature!$I157+BN$4*temperature!$I157^2+BN$5*temperature!$I157^6)</f>
        <v>3.0891070619214376</v>
      </c>
      <c r="BO47" s="12">
        <f>(BO$3*temperature!$I157+BO$4*temperature!$I157^2+BO$5*temperature!$I157^6)</f>
        <v>1.7130514391212905</v>
      </c>
      <c r="BP47" s="12">
        <f>(BP$3*temperature!$I157+BP$4*temperature!$I157^2+BP$5*temperature!$I157^6)</f>
        <v>0.76122205697723477</v>
      </c>
      <c r="BQ47" s="12">
        <f>(BQ$3*temperature!$M157+BQ$4*temperature!$M157^2)</f>
        <v>3.0891070619214376</v>
      </c>
      <c r="BR47" s="12">
        <f>(BR$3*temperature!$M157+BR$4*temperature!$M157^2)</f>
        <v>1.7130514391212905</v>
      </c>
      <c r="BS47" s="12">
        <f>(BS$3*temperature!$M157+BS$4*temperature!$M157^2)</f>
        <v>0.76122205697723477</v>
      </c>
      <c r="BT47" s="18">
        <f>BQ47-BN47</f>
        <v>0</v>
      </c>
      <c r="BU47" s="18">
        <f>BR47-BO47</f>
        <v>0</v>
      </c>
      <c r="BV47" s="18">
        <f>BS47-BP47</f>
        <v>0</v>
      </c>
      <c r="BW47" s="18">
        <f>SUMPRODUCT(BT47:BV47,AR47:AT47)/100</f>
        <v>0</v>
      </c>
      <c r="BX47" s="18">
        <f>BW47*BL47</f>
        <v>0</v>
      </c>
      <c r="BY47" s="18">
        <f>BW47*BM47</f>
        <v>0</v>
      </c>
    </row>
    <row r="48" spans="1:77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7"/>
        <v>5.4964173080269685E-3</v>
      </c>
      <c r="F48" s="11">
        <f t="shared" si="10"/>
        <v>8.5885929137337058E-3</v>
      </c>
      <c r="G48" s="11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8"/>
        <v>8.6370088528000544E-3</v>
      </c>
      <c r="O48" s="11">
        <f t="shared" si="13"/>
        <v>1.1755319086833138E-2</v>
      </c>
      <c r="P48" s="11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11">
        <f t="shared" si="29"/>
        <v>-7.838575247812285E-3</v>
      </c>
      <c r="X48" s="11">
        <f t="shared" si="45"/>
        <v>2.0648263642222053E-2</v>
      </c>
      <c r="Y48" s="11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6"/>
        <v>2.3607141356840198</v>
      </c>
      <c r="AD48" s="12">
        <f t="shared" si="43"/>
        <v>2.725952338571509</v>
      </c>
      <c r="AE48" s="12">
        <f t="shared" si="44"/>
        <v>2.1343413981287398</v>
      </c>
      <c r="AF48" s="11">
        <f t="shared" si="30"/>
        <v>-4.2977749080352901E-4</v>
      </c>
      <c r="AG48" s="11">
        <f t="shared" si="47"/>
        <v>-1.1774635133417588E-2</v>
      </c>
      <c r="AH48" s="11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4">
        <f t="shared" si="49"/>
        <v>12.959039199446948</v>
      </c>
      <c r="AM48" s="14">
        <f t="shared" si="50"/>
        <v>1.9155454411995212</v>
      </c>
      <c r="AN48" s="14">
        <f t="shared" si="51"/>
        <v>0.75292052093355477</v>
      </c>
      <c r="AO48" s="11">
        <f t="shared" si="34"/>
        <v>2.0621120954280148E-2</v>
      </c>
      <c r="AP48" s="11">
        <f t="shared" si="20"/>
        <v>2.5977173653231045E-2</v>
      </c>
      <c r="AQ48" s="11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 s="2">
        <v>0</v>
      </c>
      <c r="AY48" s="2">
        <v>0</v>
      </c>
      <c r="AZ48" s="2">
        <v>0</v>
      </c>
      <c r="BA48" s="2">
        <f t="shared" si="4"/>
        <v>0</v>
      </c>
      <c r="BB48" s="2">
        <f t="shared" si="22"/>
        <v>0</v>
      </c>
      <c r="BC48" s="2">
        <f t="shared" si="5"/>
        <v>0</v>
      </c>
      <c r="BD48" s="2">
        <f t="shared" si="6"/>
        <v>0</v>
      </c>
      <c r="BE48" s="2">
        <f t="shared" si="7"/>
        <v>0</v>
      </c>
      <c r="BF48" s="2">
        <f t="shared" si="8"/>
        <v>0</v>
      </c>
      <c r="BG48" s="2">
        <f t="shared" si="9"/>
        <v>0</v>
      </c>
      <c r="BH48" s="2">
        <f t="shared" si="23"/>
        <v>0</v>
      </c>
      <c r="BI48" s="2">
        <f t="shared" si="24"/>
        <v>0</v>
      </c>
      <c r="BJ48" s="2">
        <f t="shared" si="25"/>
        <v>0</v>
      </c>
      <c r="BK48" s="11">
        <f t="shared" si="26"/>
        <v>3.3734789113614133E-2</v>
      </c>
      <c r="BL48" s="17">
        <v>0</v>
      </c>
      <c r="BM48" s="17">
        <v>0</v>
      </c>
      <c r="BN48" s="12">
        <f>(BN$3*temperature!$I158+BN$4*temperature!$I158^2+BN$5*temperature!$I158^6)</f>
        <v>3.134237679347021</v>
      </c>
      <c r="BO48" s="12">
        <f>(BO$3*temperature!$I158+BO$4*temperature!$I158^2+BO$5*temperature!$I158^6)</f>
        <v>1.7320424108545767</v>
      </c>
      <c r="BP48" s="12">
        <f>(BP$3*temperature!$I158+BP$4*temperature!$I158^2+BP$5*temperature!$I158^6)</f>
        <v>0.76250670859821168</v>
      </c>
      <c r="BQ48" s="12">
        <f>(BQ$3*temperature!$M158+BQ$4*temperature!$M158^2)</f>
        <v>3.134237679347021</v>
      </c>
      <c r="BR48" s="12">
        <f>(BR$3*temperature!$M158+BR$4*temperature!$M158^2)</f>
        <v>1.7320424108545767</v>
      </c>
      <c r="BS48" s="12">
        <f>(BS$3*temperature!$M158+BS$4*temperature!$M158^2)</f>
        <v>0.76250670859821168</v>
      </c>
      <c r="BT48" s="18">
        <f>BQ48-BN48</f>
        <v>0</v>
      </c>
      <c r="BU48" s="18">
        <f>BR48-BO48</f>
        <v>0</v>
      </c>
      <c r="BV48" s="18">
        <f>BS48-BP48</f>
        <v>0</v>
      </c>
      <c r="BW48" s="18">
        <f>SUMPRODUCT(BT48:BV48,AR48:AT48)/100</f>
        <v>0</v>
      </c>
      <c r="BX48" s="18">
        <f>BW48*BL48</f>
        <v>0</v>
      </c>
      <c r="BY48" s="18">
        <f>BW48*BM48</f>
        <v>0</v>
      </c>
    </row>
    <row r="49" spans="1:77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7"/>
        <v>5.692077919426719E-3</v>
      </c>
      <c r="F49" s="11">
        <f t="shared" si="10"/>
        <v>8.3063244179379936E-3</v>
      </c>
      <c r="G49" s="11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8"/>
        <v>1.088282622402903E-2</v>
      </c>
      <c r="O49" s="11">
        <f t="shared" si="13"/>
        <v>4.5419366484862334E-2</v>
      </c>
      <c r="P49" s="11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11">
        <f t="shared" si="29"/>
        <v>-4.3733895179066673E-3</v>
      </c>
      <c r="X49" s="11">
        <f t="shared" si="45"/>
        <v>1.5744193343297352E-2</v>
      </c>
      <c r="Y49" s="11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6"/>
        <v>2.3691541875089199</v>
      </c>
      <c r="AD49" s="12">
        <f t="shared" si="43"/>
        <v>2.8505990233612173</v>
      </c>
      <c r="AE49" s="12">
        <f t="shared" si="44"/>
        <v>2.1840804821604887</v>
      </c>
      <c r="AF49" s="11">
        <f t="shared" si="30"/>
        <v>3.57521128768723E-3</v>
      </c>
      <c r="AG49" s="11">
        <f t="shared" si="47"/>
        <v>4.5725922286310894E-2</v>
      </c>
      <c r="AH49" s="11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4">
        <f t="shared" si="49"/>
        <v>13.226269114230002</v>
      </c>
      <c r="AM49" s="14">
        <f t="shared" si="50"/>
        <v>1.9653058977662163</v>
      </c>
      <c r="AN49" s="14">
        <f t="shared" si="51"/>
        <v>0.77066277238177738</v>
      </c>
      <c r="AO49" s="11">
        <f t="shared" si="34"/>
        <v>2.0621120954280148E-2</v>
      </c>
      <c r="AP49" s="11">
        <f t="shared" si="20"/>
        <v>2.5977173653231045E-2</v>
      </c>
      <c r="AQ49" s="11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 s="2">
        <v>0</v>
      </c>
      <c r="AY49" s="2">
        <v>0</v>
      </c>
      <c r="AZ49" s="2">
        <v>0</v>
      </c>
      <c r="BA49" s="2">
        <f t="shared" si="4"/>
        <v>0</v>
      </c>
      <c r="BB49" s="2">
        <f t="shared" si="22"/>
        <v>0</v>
      </c>
      <c r="BC49" s="2">
        <f t="shared" si="5"/>
        <v>0</v>
      </c>
      <c r="BD49" s="2">
        <f t="shared" si="6"/>
        <v>0</v>
      </c>
      <c r="BE49" s="2">
        <f t="shared" si="7"/>
        <v>0</v>
      </c>
      <c r="BF49" s="2">
        <f t="shared" si="8"/>
        <v>0</v>
      </c>
      <c r="BG49" s="2">
        <f t="shared" si="9"/>
        <v>0</v>
      </c>
      <c r="BH49" s="2">
        <f t="shared" si="23"/>
        <v>0</v>
      </c>
      <c r="BI49" s="2">
        <f t="shared" si="24"/>
        <v>0</v>
      </c>
      <c r="BJ49" s="2">
        <f t="shared" si="25"/>
        <v>0</v>
      </c>
      <c r="BK49" s="11">
        <f t="shared" si="26"/>
        <v>4.135893874752436E-2</v>
      </c>
      <c r="BL49" s="17">
        <v>0</v>
      </c>
      <c r="BM49" s="17">
        <v>0</v>
      </c>
      <c r="BN49" s="12">
        <f>(BN$3*temperature!$I159+BN$4*temperature!$I159^2+BN$5*temperature!$I159^6)</f>
        <v>3.1782529916388258</v>
      </c>
      <c r="BO49" s="12">
        <f>(BO$3*temperature!$I159+BO$4*temperature!$I159^2+BO$5*temperature!$I159^6)</f>
        <v>1.7500424831518797</v>
      </c>
      <c r="BP49" s="12">
        <f>(BP$3*temperature!$I159+BP$4*temperature!$I159^2+BP$5*temperature!$I159^6)</f>
        <v>0.76290963127154765</v>
      </c>
      <c r="BQ49" s="12">
        <f>(BQ$3*temperature!$M159+BQ$4*temperature!$M159^2)</f>
        <v>3.1782529916388258</v>
      </c>
      <c r="BR49" s="12">
        <f>(BR$3*temperature!$M159+BR$4*temperature!$M159^2)</f>
        <v>1.7500424831518797</v>
      </c>
      <c r="BS49" s="12">
        <f>(BS$3*temperature!$M159+BS$4*temperature!$M159^2)</f>
        <v>0.76290963127154765</v>
      </c>
      <c r="BT49" s="18">
        <f>BQ49-BN49</f>
        <v>0</v>
      </c>
      <c r="BU49" s="18">
        <f>BR49-BO49</f>
        <v>0</v>
      </c>
      <c r="BV49" s="18">
        <f>BS49-BP49</f>
        <v>0</v>
      </c>
      <c r="BW49" s="18">
        <f>SUMPRODUCT(BT49:BV49,AR49:AT49)/100</f>
        <v>0</v>
      </c>
      <c r="BX49" s="18">
        <f>BW49*BL49</f>
        <v>0</v>
      </c>
      <c r="BY49" s="18">
        <f>BW49*BM49</f>
        <v>0</v>
      </c>
    </row>
    <row r="50" spans="1:77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7"/>
        <v>5.7154259211955605E-3</v>
      </c>
      <c r="F50" s="11">
        <f t="shared" si="10"/>
        <v>8.1920930794385782E-3</v>
      </c>
      <c r="G50" s="11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8"/>
        <v>2.3345824611354482E-2</v>
      </c>
      <c r="O50" s="11">
        <f t="shared" si="13"/>
        <v>6.9793483828880509E-2</v>
      </c>
      <c r="P50" s="11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11">
        <f t="shared" si="29"/>
        <v>-1.0802331397296472E-2</v>
      </c>
      <c r="X50" s="11">
        <f t="shared" si="45"/>
        <v>1.2880751131751689E-2</v>
      </c>
      <c r="Y50" s="11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6"/>
        <v>2.3563375646650235</v>
      </c>
      <c r="AD50" s="12">
        <f t="shared" si="43"/>
        <v>2.8460274542755997</v>
      </c>
      <c r="AE50" s="12">
        <f t="shared" si="44"/>
        <v>2.2028024729330009</v>
      </c>
      <c r="AF50" s="11">
        <f t="shared" si="30"/>
        <v>-5.4097884010548825E-3</v>
      </c>
      <c r="AG50" s="11">
        <f t="shared" si="47"/>
        <v>-1.6037222521135819E-3</v>
      </c>
      <c r="AH50" s="11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4">
        <f t="shared" si="49"/>
        <v>13.499009609408398</v>
      </c>
      <c r="AM50" s="14">
        <f t="shared" si="50"/>
        <v>2.0163589903542083</v>
      </c>
      <c r="AN50" s="14">
        <f t="shared" si="51"/>
        <v>0.78882311242992509</v>
      </c>
      <c r="AO50" s="11">
        <f t="shared" si="34"/>
        <v>2.0621120954280148E-2</v>
      </c>
      <c r="AP50" s="11">
        <f t="shared" si="20"/>
        <v>2.5977173653231045E-2</v>
      </c>
      <c r="AQ50" s="11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 s="2">
        <v>0</v>
      </c>
      <c r="AY50" s="2">
        <v>0</v>
      </c>
      <c r="AZ50" s="2">
        <v>0</v>
      </c>
      <c r="BA50" s="2">
        <f t="shared" si="4"/>
        <v>0</v>
      </c>
      <c r="BB50" s="2">
        <f t="shared" si="22"/>
        <v>0</v>
      </c>
      <c r="BC50" s="2">
        <f t="shared" si="5"/>
        <v>0</v>
      </c>
      <c r="BD50" s="2">
        <f t="shared" si="6"/>
        <v>0</v>
      </c>
      <c r="BE50" s="2">
        <f t="shared" si="7"/>
        <v>0</v>
      </c>
      <c r="BF50" s="2">
        <f t="shared" si="8"/>
        <v>0</v>
      </c>
      <c r="BG50" s="2">
        <f t="shared" si="9"/>
        <v>0</v>
      </c>
      <c r="BH50" s="2">
        <f t="shared" si="23"/>
        <v>0</v>
      </c>
      <c r="BI50" s="2">
        <f t="shared" si="24"/>
        <v>0</v>
      </c>
      <c r="BJ50" s="2">
        <f t="shared" si="25"/>
        <v>0</v>
      </c>
      <c r="BK50" s="11">
        <f t="shared" si="26"/>
        <v>5.5408121957962936E-2</v>
      </c>
      <c r="BL50" s="17">
        <v>0</v>
      </c>
      <c r="BM50" s="17">
        <v>0</v>
      </c>
      <c r="BN50" s="12">
        <f>(BN$3*temperature!$I160+BN$4*temperature!$I160^2+BN$5*temperature!$I160^6)</f>
        <v>3.2212344961691133</v>
      </c>
      <c r="BO50" s="12">
        <f>(BO$3*temperature!$I160+BO$4*temperature!$I160^2+BO$5*temperature!$I160^6)</f>
        <v>1.7670634570761838</v>
      </c>
      <c r="BP50" s="12">
        <f>(BP$3*temperature!$I160+BP$4*temperature!$I160^2+BP$5*temperature!$I160^6)</f>
        <v>0.76239648944835314</v>
      </c>
      <c r="BQ50" s="12">
        <f>(BQ$3*temperature!$M160+BQ$4*temperature!$M160^2)</f>
        <v>3.2212344961691133</v>
      </c>
      <c r="BR50" s="12">
        <f>(BR$3*temperature!$M160+BR$4*temperature!$M160^2)</f>
        <v>1.7670634570761838</v>
      </c>
      <c r="BS50" s="12">
        <f>(BS$3*temperature!$M160+BS$4*temperature!$M160^2)</f>
        <v>0.76239648944835314</v>
      </c>
      <c r="BT50" s="18">
        <f>BQ50-BN50</f>
        <v>0</v>
      </c>
      <c r="BU50" s="18">
        <f>BR50-BO50</f>
        <v>0</v>
      </c>
      <c r="BV50" s="18">
        <f>BS50-BP50</f>
        <v>0</v>
      </c>
      <c r="BW50" s="18">
        <f>SUMPRODUCT(BT50:BV50,AR50:AT50)/100</f>
        <v>0</v>
      </c>
      <c r="BX50" s="18">
        <f>BW50*BL50</f>
        <v>0</v>
      </c>
      <c r="BY50" s="18">
        <f>BW50*BM50</f>
        <v>0</v>
      </c>
    </row>
    <row r="51" spans="1:77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7"/>
        <v>5.5451977384386453E-3</v>
      </c>
      <c r="F51" s="11">
        <f t="shared" si="10"/>
        <v>8.2128220658019835E-3</v>
      </c>
      <c r="G51" s="11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8"/>
        <v>1.7685495252261374E-2</v>
      </c>
      <c r="O51" s="11">
        <f t="shared" si="13"/>
        <v>6.4412973631277071E-2</v>
      </c>
      <c r="P51" s="11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11">
        <f t="shared" si="29"/>
        <v>-1.8631044100680727E-2</v>
      </c>
      <c r="X51" s="11">
        <f t="shared" si="45"/>
        <v>-1.9759349941337212E-2</v>
      </c>
      <c r="Y51" s="11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6"/>
        <v>2.3432536955324719</v>
      </c>
      <c r="AD51" s="12">
        <f t="shared" si="43"/>
        <v>2.8628978785670416</v>
      </c>
      <c r="AE51" s="12">
        <f t="shared" si="44"/>
        <v>2.2281980989767489</v>
      </c>
      <c r="AF51" s="11">
        <f t="shared" si="30"/>
        <v>-5.552629355298544E-3</v>
      </c>
      <c r="AG51" s="11">
        <f t="shared" si="47"/>
        <v>5.92770961014355E-3</v>
      </c>
      <c r="AH51" s="11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4">
        <f t="shared" si="49"/>
        <v>13.777374319326999</v>
      </c>
      <c r="AM51" s="14">
        <f t="shared" si="50"/>
        <v>2.0687382979938933</v>
      </c>
      <c r="AN51" s="14">
        <f t="shared" si="51"/>
        <v>0.80741139315781407</v>
      </c>
      <c r="AO51" s="11">
        <f t="shared" si="34"/>
        <v>2.0621120954280148E-2</v>
      </c>
      <c r="AP51" s="11">
        <f t="shared" si="20"/>
        <v>2.5977173653231045E-2</v>
      </c>
      <c r="AQ51" s="11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 s="2">
        <v>0</v>
      </c>
      <c r="AY51" s="2">
        <v>0</v>
      </c>
      <c r="AZ51" s="2">
        <v>0</v>
      </c>
      <c r="BA51" s="2">
        <f t="shared" si="4"/>
        <v>0</v>
      </c>
      <c r="BB51" s="2">
        <f t="shared" si="22"/>
        <v>0</v>
      </c>
      <c r="BC51" s="2">
        <f t="shared" si="5"/>
        <v>0</v>
      </c>
      <c r="BD51" s="2">
        <f t="shared" si="6"/>
        <v>0</v>
      </c>
      <c r="BE51" s="2">
        <f t="shared" si="7"/>
        <v>0</v>
      </c>
      <c r="BF51" s="2">
        <f t="shared" si="8"/>
        <v>0</v>
      </c>
      <c r="BG51" s="2">
        <f t="shared" si="9"/>
        <v>0</v>
      </c>
      <c r="BH51" s="2">
        <f t="shared" si="23"/>
        <v>0</v>
      </c>
      <c r="BI51" s="2">
        <f t="shared" si="24"/>
        <v>0</v>
      </c>
      <c r="BJ51" s="2">
        <f t="shared" si="25"/>
        <v>0</v>
      </c>
      <c r="BK51" s="11">
        <f t="shared" si="26"/>
        <v>5.0456056851588355E-2</v>
      </c>
      <c r="BL51" s="17">
        <v>0</v>
      </c>
      <c r="BM51" s="17">
        <v>0</v>
      </c>
      <c r="BN51" s="12">
        <f>(BN$3*temperature!$I161+BN$4*temperature!$I161^2+BN$5*temperature!$I161^6)</f>
        <v>3.2632122150072727</v>
      </c>
      <c r="BO51" s="12">
        <f>(BO$3*temperature!$I161+BO$4*temperature!$I161^2+BO$5*temperature!$I161^6)</f>
        <v>1.7830893868938422</v>
      </c>
      <c r="BP51" s="12">
        <f>(BP$3*temperature!$I161+BP$4*temperature!$I161^2+BP$5*temperature!$I161^6)</f>
        <v>0.76092156441736369</v>
      </c>
      <c r="BQ51" s="12">
        <f>(BQ$3*temperature!$M161+BQ$4*temperature!$M161^2)</f>
        <v>3.2632122150072727</v>
      </c>
      <c r="BR51" s="12">
        <f>(BR$3*temperature!$M161+BR$4*temperature!$M161^2)</f>
        <v>1.7830893868938422</v>
      </c>
      <c r="BS51" s="12">
        <f>(BS$3*temperature!$M161+BS$4*temperature!$M161^2)</f>
        <v>0.76092156441736369</v>
      </c>
      <c r="BT51" s="18">
        <f>BQ51-BN51</f>
        <v>0</v>
      </c>
      <c r="BU51" s="18">
        <f>BR51-BO51</f>
        <v>0</v>
      </c>
      <c r="BV51" s="18">
        <f>BS51-BP51</f>
        <v>0</v>
      </c>
      <c r="BW51" s="18">
        <f>SUMPRODUCT(BT51:BV51,AR51:AT51)/100</f>
        <v>0</v>
      </c>
      <c r="BX51" s="18">
        <f>BW51*BL51</f>
        <v>0</v>
      </c>
      <c r="BY51" s="18">
        <f>BW51*BM51</f>
        <v>0</v>
      </c>
    </row>
    <row r="52" spans="1:77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7"/>
        <v>5.6189487943716365E-3</v>
      </c>
      <c r="F52" s="11">
        <f t="shared" si="10"/>
        <v>8.1453534478015399E-3</v>
      </c>
      <c r="G52" s="11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8"/>
        <v>2.3462387645812433E-2</v>
      </c>
      <c r="O52" s="11">
        <f t="shared" si="13"/>
        <v>7.3997005066261501E-2</v>
      </c>
      <c r="P52" s="11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11">
        <f t="shared" si="29"/>
        <v>-3.1451366898878286E-2</v>
      </c>
      <c r="X52" s="11">
        <f t="shared" si="45"/>
        <v>-1.8444525655952559E-2</v>
      </c>
      <c r="Y52" s="11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6"/>
        <v>2.3387955022900764</v>
      </c>
      <c r="AD52" s="12">
        <f t="shared" si="43"/>
        <v>2.8897620504912451</v>
      </c>
      <c r="AE52" s="12">
        <f t="shared" si="44"/>
        <v>2.2061797953892048</v>
      </c>
      <c r="AF52" s="11">
        <f t="shared" si="30"/>
        <v>-1.9025653308027968E-3</v>
      </c>
      <c r="AG52" s="11">
        <f t="shared" si="47"/>
        <v>9.3835592688515934E-3</v>
      </c>
      <c r="AH52" s="11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4">
        <f t="shared" si="49"/>
        <v>14.061479221598233</v>
      </c>
      <c r="AM52" s="14">
        <f t="shared" si="50"/>
        <v>2.1224782720039701</v>
      </c>
      <c r="AN52" s="14">
        <f t="shared" si="51"/>
        <v>0.82643769880532603</v>
      </c>
      <c r="AO52" s="11">
        <f t="shared" si="34"/>
        <v>2.0621120954280148E-2</v>
      </c>
      <c r="AP52" s="11">
        <f t="shared" si="20"/>
        <v>2.5977173653231045E-2</v>
      </c>
      <c r="AQ52" s="11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 s="2">
        <v>0</v>
      </c>
      <c r="AY52" s="2">
        <v>0</v>
      </c>
      <c r="AZ52" s="2">
        <v>0</v>
      </c>
      <c r="BA52" s="2">
        <f t="shared" si="4"/>
        <v>0</v>
      </c>
      <c r="BB52" s="2">
        <f t="shared" si="22"/>
        <v>0</v>
      </c>
      <c r="BC52" s="2">
        <f t="shared" si="5"/>
        <v>0</v>
      </c>
      <c r="BD52" s="2">
        <f t="shared" si="6"/>
        <v>0</v>
      </c>
      <c r="BE52" s="2">
        <f t="shared" si="7"/>
        <v>0</v>
      </c>
      <c r="BF52" s="2">
        <f t="shared" si="8"/>
        <v>0</v>
      </c>
      <c r="BG52" s="2">
        <f t="shared" si="9"/>
        <v>0</v>
      </c>
      <c r="BH52" s="2">
        <f t="shared" si="23"/>
        <v>0</v>
      </c>
      <c r="BI52" s="2">
        <f t="shared" si="24"/>
        <v>0</v>
      </c>
      <c r="BJ52" s="2">
        <f t="shared" si="25"/>
        <v>0</v>
      </c>
      <c r="BK52" s="11">
        <f t="shared" si="26"/>
        <v>5.7020783818685555E-2</v>
      </c>
      <c r="BL52" s="17">
        <v>0</v>
      </c>
      <c r="BM52" s="17">
        <v>0</v>
      </c>
      <c r="BN52" s="12">
        <f>(BN$3*temperature!$I162+BN$4*temperature!$I162^2+BN$5*temperature!$I162^6)</f>
        <v>3.3041538672182194</v>
      </c>
      <c r="BO52" s="12">
        <f>(BO$3*temperature!$I162+BO$4*temperature!$I162^2+BO$5*temperature!$I162^6)</f>
        <v>1.7980747081940476</v>
      </c>
      <c r="BP52" s="12">
        <f>(BP$3*temperature!$I162+BP$4*temperature!$I162^2+BP$5*temperature!$I162^6)</f>
        <v>0.75843182070619042</v>
      </c>
      <c r="BQ52" s="12">
        <f>(BQ$3*temperature!$M162+BQ$4*temperature!$M162^2)</f>
        <v>3.3041538672182194</v>
      </c>
      <c r="BR52" s="12">
        <f>(BR$3*temperature!$M162+BR$4*temperature!$M162^2)</f>
        <v>1.7980747081940476</v>
      </c>
      <c r="BS52" s="12">
        <f>(BS$3*temperature!$M162+BS$4*temperature!$M162^2)</f>
        <v>0.75843182070619042</v>
      </c>
      <c r="BT52" s="18">
        <f>BQ52-BN52</f>
        <v>0</v>
      </c>
      <c r="BU52" s="18">
        <f>BR52-BO52</f>
        <v>0</v>
      </c>
      <c r="BV52" s="18">
        <f>BS52-BP52</f>
        <v>0</v>
      </c>
      <c r="BW52" s="18">
        <f>SUMPRODUCT(BT52:BV52,AR52:AT52)/100</f>
        <v>0</v>
      </c>
      <c r="BX52" s="18">
        <f>BW52*BL52</f>
        <v>0</v>
      </c>
      <c r="BY52" s="18">
        <f>BW52*BM52</f>
        <v>0</v>
      </c>
    </row>
    <row r="53" spans="1:77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7"/>
        <v>5.9575399981963706E-3</v>
      </c>
      <c r="F53" s="11">
        <f t="shared" si="10"/>
        <v>8.1044756914163685E-3</v>
      </c>
      <c r="G53" s="11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8"/>
        <v>2.0470395087995197E-2</v>
      </c>
      <c r="O53" s="11">
        <f t="shared" si="13"/>
        <v>7.8402451038241505E-2</v>
      </c>
      <c r="P53" s="11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11">
        <f t="shared" si="29"/>
        <v>-2.088827018530437E-2</v>
      </c>
      <c r="X53" s="11">
        <f t="shared" si="45"/>
        <v>-4.7484008841758074E-2</v>
      </c>
      <c r="Y53" s="11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6"/>
        <v>2.3365257523444609</v>
      </c>
      <c r="AD53" s="12">
        <f t="shared" si="43"/>
        <v>2.9121314785809065</v>
      </c>
      <c r="AE53" s="12">
        <f t="shared" si="44"/>
        <v>2.2542764742919856</v>
      </c>
      <c r="AF53" s="11">
        <f t="shared" si="30"/>
        <v>-9.7047815569728524E-4</v>
      </c>
      <c r="AG53" s="11">
        <f t="shared" si="47"/>
        <v>7.7409238888228593E-3</v>
      </c>
      <c r="AH53" s="11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4">
        <f t="shared" si="49"/>
        <v>14.351442685422908</v>
      </c>
      <c r="AM53" s="14">
        <f t="shared" si="50"/>
        <v>2.177614258651027</v>
      </c>
      <c r="AN53" s="14">
        <f t="shared" si="51"/>
        <v>0.845912351243161</v>
      </c>
      <c r="AO53" s="11">
        <f t="shared" si="34"/>
        <v>2.0621120954280148E-2</v>
      </c>
      <c r="AP53" s="11">
        <f t="shared" si="20"/>
        <v>2.5977173653231045E-2</v>
      </c>
      <c r="AQ53" s="11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 s="2">
        <v>0</v>
      </c>
      <c r="AY53" s="2">
        <v>0</v>
      </c>
      <c r="AZ53" s="2">
        <v>0</v>
      </c>
      <c r="BA53" s="2">
        <f t="shared" si="4"/>
        <v>0</v>
      </c>
      <c r="BB53" s="2">
        <f t="shared" si="22"/>
        <v>0</v>
      </c>
      <c r="BC53" s="2">
        <f t="shared" si="5"/>
        <v>0</v>
      </c>
      <c r="BD53" s="2">
        <f t="shared" si="6"/>
        <v>0</v>
      </c>
      <c r="BE53" s="2">
        <f t="shared" si="7"/>
        <v>0</v>
      </c>
      <c r="BF53" s="2">
        <f t="shared" si="8"/>
        <v>0</v>
      </c>
      <c r="BG53" s="2">
        <f t="shared" si="9"/>
        <v>0</v>
      </c>
      <c r="BH53" s="2">
        <f t="shared" si="23"/>
        <v>0</v>
      </c>
      <c r="BI53" s="2">
        <f t="shared" si="24"/>
        <v>0</v>
      </c>
      <c r="BJ53" s="2">
        <f t="shared" si="25"/>
        <v>0</v>
      </c>
      <c r="BK53" s="11">
        <f t="shared" si="26"/>
        <v>5.6209829446846243E-2</v>
      </c>
      <c r="BL53" s="17">
        <v>0</v>
      </c>
      <c r="BM53" s="17">
        <v>0</v>
      </c>
      <c r="BN53" s="12">
        <f>(BN$3*temperature!$I163+BN$4*temperature!$I163^2+BN$5*temperature!$I163^6)</f>
        <v>3.3439948442247003</v>
      </c>
      <c r="BO53" s="12">
        <f>(BO$3*temperature!$I163+BO$4*temperature!$I163^2+BO$5*temperature!$I163^6)</f>
        <v>1.8119580727808866</v>
      </c>
      <c r="BP53" s="12">
        <f>(BP$3*temperature!$I163+BP$4*temperature!$I163^2+BP$5*temperature!$I163^6)</f>
        <v>0.75486974953087627</v>
      </c>
      <c r="BQ53" s="12">
        <f>(BQ$3*temperature!$M163+BQ$4*temperature!$M163^2)</f>
        <v>3.3439948442247003</v>
      </c>
      <c r="BR53" s="12">
        <f>(BR$3*temperature!$M163+BR$4*temperature!$M163^2)</f>
        <v>1.8119580727808866</v>
      </c>
      <c r="BS53" s="12">
        <f>(BS$3*temperature!$M163+BS$4*temperature!$M163^2)</f>
        <v>0.75486974953087627</v>
      </c>
      <c r="BT53" s="18">
        <f>BQ53-BN53</f>
        <v>0</v>
      </c>
      <c r="BU53" s="18">
        <f>BR53-BO53</f>
        <v>0</v>
      </c>
      <c r="BV53" s="18">
        <f>BS53-BP53</f>
        <v>0</v>
      </c>
      <c r="BW53" s="18">
        <f>SUMPRODUCT(BT53:BV53,AR53:AT53)/100</f>
        <v>0</v>
      </c>
      <c r="BX53" s="18">
        <f>BW53*BL53</f>
        <v>0</v>
      </c>
      <c r="BY53" s="18">
        <f>BW53*BM53</f>
        <v>0</v>
      </c>
    </row>
    <row r="54" spans="1:77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7"/>
        <v>5.7120049793621952E-3</v>
      </c>
      <c r="F54" s="11">
        <f t="shared" si="10"/>
        <v>8.1531947903412672E-3</v>
      </c>
      <c r="G54" s="11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8"/>
        <v>-4.648633033494165E-3</v>
      </c>
      <c r="O54" s="11">
        <f t="shared" si="13"/>
        <v>4.2789525278652762E-2</v>
      </c>
      <c r="P54" s="11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11">
        <f t="shared" si="29"/>
        <v>-1.5629859236737653E-2</v>
      </c>
      <c r="X54" s="11">
        <f t="shared" si="45"/>
        <v>8.1378363825801436E-4</v>
      </c>
      <c r="Y54" s="11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6"/>
        <v>2.3337186594678334</v>
      </c>
      <c r="AD54" s="12">
        <f t="shared" si="43"/>
        <v>2.8737358406172713</v>
      </c>
      <c r="AE54" s="12">
        <f t="shared" si="44"/>
        <v>2.3022859575808767</v>
      </c>
      <c r="AF54" s="11">
        <f t="shared" si="30"/>
        <v>-1.2013960786911859E-3</v>
      </c>
      <c r="AG54" s="11">
        <f t="shared" si="47"/>
        <v>-1.3184719936596201E-2</v>
      </c>
      <c r="AH54" s="11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4">
        <f t="shared" si="49"/>
        <v>14.647385520907433</v>
      </c>
      <c r="AM54" s="14">
        <f t="shared" si="50"/>
        <v>2.2341825223977567</v>
      </c>
      <c r="AN54" s="14">
        <f t="shared" si="51"/>
        <v>0.86584591557250656</v>
      </c>
      <c r="AO54" s="11">
        <f t="shared" si="34"/>
        <v>2.0621120954280148E-2</v>
      </c>
      <c r="AP54" s="11">
        <f t="shared" si="20"/>
        <v>2.5977173653231045E-2</v>
      </c>
      <c r="AQ54" s="11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 s="2">
        <v>0</v>
      </c>
      <c r="AY54" s="2">
        <v>0</v>
      </c>
      <c r="AZ54" s="2">
        <v>0</v>
      </c>
      <c r="BA54" s="2">
        <f t="shared" si="4"/>
        <v>0</v>
      </c>
      <c r="BB54" s="2">
        <f t="shared" si="22"/>
        <v>0</v>
      </c>
      <c r="BC54" s="2">
        <f t="shared" si="5"/>
        <v>0</v>
      </c>
      <c r="BD54" s="2">
        <f t="shared" si="6"/>
        <v>0</v>
      </c>
      <c r="BE54" s="2">
        <f t="shared" si="7"/>
        <v>0</v>
      </c>
      <c r="BF54" s="2">
        <f t="shared" si="8"/>
        <v>0</v>
      </c>
      <c r="BG54" s="2">
        <f t="shared" si="9"/>
        <v>0</v>
      </c>
      <c r="BH54" s="2">
        <f t="shared" si="23"/>
        <v>0</v>
      </c>
      <c r="BI54" s="2">
        <f t="shared" si="24"/>
        <v>0</v>
      </c>
      <c r="BJ54" s="2">
        <f t="shared" si="25"/>
        <v>0</v>
      </c>
      <c r="BK54" s="11">
        <f t="shared" si="26"/>
        <v>2.9851806401616859E-2</v>
      </c>
      <c r="BL54" s="17">
        <v>0</v>
      </c>
      <c r="BM54" s="17">
        <v>0</v>
      </c>
      <c r="BN54" s="12">
        <f>(BN$3*temperature!$I164+BN$4*temperature!$I164^2+BN$5*temperature!$I164^6)</f>
        <v>3.3826335844190591</v>
      </c>
      <c r="BO54" s="12">
        <f>(BO$3*temperature!$I164+BO$4*temperature!$I164^2+BO$5*temperature!$I164^6)</f>
        <v>1.824662787694429</v>
      </c>
      <c r="BP54" s="12">
        <f>(BP$3*temperature!$I164+BP$4*temperature!$I164^2+BP$5*temperature!$I164^6)</f>
        <v>0.75017712443354112</v>
      </c>
      <c r="BQ54" s="12">
        <f>(BQ$3*temperature!$M164+BQ$4*temperature!$M164^2)</f>
        <v>3.3826335844190591</v>
      </c>
      <c r="BR54" s="12">
        <f>(BR$3*temperature!$M164+BR$4*temperature!$M164^2)</f>
        <v>1.824662787694429</v>
      </c>
      <c r="BS54" s="12">
        <f>(BS$3*temperature!$M164+BS$4*temperature!$M164^2)</f>
        <v>0.75017712443354112</v>
      </c>
      <c r="BT54" s="18">
        <f>BQ54-BN54</f>
        <v>0</v>
      </c>
      <c r="BU54" s="18">
        <f>BR54-BO54</f>
        <v>0</v>
      </c>
      <c r="BV54" s="18">
        <f>BS54-BP54</f>
        <v>0</v>
      </c>
      <c r="BW54" s="18">
        <f>SUMPRODUCT(BT54:BV54,AR54:AT54)/100</f>
        <v>0</v>
      </c>
      <c r="BX54" s="18">
        <f>BW54*BL54</f>
        <v>0</v>
      </c>
      <c r="BY54" s="18">
        <f>BW54*BM54</f>
        <v>0</v>
      </c>
    </row>
    <row r="55" spans="1:77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7"/>
        <v>5.0995244411160545E-3</v>
      </c>
      <c r="F55" s="11">
        <f t="shared" si="10"/>
        <v>8.1161002345619959E-3</v>
      </c>
      <c r="G55" s="11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8"/>
        <v>-4.541462181660294E-2</v>
      </c>
      <c r="O55" s="11">
        <f t="shared" si="13"/>
        <v>2.1828133538632777E-3</v>
      </c>
      <c r="P55" s="11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11">
        <f t="shared" si="29"/>
        <v>-6.3617666547265417E-3</v>
      </c>
      <c r="X55" s="11">
        <f t="shared" si="45"/>
        <v>3.3932505191256457E-3</v>
      </c>
      <c r="Y55" s="11">
        <f t="shared" si="46"/>
        <v>-3.4195388256129666E-3</v>
      </c>
      <c r="Z55" s="5">
        <f t="shared" ref="Z55:AB57" si="52">Q54*AC55</f>
        <v>12188.303444360248</v>
      </c>
      <c r="AA55" s="5">
        <f t="shared" si="52"/>
        <v>13336.262456993791</v>
      </c>
      <c r="AB55" s="5">
        <f t="shared" si="52"/>
        <v>4319.0487389807877</v>
      </c>
      <c r="AC55" s="16">
        <f t="shared" ref="AC55:AC57" si="53">AC54*(1+AF55)</f>
        <v>2.324266156668239</v>
      </c>
      <c r="AD55" s="16">
        <f t="shared" ref="AD55:AD57" si="54">AD54*(1+AG55)</f>
        <v>2.8745885881272062</v>
      </c>
      <c r="AE55" s="16">
        <f t="shared" ref="AE55:AE57" si="55">AE54*(1+AH55)</f>
        <v>2.324833886965608</v>
      </c>
      <c r="AF55" s="15">
        <f t="shared" ref="AF55:AH57" si="56">AC$5-1</f>
        <v>-4.0504037456468023E-3</v>
      </c>
      <c r="AG55" s="15">
        <f t="shared" si="56"/>
        <v>2.9673830763510267E-4</v>
      </c>
      <c r="AH55" s="15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4">
        <f t="shared" si="49"/>
        <v>14.949431029398037</v>
      </c>
      <c r="AM55" s="14">
        <f t="shared" si="50"/>
        <v>2.2922202697550969</v>
      </c>
      <c r="AN55" s="14">
        <f t="shared" si="51"/>
        <v>0.88624920585666089</v>
      </c>
      <c r="AO55" s="11">
        <f t="shared" si="34"/>
        <v>2.0621120954280148E-2</v>
      </c>
      <c r="AP55" s="11">
        <f t="shared" si="20"/>
        <v>2.5977173653231045E-2</v>
      </c>
      <c r="AQ55" s="11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 s="2">
        <v>0</v>
      </c>
      <c r="AY55" s="2">
        <v>0</v>
      </c>
      <c r="AZ55" s="2">
        <v>0</v>
      </c>
      <c r="BA55" s="2">
        <f t="shared" si="4"/>
        <v>0</v>
      </c>
      <c r="BB55" s="2">
        <f t="shared" si="22"/>
        <v>0</v>
      </c>
      <c r="BC55" s="2">
        <f t="shared" si="5"/>
        <v>0</v>
      </c>
      <c r="BD55" s="2">
        <f t="shared" si="6"/>
        <v>0</v>
      </c>
      <c r="BE55" s="2">
        <f t="shared" si="7"/>
        <v>0</v>
      </c>
      <c r="BF55" s="2">
        <f t="shared" si="8"/>
        <v>0</v>
      </c>
      <c r="BG55" s="2">
        <f t="shared" si="9"/>
        <v>0</v>
      </c>
      <c r="BH55" s="2">
        <f t="shared" si="23"/>
        <v>0</v>
      </c>
      <c r="BI55" s="2">
        <f t="shared" si="24"/>
        <v>0</v>
      </c>
      <c r="BJ55" s="2">
        <f t="shared" si="25"/>
        <v>0</v>
      </c>
      <c r="BK55" s="11">
        <f t="shared" si="26"/>
        <v>-8.519125488337026E-3</v>
      </c>
      <c r="BL55" s="17">
        <v>0</v>
      </c>
      <c r="BM55" s="17">
        <v>0</v>
      </c>
      <c r="BN55" s="12">
        <f>(BN$3*temperature!$I165+BN$4*temperature!$I165^2+BN$5*temperature!$I165^6)</f>
        <v>3.4199702264716842</v>
      </c>
      <c r="BO55" s="12">
        <f>(BO$3*temperature!$I165+BO$4*temperature!$I165^2+BO$5*temperature!$I165^6)</f>
        <v>1.8361114156705867</v>
      </c>
      <c r="BP55" s="12">
        <f>(BP$3*temperature!$I165+BP$4*temperature!$I165^2+BP$5*temperature!$I165^6)</f>
        <v>0.7442933884484475</v>
      </c>
      <c r="BQ55" s="12">
        <f>(BQ$3*temperature!$M165+BQ$4*temperature!$M165^2)</f>
        <v>3.4199702264716842</v>
      </c>
      <c r="BR55" s="12">
        <f>(BR$3*temperature!$M165+BR$4*temperature!$M165^2)</f>
        <v>1.8361114156705867</v>
      </c>
      <c r="BS55" s="12">
        <f>(BS$3*temperature!$M165+BS$4*temperature!$M165^2)</f>
        <v>0.7442933884484475</v>
      </c>
      <c r="BT55" s="18">
        <f>BQ55-BN55</f>
        <v>0</v>
      </c>
      <c r="BU55" s="18">
        <f>BR55-BO55</f>
        <v>0</v>
      </c>
      <c r="BV55" s="18">
        <f>BS55-BP55</f>
        <v>0</v>
      </c>
      <c r="BW55" s="18">
        <f>SUMPRODUCT(BT55:BV55,AR55:AT55)/100</f>
        <v>0</v>
      </c>
      <c r="BX55" s="18">
        <f>BW55*BL55</f>
        <v>0</v>
      </c>
      <c r="BY55" s="18">
        <f>BW55*BM55</f>
        <v>0</v>
      </c>
    </row>
    <row r="56" spans="1:77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7"/>
        <v>4.1079767039275961E-3</v>
      </c>
      <c r="F56" s="11">
        <f t="shared" si="10"/>
        <v>8.0929895690897702E-3</v>
      </c>
      <c r="G56" s="11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8"/>
        <v>2.1035151553658649E-2</v>
      </c>
      <c r="O56" s="11">
        <f t="shared" si="13"/>
        <v>3.1463911881298268E-2</v>
      </c>
      <c r="P56" s="11">
        <f t="shared" si="14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5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9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2"/>
        <v>11572.648363264367</v>
      </c>
      <c r="AA56" s="5">
        <f t="shared" si="52"/>
        <v>13523.579650465739</v>
      </c>
      <c r="AB56" s="5">
        <f t="shared" si="52"/>
        <v>4525.7999835111077</v>
      </c>
      <c r="AC56" s="16">
        <f t="shared" si="53"/>
        <v>2.3148519403213901</v>
      </c>
      <c r="AD56" s="16">
        <f t="shared" si="54"/>
        <v>2.8754415886799944</v>
      </c>
      <c r="AE56" s="16">
        <f t="shared" si="55"/>
        <v>2.3476026443138962</v>
      </c>
      <c r="AF56" s="15">
        <f t="shared" si="56"/>
        <v>-4.0504037456468023E-3</v>
      </c>
      <c r="AG56" s="15">
        <f t="shared" si="56"/>
        <v>2.9673830763510267E-4</v>
      </c>
      <c r="AH56" s="15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4">
        <f t="shared" si="49"/>
        <v>15.257705054852922</v>
      </c>
      <c r="AM56" s="14">
        <f t="shared" si="50"/>
        <v>2.3517656737539809</v>
      </c>
      <c r="AN56" s="14">
        <f t="shared" si="51"/>
        <v>0.90713329098771844</v>
      </c>
      <c r="AO56" s="11">
        <f t="shared" si="34"/>
        <v>2.0621120954280148E-2</v>
      </c>
      <c r="AP56" s="11">
        <f t="shared" si="20"/>
        <v>2.5977173653231045E-2</v>
      </c>
      <c r="AQ56" s="11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 s="2">
        <v>0</v>
      </c>
      <c r="AY56" s="2">
        <v>0</v>
      </c>
      <c r="AZ56" s="2">
        <v>0</v>
      </c>
      <c r="BA56" s="2">
        <f t="shared" si="4"/>
        <v>0</v>
      </c>
      <c r="BB56" s="2">
        <f t="shared" si="22"/>
        <v>0</v>
      </c>
      <c r="BC56" s="2">
        <f t="shared" si="5"/>
        <v>0</v>
      </c>
      <c r="BD56" s="2">
        <f t="shared" si="6"/>
        <v>0</v>
      </c>
      <c r="BE56" s="2">
        <f t="shared" si="7"/>
        <v>0</v>
      </c>
      <c r="BF56" s="2">
        <f t="shared" si="8"/>
        <v>0</v>
      </c>
      <c r="BG56" s="2">
        <f t="shared" si="9"/>
        <v>0</v>
      </c>
      <c r="BH56" s="2">
        <f t="shared" si="23"/>
        <v>0</v>
      </c>
      <c r="BI56" s="2">
        <f t="shared" si="24"/>
        <v>0</v>
      </c>
      <c r="BJ56" s="2">
        <f t="shared" si="25"/>
        <v>0</v>
      </c>
      <c r="BK56" s="11">
        <f t="shared" si="26"/>
        <v>4.7671804232349374E-2</v>
      </c>
      <c r="BL56" s="17">
        <v>0</v>
      </c>
      <c r="BM56" s="17">
        <v>0</v>
      </c>
      <c r="BN56" s="12">
        <f>(BN$3*temperature!$I166+BN$4*temperature!$I166^2+BN$5*temperature!$I166^6)</f>
        <v>3.4558342210054338</v>
      </c>
      <c r="BO56" s="12">
        <f>(BO$3*temperature!$I166+BO$4*temperature!$I166^2+BO$5*temperature!$I166^6)</f>
        <v>1.8462057798324336</v>
      </c>
      <c r="BP56" s="12">
        <f>(BP$3*temperature!$I166+BP$4*temperature!$I166^2+BP$5*temperature!$I166^6)</f>
        <v>0.73717064881289907</v>
      </c>
      <c r="BQ56" s="12">
        <f>(BQ$3*temperature!$M166+BQ$4*temperature!$M166^2)</f>
        <v>3.4558342210054338</v>
      </c>
      <c r="BR56" s="12">
        <f>(BR$3*temperature!$M166+BR$4*temperature!$M166^2)</f>
        <v>1.8462057798324336</v>
      </c>
      <c r="BS56" s="12">
        <f>(BS$3*temperature!$M166+BS$4*temperature!$M166^2)</f>
        <v>0.73717064881289907</v>
      </c>
      <c r="BT56" s="18">
        <f>BQ56-BN56</f>
        <v>0</v>
      </c>
      <c r="BU56" s="18">
        <f>BR56-BO56</f>
        <v>0</v>
      </c>
      <c r="BV56" s="18">
        <f>BS56-BP56</f>
        <v>0</v>
      </c>
      <c r="BW56" s="18">
        <f>SUMPRODUCT(BT56:BV56,AR56:AT56)/100</f>
        <v>0</v>
      </c>
      <c r="BX56" s="18">
        <f>BW56*BL56</f>
        <v>0</v>
      </c>
      <c r="BY56" s="18">
        <f>BW56*BM56</f>
        <v>0</v>
      </c>
    </row>
    <row r="57" spans="1:77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7">H57/B57*1000</f>
        <v>34366.614800887306</v>
      </c>
      <c r="L57" s="5">
        <f t="shared" ref="L57" si="58">I57/C57*1000</f>
        <v>3273.9338274738834</v>
      </c>
      <c r="M57" s="5">
        <f t="shared" ref="M57" si="59">J57/D57*1000</f>
        <v>982.64017688906665</v>
      </c>
      <c r="N57" s="15">
        <f t="shared" ref="N57" si="60">K57/K56-1</f>
        <v>2.5933156236528365E-2</v>
      </c>
      <c r="O57" s="15">
        <f t="shared" ref="O57" si="61">L57/L56-1</f>
        <v>3.2694965195487979E-2</v>
      </c>
      <c r="P57" s="15">
        <f t="shared" ref="P57" si="62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2"/>
        <v>11710.753949059279</v>
      </c>
      <c r="AA57" s="5">
        <f t="shared" si="52"/>
        <v>13894.821479715458</v>
      </c>
      <c r="AB57" s="5">
        <f t="shared" si="52"/>
        <v>4752.017687831225</v>
      </c>
      <c r="AC57" s="16">
        <f t="shared" si="53"/>
        <v>2.3054758553516947</v>
      </c>
      <c r="AD57" s="16">
        <f t="shared" si="54"/>
        <v>2.8762948423507231</v>
      </c>
      <c r="AE57" s="16">
        <f t="shared" si="55"/>
        <v>2.3705943923515802</v>
      </c>
      <c r="AF57" s="15">
        <f t="shared" si="56"/>
        <v>-4.0504037456468023E-3</v>
      </c>
      <c r="AG57" s="15">
        <f t="shared" si="56"/>
        <v>2.9673830763510267E-4</v>
      </c>
      <c r="AH57" s="15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 s="2">
        <v>0</v>
      </c>
      <c r="AY57" s="2">
        <v>0</v>
      </c>
      <c r="AZ57" s="2">
        <v>0</v>
      </c>
      <c r="BA57" s="2">
        <f t="shared" si="4"/>
        <v>0</v>
      </c>
      <c r="BB57" s="2">
        <f t="shared" si="22"/>
        <v>0</v>
      </c>
      <c r="BC57" s="2">
        <f t="shared" si="5"/>
        <v>0</v>
      </c>
      <c r="BD57" s="2">
        <f t="shared" si="6"/>
        <v>0</v>
      </c>
      <c r="BE57" s="2">
        <f t="shared" si="7"/>
        <v>0</v>
      </c>
      <c r="BF57" s="2">
        <f t="shared" si="8"/>
        <v>0</v>
      </c>
      <c r="BG57" s="2">
        <f t="shared" si="9"/>
        <v>0</v>
      </c>
      <c r="BH57" s="2">
        <f t="shared" si="23"/>
        <v>0</v>
      </c>
      <c r="BI57" s="2">
        <f t="shared" si="24"/>
        <v>0</v>
      </c>
      <c r="BJ57" s="2">
        <f t="shared" si="25"/>
        <v>0</v>
      </c>
      <c r="BK57" s="11">
        <f t="shared" si="26"/>
        <v>5.171791401868428E-2</v>
      </c>
      <c r="BL57" s="17">
        <v>0</v>
      </c>
      <c r="BM57" s="17">
        <v>0</v>
      </c>
      <c r="BN57" s="12">
        <f>(BN$3*temperature!$I167+BN$4*temperature!$I167^2+BN$5*temperature!$I167^6)</f>
        <v>3.490054464598543</v>
      </c>
      <c r="BO57" s="12">
        <f>(BO$3*temperature!$I167+BO$4*temperature!$I167^2+BO$5*temperature!$I167^6)</f>
        <v>1.8548538452477714</v>
      </c>
      <c r="BP57" s="12">
        <f>(BP$3*temperature!$I167+BP$4*temperature!$I167^2+BP$5*temperature!$I167^6)</f>
        <v>0.72877138603874991</v>
      </c>
      <c r="BQ57" s="12">
        <f>(BQ$3*temperature!$M167+BQ$4*temperature!$M167^2)</f>
        <v>3.490054464598543</v>
      </c>
      <c r="BR57" s="12">
        <f>(BR$3*temperature!$M167+BR$4*temperature!$M167^2)</f>
        <v>1.8548538452477714</v>
      </c>
      <c r="BS57" s="12">
        <f>(BS$3*temperature!$M167+BS$4*temperature!$M167^2)</f>
        <v>0.72877138603874991</v>
      </c>
      <c r="BT57" s="18">
        <f>BQ57-BN57</f>
        <v>0</v>
      </c>
      <c r="BU57" s="18">
        <f>BR57-BO57</f>
        <v>0</v>
      </c>
      <c r="BV57" s="18">
        <f>BS57-BP57</f>
        <v>0</v>
      </c>
      <c r="BW57" s="18">
        <f>SUMPRODUCT(BT57:BV57,AR57:AT57)/100</f>
        <v>0</v>
      </c>
      <c r="BX57" s="18">
        <f>BW57*BL57</f>
        <v>0</v>
      </c>
      <c r="BY57" s="18">
        <f>BW57*BM57</f>
        <v>0</v>
      </c>
    </row>
    <row r="58" spans="1:77">
      <c r="A58" s="2">
        <f t="shared" ref="A58:A121" si="72">1+A57</f>
        <v>2012</v>
      </c>
      <c r="B58" s="5">
        <f t="shared" ref="B58:B121" si="73">B57*(1+E58)</f>
        <v>1086.2064837273883</v>
      </c>
      <c r="C58" s="5">
        <f t="shared" ref="C58:C121" si="74">C57*(1+F58)</f>
        <v>2580.7210258214618</v>
      </c>
      <c r="D58" s="5">
        <f t="shared" ref="D58:D121" si="75">D57*(1+G58)</f>
        <v>3295.2187763382026</v>
      </c>
      <c r="E58" s="15">
        <f t="shared" ref="E58:E121" si="76">E57*$E$5</f>
        <v>3.7074489752946553E-3</v>
      </c>
      <c r="F58" s="15">
        <f t="shared" ref="F58:F121" si="77">F57*$E$5</f>
        <v>7.303923086103517E-3</v>
      </c>
      <c r="G58" s="15">
        <f t="shared" ref="G58:G121" si="78">G57*$E$5</f>
        <v>1.4910699164118045E-2</v>
      </c>
      <c r="H58" s="5">
        <f t="shared" ref="H58:H121" si="79">AR58</f>
        <v>38289.802272710556</v>
      </c>
      <c r="I58" s="5">
        <f t="shared" ref="I58:I121" si="80">AS58</f>
        <v>8723.4200775481604</v>
      </c>
      <c r="J58" s="5">
        <f t="shared" ref="J58:J121" si="81">AT58</f>
        <v>3334.0416588395269</v>
      </c>
      <c r="K58" s="5">
        <f t="shared" ref="K58:K121" si="82">H58/B58*1000</f>
        <v>35250.942473954492</v>
      </c>
      <c r="L58" s="5">
        <f t="shared" ref="L58:L121" si="83">I58/C58*1000</f>
        <v>3380.2259098390664</v>
      </c>
      <c r="M58" s="5">
        <f t="shared" ref="M58:M121" si="84">J58/D58*1000</f>
        <v>1011.7815796571983</v>
      </c>
      <c r="N58" s="15">
        <f t="shared" ref="N58:N121" si="85">K58/K57-1</f>
        <v>2.5732172871572923E-2</v>
      </c>
      <c r="O58" s="15">
        <f t="shared" ref="O58:O121" si="86">L58/L57-1</f>
        <v>3.2466166992506373E-2</v>
      </c>
      <c r="P58" s="15">
        <f t="shared" ref="P58:P121" si="87">M58/M57-1</f>
        <v>2.9656229669328349E-2</v>
      </c>
      <c r="Q58" s="5">
        <f t="shared" ref="Q58:Q121" si="88">T58*H58/1000</f>
        <v>5271.10497633862</v>
      </c>
      <c r="R58" s="5">
        <f t="shared" ref="R58:R121" si="89">U58*I58/1000</f>
        <v>5101.6406255620414</v>
      </c>
      <c r="S58" s="5">
        <f t="shared" ref="S58:S121" si="90">V58*J58/1000</f>
        <v>2148.5768888938487</v>
      </c>
      <c r="T58" s="5">
        <f t="shared" ref="T58:T121" si="91">T57*(1+W58)</f>
        <v>137.66341593504072</v>
      </c>
      <c r="U58" s="5">
        <f t="shared" ref="U58:U121" si="92">U57*(1+X58)</f>
        <v>584.82115732249918</v>
      </c>
      <c r="V58" s="5">
        <f t="shared" ref="V58:V121" si="93">V57*(1+Y58)</f>
        <v>644.43612550471232</v>
      </c>
      <c r="W58" s="15">
        <f t="shared" ref="W58:W121" si="94">T$5-1</f>
        <v>-1.0734613539272964E-2</v>
      </c>
      <c r="X58" s="15">
        <f t="shared" ref="X58:X121" si="95">U$5-1</f>
        <v>-1.217998157191269E-2</v>
      </c>
      <c r="Y58" s="15">
        <f t="shared" ref="Y58:Y121" si="96">V$5-1</f>
        <v>-9.7425357312937999E-3</v>
      </c>
      <c r="Z58" s="5">
        <f t="shared" ref="Z58:Z60" si="97">Q57*AC58</f>
        <v>11883.535419541931</v>
      </c>
      <c r="AA58" s="5">
        <f t="shared" ref="AA58:AA60" si="98">R57*AD58</f>
        <v>14287.555818346813</v>
      </c>
      <c r="AB58" s="5">
        <f t="shared" ref="AB58:AB60" si="99">S57*AE58</f>
        <v>4970.1856194244674</v>
      </c>
      <c r="AC58" s="16">
        <f t="shared" ref="AC58:AC121" si="100">AC57*(1+AF58)</f>
        <v>2.29613774731168</v>
      </c>
      <c r="AD58" s="16">
        <f t="shared" ref="AD58:AD121" si="101">AD57*(1+AG58)</f>
        <v>2.8771483492145018</v>
      </c>
      <c r="AE58" s="16">
        <f t="shared" ref="AE58:AE121" si="102">AE57*(1+AH58)</f>
        <v>2.3938113149856162</v>
      </c>
      <c r="AF58" s="15">
        <f t="shared" ref="AF58:AF121" si="103">AC$5-1</f>
        <v>-4.0504037456468023E-3</v>
      </c>
      <c r="AG58" s="15">
        <f t="shared" ref="AG58:AG121" si="104">AD$5-1</f>
        <v>2.9673830763510267E-4</v>
      </c>
      <c r="AH58" s="15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4">
        <f t="shared" ref="AL58:AL121" si="106">AL57*(1+AO58)</f>
        <v>15.883854893493284</v>
      </c>
      <c r="AM58" s="14">
        <f t="shared" ref="AM58:AM121" si="107">AM57*(1+AP58)</f>
        <v>2.4736633345742631</v>
      </c>
      <c r="AN58" s="14">
        <f t="shared" ref="AN58:AN121" si="108">AN57*(1+AQ58)</f>
        <v>0.94973532197815758</v>
      </c>
      <c r="AO58" s="11">
        <f t="shared" ref="AO58:AO121" si="109">AO$5*AO57</f>
        <v>2.0210760647289973E-2</v>
      </c>
      <c r="AP58" s="11">
        <f t="shared" ref="AP58:AP121" si="110">AP$5*AP57</f>
        <v>2.5460227897531749E-2</v>
      </c>
      <c r="AQ58" s="11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 s="2">
        <v>0</v>
      </c>
      <c r="AY58" s="2">
        <v>0</v>
      </c>
      <c r="AZ58" s="2">
        <v>0</v>
      </c>
      <c r="BA58" s="2">
        <f t="shared" si="4"/>
        <v>0</v>
      </c>
      <c r="BB58" s="2">
        <f t="shared" si="22"/>
        <v>0</v>
      </c>
      <c r="BC58" s="2">
        <f t="shared" si="5"/>
        <v>0</v>
      </c>
      <c r="BD58" s="2">
        <f t="shared" si="6"/>
        <v>0</v>
      </c>
      <c r="BE58" s="2">
        <f t="shared" si="7"/>
        <v>0</v>
      </c>
      <c r="BF58" s="2">
        <f t="shared" si="8"/>
        <v>0</v>
      </c>
      <c r="BG58" s="2">
        <f t="shared" si="9"/>
        <v>0</v>
      </c>
      <c r="BH58" s="2">
        <f t="shared" si="23"/>
        <v>0</v>
      </c>
      <c r="BI58" s="2">
        <f t="shared" si="24"/>
        <v>0</v>
      </c>
      <c r="BJ58" s="2">
        <f t="shared" si="25"/>
        <v>0</v>
      </c>
      <c r="BK58" s="11">
        <f t="shared" si="26"/>
        <v>5.1800204936879507E-2</v>
      </c>
      <c r="BL58" s="17">
        <v>0</v>
      </c>
      <c r="BM58" s="17">
        <v>0</v>
      </c>
      <c r="BN58" s="12">
        <f>(BN$3*temperature!$I168+BN$4*temperature!$I168^2+BN$5*temperature!$I168^6)</f>
        <v>3.5225599385444202</v>
      </c>
      <c r="BO58" s="12">
        <f>(BO$3*temperature!$I168+BO$4*temperature!$I168^2+BO$5*temperature!$I168^6)</f>
        <v>1.8619925881259525</v>
      </c>
      <c r="BP58" s="12">
        <f>(BP$3*temperature!$I168+BP$4*temperature!$I168^2+BP$5*temperature!$I168^6)</f>
        <v>0.7190395740162574</v>
      </c>
      <c r="BQ58" s="12">
        <f>(BQ$3*temperature!$M168+BQ$4*temperature!$M168^2)</f>
        <v>3.5225599385444202</v>
      </c>
      <c r="BR58" s="12">
        <f>(BR$3*temperature!$M168+BR$4*temperature!$M168^2)</f>
        <v>1.8619925881259525</v>
      </c>
      <c r="BS58" s="12">
        <f>(BS$3*temperature!$M168+BS$4*temperature!$M168^2)</f>
        <v>0.7190395740162574</v>
      </c>
      <c r="BT58" s="18">
        <f>BQ58-BN58</f>
        <v>0</v>
      </c>
      <c r="BU58" s="18">
        <f>BR58-BO58</f>
        <v>0</v>
      </c>
      <c r="BV58" s="18">
        <f>BS58-BP58</f>
        <v>0</v>
      </c>
      <c r="BW58" s="18">
        <f>SUMPRODUCT(BT58:BV58,AR58:AT58)/100</f>
        <v>0</v>
      </c>
      <c r="BX58" s="18">
        <f>BW58*BL58</f>
        <v>0</v>
      </c>
      <c r="BY58" s="18">
        <f>BW58*BM58</f>
        <v>0</v>
      </c>
    </row>
    <row r="59" spans="1:77">
      <c r="A59" s="2">
        <f t="shared" si="72"/>
        <v>2013</v>
      </c>
      <c r="B59" s="5">
        <f t="shared" si="73"/>
        <v>1090.0321860866893</v>
      </c>
      <c r="C59" s="5">
        <f t="shared" si="74"/>
        <v>2598.6279443067874</v>
      </c>
      <c r="D59" s="5">
        <f t="shared" si="75"/>
        <v>3341.8960913994383</v>
      </c>
      <c r="E59" s="15">
        <f t="shared" si="76"/>
        <v>3.5220765265299224E-3</v>
      </c>
      <c r="F59" s="15">
        <f t="shared" si="77"/>
        <v>6.9387269317983408E-3</v>
      </c>
      <c r="G59" s="15">
        <f t="shared" si="78"/>
        <v>1.4165164205912142E-2</v>
      </c>
      <c r="H59" s="5">
        <f t="shared" si="79"/>
        <v>39405.476324541247</v>
      </c>
      <c r="I59" s="5">
        <f t="shared" si="80"/>
        <v>9067.0190675271242</v>
      </c>
      <c r="J59" s="5">
        <f t="shared" si="81"/>
        <v>3481.0018618386325</v>
      </c>
      <c r="K59" s="5">
        <f t="shared" si="82"/>
        <v>36150.745663768284</v>
      </c>
      <c r="L59" s="5">
        <f t="shared" si="83"/>
        <v>3489.156301652044</v>
      </c>
      <c r="M59" s="5">
        <f t="shared" si="84"/>
        <v>1041.6248041934011</v>
      </c>
      <c r="N59" s="15">
        <f t="shared" si="85"/>
        <v>2.5525649150476504E-2</v>
      </c>
      <c r="O59" s="15">
        <f t="shared" si="86"/>
        <v>3.2225772690489762E-2</v>
      </c>
      <c r="P59" s="15">
        <f t="shared" si="87"/>
        <v>2.949571838055598E-2</v>
      </c>
      <c r="Q59" s="5">
        <f t="shared" si="88"/>
        <v>5366.4605000696056</v>
      </c>
      <c r="R59" s="5">
        <f t="shared" si="89"/>
        <v>5237.9992020132186</v>
      </c>
      <c r="S59" s="5">
        <f t="shared" si="90"/>
        <v>2221.4280844987065</v>
      </c>
      <c r="T59" s="5">
        <f t="shared" si="91"/>
        <v>136.18565236648186</v>
      </c>
      <c r="U59" s="5">
        <f t="shared" si="92"/>
        <v>577.69804640344648</v>
      </c>
      <c r="V59" s="5">
        <f t="shared" si="93"/>
        <v>638.15768352544615</v>
      </c>
      <c r="W59" s="15">
        <f t="shared" si="94"/>
        <v>-1.0734613539272964E-2</v>
      </c>
      <c r="X59" s="15">
        <f t="shared" si="95"/>
        <v>-1.217998157191269E-2</v>
      </c>
      <c r="Y59" s="15">
        <f t="shared" si="96"/>
        <v>-9.7425357312937999E-3</v>
      </c>
      <c r="Z59" s="5">
        <f t="shared" si="97"/>
        <v>12054.16032802589</v>
      </c>
      <c r="AA59" s="5">
        <f t="shared" si="98"/>
        <v>14682.532481495164</v>
      </c>
      <c r="AB59" s="5">
        <f t="shared" si="99"/>
        <v>5193.6595543340809</v>
      </c>
      <c r="AC59" s="16">
        <f t="shared" si="100"/>
        <v>2.2868374623794478</v>
      </c>
      <c r="AD59" s="16">
        <f t="shared" si="101"/>
        <v>2.8780021093464629</v>
      </c>
      <c r="AE59" s="16">
        <f t="shared" si="102"/>
        <v>2.4172556175115201</v>
      </c>
      <c r="AF59" s="15">
        <f t="shared" si="103"/>
        <v>-4.0504037456468023E-3</v>
      </c>
      <c r="AG59" s="15">
        <f t="shared" si="104"/>
        <v>2.9673830763510267E-4</v>
      </c>
      <c r="AH59" s="15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4">
        <f t="shared" si="106"/>
        <v>16.201669435007876</v>
      </c>
      <c r="AM59" s="14">
        <f t="shared" si="107"/>
        <v>2.5360135664918921</v>
      </c>
      <c r="AN59" s="14">
        <f t="shared" si="108"/>
        <v>0.97145071880011358</v>
      </c>
      <c r="AO59" s="11">
        <f t="shared" si="109"/>
        <v>2.0008653040817073E-2</v>
      </c>
      <c r="AP59" s="11">
        <f t="shared" si="110"/>
        <v>2.5205625618556431E-2</v>
      </c>
      <c r="AQ59" s="11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 s="2">
        <v>0</v>
      </c>
      <c r="AY59" s="2">
        <v>0</v>
      </c>
      <c r="AZ59" s="2">
        <v>0</v>
      </c>
      <c r="BA59" s="2">
        <f t="shared" si="4"/>
        <v>0</v>
      </c>
      <c r="BB59" s="2">
        <f t="shared" si="22"/>
        <v>0</v>
      </c>
      <c r="BC59" s="2">
        <f t="shared" si="5"/>
        <v>0</v>
      </c>
      <c r="BD59" s="2">
        <f t="shared" si="6"/>
        <v>0</v>
      </c>
      <c r="BE59" s="2">
        <f t="shared" si="7"/>
        <v>0</v>
      </c>
      <c r="BF59" s="2">
        <f t="shared" si="8"/>
        <v>0</v>
      </c>
      <c r="BG59" s="2">
        <f t="shared" si="9"/>
        <v>0</v>
      </c>
      <c r="BH59" s="2">
        <f t="shared" si="23"/>
        <v>0</v>
      </c>
      <c r="BI59" s="2">
        <f t="shared" si="24"/>
        <v>0</v>
      </c>
      <c r="BJ59" s="2">
        <f t="shared" si="25"/>
        <v>0</v>
      </c>
      <c r="BK59" s="11">
        <f t="shared" si="26"/>
        <v>5.186228683269653E-2</v>
      </c>
      <c r="BL59" s="17">
        <v>0</v>
      </c>
      <c r="BM59" s="17">
        <v>0</v>
      </c>
      <c r="BN59" s="12">
        <f>(BN$3*temperature!$I169+BN$4*temperature!$I169^2+BN$5*temperature!$I169^6)</f>
        <v>3.5532729968225971</v>
      </c>
      <c r="BO59" s="12">
        <f>(BO$3*temperature!$I169+BO$4*temperature!$I169^2+BO$5*temperature!$I169^6)</f>
        <v>1.8675539159616283</v>
      </c>
      <c r="BP59" s="12">
        <f>(BP$3*temperature!$I169+BP$4*temperature!$I169^2+BP$5*temperature!$I169^6)</f>
        <v>0.70791528252494595</v>
      </c>
      <c r="BQ59" s="12">
        <f>(BQ$3*temperature!$M169+BQ$4*temperature!$M169^2)</f>
        <v>3.5532729968225971</v>
      </c>
      <c r="BR59" s="12">
        <f>(BR$3*temperature!$M169+BR$4*temperature!$M169^2)</f>
        <v>1.8675539159616283</v>
      </c>
      <c r="BS59" s="12">
        <f>(BS$3*temperature!$M169+BS$4*temperature!$M169^2)</f>
        <v>0.70791528252494595</v>
      </c>
      <c r="BT59" s="18">
        <f>BQ59-BN59</f>
        <v>0</v>
      </c>
      <c r="BU59" s="18">
        <f>BR59-BO59</f>
        <v>0</v>
      </c>
      <c r="BV59" s="18">
        <f>BS59-BP59</f>
        <v>0</v>
      </c>
      <c r="BW59" s="18">
        <f>SUMPRODUCT(BT59:BV59,AR59:AT59)/100</f>
        <v>0</v>
      </c>
      <c r="BX59" s="18">
        <f>BW59*BL59</f>
        <v>0</v>
      </c>
      <c r="BY59" s="18">
        <f>BW59*BM59</f>
        <v>0</v>
      </c>
    </row>
    <row r="60" spans="1:77">
      <c r="A60" s="2">
        <f t="shared" si="72"/>
        <v>2014</v>
      </c>
      <c r="B60" s="5">
        <f t="shared" si="73"/>
        <v>1093.6794040236784</v>
      </c>
      <c r="C60" s="5">
        <f t="shared" si="74"/>
        <v>2615.7575555245285</v>
      </c>
      <c r="D60" s="5">
        <f t="shared" si="75"/>
        <v>3386.8676729485187</v>
      </c>
      <c r="E60" s="15">
        <f t="shared" si="76"/>
        <v>3.3459727002034261E-3</v>
      </c>
      <c r="F60" s="15">
        <f t="shared" si="77"/>
        <v>6.5917905852084235E-3</v>
      </c>
      <c r="G60" s="15">
        <f t="shared" si="78"/>
        <v>1.3456905995616535E-2</v>
      </c>
      <c r="H60" s="5">
        <f t="shared" si="79"/>
        <v>40538.19408886286</v>
      </c>
      <c r="I60" s="5">
        <f t="shared" si="80"/>
        <v>9418.6216664414496</v>
      </c>
      <c r="J60" s="5">
        <f t="shared" si="81"/>
        <v>3631.2663652454685</v>
      </c>
      <c r="K60" s="5">
        <f t="shared" si="82"/>
        <v>37065.884151901977</v>
      </c>
      <c r="L60" s="5">
        <f t="shared" si="83"/>
        <v>3600.7242515840758</v>
      </c>
      <c r="M60" s="5">
        <f t="shared" si="84"/>
        <v>1072.1606852989869</v>
      </c>
      <c r="N60" s="15">
        <f t="shared" si="85"/>
        <v>2.5314512089051666E-2</v>
      </c>
      <c r="O60" s="15">
        <f t="shared" si="86"/>
        <v>3.1975623986580048E-2</v>
      </c>
      <c r="P60" s="15">
        <f t="shared" si="87"/>
        <v>2.9315623996907236E-2</v>
      </c>
      <c r="Q60" s="5">
        <f t="shared" si="88"/>
        <v>5461.4576077152651</v>
      </c>
      <c r="R60" s="5">
        <f t="shared" si="89"/>
        <v>5374.8466032670513</v>
      </c>
      <c r="S60" s="5">
        <f t="shared" si="90"/>
        <v>2294.7439538259314</v>
      </c>
      <c r="T60" s="5">
        <f t="shared" si="91"/>
        <v>134.7237520187339</v>
      </c>
      <c r="U60" s="5">
        <f t="shared" si="92"/>
        <v>570.66169484412251</v>
      </c>
      <c r="V60" s="5">
        <f t="shared" si="93"/>
        <v>631.94040949149985</v>
      </c>
      <c r="W60" s="15">
        <f t="shared" si="94"/>
        <v>-1.0734613539272964E-2</v>
      </c>
      <c r="X60" s="15">
        <f t="shared" si="95"/>
        <v>-1.217998157191269E-2</v>
      </c>
      <c r="Y60" s="15">
        <f t="shared" si="96"/>
        <v>-9.7425357312937999E-3</v>
      </c>
      <c r="Z60" s="5">
        <f t="shared" si="97"/>
        <v>12222.51545428879</v>
      </c>
      <c r="AA60" s="5">
        <f t="shared" si="98"/>
        <v>15079.446074051251</v>
      </c>
      <c r="AB60" s="5">
        <f t="shared" si="99"/>
        <v>5422.3494031663949</v>
      </c>
      <c r="AC60" s="16">
        <f t="shared" si="100"/>
        <v>2.2775748473561408</v>
      </c>
      <c r="AD60" s="16">
        <f t="shared" si="101"/>
        <v>2.8788561228217606</v>
      </c>
      <c r="AE60" s="16">
        <f t="shared" si="102"/>
        <v>2.4409295268228397</v>
      </c>
      <c r="AF60" s="15">
        <f t="shared" si="103"/>
        <v>-4.0504037456468023E-3</v>
      </c>
      <c r="AG60" s="15">
        <f t="shared" si="104"/>
        <v>2.9673830763510267E-4</v>
      </c>
      <c r="AH60" s="15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4">
        <f t="shared" si="106"/>
        <v>16.522601281590887</v>
      </c>
      <c r="AM60" s="14">
        <f t="shared" si="107"/>
        <v>2.5992961569272608</v>
      </c>
      <c r="AN60" s="14">
        <f t="shared" si="108"/>
        <v>0.99344051215612184</v>
      </c>
      <c r="AO60" s="11">
        <f t="shared" si="109"/>
        <v>1.9808566510408902E-2</v>
      </c>
      <c r="AP60" s="11">
        <f t="shared" si="110"/>
        <v>2.4953569362370868E-2</v>
      </c>
      <c r="AQ60" s="11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 s="2">
        <v>0</v>
      </c>
      <c r="AY60" s="2">
        <v>0</v>
      </c>
      <c r="AZ60" s="2">
        <v>0</v>
      </c>
      <c r="BA60" s="2">
        <f t="shared" si="4"/>
        <v>0</v>
      </c>
      <c r="BB60" s="2">
        <f t="shared" si="22"/>
        <v>0</v>
      </c>
      <c r="BC60" s="2">
        <f t="shared" si="5"/>
        <v>0</v>
      </c>
      <c r="BD60" s="2">
        <f t="shared" si="6"/>
        <v>0</v>
      </c>
      <c r="BE60" s="2">
        <f t="shared" si="7"/>
        <v>0</v>
      </c>
      <c r="BF60" s="2">
        <f t="shared" si="8"/>
        <v>0</v>
      </c>
      <c r="BG60" s="2">
        <f t="shared" si="9"/>
        <v>0</v>
      </c>
      <c r="BH60" s="2">
        <f t="shared" si="23"/>
        <v>0</v>
      </c>
      <c r="BI60" s="2">
        <f t="shared" si="24"/>
        <v>0</v>
      </c>
      <c r="BJ60" s="2">
        <f t="shared" si="25"/>
        <v>0</v>
      </c>
      <c r="BK60" s="11">
        <f t="shared" si="26"/>
        <v>5.1905794116508169E-2</v>
      </c>
      <c r="BL60" s="17">
        <v>0</v>
      </c>
      <c r="BM60" s="17">
        <v>0</v>
      </c>
      <c r="BN60" s="12">
        <f>(BN$3*temperature!$I170+BN$4*temperature!$I170^2+BN$5*temperature!$I170^6)</f>
        <v>3.5821064707471693</v>
      </c>
      <c r="BO60" s="12">
        <f>(BO$3*temperature!$I170+BO$4*temperature!$I170^2+BO$5*temperature!$I170^6)</f>
        <v>1.8714641466575659</v>
      </c>
      <c r="BP60" s="12">
        <f>(BP$3*temperature!$I170+BP$4*temperature!$I170^2+BP$5*temperature!$I170^6)</f>
        <v>0.69533573146444416</v>
      </c>
      <c r="BQ60" s="12">
        <f>(BQ$3*temperature!$M170+BQ$4*temperature!$M170^2)</f>
        <v>3.5821064707471693</v>
      </c>
      <c r="BR60" s="12">
        <f>(BR$3*temperature!$M170+BR$4*temperature!$M170^2)</f>
        <v>1.8714641466575659</v>
      </c>
      <c r="BS60" s="12">
        <f>(BS$3*temperature!$M170+BS$4*temperature!$M170^2)</f>
        <v>0.69533573146444416</v>
      </c>
      <c r="BT60" s="18">
        <f>BQ60-BN60</f>
        <v>0</v>
      </c>
      <c r="BU60" s="18">
        <f>BR60-BO60</f>
        <v>0</v>
      </c>
      <c r="BV60" s="18">
        <f>BS60-BP60</f>
        <v>0</v>
      </c>
      <c r="BW60" s="18">
        <f>SUMPRODUCT(BT60:BV60,AR60:AT60)/100</f>
        <v>0</v>
      </c>
      <c r="BX60" s="18">
        <f>BW60*BL60</f>
        <v>0</v>
      </c>
      <c r="BY60" s="18">
        <f>BW60*BM60</f>
        <v>0</v>
      </c>
    </row>
    <row r="61" spans="1:77">
      <c r="A61" s="2">
        <f t="shared" si="72"/>
        <v>2015</v>
      </c>
      <c r="B61" s="5">
        <f t="shared" si="73"/>
        <v>1097.1558543808846</v>
      </c>
      <c r="C61" s="5">
        <f t="shared" si="74"/>
        <v>2632.1379552508383</v>
      </c>
      <c r="D61" s="5">
        <f t="shared" si="75"/>
        <v>3430.1655948482567</v>
      </c>
      <c r="E61" s="15">
        <f t="shared" si="76"/>
        <v>3.1786740651932547E-3</v>
      </c>
      <c r="F61" s="15">
        <f t="shared" si="77"/>
        <v>6.2622010559480017E-3</v>
      </c>
      <c r="G61" s="15">
        <f t="shared" si="78"/>
        <v>1.2784060695835708E-2</v>
      </c>
      <c r="H61" s="5">
        <f t="shared" si="79"/>
        <v>43181.078502392978</v>
      </c>
      <c r="I61" s="5">
        <f t="shared" si="80"/>
        <v>9961.2030103665857</v>
      </c>
      <c r="J61" s="5">
        <f t="shared" si="81"/>
        <v>3811.095984606477</v>
      </c>
      <c r="K61" s="5">
        <f t="shared" si="82"/>
        <v>39357.287599544987</v>
      </c>
      <c r="L61" s="5">
        <f t="shared" si="83"/>
        <v>3784.4532390466211</v>
      </c>
      <c r="M61" s="5">
        <f t="shared" si="84"/>
        <v>1111.0530612079888</v>
      </c>
      <c r="N61" s="15">
        <f t="shared" si="85"/>
        <v>6.1819743412904193E-2</v>
      </c>
      <c r="O61" s="15">
        <f t="shared" si="86"/>
        <v>5.1025564476845808E-2</v>
      </c>
      <c r="P61" s="15">
        <f t="shared" si="87"/>
        <v>3.6274764074338606E-2</v>
      </c>
      <c r="Q61" s="5">
        <f t="shared" si="88"/>
        <v>5755.0681162487472</v>
      </c>
      <c r="R61" s="5">
        <f t="shared" si="89"/>
        <v>5615.2401675665587</v>
      </c>
      <c r="S61" s="5">
        <f t="shared" si="90"/>
        <v>2384.9217747786188</v>
      </c>
      <c r="T61" s="5">
        <f t="shared" si="91"/>
        <v>133.27754460625195</v>
      </c>
      <c r="U61" s="5">
        <f t="shared" si="92"/>
        <v>563.71104591712458</v>
      </c>
      <c r="V61" s="5">
        <f t="shared" si="93"/>
        <v>625.78370747198051</v>
      </c>
      <c r="W61" s="15">
        <f t="shared" si="94"/>
        <v>-1.0734613539272964E-2</v>
      </c>
      <c r="X61" s="15">
        <f t="shared" si="95"/>
        <v>-1.217998157191269E-2</v>
      </c>
      <c r="Y61" s="15">
        <f t="shared" si="96"/>
        <v>-9.7425357312937999E-3</v>
      </c>
      <c r="Z61" s="5">
        <f t="shared" ref="Z61" si="112">Q60*AC61</f>
        <v>12388.495997258295</v>
      </c>
      <c r="AA61" s="5">
        <f t="shared" ref="AA61" si="113">R60*AD61</f>
        <v>15478.001606555576</v>
      </c>
      <c r="AB61" s="5">
        <f t="shared" ref="AB61" si="114">S60*AE61</f>
        <v>5656.1658826279245</v>
      </c>
      <c r="AC61" s="16">
        <f t="shared" si="100"/>
        <v>2.2683497496634186</v>
      </c>
      <c r="AD61" s="16">
        <f t="shared" si="101"/>
        <v>2.8797103897155716</v>
      </c>
      <c r="AE61" s="16">
        <f t="shared" si="102"/>
        <v>2.4648352916226814</v>
      </c>
      <c r="AF61" s="15">
        <f t="shared" si="103"/>
        <v>-4.0504037456468023E-3</v>
      </c>
      <c r="AG61" s="15">
        <f t="shared" si="104"/>
        <v>2.9673830763510267E-4</v>
      </c>
      <c r="AH61" s="15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4">
        <f t="shared" si="106"/>
        <v>16.846617437538136</v>
      </c>
      <c r="AM61" s="14">
        <f t="shared" si="107"/>
        <v>2.663509256703037</v>
      </c>
      <c r="AN61" s="14">
        <f t="shared" si="108"/>
        <v>1.0157031917131196</v>
      </c>
      <c r="AO61" s="11">
        <f t="shared" si="109"/>
        <v>1.9610480845304812E-2</v>
      </c>
      <c r="AP61" s="11">
        <f t="shared" si="110"/>
        <v>2.4704033668747159E-2</v>
      </c>
      <c r="AQ61" s="11">
        <f t="shared" si="111"/>
        <v>2.2409675551362248E-2</v>
      </c>
      <c r="AR61" s="1">
        <f>AL61*AI61^$AR$5*B61^(1-$AR$5)*(1-BB60+BN60/100)</f>
        <v>43181.078502392978</v>
      </c>
      <c r="AS61" s="1">
        <f>AM61*AJ61^$AR$5*C61^(1-$AR$5)*(1-BC60+BO60/100)</f>
        <v>9961.2030103665857</v>
      </c>
      <c r="AT61" s="1">
        <f>AN61*AK61^$AR$5*D61^(1-$AR$5)*(1-BD60+BP60/100)</f>
        <v>3811.095984606477</v>
      </c>
      <c r="AU61" s="1">
        <f t="shared" si="69"/>
        <v>8636.2157004785968</v>
      </c>
      <c r="AV61" s="1">
        <f t="shared" si="70"/>
        <v>1992.2406020733172</v>
      </c>
      <c r="AW61" s="1">
        <f t="shared" si="71"/>
        <v>762.21919692129541</v>
      </c>
      <c r="AX61" s="2">
        <v>0</v>
      </c>
      <c r="AY61" s="2">
        <v>0</v>
      </c>
      <c r="AZ61" s="2">
        <v>0</v>
      </c>
      <c r="BA61" s="2">
        <f t="shared" si="4"/>
        <v>0</v>
      </c>
      <c r="BB61" s="2">
        <f t="shared" si="22"/>
        <v>0</v>
      </c>
      <c r="BC61" s="2">
        <f t="shared" si="5"/>
        <v>0</v>
      </c>
      <c r="BD61" s="2">
        <f t="shared" si="6"/>
        <v>0</v>
      </c>
      <c r="BE61" s="2">
        <f t="shared" si="7"/>
        <v>0</v>
      </c>
      <c r="BF61" s="2">
        <f t="shared" si="8"/>
        <v>0</v>
      </c>
      <c r="BG61" s="2">
        <f t="shared" si="9"/>
        <v>0</v>
      </c>
      <c r="BH61" s="2">
        <f t="shared" si="23"/>
        <v>0</v>
      </c>
      <c r="BI61" s="2">
        <f t="shared" si="24"/>
        <v>0</v>
      </c>
      <c r="BJ61" s="2">
        <f t="shared" si="25"/>
        <v>0</v>
      </c>
      <c r="BK61" s="11">
        <f t="shared" si="26"/>
        <v>8.3424196745968765E-2</v>
      </c>
      <c r="BL61" s="17">
        <v>1</v>
      </c>
      <c r="BM61" s="17">
        <v>1</v>
      </c>
      <c r="BN61" s="12">
        <f>(BN$3*temperature!$I171+BN$4*temperature!$I171^2+BN$5*temperature!$I171^6)</f>
        <v>3.6089648692089407</v>
      </c>
      <c r="BO61" s="12">
        <f>(BO$3*temperature!$I171+BO$4*temperature!$I171^2+BO$5*temperature!$I171^6)</f>
        <v>1.8736446070766182</v>
      </c>
      <c r="BP61" s="12">
        <f>(BP$3*temperature!$I171+BP$4*temperature!$I171^2+BP$5*temperature!$I171^6)</f>
        <v>0.68123547737368284</v>
      </c>
      <c r="BQ61" s="12">
        <f>(BQ$3*temperature!$M171+BQ$4*temperature!$M171^2)</f>
        <v>3.6089648692089407</v>
      </c>
      <c r="BR61" s="12">
        <f>(BR$3*temperature!$M171+BR$4*temperature!$M171^2)</f>
        <v>1.8736446070766182</v>
      </c>
      <c r="BS61" s="12">
        <f>(BS$3*temperature!$M171+BS$4*temperature!$M171^2)</f>
        <v>0.68123547737368284</v>
      </c>
      <c r="BT61" s="18">
        <f>BQ61-BN61</f>
        <v>0</v>
      </c>
      <c r="BU61" s="18">
        <f>BR61-BO61</f>
        <v>0</v>
      </c>
      <c r="BV61" s="18">
        <f>BS61-BP61</f>
        <v>0</v>
      </c>
      <c r="BW61" s="18">
        <f>SUMPRODUCT(BT61:BV61,AR61:AT61)/100</f>
        <v>0</v>
      </c>
      <c r="BX61" s="18">
        <f>BW61*BL61</f>
        <v>0</v>
      </c>
      <c r="BY61" s="18">
        <f>BW61*BM61</f>
        <v>0</v>
      </c>
    </row>
    <row r="62" spans="1:77">
      <c r="A62" s="2">
        <f t="shared" si="72"/>
        <v>2016</v>
      </c>
      <c r="B62" s="5">
        <f t="shared" si="73"/>
        <v>1100.4689801976904</v>
      </c>
      <c r="C62" s="5">
        <f t="shared" si="74"/>
        <v>2647.7967834794722</v>
      </c>
      <c r="D62" s="5">
        <f t="shared" si="75"/>
        <v>3471.8244677514986</v>
      </c>
      <c r="E62" s="15">
        <f t="shared" si="76"/>
        <v>3.019740361933592E-3</v>
      </c>
      <c r="F62" s="15">
        <f t="shared" si="77"/>
        <v>5.9490910031506014E-3</v>
      </c>
      <c r="G62" s="15">
        <f t="shared" si="78"/>
        <v>1.2144857661043923E-2</v>
      </c>
      <c r="H62" s="5">
        <f t="shared" si="79"/>
        <v>44440.773748765023</v>
      </c>
      <c r="I62" s="5">
        <f t="shared" si="80"/>
        <v>10341.078701872113</v>
      </c>
      <c r="J62" s="5">
        <f t="shared" si="81"/>
        <v>3969.1050138603259</v>
      </c>
      <c r="K62" s="5">
        <f t="shared" si="82"/>
        <v>40383.486084979508</v>
      </c>
      <c r="L62" s="5">
        <f t="shared" si="83"/>
        <v>3905.5409260989027</v>
      </c>
      <c r="M62" s="5">
        <f t="shared" si="84"/>
        <v>1143.2332051138769</v>
      </c>
      <c r="N62" s="15">
        <f t="shared" si="85"/>
        <v>2.6073912813198596E-2</v>
      </c>
      <c r="O62" s="15">
        <f t="shared" si="86"/>
        <v>3.1996084877715658E-2</v>
      </c>
      <c r="P62" s="15">
        <f t="shared" si="87"/>
        <v>2.8963642718287774E-2</v>
      </c>
      <c r="Q62" s="5">
        <f t="shared" si="88"/>
        <v>5859.3765490252117</v>
      </c>
      <c r="R62" s="5">
        <f t="shared" si="89"/>
        <v>5758.3785464242656</v>
      </c>
      <c r="S62" s="5">
        <f t="shared" si="90"/>
        <v>2459.6027284826291</v>
      </c>
      <c r="T62" s="5">
        <f t="shared" si="91"/>
        <v>131.84686167144062</v>
      </c>
      <c r="U62" s="5">
        <f t="shared" si="92"/>
        <v>556.84505576597041</v>
      </c>
      <c r="V62" s="5">
        <f t="shared" si="93"/>
        <v>619.68698734187319</v>
      </c>
      <c r="W62" s="15">
        <f t="shared" si="94"/>
        <v>-1.0734613539272964E-2</v>
      </c>
      <c r="X62" s="15">
        <f t="shared" si="95"/>
        <v>-1.217998157191269E-2</v>
      </c>
      <c r="Y62" s="15">
        <f t="shared" si="96"/>
        <v>-9.7425357312937999E-3</v>
      </c>
      <c r="Z62" s="5">
        <f t="shared" ref="Z62:Z125" si="115">Q61*AC62*(1-AX61)</f>
        <v>13001.631295439072</v>
      </c>
      <c r="AA62" s="5">
        <f t="shared" ref="AA62:AA125" si="116">R61*AD62*(1-AY61)</f>
        <v>16175.063788493651</v>
      </c>
      <c r="AB62" s="5">
        <f t="shared" ref="AB62:AB125" si="117">S61*AE62*(1-AZ61)</f>
        <v>5936.0111099552987</v>
      </c>
      <c r="AC62" s="16">
        <f t="shared" si="100"/>
        <v>2.259162017340945</v>
      </c>
      <c r="AD62" s="16">
        <f t="shared" si="101"/>
        <v>2.8805649101030948</v>
      </c>
      <c r="AE62" s="16">
        <f t="shared" si="102"/>
        <v>2.4889751826373052</v>
      </c>
      <c r="AF62" s="15">
        <f t="shared" si="103"/>
        <v>-4.0504037456468023E-3</v>
      </c>
      <c r="AG62" s="15">
        <f t="shared" si="104"/>
        <v>2.9673830763510267E-4</v>
      </c>
      <c r="AH62" s="15">
        <f t="shared" si="105"/>
        <v>9.7937136394747881E-3</v>
      </c>
      <c r="AI62" s="1">
        <f t="shared" si="63"/>
        <v>66266.315779190831</v>
      </c>
      <c r="AJ62" s="1">
        <f t="shared" si="64"/>
        <v>14495.783301305863</v>
      </c>
      <c r="AK62" s="1">
        <f t="shared" si="65"/>
        <v>5432.5833087755973</v>
      </c>
      <c r="AL62" s="14">
        <f t="shared" si="106"/>
        <v>17.173684003419485</v>
      </c>
      <c r="AM62" s="14">
        <f t="shared" si="107"/>
        <v>2.7286506848341023</v>
      </c>
      <c r="AN62" s="14">
        <f t="shared" si="108"/>
        <v>1.0382371549060661</v>
      </c>
      <c r="AO62" s="11">
        <f t="shared" si="109"/>
        <v>1.9414376036851765E-2</v>
      </c>
      <c r="AP62" s="11">
        <f t="shared" si="110"/>
        <v>2.4456993332059685E-2</v>
      </c>
      <c r="AQ62" s="11">
        <f t="shared" si="111"/>
        <v>2.2185578795848624E-2</v>
      </c>
      <c r="AR62" s="1">
        <f t="shared" ref="AR62:AR125" si="118">AL62*AI62^$AR$5*B62^(1-$AR$5)*(1-BB61+BN61/100)</f>
        <v>44440.773748765023</v>
      </c>
      <c r="AS62" s="1">
        <f t="shared" ref="AS62:AS125" si="119">AM62*AJ62^$AR$5*C62^(1-$AR$5)*(1-BC61+BO61/100)</f>
        <v>10341.078701872113</v>
      </c>
      <c r="AT62" s="1">
        <f t="shared" ref="AT62:AT125" si="120">AN62*AK62^$AR$5*D62^(1-$AR$5)*(1-BD61+BP61/100)</f>
        <v>3969.1050138603259</v>
      </c>
      <c r="AU62" s="1">
        <f t="shared" si="69"/>
        <v>8888.1547497530046</v>
      </c>
      <c r="AV62" s="1">
        <f t="shared" si="70"/>
        <v>2068.2157403744227</v>
      </c>
      <c r="AW62" s="1">
        <f t="shared" si="71"/>
        <v>793.82100277206519</v>
      </c>
      <c r="AX62" s="2">
        <v>0</v>
      </c>
      <c r="AY62" s="2">
        <v>0</v>
      </c>
      <c r="AZ62" s="2">
        <v>0</v>
      </c>
      <c r="BA62" s="2">
        <f t="shared" si="4"/>
        <v>0</v>
      </c>
      <c r="BB62" s="2">
        <f t="shared" si="22"/>
        <v>0</v>
      </c>
      <c r="BC62" s="2">
        <f t="shared" si="5"/>
        <v>0</v>
      </c>
      <c r="BD62" s="2">
        <f t="shared" si="6"/>
        <v>0</v>
      </c>
      <c r="BE62" s="2">
        <f t="shared" si="7"/>
        <v>0</v>
      </c>
      <c r="BF62" s="2">
        <f t="shared" si="8"/>
        <v>0</v>
      </c>
      <c r="BG62" s="2">
        <f t="shared" si="9"/>
        <v>0</v>
      </c>
      <c r="BH62" s="2">
        <f t="shared" si="23"/>
        <v>0</v>
      </c>
      <c r="BI62" s="2">
        <f t="shared" si="24"/>
        <v>0</v>
      </c>
      <c r="BJ62" s="2">
        <f t="shared" si="25"/>
        <v>0</v>
      </c>
      <c r="BK62" s="11">
        <f t="shared" si="26"/>
        <v>5.2899745176466534E-2</v>
      </c>
      <c r="BL62" s="17">
        <f>BL61/(1+BK61)</f>
        <v>0.92299950749066639</v>
      </c>
      <c r="BM62" s="17">
        <f>BM61/(1+BM$5)</f>
        <v>0.95238095238095233</v>
      </c>
      <c r="BN62" s="12">
        <f>(BN$3*temperature!$I172+BN$4*temperature!$I172^2+BN$5*temperature!$I172^6)</f>
        <v>3.633745234595803</v>
      </c>
      <c r="BO62" s="12">
        <f>(BO$3*temperature!$I172+BO$4*temperature!$I172^2+BO$5*temperature!$I172^6)</f>
        <v>1.8740120841560817</v>
      </c>
      <c r="BP62" s="12">
        <f>(BP$3*temperature!$I172+BP$4*temperature!$I172^2+BP$5*temperature!$I172^6)</f>
        <v>0.66554658599831007</v>
      </c>
      <c r="BQ62" s="12">
        <f>(BQ$3*temperature!$M172+BQ$4*temperature!$M172^2)</f>
        <v>3.6337454238718365</v>
      </c>
      <c r="BR62" s="12">
        <f>(BR$3*temperature!$M172+BR$4*temperature!$M172^2)</f>
        <v>1.8740120796223012</v>
      </c>
      <c r="BS62" s="12">
        <f>(BS$3*temperature!$M172+BS$4*temperature!$M172^2)</f>
        <v>0.66554645420176173</v>
      </c>
      <c r="BT62" s="18">
        <f>BQ62-BN62</f>
        <v>1.892760335131527E-7</v>
      </c>
      <c r="BU62" s="18">
        <f>BR62-BO62</f>
        <v>-4.5337804621681244E-9</v>
      </c>
      <c r="BV62" s="18">
        <f>BS62-BP62</f>
        <v>-1.317965483416117E-7</v>
      </c>
      <c r="BW62" s="18">
        <f>SUMPRODUCT(BT62:BV62,AR62:AT62)/100</f>
        <v>7.8415748600132174E-5</v>
      </c>
      <c r="BX62" s="18">
        <f>BW62*BL62</f>
        <v>7.2377697337433906E-5</v>
      </c>
      <c r="BY62" s="18">
        <f>BW62*BM62</f>
        <v>7.468166533345921E-5</v>
      </c>
    </row>
    <row r="63" spans="1:77">
      <c r="A63" s="2">
        <f t="shared" si="72"/>
        <v>2017</v>
      </c>
      <c r="B63" s="5">
        <f t="shared" si="73"/>
        <v>1103.6259542644214</v>
      </c>
      <c r="C63" s="5">
        <f t="shared" si="74"/>
        <v>2662.7611683011023</v>
      </c>
      <c r="D63" s="5">
        <f t="shared" si="75"/>
        <v>3511.8810410372216</v>
      </c>
      <c r="E63" s="15">
        <f t="shared" si="76"/>
        <v>2.8687533438369124E-3</v>
      </c>
      <c r="F63" s="15">
        <f t="shared" si="77"/>
        <v>5.6516364529930708E-3</v>
      </c>
      <c r="G63" s="15">
        <f t="shared" si="78"/>
        <v>1.1537614777991726E-2</v>
      </c>
      <c r="H63" s="5">
        <f t="shared" si="79"/>
        <v>45715.516280948534</v>
      </c>
      <c r="I63" s="5">
        <f t="shared" si="80"/>
        <v>10728.659566115502</v>
      </c>
      <c r="J63" s="5">
        <f t="shared" si="81"/>
        <v>4130.1184005529749</v>
      </c>
      <c r="K63" s="5">
        <f t="shared" si="82"/>
        <v>41423.016651885846</v>
      </c>
      <c r="L63" s="5">
        <f t="shared" si="83"/>
        <v>4029.148274293264</v>
      </c>
      <c r="M63" s="5">
        <f t="shared" si="84"/>
        <v>1176.0416575309621</v>
      </c>
      <c r="N63" s="15">
        <f t="shared" si="85"/>
        <v>2.5741476719440159E-2</v>
      </c>
      <c r="O63" s="15">
        <f t="shared" si="86"/>
        <v>3.1649226197669966E-2</v>
      </c>
      <c r="P63" s="15">
        <f t="shared" si="87"/>
        <v>2.8697952675208693E-2</v>
      </c>
      <c r="Q63" s="5">
        <f t="shared" si="88"/>
        <v>5962.7450333878423</v>
      </c>
      <c r="R63" s="5">
        <f t="shared" si="89"/>
        <v>5901.4353758819552</v>
      </c>
      <c r="S63" s="5">
        <f t="shared" si="90"/>
        <v>2534.4457717758573</v>
      </c>
      <c r="T63" s="5">
        <f t="shared" si="91"/>
        <v>130.43153656503173</v>
      </c>
      <c r="U63" s="5">
        <f t="shared" si="92"/>
        <v>550.06269324833022</v>
      </c>
      <c r="V63" s="5">
        <f t="shared" si="93"/>
        <v>613.64966472547724</v>
      </c>
      <c r="W63" s="15">
        <f t="shared" si="94"/>
        <v>-1.0734613539272964E-2</v>
      </c>
      <c r="X63" s="15">
        <f t="shared" si="95"/>
        <v>-1.217998157191269E-2</v>
      </c>
      <c r="Y63" s="15">
        <f t="shared" si="96"/>
        <v>-9.7425357312937999E-3</v>
      </c>
      <c r="Z63" s="5">
        <f t="shared" si="115"/>
        <v>13183.664612534798</v>
      </c>
      <c r="AA63" s="5">
        <f t="shared" si="116"/>
        <v>16592.305291933109</v>
      </c>
      <c r="AB63" s="5">
        <f t="shared" si="117"/>
        <v>6181.8461894050206</v>
      </c>
      <c r="AC63" s="16">
        <f t="shared" si="100"/>
        <v>2.2500114990438842</v>
      </c>
      <c r="AD63" s="16">
        <f t="shared" si="101"/>
        <v>2.8814196840595518</v>
      </c>
      <c r="AE63" s="16">
        <f t="shared" si="102"/>
        <v>2.5133514928318146</v>
      </c>
      <c r="AF63" s="15">
        <f t="shared" si="103"/>
        <v>-4.0504037456468023E-3</v>
      </c>
      <c r="AG63" s="15">
        <f t="shared" si="104"/>
        <v>2.9673830763510267E-4</v>
      </c>
      <c r="AH63" s="15">
        <f t="shared" si="105"/>
        <v>9.7937136394747881E-3</v>
      </c>
      <c r="AI63" s="1">
        <f t="shared" si="63"/>
        <v>68527.838951024751</v>
      </c>
      <c r="AJ63" s="1">
        <f t="shared" si="64"/>
        <v>15114.420711549699</v>
      </c>
      <c r="AK63" s="1">
        <f t="shared" si="65"/>
        <v>5683.1459806701032</v>
      </c>
      <c r="AL63" s="14">
        <f t="shared" si="106"/>
        <v>17.50376619900813</v>
      </c>
      <c r="AM63" s="14">
        <f t="shared" si="107"/>
        <v>2.7947179305225651</v>
      </c>
      <c r="AN63" s="14">
        <f t="shared" si="108"/>
        <v>1.061040708192923</v>
      </c>
      <c r="AO63" s="11">
        <f t="shared" si="109"/>
        <v>1.9220232276483246E-2</v>
      </c>
      <c r="AP63" s="11">
        <f t="shared" si="110"/>
        <v>2.4212423398739087E-2</v>
      </c>
      <c r="AQ63" s="11">
        <f t="shared" si="111"/>
        <v>2.1963723007890137E-2</v>
      </c>
      <c r="AR63" s="1">
        <f t="shared" si="118"/>
        <v>45715.516280948534</v>
      </c>
      <c r="AS63" s="1">
        <f t="shared" si="119"/>
        <v>10728.659566115502</v>
      </c>
      <c r="AT63" s="1">
        <f t="shared" si="120"/>
        <v>4130.1184005529749</v>
      </c>
      <c r="AU63" s="1">
        <f t="shared" si="69"/>
        <v>9143.1032561897064</v>
      </c>
      <c r="AV63" s="1">
        <f t="shared" si="70"/>
        <v>2145.7319132231005</v>
      </c>
      <c r="AW63" s="1">
        <f t="shared" si="71"/>
        <v>826.02368011059502</v>
      </c>
      <c r="AX63" s="2">
        <v>0</v>
      </c>
      <c r="AY63" s="2">
        <v>0</v>
      </c>
      <c r="AZ63" s="2">
        <v>0</v>
      </c>
      <c r="BA63" s="2">
        <f t="shared" si="4"/>
        <v>0</v>
      </c>
      <c r="BB63" s="2">
        <f t="shared" si="22"/>
        <v>0</v>
      </c>
      <c r="BC63" s="2">
        <f t="shared" si="5"/>
        <v>0</v>
      </c>
      <c r="BD63" s="2">
        <f t="shared" si="6"/>
        <v>0</v>
      </c>
      <c r="BE63" s="2">
        <f t="shared" si="7"/>
        <v>0</v>
      </c>
      <c r="BF63" s="2">
        <f t="shared" si="8"/>
        <v>0</v>
      </c>
      <c r="BG63" s="2">
        <f t="shared" si="9"/>
        <v>0</v>
      </c>
      <c r="BH63" s="2">
        <f t="shared" si="23"/>
        <v>0</v>
      </c>
      <c r="BI63" s="2">
        <f t="shared" si="24"/>
        <v>0</v>
      </c>
      <c r="BJ63" s="2">
        <f t="shared" si="25"/>
        <v>0</v>
      </c>
      <c r="BK63" s="11">
        <f t="shared" si="26"/>
        <v>5.2793563658480397E-2</v>
      </c>
      <c r="BL63" s="17">
        <f t="shared" ref="BL63:BL126" si="121">BL62/(1+BK62)</f>
        <v>0.87662620464968499</v>
      </c>
      <c r="BM63" s="17">
        <f t="shared" ref="BM63:BM126" si="122">BM62/(1+BM$5)</f>
        <v>0.90702947845804982</v>
      </c>
      <c r="BN63" s="12">
        <f>(BN$3*temperature!$I173+BN$4*temperature!$I173^2+BN$5*temperature!$I173^6)</f>
        <v>3.6563764678187982</v>
      </c>
      <c r="BO63" s="12">
        <f>(BO$3*temperature!$I173+BO$4*temperature!$I173^2+BO$5*temperature!$I173^6)</f>
        <v>1.8724746621705142</v>
      </c>
      <c r="BP63" s="12">
        <f>(BP$3*temperature!$I173+BP$4*temperature!$I173^2+BP$5*temperature!$I173^6)</f>
        <v>0.64816600084080478</v>
      </c>
      <c r="BQ63" s="12">
        <f>(BQ$3*temperature!$M173+BQ$4*temperature!$M173^2)</f>
        <v>3.6563767885148692</v>
      </c>
      <c r="BR63" s="12">
        <f>(BR$3*temperature!$M173+BR$4*temperature!$M173^2)</f>
        <v>1.8724746245535286</v>
      </c>
      <c r="BS63" s="12">
        <f>(BS$3*temperature!$M173+BS$4*temperature!$M173^2)</f>
        <v>0.64816572875048539</v>
      </c>
      <c r="BT63" s="18">
        <f>BQ63-BN63</f>
        <v>3.2069607103224484E-7</v>
      </c>
      <c r="BU63" s="18">
        <f>BR63-BO63</f>
        <v>-3.7616985526511826E-8</v>
      </c>
      <c r="BV63" s="18">
        <f>BS63-BP63</f>
        <v>-2.7209031938646433E-7</v>
      </c>
      <c r="BW63" s="18">
        <f>SUMPRODUCT(BT63:BV63,AR63:AT63)/100</f>
        <v>1.3133441390183006E-4</v>
      </c>
      <c r="BX63" s="18">
        <f>BW63*BL63</f>
        <v>1.1513118879865211E-4</v>
      </c>
      <c r="BY63" s="18">
        <f>BW63*BM63</f>
        <v>1.1912418494497057E-4</v>
      </c>
    </row>
    <row r="64" spans="1:77">
      <c r="A64" s="2">
        <f t="shared" si="72"/>
        <v>2018</v>
      </c>
      <c r="B64" s="5">
        <f t="shared" si="73"/>
        <v>1106.6336833787307</v>
      </c>
      <c r="C64" s="5">
        <f t="shared" si="74"/>
        <v>2677.0576784812679</v>
      </c>
      <c r="D64" s="5">
        <f t="shared" si="75"/>
        <v>3550.3738351049601</v>
      </c>
      <c r="E64" s="15">
        <f t="shared" si="76"/>
        <v>2.7253156766450667E-3</v>
      </c>
      <c r="F64" s="15">
        <f t="shared" si="77"/>
        <v>5.3690546303434171E-3</v>
      </c>
      <c r="G64" s="15">
        <f t="shared" si="78"/>
        <v>1.0960734039092139E-2</v>
      </c>
      <c r="H64" s="5">
        <f t="shared" si="79"/>
        <v>47005.176807925105</v>
      </c>
      <c r="I64" s="5">
        <f t="shared" si="80"/>
        <v>11123.907789511764</v>
      </c>
      <c r="J64" s="5">
        <f t="shared" si="81"/>
        <v>4294.0698389434283</v>
      </c>
      <c r="K64" s="5">
        <f t="shared" si="82"/>
        <v>42475.823313466055</v>
      </c>
      <c r="L64" s="5">
        <f t="shared" si="83"/>
        <v>4155.2738586575806</v>
      </c>
      <c r="M64" s="5">
        <f t="shared" si="84"/>
        <v>1209.4697737136974</v>
      </c>
      <c r="N64" s="15">
        <f t="shared" si="85"/>
        <v>2.541598238553866E-2</v>
      </c>
      <c r="O64" s="15">
        <f t="shared" si="86"/>
        <v>3.1303286892920168E-2</v>
      </c>
      <c r="P64" s="15">
        <f t="shared" si="87"/>
        <v>2.8424261988232447E-2</v>
      </c>
      <c r="Q64" s="5">
        <f t="shared" si="88"/>
        <v>6065.1439788506341</v>
      </c>
      <c r="R64" s="5">
        <f t="shared" si="89"/>
        <v>6044.3192383637561</v>
      </c>
      <c r="S64" s="5">
        <f t="shared" si="90"/>
        <v>2609.3824041898788</v>
      </c>
      <c r="T64" s="5">
        <f t="shared" si="91"/>
        <v>129.03140442667257</v>
      </c>
      <c r="U64" s="5">
        <f t="shared" si="92"/>
        <v>543.36293978116885</v>
      </c>
      <c r="V64" s="5">
        <f t="shared" si="93"/>
        <v>607.67116094039284</v>
      </c>
      <c r="W64" s="15">
        <f t="shared" si="94"/>
        <v>-1.0734613539272964E-2</v>
      </c>
      <c r="X64" s="15">
        <f t="shared" si="95"/>
        <v>-1.217998157191269E-2</v>
      </c>
      <c r="Y64" s="15">
        <f t="shared" si="96"/>
        <v>-9.7425357312937999E-3</v>
      </c>
      <c r="Z64" s="5">
        <f t="shared" si="115"/>
        <v>13361.903682430475</v>
      </c>
      <c r="AA64" s="5">
        <f t="shared" si="116"/>
        <v>17009.557946401386</v>
      </c>
      <c r="AB64" s="5">
        <f t="shared" si="117"/>
        <v>6432.3385601997852</v>
      </c>
      <c r="AC64" s="16">
        <f t="shared" si="100"/>
        <v>2.2408980440404083</v>
      </c>
      <c r="AD64" s="16">
        <f t="shared" si="101"/>
        <v>2.8822747116601861</v>
      </c>
      <c r="AE64" s="16">
        <f t="shared" si="102"/>
        <v>2.5379665376279559</v>
      </c>
      <c r="AF64" s="15">
        <f t="shared" si="103"/>
        <v>-4.0504037456468023E-3</v>
      </c>
      <c r="AG64" s="15">
        <f t="shared" si="104"/>
        <v>2.9673830763510267E-4</v>
      </c>
      <c r="AH64" s="15">
        <f t="shared" si="105"/>
        <v>9.7937136394747881E-3</v>
      </c>
      <c r="AI64" s="1">
        <f t="shared" si="63"/>
        <v>70818.158312111977</v>
      </c>
      <c r="AJ64" s="1">
        <f t="shared" si="64"/>
        <v>15748.71055361783</v>
      </c>
      <c r="AK64" s="1">
        <f t="shared" si="65"/>
        <v>5940.8550627136874</v>
      </c>
      <c r="AL64" s="14">
        <f t="shared" si="106"/>
        <v>17.83682838654574</v>
      </c>
      <c r="AM64" s="14">
        <f t="shared" si="107"/>
        <v>2.8617081553982868</v>
      </c>
      <c r="AN64" s="14">
        <f t="shared" si="108"/>
        <v>1.0841120683656196</v>
      </c>
      <c r="AO64" s="11">
        <f t="shared" si="109"/>
        <v>1.9028029953718415E-2</v>
      </c>
      <c r="AP64" s="11">
        <f t="shared" si="110"/>
        <v>2.3970299164751695E-2</v>
      </c>
      <c r="AQ64" s="11">
        <f t="shared" si="111"/>
        <v>2.1744085777811235E-2</v>
      </c>
      <c r="AR64" s="1">
        <f t="shared" si="118"/>
        <v>47005.176807925105</v>
      </c>
      <c r="AS64" s="1">
        <f t="shared" si="119"/>
        <v>11123.907789511764</v>
      </c>
      <c r="AT64" s="1">
        <f t="shared" si="120"/>
        <v>4294.0698389434283</v>
      </c>
      <c r="AU64" s="1">
        <f t="shared" si="69"/>
        <v>9401.0353615850217</v>
      </c>
      <c r="AV64" s="1">
        <f t="shared" si="70"/>
        <v>2224.7815579023531</v>
      </c>
      <c r="AW64" s="1">
        <f t="shared" si="71"/>
        <v>858.81396778868566</v>
      </c>
      <c r="AX64" s="2">
        <v>0</v>
      </c>
      <c r="AY64" s="2">
        <v>0</v>
      </c>
      <c r="AZ64" s="2">
        <v>0</v>
      </c>
      <c r="BA64" s="2">
        <f t="shared" si="4"/>
        <v>0</v>
      </c>
      <c r="BB64" s="2">
        <f t="shared" si="22"/>
        <v>0</v>
      </c>
      <c r="BC64" s="2">
        <f t="shared" si="5"/>
        <v>0</v>
      </c>
      <c r="BD64" s="2">
        <f t="shared" si="6"/>
        <v>0</v>
      </c>
      <c r="BE64" s="2">
        <f t="shared" si="7"/>
        <v>0</v>
      </c>
      <c r="BF64" s="2">
        <f t="shared" si="8"/>
        <v>0</v>
      </c>
      <c r="BG64" s="2">
        <f t="shared" si="9"/>
        <v>0</v>
      </c>
      <c r="BH64" s="2">
        <f t="shared" si="23"/>
        <v>0</v>
      </c>
      <c r="BI64" s="2">
        <f t="shared" si="24"/>
        <v>0</v>
      </c>
      <c r="BJ64" s="2">
        <f t="shared" si="25"/>
        <v>0</v>
      </c>
      <c r="BK64" s="11">
        <f t="shared" si="26"/>
        <v>5.2682053460959083E-2</v>
      </c>
      <c r="BL64" s="17">
        <f t="shared" si="121"/>
        <v>0.83266675909699706</v>
      </c>
      <c r="BM64" s="17">
        <f t="shared" si="122"/>
        <v>0.86383759853147601</v>
      </c>
      <c r="BN64" s="12">
        <f>(BN$3*temperature!$I174+BN$4*temperature!$I174^2+BN$5*temperature!$I174^6)</f>
        <v>3.6767262253732516</v>
      </c>
      <c r="BO64" s="12">
        <f>(BO$3*temperature!$I174+BO$4*temperature!$I174^2+BO$5*temperature!$I174^6)</f>
        <v>1.8689309100777369</v>
      </c>
      <c r="BP64" s="12">
        <f>(BP$3*temperature!$I174+BP$4*temperature!$I174^2+BP$5*temperature!$I174^6)</f>
        <v>0.62901541392851024</v>
      </c>
      <c r="BQ64" s="12">
        <f>(BQ$3*temperature!$M174+BQ$4*temperature!$M174^2)</f>
        <v>3.6767266277207722</v>
      </c>
      <c r="BR64" s="12">
        <f>(BR$3*temperature!$M174+BR$4*temperature!$M174^2)</f>
        <v>1.8689308138862901</v>
      </c>
      <c r="BS64" s="12">
        <f>(BS$3*temperature!$M174+BS$4*temperature!$M174^2)</f>
        <v>0.62901499271516226</v>
      </c>
      <c r="BT64" s="18">
        <f>BQ64-BN64</f>
        <v>4.0234752063383894E-7</v>
      </c>
      <c r="BU64" s="18">
        <f>BR64-BO64</f>
        <v>-9.6191446807836201E-8</v>
      </c>
      <c r="BV64" s="18">
        <f>BS64-BP64</f>
        <v>-4.2121334797862175E-7</v>
      </c>
      <c r="BW64" s="18">
        <f>SUMPRODUCT(BT64:BV64,AR64:AT64)/100</f>
        <v>1.6033672027878417E-4</v>
      </c>
      <c r="BX64" s="18">
        <f>BW64*BL64</f>
        <v>1.3350705723877697E-4</v>
      </c>
      <c r="BY64" s="18">
        <f>BW64*BM64</f>
        <v>1.3850488740203793E-4</v>
      </c>
    </row>
    <row r="65" spans="1:77">
      <c r="A65" s="2">
        <f t="shared" si="72"/>
        <v>2019</v>
      </c>
      <c r="B65" s="5">
        <f t="shared" si="73"/>
        <v>1109.4988131980654</v>
      </c>
      <c r="C65" s="5">
        <f t="shared" si="74"/>
        <v>2690.7122839593967</v>
      </c>
      <c r="D65" s="5">
        <f t="shared" si="75"/>
        <v>3587.3428032836</v>
      </c>
      <c r="E65" s="15">
        <f t="shared" si="76"/>
        <v>2.5890498928128132E-3</v>
      </c>
      <c r="F65" s="15">
        <f t="shared" si="77"/>
        <v>5.1006018988262458E-3</v>
      </c>
      <c r="G65" s="15">
        <f t="shared" si="78"/>
        <v>1.0412697337137532E-2</v>
      </c>
      <c r="H65" s="5">
        <f t="shared" si="79"/>
        <v>48309.582881533039</v>
      </c>
      <c r="I65" s="5">
        <f t="shared" si="80"/>
        <v>11526.781158272019</v>
      </c>
      <c r="J65" s="5">
        <f t="shared" si="81"/>
        <v>4460.894271925029</v>
      </c>
      <c r="K65" s="5">
        <f t="shared" si="82"/>
        <v>43541.8067210757</v>
      </c>
      <c r="L65" s="5">
        <f t="shared" si="83"/>
        <v>4283.91442183863</v>
      </c>
      <c r="M65" s="5">
        <f t="shared" si="84"/>
        <v>1243.5093372849235</v>
      </c>
      <c r="N65" s="15">
        <f t="shared" si="85"/>
        <v>2.5096238859052322E-2</v>
      </c>
      <c r="O65" s="15">
        <f t="shared" si="86"/>
        <v>3.0958383865127059E-2</v>
      </c>
      <c r="P65" s="15">
        <f t="shared" si="87"/>
        <v>2.8144203609741458E-2</v>
      </c>
      <c r="Q65" s="5">
        <f t="shared" si="88"/>
        <v>6166.5396139961867</v>
      </c>
      <c r="R65" s="5">
        <f t="shared" si="89"/>
        <v>6186.9397228103189</v>
      </c>
      <c r="S65" s="5">
        <f t="shared" si="90"/>
        <v>2684.3471560599241</v>
      </c>
      <c r="T65" s="5">
        <f t="shared" si="91"/>
        <v>127.6463021657226</v>
      </c>
      <c r="U65" s="5">
        <f t="shared" si="92"/>
        <v>536.7447891877739</v>
      </c>
      <c r="V65" s="5">
        <f t="shared" si="93"/>
        <v>601.75090294205427</v>
      </c>
      <c r="W65" s="15">
        <f t="shared" si="94"/>
        <v>-1.0734613539272964E-2</v>
      </c>
      <c r="X65" s="15">
        <f t="shared" si="95"/>
        <v>-1.217998157191269E-2</v>
      </c>
      <c r="Y65" s="15">
        <f t="shared" si="96"/>
        <v>-9.7425357312937999E-3</v>
      </c>
      <c r="Z65" s="5">
        <f t="shared" si="115"/>
        <v>13536.318745993593</v>
      </c>
      <c r="AA65" s="5">
        <f t="shared" si="116"/>
        <v>17426.558083274169</v>
      </c>
      <c r="AB65" s="5">
        <f t="shared" si="117"/>
        <v>6687.3843413398909</v>
      </c>
      <c r="AC65" s="16">
        <f t="shared" si="100"/>
        <v>2.2318215022092143</v>
      </c>
      <c r="AD65" s="16">
        <f t="shared" si="101"/>
        <v>2.8831299929802636</v>
      </c>
      <c r="AE65" s="16">
        <f t="shared" si="102"/>
        <v>2.5628226551240534</v>
      </c>
      <c r="AF65" s="15">
        <f t="shared" si="103"/>
        <v>-4.0504037456468023E-3</v>
      </c>
      <c r="AG65" s="15">
        <f t="shared" si="104"/>
        <v>2.9673830763510267E-4</v>
      </c>
      <c r="AH65" s="15">
        <f t="shared" si="105"/>
        <v>9.7937136394747881E-3</v>
      </c>
      <c r="AI65" s="1">
        <f t="shared" si="63"/>
        <v>73137.377842485803</v>
      </c>
      <c r="AJ65" s="1">
        <f t="shared" si="64"/>
        <v>16398.621056158401</v>
      </c>
      <c r="AK65" s="1">
        <f t="shared" si="65"/>
        <v>6205.583524231004</v>
      </c>
      <c r="AL65" s="14">
        <f t="shared" si="106"/>
        <v>18.17283409431608</v>
      </c>
      <c r="AM65" s="14">
        <f t="shared" si="107"/>
        <v>2.9296181959993226</v>
      </c>
      <c r="AN65" s="14">
        <f t="shared" si="108"/>
        <v>1.1074493639148488</v>
      </c>
      <c r="AO65" s="11">
        <f t="shared" si="109"/>
        <v>1.8837749654181231E-2</v>
      </c>
      <c r="AP65" s="11">
        <f t="shared" si="110"/>
        <v>2.373059617310418E-2</v>
      </c>
      <c r="AQ65" s="11">
        <f t="shared" si="111"/>
        <v>2.1526644920033124E-2</v>
      </c>
      <c r="AR65" s="1">
        <f t="shared" si="118"/>
        <v>48309.582881533039</v>
      </c>
      <c r="AS65" s="1">
        <f t="shared" si="119"/>
        <v>11526.781158272019</v>
      </c>
      <c r="AT65" s="1">
        <f t="shared" si="120"/>
        <v>4460.894271925029</v>
      </c>
      <c r="AU65" s="1">
        <f t="shared" si="69"/>
        <v>9661.9165763066085</v>
      </c>
      <c r="AV65" s="1">
        <f t="shared" si="70"/>
        <v>2305.3562316544039</v>
      </c>
      <c r="AW65" s="1">
        <f t="shared" si="71"/>
        <v>892.17885438500582</v>
      </c>
      <c r="AX65" s="2">
        <v>0</v>
      </c>
      <c r="AY65" s="2">
        <v>0</v>
      </c>
      <c r="AZ65" s="2">
        <v>0</v>
      </c>
      <c r="BA65" s="2">
        <f t="shared" si="4"/>
        <v>0</v>
      </c>
      <c r="BB65" s="2">
        <f t="shared" si="22"/>
        <v>0</v>
      </c>
      <c r="BC65" s="2">
        <f t="shared" si="5"/>
        <v>0</v>
      </c>
      <c r="BD65" s="2">
        <f t="shared" si="6"/>
        <v>0</v>
      </c>
      <c r="BE65" s="2">
        <f t="shared" si="7"/>
        <v>0</v>
      </c>
      <c r="BF65" s="2">
        <f t="shared" si="8"/>
        <v>0</v>
      </c>
      <c r="BG65" s="2">
        <f t="shared" si="9"/>
        <v>0</v>
      </c>
      <c r="BH65" s="2">
        <f t="shared" si="23"/>
        <v>0</v>
      </c>
      <c r="BI65" s="2">
        <f t="shared" si="24"/>
        <v>0</v>
      </c>
      <c r="BJ65" s="2">
        <f t="shared" si="25"/>
        <v>0</v>
      </c>
      <c r="BK65" s="11">
        <f t="shared" si="26"/>
        <v>5.2564819945485314E-2</v>
      </c>
      <c r="BL65" s="17">
        <f t="shared" si="121"/>
        <v>0.79099549228505794</v>
      </c>
      <c r="BM65" s="17">
        <f t="shared" si="122"/>
        <v>0.82270247479188185</v>
      </c>
      <c r="BN65" s="12">
        <f>(BN$3*temperature!$I175+BN$4*temperature!$I175^2+BN$5*temperature!$I175^6)</f>
        <v>3.6946573542203485</v>
      </c>
      <c r="BO65" s="12">
        <f>(BO$3*temperature!$I175+BO$4*temperature!$I175^2+BO$5*temperature!$I175^6)</f>
        <v>1.8632761574226686</v>
      </c>
      <c r="BP65" s="12">
        <f>(BP$3*temperature!$I175+BP$4*temperature!$I175^2+BP$5*temperature!$I175^6)</f>
        <v>0.60801439946882652</v>
      </c>
      <c r="BQ65" s="12">
        <f>(BQ$3*temperature!$M175+BQ$4*temperature!$M175^2)</f>
        <v>3.6946577941256389</v>
      </c>
      <c r="BR65" s="12">
        <f>(BR$3*temperature!$M175+BR$4*temperature!$M175^2)</f>
        <v>1.8632759794554232</v>
      </c>
      <c r="BS65" s="12">
        <f>(BS$3*temperature!$M175+BS$4*temperature!$M175^2)</f>
        <v>0.60801382030488815</v>
      </c>
      <c r="BT65" s="18">
        <f>BQ65-BN65</f>
        <v>4.3990529041693094E-7</v>
      </c>
      <c r="BU65" s="18">
        <f>BR65-BO65</f>
        <v>-1.779672453849912E-7</v>
      </c>
      <c r="BV65" s="18">
        <f>BS65-BP65</f>
        <v>-5.7916393836343616E-7</v>
      </c>
      <c r="BW65" s="18">
        <f>SUMPRODUCT(BT65:BV65,AR65:AT65)/100</f>
        <v>1.6616662501377306E-4</v>
      </c>
      <c r="BX65" s="18">
        <f>BW65*BL65</f>
        <v>1.3143705135411604E-4</v>
      </c>
      <c r="BY65" s="18">
        <f>BW65*BM65</f>
        <v>1.3670569362664572E-4</v>
      </c>
    </row>
    <row r="66" spans="1:77">
      <c r="A66" s="2">
        <f t="shared" si="72"/>
        <v>2020</v>
      </c>
      <c r="B66" s="5">
        <f t="shared" si="73"/>
        <v>1112.2277335922824</v>
      </c>
      <c r="C66" s="5">
        <f t="shared" si="74"/>
        <v>2703.7503235349172</v>
      </c>
      <c r="D66" s="5">
        <f t="shared" si="75"/>
        <v>3622.8290223959934</v>
      </c>
      <c r="E66" s="15">
        <f t="shared" si="76"/>
        <v>2.4595973981721723E-3</v>
      </c>
      <c r="F66" s="15">
        <f t="shared" si="77"/>
        <v>4.8455718038849334E-3</v>
      </c>
      <c r="G66" s="15">
        <f t="shared" si="78"/>
        <v>9.8920624702806548E-3</v>
      </c>
      <c r="H66" s="5">
        <f t="shared" si="79"/>
        <v>49628.54158686845</v>
      </c>
      <c r="I66" s="5">
        <f t="shared" si="80"/>
        <v>11937.233431958288</v>
      </c>
      <c r="J66" s="5">
        <f t="shared" si="81"/>
        <v>4630.526908766753</v>
      </c>
      <c r="K66" s="5">
        <f t="shared" si="82"/>
        <v>44620.845253136933</v>
      </c>
      <c r="L66" s="5">
        <f t="shared" si="83"/>
        <v>4415.0650036174193</v>
      </c>
      <c r="M66" s="5">
        <f t="shared" si="84"/>
        <v>1278.1522065052654</v>
      </c>
      <c r="N66" s="15">
        <f t="shared" si="85"/>
        <v>2.4781666479148257E-2</v>
      </c>
      <c r="O66" s="15">
        <f t="shared" si="86"/>
        <v>3.0614659599689231E-2</v>
      </c>
      <c r="P66" s="15">
        <f t="shared" si="87"/>
        <v>2.7858953834621891E-2</v>
      </c>
      <c r="Q66" s="5">
        <f t="shared" si="88"/>
        <v>6266.897114112764</v>
      </c>
      <c r="R66" s="5">
        <f t="shared" si="89"/>
        <v>6329.2076812804135</v>
      </c>
      <c r="S66" s="5">
        <f t="shared" si="90"/>
        <v>2759.276915516094</v>
      </c>
      <c r="T66" s="5">
        <f t="shared" si="91"/>
        <v>126.2760684422563</v>
      </c>
      <c r="U66" s="5">
        <f t="shared" si="92"/>
        <v>530.20724754664661</v>
      </c>
      <c r="V66" s="5">
        <f t="shared" si="93"/>
        <v>595.88832326880299</v>
      </c>
      <c r="W66" s="15">
        <f t="shared" si="94"/>
        <v>-1.0734613539272964E-2</v>
      </c>
      <c r="X66" s="15">
        <f t="shared" si="95"/>
        <v>-1.217998157191269E-2</v>
      </c>
      <c r="Y66" s="15">
        <f t="shared" si="96"/>
        <v>-9.7425357312937999E-3</v>
      </c>
      <c r="Z66" s="5">
        <f t="shared" si="115"/>
        <v>13706.871554541216</v>
      </c>
      <c r="AA66" s="5">
        <f t="shared" si="116"/>
        <v>17843.044623781501</v>
      </c>
      <c r="AB66" s="5">
        <f t="shared" si="117"/>
        <v>6946.881614631624</v>
      </c>
      <c r="AC66" s="16">
        <f t="shared" si="100"/>
        <v>2.2227817240370511</v>
      </c>
      <c r="AD66" s="16">
        <f t="shared" si="101"/>
        <v>2.8839855280950726</v>
      </c>
      <c r="AE66" s="16">
        <f t="shared" si="102"/>
        <v>2.587922206317097</v>
      </c>
      <c r="AF66" s="15">
        <f t="shared" si="103"/>
        <v>-4.0504037456468023E-3</v>
      </c>
      <c r="AG66" s="15">
        <f t="shared" si="104"/>
        <v>2.9673830763510267E-4</v>
      </c>
      <c r="AH66" s="15">
        <f t="shared" si="105"/>
        <v>9.7937136394747881E-3</v>
      </c>
      <c r="AI66" s="1">
        <f t="shared" si="63"/>
        <v>75485.556634543842</v>
      </c>
      <c r="AJ66" s="1">
        <f t="shared" si="64"/>
        <v>17064.115182196965</v>
      </c>
      <c r="AK66" s="1">
        <f t="shared" si="65"/>
        <v>6477.2040261929096</v>
      </c>
      <c r="AL66" s="14">
        <f t="shared" si="106"/>
        <v>18.511746040500022</v>
      </c>
      <c r="AM66" s="14">
        <f t="shared" si="107"/>
        <v>2.9984445664864543</v>
      </c>
      <c r="AN66" s="14">
        <f t="shared" si="108"/>
        <v>1.1310506364465212</v>
      </c>
      <c r="AO66" s="11">
        <f t="shared" si="109"/>
        <v>1.864937215763942E-2</v>
      </c>
      <c r="AP66" s="11">
        <f t="shared" si="110"/>
        <v>2.3493290211373138E-2</v>
      </c>
      <c r="AQ66" s="11">
        <f t="shared" si="111"/>
        <v>2.1311378470832792E-2</v>
      </c>
      <c r="AR66" s="1">
        <f t="shared" si="118"/>
        <v>49628.54158686845</v>
      </c>
      <c r="AS66" s="1">
        <f t="shared" si="119"/>
        <v>11937.233431958288</v>
      </c>
      <c r="AT66" s="1">
        <f t="shared" si="120"/>
        <v>4630.526908766753</v>
      </c>
      <c r="AU66" s="1">
        <f t="shared" si="69"/>
        <v>9925.7083173736901</v>
      </c>
      <c r="AV66" s="1">
        <f t="shared" si="70"/>
        <v>2387.4466863916577</v>
      </c>
      <c r="AW66" s="1">
        <f t="shared" si="71"/>
        <v>926.10538175335068</v>
      </c>
      <c r="AX66" s="2">
        <v>0</v>
      </c>
      <c r="AY66" s="2">
        <v>0</v>
      </c>
      <c r="AZ66" s="2">
        <v>0</v>
      </c>
      <c r="BA66" s="2">
        <f t="shared" si="4"/>
        <v>0</v>
      </c>
      <c r="BB66" s="2">
        <f t="shared" si="22"/>
        <v>0</v>
      </c>
      <c r="BC66" s="2">
        <f t="shared" si="5"/>
        <v>0</v>
      </c>
      <c r="BD66" s="2">
        <f t="shared" si="6"/>
        <v>0</v>
      </c>
      <c r="BE66" s="2">
        <f t="shared" si="7"/>
        <v>0</v>
      </c>
      <c r="BF66" s="2">
        <f t="shared" si="8"/>
        <v>0</v>
      </c>
      <c r="BG66" s="2">
        <f t="shared" si="9"/>
        <v>0</v>
      </c>
      <c r="BH66" s="2">
        <f t="shared" si="23"/>
        <v>0</v>
      </c>
      <c r="BI66" s="2">
        <f t="shared" si="24"/>
        <v>0</v>
      </c>
      <c r="BJ66" s="2">
        <f t="shared" si="25"/>
        <v>0</v>
      </c>
      <c r="BK66" s="11">
        <f t="shared" si="26"/>
        <v>5.244190387454381E-2</v>
      </c>
      <c r="BL66" s="17">
        <f t="shared" si="121"/>
        <v>0.75149337817126105</v>
      </c>
      <c r="BM66" s="17">
        <f t="shared" si="122"/>
        <v>0.78352616646845885</v>
      </c>
      <c r="BN66" s="12">
        <f>(BN$3*temperature!$I176+BN$4*temperature!$I176^2+BN$5*temperature!$I176^6)</f>
        <v>3.7100279281847306</v>
      </c>
      <c r="BO66" s="12">
        <f>(BO$3*temperature!$I176+BO$4*temperature!$I176^2+BO$5*temperature!$I176^6)</f>
        <v>1.8554026689885221</v>
      </c>
      <c r="BP66" s="12">
        <f>(BP$3*temperature!$I176+BP$4*temperature!$I176^2+BP$5*temperature!$I176^6)</f>
        <v>0.5850806745428192</v>
      </c>
      <c r="BQ66" s="12">
        <f>(BQ$3*temperature!$M176+BQ$4*temperature!$M176^2)</f>
        <v>3.7100283657973727</v>
      </c>
      <c r="BR66" s="12">
        <f>(BR$3*temperature!$M176+BR$4*temperature!$M176^2)</f>
        <v>1.8554023878949666</v>
      </c>
      <c r="BS66" s="12">
        <f>(BS$3*temperature!$M176+BS$4*temperature!$M176^2)</f>
        <v>0.58507992882786808</v>
      </c>
      <c r="BT66" s="18">
        <f>BQ66-BN66</f>
        <v>4.3761264212349715E-7</v>
      </c>
      <c r="BU66" s="18">
        <f>BR66-BO66</f>
        <v>-2.8109355554306603E-7</v>
      </c>
      <c r="BV66" s="18">
        <f>BS66-BP66</f>
        <v>-7.4571495112252251E-7</v>
      </c>
      <c r="BW66" s="18">
        <f>SUMPRODUCT(BT66:BV66,AR66:AT66)/100</f>
        <v>1.4909544672386124E-4</v>
      </c>
      <c r="BX66" s="18">
        <f>BW66*BL66</f>
        <v>1.1204424092846776E-4</v>
      </c>
      <c r="BY66" s="18">
        <f>BW66*BM66</f>
        <v>1.1682018380944933E-4</v>
      </c>
    </row>
    <row r="67" spans="1:77">
      <c r="A67" s="2">
        <f t="shared" si="72"/>
        <v>2021</v>
      </c>
      <c r="B67" s="5">
        <f t="shared" si="73"/>
        <v>1114.8265844100149</v>
      </c>
      <c r="C67" s="5">
        <f t="shared" si="74"/>
        <v>2716.19647905076</v>
      </c>
      <c r="D67" s="5">
        <f t="shared" si="75"/>
        <v>3656.8744108542464</v>
      </c>
      <c r="E67" s="15">
        <f t="shared" si="76"/>
        <v>2.3366175282635636E-3</v>
      </c>
      <c r="F67" s="15">
        <f t="shared" si="77"/>
        <v>4.6032932136906863E-3</v>
      </c>
      <c r="G67" s="15">
        <f t="shared" si="78"/>
        <v>9.397459346766621E-3</v>
      </c>
      <c r="H67" s="5">
        <f t="shared" si="79"/>
        <v>50961.839347694891</v>
      </c>
      <c r="I67" s="5">
        <f t="shared" si="80"/>
        <v>12355.214136766144</v>
      </c>
      <c r="J67" s="5">
        <f t="shared" si="81"/>
        <v>4802.9032204689029</v>
      </c>
      <c r="K67" s="5">
        <f t="shared" si="82"/>
        <v>45712.795209906799</v>
      </c>
      <c r="L67" s="5">
        <f t="shared" si="83"/>
        <v>4548.718854493166</v>
      </c>
      <c r="M67" s="5">
        <f t="shared" si="84"/>
        <v>1313.390256502395</v>
      </c>
      <c r="N67" s="15">
        <f t="shared" si="85"/>
        <v>2.4471745225245423E-2</v>
      </c>
      <c r="O67" s="15">
        <f t="shared" si="86"/>
        <v>3.0272227196256329E-2</v>
      </c>
      <c r="P67" s="15">
        <f t="shared" si="87"/>
        <v>2.7569525615010804E-2</v>
      </c>
      <c r="Q67" s="5">
        <f t="shared" si="88"/>
        <v>6366.1806766298378</v>
      </c>
      <c r="R67" s="5">
        <f t="shared" si="89"/>
        <v>6471.0351637252488</v>
      </c>
      <c r="S67" s="5">
        <f t="shared" si="90"/>
        <v>2834.1108685774448</v>
      </c>
      <c r="T67" s="5">
        <f t="shared" si="91"/>
        <v>124.9205436482699</v>
      </c>
      <c r="U67" s="5">
        <f t="shared" si="92"/>
        <v>523.74933304223396</v>
      </c>
      <c r="V67" s="5">
        <f t="shared" si="93"/>
        <v>590.08285998749591</v>
      </c>
      <c r="W67" s="15">
        <f t="shared" si="94"/>
        <v>-1.0734613539272964E-2</v>
      </c>
      <c r="X67" s="15">
        <f t="shared" si="95"/>
        <v>-1.217998157191269E-2</v>
      </c>
      <c r="Y67" s="15">
        <f t="shared" si="96"/>
        <v>-9.7425357312937999E-3</v>
      </c>
      <c r="Z67" s="5">
        <f t="shared" si="115"/>
        <v>13873.522472810724</v>
      </c>
      <c r="AA67" s="5">
        <f t="shared" si="116"/>
        <v>18258.759823337357</v>
      </c>
      <c r="AB67" s="5">
        <f t="shared" si="117"/>
        <v>7210.7288946665185</v>
      </c>
      <c r="AC67" s="16">
        <f t="shared" si="100"/>
        <v>2.2137785606162561</v>
      </c>
      <c r="AD67" s="16">
        <f t="shared" si="101"/>
        <v>2.8848413170799239</v>
      </c>
      <c r="AE67" s="16">
        <f t="shared" si="102"/>
        <v>2.6132675753270043</v>
      </c>
      <c r="AF67" s="15">
        <f t="shared" si="103"/>
        <v>-4.0504037456468023E-3</v>
      </c>
      <c r="AG67" s="15">
        <f t="shared" si="104"/>
        <v>2.9673830763510267E-4</v>
      </c>
      <c r="AH67" s="15">
        <f t="shared" si="105"/>
        <v>9.7937136394747881E-3</v>
      </c>
      <c r="AI67" s="1">
        <f t="shared" si="63"/>
        <v>77862.709288463157</v>
      </c>
      <c r="AJ67" s="1">
        <f t="shared" si="64"/>
        <v>17745.150350368927</v>
      </c>
      <c r="AK67" s="1">
        <f t="shared" si="65"/>
        <v>6755.5890053269686</v>
      </c>
      <c r="AL67" s="14">
        <f t="shared" si="106"/>
        <v>18.853526157285042</v>
      </c>
      <c r="AM67" s="14">
        <f t="shared" si="107"/>
        <v>3.0681834615858041</v>
      </c>
      <c r="AN67" s="14">
        <f t="shared" si="108"/>
        <v>1.1549138421476792</v>
      </c>
      <c r="AO67" s="11">
        <f t="shared" si="109"/>
        <v>1.8462878436063025E-2</v>
      </c>
      <c r="AP67" s="11">
        <f t="shared" si="110"/>
        <v>2.3258357309259407E-2</v>
      </c>
      <c r="AQ67" s="11">
        <f t="shared" si="111"/>
        <v>2.1098264686124465E-2</v>
      </c>
      <c r="AR67" s="1">
        <f t="shared" si="118"/>
        <v>50961.839347694891</v>
      </c>
      <c r="AS67" s="1">
        <f t="shared" si="119"/>
        <v>12355.214136766144</v>
      </c>
      <c r="AT67" s="1">
        <f t="shared" si="120"/>
        <v>4802.9032204689029</v>
      </c>
      <c r="AU67" s="1">
        <f t="shared" si="69"/>
        <v>10192.367869538979</v>
      </c>
      <c r="AV67" s="1">
        <f t="shared" si="70"/>
        <v>2471.0428273532289</v>
      </c>
      <c r="AW67" s="1">
        <f t="shared" si="71"/>
        <v>960.58064409378062</v>
      </c>
      <c r="AX67" s="2">
        <v>0</v>
      </c>
      <c r="AY67" s="2">
        <v>0</v>
      </c>
      <c r="AZ67" s="2">
        <v>0</v>
      </c>
      <c r="BA67" s="2">
        <f t="shared" si="4"/>
        <v>0</v>
      </c>
      <c r="BB67" s="2">
        <f t="shared" si="22"/>
        <v>0</v>
      </c>
      <c r="BC67" s="2">
        <f t="shared" si="5"/>
        <v>0</v>
      </c>
      <c r="BD67" s="2">
        <f t="shared" si="6"/>
        <v>0</v>
      </c>
      <c r="BE67" s="2">
        <f t="shared" si="7"/>
        <v>0</v>
      </c>
      <c r="BF67" s="2">
        <f t="shared" si="8"/>
        <v>0</v>
      </c>
      <c r="BG67" s="2">
        <f t="shared" si="9"/>
        <v>0</v>
      </c>
      <c r="BH67" s="2">
        <f t="shared" si="23"/>
        <v>0</v>
      </c>
      <c r="BI67" s="2">
        <f t="shared" si="24"/>
        <v>0</v>
      </c>
      <c r="BJ67" s="2">
        <f t="shared" si="25"/>
        <v>0</v>
      </c>
      <c r="BK67" s="11">
        <f t="shared" si="26"/>
        <v>5.2313372092196636E-2</v>
      </c>
      <c r="BL67" s="17">
        <f t="shared" si="121"/>
        <v>0.71404737440105071</v>
      </c>
      <c r="BM67" s="17">
        <f t="shared" si="122"/>
        <v>0.74621539663662739</v>
      </c>
      <c r="BN67" s="12">
        <f>(BN$3*temperature!$I177+BN$4*temperature!$I177^2+BN$5*temperature!$I177^6)</f>
        <v>3.7226914708040511</v>
      </c>
      <c r="BO67" s="12">
        <f>(BO$3*temperature!$I177+BO$4*temperature!$I177^2+BO$5*temperature!$I177^6)</f>
        <v>1.8451998879773277</v>
      </c>
      <c r="BP67" s="12">
        <f>(BP$3*temperature!$I177+BP$4*temperature!$I177^2+BP$5*temperature!$I177^6)</f>
        <v>0.56013034892449598</v>
      </c>
      <c r="BQ67" s="12">
        <f>(BQ$3*temperature!$M177+BQ$4*temperature!$M177^2)</f>
        <v>3.722691869651007</v>
      </c>
      <c r="BR67" s="12">
        <f>(BR$3*temperature!$M177+BR$4*temperature!$M177^2)</f>
        <v>1.8451994839979728</v>
      </c>
      <c r="BS67" s="12">
        <f>(BS$3*temperature!$M177+BS$4*temperature!$M177^2)</f>
        <v>0.56012942843098612</v>
      </c>
      <c r="BT67" s="18">
        <f>BQ67-BN67</f>
        <v>3.9884695590686192E-7</v>
      </c>
      <c r="BU67" s="18">
        <f>BR67-BO67</f>
        <v>-4.0397935485714243E-7</v>
      </c>
      <c r="BV67" s="18">
        <f>BS67-BP67</f>
        <v>-9.2049350985945466E-7</v>
      </c>
      <c r="BW67" s="18">
        <f>SUMPRODUCT(BT67:BV67,AR67:AT67)/100</f>
        <v>1.0913681812225312E-4</v>
      </c>
      <c r="BX67" s="18">
        <f>BW67*BL67</f>
        <v>7.7928858430679855E-5</v>
      </c>
      <c r="BY67" s="18">
        <f>BW67*BM67</f>
        <v>8.1439574022756578E-5</v>
      </c>
    </row>
    <row r="68" spans="1:77">
      <c r="A68" s="2">
        <f t="shared" si="72"/>
        <v>2022</v>
      </c>
      <c r="B68" s="5">
        <f t="shared" si="73"/>
        <v>1117.3012615812161</v>
      </c>
      <c r="C68" s="5">
        <f t="shared" si="74"/>
        <v>2728.0747554288719</v>
      </c>
      <c r="D68" s="5">
        <f t="shared" si="75"/>
        <v>3689.5214730358684</v>
      </c>
      <c r="E68" s="15">
        <f t="shared" si="76"/>
        <v>2.2197866518503854E-3</v>
      </c>
      <c r="F68" s="15">
        <f t="shared" si="77"/>
        <v>4.3731285530061517E-3</v>
      </c>
      <c r="G68" s="15">
        <f t="shared" si="78"/>
        <v>8.9275863794282904E-3</v>
      </c>
      <c r="H68" s="5">
        <f t="shared" si="79"/>
        <v>52309.241776199859</v>
      </c>
      <c r="I68" s="5">
        <f t="shared" si="80"/>
        <v>12780.668366393445</v>
      </c>
      <c r="J68" s="5">
        <f t="shared" si="81"/>
        <v>4977.9589211048051</v>
      </c>
      <c r="K68" s="5">
        <f t="shared" si="82"/>
        <v>46817.491015960448</v>
      </c>
      <c r="L68" s="5">
        <f t="shared" si="83"/>
        <v>4684.8673559842528</v>
      </c>
      <c r="M68" s="5">
        <f t="shared" si="84"/>
        <v>1349.2153271054863</v>
      </c>
      <c r="N68" s="15">
        <f t="shared" si="85"/>
        <v>2.4166008684899598E-2</v>
      </c>
      <c r="O68" s="15">
        <f t="shared" si="86"/>
        <v>2.9931175314693581E-2</v>
      </c>
      <c r="P68" s="15">
        <f t="shared" si="87"/>
        <v>2.727679029574559E-2</v>
      </c>
      <c r="Q68" s="5">
        <f t="shared" si="88"/>
        <v>6464.353599927188</v>
      </c>
      <c r="R68" s="5">
        <f t="shared" si="89"/>
        <v>6612.3353617190196</v>
      </c>
      <c r="S68" s="5">
        <f t="shared" si="90"/>
        <v>2908.7904323587827</v>
      </c>
      <c r="T68" s="5">
        <f t="shared" si="91"/>
        <v>123.57956988908984</v>
      </c>
      <c r="U68" s="5">
        <f t="shared" si="92"/>
        <v>517.37007581747798</v>
      </c>
      <c r="V68" s="5">
        <f t="shared" si="93"/>
        <v>584.3339566396437</v>
      </c>
      <c r="W68" s="15">
        <f t="shared" si="94"/>
        <v>-1.0734613539272964E-2</v>
      </c>
      <c r="X68" s="15">
        <f t="shared" si="95"/>
        <v>-1.217998157191269E-2</v>
      </c>
      <c r="Y68" s="15">
        <f t="shared" si="96"/>
        <v>-9.7425357312937999E-3</v>
      </c>
      <c r="Z68" s="5">
        <f t="shared" si="115"/>
        <v>14036.230681923853</v>
      </c>
      <c r="AA68" s="5">
        <f t="shared" si="116"/>
        <v>18673.449088494799</v>
      </c>
      <c r="AB68" s="5">
        <f t="shared" si="117"/>
        <v>7478.8251214957636</v>
      </c>
      <c r="AC68" s="16">
        <f t="shared" si="100"/>
        <v>2.2048118636423033</v>
      </c>
      <c r="AD68" s="16">
        <f t="shared" si="101"/>
        <v>2.8856973600101501</v>
      </c>
      <c r="AE68" s="16">
        <f t="shared" si="102"/>
        <v>2.6388611696230817</v>
      </c>
      <c r="AF68" s="15">
        <f t="shared" si="103"/>
        <v>-4.0504037456468023E-3</v>
      </c>
      <c r="AG68" s="15">
        <f t="shared" si="104"/>
        <v>2.9673830763510267E-4</v>
      </c>
      <c r="AH68" s="15">
        <f t="shared" si="105"/>
        <v>9.7937136394747881E-3</v>
      </c>
      <c r="AI68" s="1">
        <f t="shared" si="63"/>
        <v>80268.806229155831</v>
      </c>
      <c r="AJ68" s="1">
        <f t="shared" si="64"/>
        <v>18441.678142685261</v>
      </c>
      <c r="AK68" s="1">
        <f t="shared" si="65"/>
        <v>7040.6107488880525</v>
      </c>
      <c r="AL68" s="14">
        <f t="shared" si="106"/>
        <v>19.198135615202801</v>
      </c>
      <c r="AM68" s="14">
        <f t="shared" si="107"/>
        <v>3.1388307597533278</v>
      </c>
      <c r="AN68" s="14">
        <f t="shared" si="108"/>
        <v>1.1790368532996669</v>
      </c>
      <c r="AO68" s="11">
        <f t="shared" si="109"/>
        <v>1.8278249651702393E-2</v>
      </c>
      <c r="AP68" s="11">
        <f t="shared" si="110"/>
        <v>2.3025773736166811E-2</v>
      </c>
      <c r="AQ68" s="11">
        <f t="shared" si="111"/>
        <v>2.0887282039263221E-2</v>
      </c>
      <c r="AR68" s="1">
        <f t="shared" si="118"/>
        <v>52309.241776199859</v>
      </c>
      <c r="AS68" s="1">
        <f t="shared" si="119"/>
        <v>12780.668366393445</v>
      </c>
      <c r="AT68" s="1">
        <f t="shared" si="120"/>
        <v>4977.9589211048051</v>
      </c>
      <c r="AU68" s="1">
        <f t="shared" si="69"/>
        <v>10461.848355239972</v>
      </c>
      <c r="AV68" s="1">
        <f t="shared" si="70"/>
        <v>2556.1336732786895</v>
      </c>
      <c r="AW68" s="1">
        <f t="shared" si="71"/>
        <v>995.59178422096102</v>
      </c>
      <c r="AX68" s="2">
        <v>0</v>
      </c>
      <c r="AY68" s="2">
        <v>0</v>
      </c>
      <c r="AZ68" s="2">
        <v>0</v>
      </c>
      <c r="BA68" s="2">
        <f t="shared" si="4"/>
        <v>0</v>
      </c>
      <c r="BB68" s="2">
        <f t="shared" si="22"/>
        <v>0</v>
      </c>
      <c r="BC68" s="2">
        <f t="shared" si="5"/>
        <v>0</v>
      </c>
      <c r="BD68" s="2">
        <f t="shared" si="6"/>
        <v>0</v>
      </c>
      <c r="BE68" s="2">
        <f t="shared" si="7"/>
        <v>0</v>
      </c>
      <c r="BF68" s="2">
        <f t="shared" si="8"/>
        <v>0</v>
      </c>
      <c r="BG68" s="2">
        <f t="shared" si="9"/>
        <v>0</v>
      </c>
      <c r="BH68" s="2">
        <f t="shared" si="23"/>
        <v>0</v>
      </c>
      <c r="BI68" s="2">
        <f t="shared" si="24"/>
        <v>0</v>
      </c>
      <c r="BJ68" s="2">
        <f t="shared" si="25"/>
        <v>0</v>
      </c>
      <c r="BK68" s="11">
        <f t="shared" si="26"/>
        <v>5.217931334680867E-2</v>
      </c>
      <c r="BL68" s="17">
        <f t="shared" si="121"/>
        <v>0.67855012901849798</v>
      </c>
      <c r="BM68" s="17">
        <f t="shared" si="122"/>
        <v>0.71068133013012125</v>
      </c>
      <c r="BN68" s="12">
        <f>(BN$3*temperature!$I178+BN$4*temperature!$I178^2+BN$5*temperature!$I178^6)</f>
        <v>3.7324972860896071</v>
      </c>
      <c r="BO68" s="12">
        <f>(BO$3*temperature!$I178+BO$4*temperature!$I178^2+BO$5*temperature!$I178^6)</f>
        <v>1.8325547171679211</v>
      </c>
      <c r="BP68" s="12">
        <f>(BP$3*temperature!$I178+BP$4*temperature!$I178^2+BP$5*temperature!$I178^6)</f>
        <v>0.53307816586109102</v>
      </c>
      <c r="BQ68" s="12">
        <f>(BQ$3*temperature!$M178+BQ$4*temperature!$M178^2)</f>
        <v>3.7324976125357772</v>
      </c>
      <c r="BR68" s="12">
        <f>(BR$3*temperature!$M178+BR$4*temperature!$M178^2)</f>
        <v>1.8325541719714615</v>
      </c>
      <c r="BS68" s="12">
        <f>(BS$3*temperature!$M178+BS$4*temperature!$M178^2)</f>
        <v>0.53307706282356215</v>
      </c>
      <c r="BT68" s="18">
        <f>BQ68-BN68</f>
        <v>3.2644617009580656E-7</v>
      </c>
      <c r="BU68" s="18">
        <f>BR68-BO68</f>
        <v>-5.4519645953376994E-7</v>
      </c>
      <c r="BV68" s="18">
        <f>BS68-BP68</f>
        <v>-1.103037528871198E-6</v>
      </c>
      <c r="BW68" s="18">
        <f>SUMPRODUCT(BT68:BV68,AR68:AT68)/100</f>
        <v>4.6173009874652711E-5</v>
      </c>
      <c r="BX68" s="18">
        <f>BW68*BL68</f>
        <v>3.1330701807617981E-5</v>
      </c>
      <c r="BY68" s="18">
        <f>BW68*BM68</f>
        <v>3.2814296073829409E-5</v>
      </c>
    </row>
    <row r="69" spans="1:77">
      <c r="A69" s="2">
        <f t="shared" si="72"/>
        <v>2023</v>
      </c>
      <c r="B69" s="5">
        <f t="shared" si="73"/>
        <v>1119.657423486442</v>
      </c>
      <c r="C69" s="5">
        <f t="shared" si="74"/>
        <v>2739.4084659561881</v>
      </c>
      <c r="D69" s="5">
        <f t="shared" si="75"/>
        <v>3720.813068602688</v>
      </c>
      <c r="E69" s="15">
        <f t="shared" si="76"/>
        <v>2.1087973192578662E-3</v>
      </c>
      <c r="F69" s="15">
        <f t="shared" si="77"/>
        <v>4.154472125355844E-3</v>
      </c>
      <c r="G69" s="15">
        <f t="shared" si="78"/>
        <v>8.4812070604568749E-3</v>
      </c>
      <c r="H69" s="5">
        <f t="shared" si="79"/>
        <v>53670.493553003216</v>
      </c>
      <c r="I69" s="5">
        <f t="shared" si="80"/>
        <v>13213.536589842281</v>
      </c>
      <c r="J69" s="5">
        <f t="shared" si="81"/>
        <v>5155.6299378246476</v>
      </c>
      <c r="K69" s="5">
        <f t="shared" si="82"/>
        <v>47934.745420506842</v>
      </c>
      <c r="L69" s="5">
        <f t="shared" si="83"/>
        <v>4823.4999468142869</v>
      </c>
      <c r="M69" s="5">
        <f t="shared" si="84"/>
        <v>1385.6191759079127</v>
      </c>
      <c r="N69" s="15">
        <f t="shared" si="85"/>
        <v>2.386403842456053E-2</v>
      </c>
      <c r="O69" s="15">
        <f t="shared" si="86"/>
        <v>2.9591572246533415E-2</v>
      </c>
      <c r="P69" s="15">
        <f t="shared" si="87"/>
        <v>2.698149663073024E-2</v>
      </c>
      <c r="Q69" s="5">
        <f t="shared" si="88"/>
        <v>6561.3783634213669</v>
      </c>
      <c r="R69" s="5">
        <f t="shared" si="89"/>
        <v>6753.0225602388809</v>
      </c>
      <c r="S69" s="5">
        <f t="shared" si="90"/>
        <v>2983.2591834714863</v>
      </c>
      <c r="T69" s="5">
        <f t="shared" si="91"/>
        <v>122.25299096498088</v>
      </c>
      <c r="U69" s="5">
        <f t="shared" si="92"/>
        <v>511.06851782816204</v>
      </c>
      <c r="V69" s="5">
        <f t="shared" si="93"/>
        <v>578.64106218807365</v>
      </c>
      <c r="W69" s="15">
        <f t="shared" si="94"/>
        <v>-1.0734613539272964E-2</v>
      </c>
      <c r="X69" s="15">
        <f t="shared" si="95"/>
        <v>-1.217998157191269E-2</v>
      </c>
      <c r="Y69" s="15">
        <f t="shared" si="96"/>
        <v>-9.7425357312937999E-3</v>
      </c>
      <c r="Z69" s="5">
        <f t="shared" si="115"/>
        <v>14194.954385232386</v>
      </c>
      <c r="AA69" s="5">
        <f t="shared" si="116"/>
        <v>19086.860819423277</v>
      </c>
      <c r="AB69" s="5">
        <f t="shared" si="117"/>
        <v>7751.0696314856423</v>
      </c>
      <c r="AC69" s="16">
        <f t="shared" si="100"/>
        <v>2.19588148541136</v>
      </c>
      <c r="AD69" s="16">
        <f t="shared" si="101"/>
        <v>2.8865536569611066</v>
      </c>
      <c r="AE69" s="16">
        <f t="shared" si="102"/>
        <v>2.6647054202526999</v>
      </c>
      <c r="AF69" s="15">
        <f t="shared" si="103"/>
        <v>-4.0504037456468023E-3</v>
      </c>
      <c r="AG69" s="15">
        <f t="shared" si="104"/>
        <v>2.9673830763510267E-4</v>
      </c>
      <c r="AH69" s="15">
        <f t="shared" si="105"/>
        <v>9.7937136394747881E-3</v>
      </c>
      <c r="AI69" s="1">
        <f t="shared" si="63"/>
        <v>82703.773961480227</v>
      </c>
      <c r="AJ69" s="1">
        <f t="shared" si="64"/>
        <v>19153.644001695422</v>
      </c>
      <c r="AK69" s="1">
        <f t="shared" si="65"/>
        <v>7332.1414582202087</v>
      </c>
      <c r="AL69" s="14">
        <f t="shared" si="106"/>
        <v>19.545534847668499</v>
      </c>
      <c r="AM69" s="14">
        <f t="shared" si="107"/>
        <v>3.2103820265548264</v>
      </c>
      <c r="AN69" s="14">
        <f t="shared" si="108"/>
        <v>1.2034174598363268</v>
      </c>
      <c r="AO69" s="11">
        <f t="shared" si="109"/>
        <v>1.8095467155185369E-2</v>
      </c>
      <c r="AP69" s="11">
        <f t="shared" si="110"/>
        <v>2.2795515998805142E-2</v>
      </c>
      <c r="AQ69" s="11">
        <f t="shared" si="111"/>
        <v>2.067840921887059E-2</v>
      </c>
      <c r="AR69" s="1">
        <f t="shared" si="118"/>
        <v>53670.493553003216</v>
      </c>
      <c r="AS69" s="1">
        <f t="shared" si="119"/>
        <v>13213.536589842281</v>
      </c>
      <c r="AT69" s="1">
        <f t="shared" si="120"/>
        <v>5155.6299378246476</v>
      </c>
      <c r="AU69" s="1">
        <f t="shared" si="69"/>
        <v>10734.098710600643</v>
      </c>
      <c r="AV69" s="1">
        <f t="shared" si="70"/>
        <v>2642.7073179684562</v>
      </c>
      <c r="AW69" s="1">
        <f t="shared" si="71"/>
        <v>1031.1259875649296</v>
      </c>
      <c r="AX69" s="2">
        <v>0</v>
      </c>
      <c r="AY69" s="2">
        <v>0</v>
      </c>
      <c r="AZ69" s="2">
        <v>0</v>
      </c>
      <c r="BA69" s="2">
        <f t="shared" si="4"/>
        <v>0</v>
      </c>
      <c r="BB69" s="2">
        <f t="shared" si="22"/>
        <v>0</v>
      </c>
      <c r="BC69" s="2">
        <f t="shared" si="5"/>
        <v>0</v>
      </c>
      <c r="BD69" s="2">
        <f t="shared" si="6"/>
        <v>0</v>
      </c>
      <c r="BE69" s="2">
        <f t="shared" si="7"/>
        <v>0</v>
      </c>
      <c r="BF69" s="2">
        <f t="shared" si="8"/>
        <v>0</v>
      </c>
      <c r="BG69" s="2">
        <f t="shared" si="9"/>
        <v>0</v>
      </c>
      <c r="BH69" s="2">
        <f t="shared" si="23"/>
        <v>0</v>
      </c>
      <c r="BI69" s="2">
        <f t="shared" si="24"/>
        <v>0</v>
      </c>
      <c r="BJ69" s="2">
        <f t="shared" si="25"/>
        <v>0</v>
      </c>
      <c r="BK69" s="11">
        <f t="shared" si="26"/>
        <v>5.2039834451548223E-2</v>
      </c>
      <c r="BL69" s="17">
        <f t="shared" si="121"/>
        <v>0.64489970522243212</v>
      </c>
      <c r="BM69" s="17">
        <f t="shared" si="122"/>
        <v>0.67683936202868689</v>
      </c>
      <c r="BN69" s="12">
        <f>(BN$3*temperature!$I179+BN$4*temperature!$I179^2+BN$5*temperature!$I179^6)</f>
        <v>3.7392908512329091</v>
      </c>
      <c r="BO69" s="12">
        <f>(BO$3*temperature!$I179+BO$4*temperature!$I179^2+BO$5*temperature!$I179^6)</f>
        <v>1.8173518208391903</v>
      </c>
      <c r="BP69" s="12">
        <f>(BP$3*temperature!$I179+BP$4*temperature!$I179^2+BP$5*temperature!$I179^6)</f>
        <v>0.50383773597703208</v>
      </c>
      <c r="BQ69" s="12">
        <f>(BQ$3*temperature!$M179+BQ$4*temperature!$M179^2)</f>
        <v>3.7392910741304783</v>
      </c>
      <c r="BR69" s="12">
        <f>(BR$3*temperature!$M179+BR$4*temperature!$M179^2)</f>
        <v>1.8173511174119161</v>
      </c>
      <c r="BS69" s="12">
        <f>(BS$3*temperature!$M179+BS$4*temperature!$M179^2)</f>
        <v>0.5038364431423672</v>
      </c>
      <c r="BT69" s="18">
        <f>BQ69-BN69</f>
        <v>2.2289756929083637E-7</v>
      </c>
      <c r="BU69" s="18">
        <f>BR69-BO69</f>
        <v>-7.0342727420680262E-7</v>
      </c>
      <c r="BV69" s="18">
        <f>BS69-BP69</f>
        <v>-1.2928346648788391E-6</v>
      </c>
      <c r="BW69" s="18">
        <f>SUMPRODUCT(BT69:BV69,AR69:AT69)/100</f>
        <v>-3.9971165733275235E-5</v>
      </c>
      <c r="BX69" s="18">
        <f>BW69*BL69</f>
        <v>-2.5777392998786181E-5</v>
      </c>
      <c r="BY69" s="18">
        <f>BW69*BM69</f>
        <v>-2.7054058314452922E-5</v>
      </c>
    </row>
    <row r="70" spans="1:77">
      <c r="A70" s="2">
        <f t="shared" si="72"/>
        <v>2024</v>
      </c>
      <c r="B70" s="5">
        <f t="shared" si="73"/>
        <v>1121.9004975309206</v>
      </c>
      <c r="C70" s="5">
        <f t="shared" si="74"/>
        <v>2750.2202222623778</v>
      </c>
      <c r="D70" s="5">
        <f t="shared" si="75"/>
        <v>3750.7922053673574</v>
      </c>
      <c r="E70" s="15">
        <f t="shared" si="76"/>
        <v>2.0033574532949726E-3</v>
      </c>
      <c r="F70" s="15">
        <f t="shared" si="77"/>
        <v>3.946748519088052E-3</v>
      </c>
      <c r="G70" s="15">
        <f t="shared" si="78"/>
        <v>8.0571467074340309E-3</v>
      </c>
      <c r="H70" s="5">
        <f t="shared" si="79"/>
        <v>55045.318331233757</v>
      </c>
      <c r="I70" s="5">
        <f t="shared" si="80"/>
        <v>13653.754466242617</v>
      </c>
      <c r="J70" s="5">
        <f t="shared" si="81"/>
        <v>5335.8523718751849</v>
      </c>
      <c r="K70" s="5">
        <f t="shared" si="82"/>
        <v>49064.349692666627</v>
      </c>
      <c r="L70" s="5">
        <f t="shared" si="83"/>
        <v>4964.6040545112446</v>
      </c>
      <c r="M70" s="5">
        <f t="shared" si="84"/>
        <v>1422.5934361918578</v>
      </c>
      <c r="N70" s="15">
        <f t="shared" si="85"/>
        <v>2.3565458880616674E-2</v>
      </c>
      <c r="O70" s="15">
        <f t="shared" si="86"/>
        <v>2.9253469317471525E-2</v>
      </c>
      <c r="P70" s="15">
        <f t="shared" si="87"/>
        <v>2.6684287376232518E-2</v>
      </c>
      <c r="Q70" s="5">
        <f t="shared" si="88"/>
        <v>6657.2167079552955</v>
      </c>
      <c r="R70" s="5">
        <f t="shared" si="89"/>
        <v>6893.0120970188891</v>
      </c>
      <c r="S70" s="5">
        <f t="shared" si="90"/>
        <v>3057.4627833729533</v>
      </c>
      <c r="T70" s="5">
        <f t="shared" si="91"/>
        <v>120.94065235295159</v>
      </c>
      <c r="U70" s="5">
        <f t="shared" si="92"/>
        <v>504.84371269903028</v>
      </c>
      <c r="V70" s="5">
        <f t="shared" si="93"/>
        <v>573.00363096411252</v>
      </c>
      <c r="W70" s="15">
        <f t="shared" si="94"/>
        <v>-1.0734613539272964E-2</v>
      </c>
      <c r="X70" s="15">
        <f t="shared" si="95"/>
        <v>-1.217998157191269E-2</v>
      </c>
      <c r="Y70" s="15">
        <f t="shared" si="96"/>
        <v>-9.7425357312937999E-3</v>
      </c>
      <c r="Z70" s="5">
        <f t="shared" si="115"/>
        <v>14349.651012313236</v>
      </c>
      <c r="AA70" s="5">
        <f t="shared" si="116"/>
        <v>19498.746275343219</v>
      </c>
      <c r="AB70" s="5">
        <f t="shared" si="117"/>
        <v>8027.3621105275479</v>
      </c>
      <c r="AC70" s="16">
        <f t="shared" si="100"/>
        <v>2.1869872788178535</v>
      </c>
      <c r="AD70" s="16">
        <f t="shared" si="101"/>
        <v>2.8874102080081712</v>
      </c>
      <c r="AE70" s="16">
        <f t="shared" si="102"/>
        <v>2.6908027820722111</v>
      </c>
      <c r="AF70" s="15">
        <f t="shared" si="103"/>
        <v>-4.0504037456468023E-3</v>
      </c>
      <c r="AG70" s="15">
        <f t="shared" si="104"/>
        <v>2.9673830763510267E-4</v>
      </c>
      <c r="AH70" s="15">
        <f t="shared" si="105"/>
        <v>9.7937136394747881E-3</v>
      </c>
      <c r="AI70" s="1">
        <f t="shared" si="63"/>
        <v>85167.495275932859</v>
      </c>
      <c r="AJ70" s="1">
        <f t="shared" si="64"/>
        <v>19880.986919494335</v>
      </c>
      <c r="AK70" s="1">
        <f t="shared" si="65"/>
        <v>7630.0532999631178</v>
      </c>
      <c r="AL70" s="14">
        <f t="shared" si="106"/>
        <v>19.895683575696349</v>
      </c>
      <c r="AM70" s="14">
        <f t="shared" si="107"/>
        <v>3.2828325182549478</v>
      </c>
      <c r="AN70" s="14">
        <f t="shared" si="108"/>
        <v>1.2280533709449999</v>
      </c>
      <c r="AO70" s="11">
        <f t="shared" si="109"/>
        <v>1.7914512483633516E-2</v>
      </c>
      <c r="AP70" s="11">
        <f t="shared" si="110"/>
        <v>2.2567560838817089E-2</v>
      </c>
      <c r="AQ70" s="11">
        <f t="shared" si="111"/>
        <v>2.0471625126681884E-2</v>
      </c>
      <c r="AR70" s="1">
        <f t="shared" si="118"/>
        <v>55045.318331233757</v>
      </c>
      <c r="AS70" s="1">
        <f t="shared" si="119"/>
        <v>13653.754466242617</v>
      </c>
      <c r="AT70" s="1">
        <f t="shared" si="120"/>
        <v>5335.8523718751849</v>
      </c>
      <c r="AU70" s="1">
        <f t="shared" si="69"/>
        <v>11009.063666246751</v>
      </c>
      <c r="AV70" s="1">
        <f t="shared" si="70"/>
        <v>2730.7508932485234</v>
      </c>
      <c r="AW70" s="1">
        <f t="shared" si="71"/>
        <v>1067.170474375037</v>
      </c>
      <c r="AX70" s="2">
        <v>0</v>
      </c>
      <c r="AY70" s="2">
        <v>0</v>
      </c>
      <c r="AZ70" s="2">
        <v>0</v>
      </c>
      <c r="BA70" s="2">
        <f t="shared" ref="BA70:BA133" si="123">(AX70*Z70+AY70*AA70+AZ70*AB70)/(Z70+AA70+AB70)</f>
        <v>0</v>
      </c>
      <c r="BB70" s="2">
        <f t="shared" si="22"/>
        <v>0</v>
      </c>
      <c r="BC70" s="2">
        <f t="shared" ref="BC70:BC133" si="124">BC$5*AY70^2</f>
        <v>0</v>
      </c>
      <c r="BD70" s="2">
        <f t="shared" ref="BD70:BD133" si="125">BD$5*AZ70^2</f>
        <v>0</v>
      </c>
      <c r="BE70" s="2">
        <f t="shared" ref="BE70:BE133" si="126">BB70*AR70</f>
        <v>0</v>
      </c>
      <c r="BF70" s="2">
        <f t="shared" ref="BF70:BF133" si="127">BC70*AS70</f>
        <v>0</v>
      </c>
      <c r="BG70" s="2">
        <f t="shared" ref="BG70:BG133" si="128">BD70*AT70</f>
        <v>0</v>
      </c>
      <c r="BH70" s="2">
        <f t="shared" si="23"/>
        <v>0</v>
      </c>
      <c r="BI70" s="2">
        <f t="shared" si="24"/>
        <v>0</v>
      </c>
      <c r="BJ70" s="2">
        <f t="shared" si="25"/>
        <v>0</v>
      </c>
      <c r="BK70" s="11">
        <f t="shared" si="26"/>
        <v>5.189505687571036E-2</v>
      </c>
      <c r="BL70" s="17">
        <f t="shared" si="121"/>
        <v>0.61299932198730167</v>
      </c>
      <c r="BM70" s="17">
        <f t="shared" si="122"/>
        <v>0.64460891621779703</v>
      </c>
      <c r="BN70" s="12">
        <f>(BN$3*temperature!$I180+BN$4*temperature!$I180^2+BN$5*temperature!$I180^6)</f>
        <v>3.7429142444098824</v>
      </c>
      <c r="BO70" s="12">
        <f>(BO$3*temperature!$I180+BO$4*temperature!$I180^2+BO$5*temperature!$I180^6)</f>
        <v>1.7994739377222611</v>
      </c>
      <c r="BP70" s="12">
        <f>(BP$3*temperature!$I180+BP$4*temperature!$I180^2+BP$5*temperature!$I180^6)</f>
        <v>0.47232176608186682</v>
      </c>
      <c r="BQ70" s="12">
        <f>(BQ$3*temperature!$M180+BQ$4*temperature!$M180^2)</f>
        <v>3.7429143348574239</v>
      </c>
      <c r="BR70" s="12">
        <f>(BR$3*temperature!$M180+BR$4*temperature!$M180^2)</f>
        <v>1.799473060285671</v>
      </c>
      <c r="BS70" s="12">
        <f>(BS$3*temperature!$M180+BS$4*temperature!$M180^2)</f>
        <v>0.47232027673336652</v>
      </c>
      <c r="BT70" s="18">
        <f>BQ70-BN70</f>
        <v>9.0447541456484259E-8</v>
      </c>
      <c r="BU70" s="18">
        <f>BR70-BO70</f>
        <v>-8.7743659005212749E-7</v>
      </c>
      <c r="BV70" s="18">
        <f>BS70-BP70</f>
        <v>-1.4893485003053542E-6</v>
      </c>
      <c r="BW70" s="18">
        <f>SUMPRODUCT(BT70:BV70,AR70:AT70)/100</f>
        <v>-1.4948533776422361E-4</v>
      </c>
      <c r="BX70" s="18">
        <f>BW70*BL70</f>
        <v>-9.1634410696511857E-5</v>
      </c>
      <c r="BY70" s="18">
        <f>BW70*BM70</f>
        <v>-9.6359581566647504E-5</v>
      </c>
    </row>
    <row r="71" spans="1:77">
      <c r="A71" s="2">
        <f t="shared" si="72"/>
        <v>2025</v>
      </c>
      <c r="B71" s="5">
        <f t="shared" si="73"/>
        <v>1124.0356868683255</v>
      </c>
      <c r="C71" s="5">
        <f t="shared" si="74"/>
        <v>2760.5319284722891</v>
      </c>
      <c r="D71" s="5">
        <f t="shared" si="75"/>
        <v>3779.5018542817152</v>
      </c>
      <c r="E71" s="15">
        <f t="shared" si="76"/>
        <v>1.9031895806302238E-3</v>
      </c>
      <c r="F71" s="15">
        <f t="shared" si="77"/>
        <v>3.749411093133649E-3</v>
      </c>
      <c r="G71" s="15">
        <f t="shared" si="78"/>
        <v>7.6542893720623287E-3</v>
      </c>
      <c r="H71" s="5">
        <f t="shared" si="79"/>
        <v>56433.418663098862</v>
      </c>
      <c r="I71" s="5">
        <f t="shared" si="80"/>
        <v>14101.252667200923</v>
      </c>
      <c r="J71" s="5">
        <f t="shared" si="81"/>
        <v>5518.5624526909132</v>
      </c>
      <c r="K71" s="5">
        <f t="shared" si="82"/>
        <v>50206.073812770075</v>
      </c>
      <c r="L71" s="5">
        <f t="shared" si="83"/>
        <v>5108.1650321663628</v>
      </c>
      <c r="M71" s="5">
        <f t="shared" si="84"/>
        <v>1460.129579362173</v>
      </c>
      <c r="N71" s="15">
        <f t="shared" si="85"/>
        <v>2.3269932797541859E-2</v>
      </c>
      <c r="O71" s="15">
        <f t="shared" si="86"/>
        <v>2.8916903760868307E-2</v>
      </c>
      <c r="P71" s="15">
        <f t="shared" si="87"/>
        <v>2.6385713736171601E-2</v>
      </c>
      <c r="Q71" s="5">
        <f t="shared" si="88"/>
        <v>6751.829716143453</v>
      </c>
      <c r="R71" s="5">
        <f t="shared" si="89"/>
        <v>7032.2203292274171</v>
      </c>
      <c r="S71" s="5">
        <f t="shared" si="90"/>
        <v>3131.3489021284308</v>
      </c>
      <c r="T71" s="5">
        <f t="shared" si="91"/>
        <v>119.64240118875509</v>
      </c>
      <c r="U71" s="5">
        <f t="shared" si="92"/>
        <v>498.69472558166012</v>
      </c>
      <c r="V71" s="5">
        <f t="shared" si="93"/>
        <v>567.42112261528359</v>
      </c>
      <c r="W71" s="15">
        <f t="shared" si="94"/>
        <v>-1.0734613539272964E-2</v>
      </c>
      <c r="X71" s="15">
        <f t="shared" si="95"/>
        <v>-1.217998157191269E-2</v>
      </c>
      <c r="Y71" s="15">
        <f t="shared" si="96"/>
        <v>-9.7425357312937999E-3</v>
      </c>
      <c r="Z71" s="5">
        <f t="shared" si="115"/>
        <v>14500.27741897564</v>
      </c>
      <c r="AA71" s="5">
        <f t="shared" si="116"/>
        <v>19908.859461592561</v>
      </c>
      <c r="AB71" s="5">
        <f t="shared" si="117"/>
        <v>8307.602533272664</v>
      </c>
      <c r="AC71" s="16">
        <f t="shared" si="100"/>
        <v>2.178129097352048</v>
      </c>
      <c r="AD71" s="16">
        <f t="shared" si="101"/>
        <v>2.8882670132267436</v>
      </c>
      <c r="AE71" s="16">
        <f t="shared" si="102"/>
        <v>2.7171557339801287</v>
      </c>
      <c r="AF71" s="15">
        <f t="shared" si="103"/>
        <v>-4.0504037456468023E-3</v>
      </c>
      <c r="AG71" s="15">
        <f t="shared" si="104"/>
        <v>2.9673830763510267E-4</v>
      </c>
      <c r="AH71" s="15">
        <f t="shared" si="105"/>
        <v>9.7937136394747881E-3</v>
      </c>
      <c r="AI71" s="1">
        <f t="shared" si="63"/>
        <v>87659.809414586314</v>
      </c>
      <c r="AJ71" s="1">
        <f t="shared" si="64"/>
        <v>20623.639120793428</v>
      </c>
      <c r="AK71" s="1">
        <f t="shared" si="65"/>
        <v>7934.2184443418428</v>
      </c>
      <c r="AL71" s="14">
        <f t="shared" si="106"/>
        <v>20.248540832765713</v>
      </c>
      <c r="AM71" s="14">
        <f t="shared" si="107"/>
        <v>3.3561771856085199</v>
      </c>
      <c r="AN71" s="14">
        <f t="shared" si="108"/>
        <v>1.2529422167080884</v>
      </c>
      <c r="AO71" s="11">
        <f t="shared" si="109"/>
        <v>1.7735367358797181E-2</v>
      </c>
      <c r="AP71" s="11">
        <f t="shared" si="110"/>
        <v>2.2341885230428918E-2</v>
      </c>
      <c r="AQ71" s="11">
        <f t="shared" si="111"/>
        <v>2.0266908875415064E-2</v>
      </c>
      <c r="AR71" s="1">
        <f t="shared" si="118"/>
        <v>56433.418663098862</v>
      </c>
      <c r="AS71" s="1">
        <f t="shared" si="119"/>
        <v>14101.252667200923</v>
      </c>
      <c r="AT71" s="1">
        <f t="shared" si="120"/>
        <v>5518.5624526909132</v>
      </c>
      <c r="AU71" s="1">
        <f t="shared" si="69"/>
        <v>11286.683732619773</v>
      </c>
      <c r="AV71" s="1">
        <f t="shared" si="70"/>
        <v>2820.2505334401849</v>
      </c>
      <c r="AW71" s="1">
        <f t="shared" si="71"/>
        <v>1103.7124905381827</v>
      </c>
      <c r="AX71" s="2">
        <v>0</v>
      </c>
      <c r="AY71" s="2">
        <v>0</v>
      </c>
      <c r="AZ71" s="2">
        <v>0</v>
      </c>
      <c r="BA71" s="2">
        <f t="shared" si="123"/>
        <v>0</v>
      </c>
      <c r="BB71" s="2">
        <f t="shared" ref="BB71:BB134" si="129">BB$5*AX71^2</f>
        <v>0</v>
      </c>
      <c r="BC71" s="2">
        <f t="shared" si="124"/>
        <v>0</v>
      </c>
      <c r="BD71" s="2">
        <f t="shared" si="125"/>
        <v>0</v>
      </c>
      <c r="BE71" s="2">
        <f t="shared" si="126"/>
        <v>0</v>
      </c>
      <c r="BF71" s="2">
        <f t="shared" si="127"/>
        <v>0</v>
      </c>
      <c r="BG71" s="2">
        <f t="shared" si="128"/>
        <v>0</v>
      </c>
      <c r="BH71" s="2">
        <f t="shared" ref="BH71:BH134" si="130">2*BB$5*AX71*AR71/Z71*1000</f>
        <v>0</v>
      </c>
      <c r="BI71" s="2">
        <f t="shared" ref="BI71:BI134" si="131">2*BC$5*AY71*AS71/AA71*1000</f>
        <v>0</v>
      </c>
      <c r="BJ71" s="2">
        <f t="shared" ref="BJ71:BJ134" si="132">2*BD$5*AZ71*AT71/AB71*1000</f>
        <v>0</v>
      </c>
      <c r="BK71" s="11">
        <f t="shared" ref="BK71:BK134" si="133">SUM(H71:J71)*SUM(B70:D70)/SUM(H70:J70)/SUM(B71:D71)-1+BK$5</f>
        <v>5.174511378394861E-2</v>
      </c>
      <c r="BL71" s="17">
        <f t="shared" si="121"/>
        <v>0.58275710868725217</v>
      </c>
      <c r="BM71" s="17">
        <f t="shared" si="122"/>
        <v>0.6139132535407591</v>
      </c>
      <c r="BN71" s="12">
        <f>(BN$3*temperature!$I181+BN$4*temperature!$I181^2+BN$5*temperature!$I181^6)</f>
        <v>3.7432065918720037</v>
      </c>
      <c r="BO71" s="12">
        <f>(BO$3*temperature!$I181+BO$4*temperature!$I181^2+BO$5*temperature!$I181^6)</f>
        <v>1.7788021993924632</v>
      </c>
      <c r="BP71" s="12">
        <f>(BP$3*temperature!$I181+BP$4*temperature!$I181^2+BP$5*temperature!$I181^6)</f>
        <v>0.43844228416604381</v>
      </c>
      <c r="BQ71" s="12">
        <f>(BQ$3*temperature!$M181+BQ$4*temperature!$M181^2)</f>
        <v>3.7432065230380887</v>
      </c>
      <c r="BR71" s="12">
        <f>(BR$3*temperature!$M181+BR$4*temperature!$M181^2)</f>
        <v>1.7788011333363416</v>
      </c>
      <c r="BS71" s="12">
        <f>(BS$3*temperature!$M181+BS$4*temperature!$M181^2)</f>
        <v>0.43844059213030828</v>
      </c>
      <c r="BT71" s="18">
        <f>BQ71-BN71</f>
        <v>-6.8833915012334046E-8</v>
      </c>
      <c r="BU71" s="18">
        <f>BR71-BO71</f>
        <v>-1.0660561216013775E-6</v>
      </c>
      <c r="BV71" s="18">
        <f>BS71-BP71</f>
        <v>-1.6920357355232341E-6</v>
      </c>
      <c r="BW71" s="18">
        <f>SUMPRODUCT(BT71:BV71,AR71:AT71)/100</f>
        <v>-2.8254864750898283E-4</v>
      </c>
      <c r="BX71" s="18">
        <f>BW71*BL71</f>
        <v>-1.646572328858284E-4</v>
      </c>
      <c r="BY71" s="18">
        <f>BW71*BM71</f>
        <v>-1.7346035947578075E-4</v>
      </c>
    </row>
    <row r="72" spans="1:77">
      <c r="A72" s="2">
        <f t="shared" si="72"/>
        <v>2026</v>
      </c>
      <c r="B72" s="5">
        <f t="shared" si="73"/>
        <v>1126.0679772254546</v>
      </c>
      <c r="C72" s="5">
        <f t="shared" si="74"/>
        <v>2770.3647790560749</v>
      </c>
      <c r="D72" s="5">
        <f t="shared" si="75"/>
        <v>3806.9847851128879</v>
      </c>
      <c r="E72" s="15">
        <f t="shared" si="76"/>
        <v>1.8080301015987125E-3</v>
      </c>
      <c r="F72" s="15">
        <f t="shared" si="77"/>
        <v>3.5619405384769666E-3</v>
      </c>
      <c r="G72" s="15">
        <f t="shared" si="78"/>
        <v>7.2715749034592122E-3</v>
      </c>
      <c r="H72" s="5">
        <f t="shared" si="79"/>
        <v>57834.47594989436</v>
      </c>
      <c r="I72" s="5">
        <f t="shared" si="80"/>
        <v>14555.956707394409</v>
      </c>
      <c r="J72" s="5">
        <f t="shared" si="81"/>
        <v>5703.6964868491204</v>
      </c>
      <c r="K72" s="5">
        <f t="shared" si="82"/>
        <v>51359.666662748095</v>
      </c>
      <c r="L72" s="5">
        <f t="shared" si="83"/>
        <v>5254.1661002324563</v>
      </c>
      <c r="M72" s="5">
        <f t="shared" si="84"/>
        <v>1498.2188815551019</v>
      </c>
      <c r="N72" s="15">
        <f t="shared" si="85"/>
        <v>2.2977157191777842E-2</v>
      </c>
      <c r="O72" s="15">
        <f t="shared" si="86"/>
        <v>2.8581901161516488E-2</v>
      </c>
      <c r="P72" s="15">
        <f t="shared" si="87"/>
        <v>2.6086247913399196E-2</v>
      </c>
      <c r="Q72" s="5">
        <f t="shared" si="88"/>
        <v>6845.1778926481211</v>
      </c>
      <c r="R72" s="5">
        <f t="shared" si="89"/>
        <v>7170.5646073219659</v>
      </c>
      <c r="S72" s="5">
        <f t="shared" si="90"/>
        <v>3204.8671417977298</v>
      </c>
      <c r="T72" s="5">
        <f t="shared" si="91"/>
        <v>118.35808624908314</v>
      </c>
      <c r="U72" s="5">
        <f t="shared" si="92"/>
        <v>492.62063301406545</v>
      </c>
      <c r="V72" s="5">
        <f t="shared" si="93"/>
        <v>561.89300205351333</v>
      </c>
      <c r="W72" s="15">
        <f t="shared" si="94"/>
        <v>-1.0734613539272964E-2</v>
      </c>
      <c r="X72" s="15">
        <f t="shared" si="95"/>
        <v>-1.217998157191269E-2</v>
      </c>
      <c r="Y72" s="15">
        <f t="shared" si="96"/>
        <v>-9.7425357312937999E-3</v>
      </c>
      <c r="Z72" s="5">
        <f t="shared" si="115"/>
        <v>14646.790082572103</v>
      </c>
      <c r="AA72" s="5">
        <f t="shared" si="116"/>
        <v>20316.957037646727</v>
      </c>
      <c r="AB72" s="5">
        <f t="shared" si="117"/>
        <v>8591.6910915959143</v>
      </c>
      <c r="AC72" s="16">
        <f t="shared" si="100"/>
        <v>2.169306795097631</v>
      </c>
      <c r="AD72" s="16">
        <f t="shared" si="101"/>
        <v>2.8891240726922467</v>
      </c>
      <c r="AE72" s="16">
        <f t="shared" si="102"/>
        <v>2.7437667791525868</v>
      </c>
      <c r="AF72" s="15">
        <f t="shared" si="103"/>
        <v>-4.0504037456468023E-3</v>
      </c>
      <c r="AG72" s="15">
        <f t="shared" si="104"/>
        <v>2.9673830763510267E-4</v>
      </c>
      <c r="AH72" s="15">
        <f t="shared" si="105"/>
        <v>9.7937136394747881E-3</v>
      </c>
      <c r="AI72" s="1">
        <f t="shared" si="63"/>
        <v>90180.512205747451</v>
      </c>
      <c r="AJ72" s="1">
        <f t="shared" si="64"/>
        <v>21381.52574215427</v>
      </c>
      <c r="AK72" s="1">
        <f t="shared" si="65"/>
        <v>8244.5090904458411</v>
      </c>
      <c r="AL72" s="14">
        <f t="shared" si="106"/>
        <v>20.60406498981293</v>
      </c>
      <c r="AM72" s="14">
        <f t="shared" si="107"/>
        <v>3.4304106778474308</v>
      </c>
      <c r="AN72" s="14">
        <f t="shared" si="108"/>
        <v>1.2780815497829499</v>
      </c>
      <c r="AO72" s="11">
        <f t="shared" si="109"/>
        <v>1.755801368520921E-2</v>
      </c>
      <c r="AP72" s="11">
        <f t="shared" si="110"/>
        <v>2.2118466378124629E-2</v>
      </c>
      <c r="AQ72" s="11">
        <f t="shared" si="111"/>
        <v>2.0064239786660911E-2</v>
      </c>
      <c r="AR72" s="1">
        <f t="shared" si="118"/>
        <v>57834.47594989436</v>
      </c>
      <c r="AS72" s="1">
        <f t="shared" si="119"/>
        <v>14555.956707394409</v>
      </c>
      <c r="AT72" s="1">
        <f t="shared" si="120"/>
        <v>5703.6964868491204</v>
      </c>
      <c r="AU72" s="1">
        <f t="shared" si="69"/>
        <v>11566.895189978874</v>
      </c>
      <c r="AV72" s="1">
        <f t="shared" si="70"/>
        <v>2911.1913414788819</v>
      </c>
      <c r="AW72" s="1">
        <f t="shared" si="71"/>
        <v>1140.739297369824</v>
      </c>
      <c r="AX72" s="2">
        <v>0</v>
      </c>
      <c r="AY72" s="2">
        <v>0</v>
      </c>
      <c r="AZ72" s="2">
        <v>0</v>
      </c>
      <c r="BA72" s="2">
        <f t="shared" si="123"/>
        <v>0</v>
      </c>
      <c r="BB72" s="2">
        <f t="shared" si="129"/>
        <v>0</v>
      </c>
      <c r="BC72" s="2">
        <f t="shared" si="124"/>
        <v>0</v>
      </c>
      <c r="BD72" s="2">
        <f t="shared" si="125"/>
        <v>0</v>
      </c>
      <c r="BE72" s="2">
        <f t="shared" si="126"/>
        <v>0</v>
      </c>
      <c r="BF72" s="2">
        <f t="shared" si="127"/>
        <v>0</v>
      </c>
      <c r="BG72" s="2">
        <f t="shared" si="128"/>
        <v>0</v>
      </c>
      <c r="BH72" s="2">
        <f t="shared" si="130"/>
        <v>0</v>
      </c>
      <c r="BI72" s="2">
        <f t="shared" si="131"/>
        <v>0</v>
      </c>
      <c r="BJ72" s="2">
        <f t="shared" si="132"/>
        <v>0</v>
      </c>
      <c r="BK72" s="11">
        <f t="shared" si="133"/>
        <v>5.1590147501066469E-2</v>
      </c>
      <c r="BL72" s="17">
        <f t="shared" si="121"/>
        <v>0.55408587218496286</v>
      </c>
      <c r="BM72" s="17">
        <f t="shared" si="122"/>
        <v>0.58467928908643718</v>
      </c>
      <c r="BN72" s="12">
        <f>(BN$3*temperature!$I182+BN$4*temperature!$I182^2+BN$5*temperature!$I182^6)</f>
        <v>3.740004524865733</v>
      </c>
      <c r="BO72" s="12">
        <f>(BO$3*temperature!$I182+BO$4*temperature!$I182^2+BO$5*temperature!$I182^6)</f>
        <v>1.7552164507892654</v>
      </c>
      <c r="BP72" s="12">
        <f>(BP$3*temperature!$I182+BP$4*temperature!$I182^2+BP$5*temperature!$I182^6)</f>
        <v>0.40211086140451657</v>
      </c>
      <c r="BQ72" s="12">
        <f>(BQ$3*temperature!$M182+BQ$4*temperature!$M182^2)</f>
        <v>3.7400042718511202</v>
      </c>
      <c r="BR72" s="12">
        <f>(BR$3*temperature!$M182+BR$4*temperature!$M182^2)</f>
        <v>1.7552151826135725</v>
      </c>
      <c r="BS72" s="12">
        <f>(BS$3*temperature!$M182+BS$4*temperature!$M182^2)</f>
        <v>0.40210896104732852</v>
      </c>
      <c r="BT72" s="18">
        <f>BQ72-BN72</f>
        <v>-2.5301461281657112E-7</v>
      </c>
      <c r="BU72" s="18">
        <f>BR72-BO72</f>
        <v>-1.2681756929033838E-6</v>
      </c>
      <c r="BV72" s="18">
        <f>BS72-BP72</f>
        <v>-1.9003571880560344E-6</v>
      </c>
      <c r="BW72" s="18">
        <f>SUMPRODUCT(BT72:BV72,AR72:AT72)/100</f>
        <v>-4.3931538640457052E-4</v>
      </c>
      <c r="BX72" s="18">
        <f>BW72*BL72</f>
        <v>-2.4341844904025042E-4</v>
      </c>
      <c r="BY72" s="18">
        <f>BW72*BM72</f>
        <v>-2.5685860780775774E-4</v>
      </c>
    </row>
    <row r="73" spans="1:77">
      <c r="A73" s="2">
        <f t="shared" si="72"/>
        <v>2027</v>
      </c>
      <c r="B73" s="5">
        <f t="shared" si="73"/>
        <v>1128.0021437847611</v>
      </c>
      <c r="C73" s="5">
        <f t="shared" si="74"/>
        <v>2779.7392599383193</v>
      </c>
      <c r="D73" s="5">
        <f t="shared" si="75"/>
        <v>3833.283421383102</v>
      </c>
      <c r="E73" s="15">
        <f t="shared" si="76"/>
        <v>1.7176285965187768E-3</v>
      </c>
      <c r="F73" s="15">
        <f t="shared" si="77"/>
        <v>3.3838435115531181E-3</v>
      </c>
      <c r="G73" s="15">
        <f t="shared" si="78"/>
        <v>6.9079961582862509E-3</v>
      </c>
      <c r="H73" s="5">
        <f t="shared" si="79"/>
        <v>59248.150417690136</v>
      </c>
      <c r="I73" s="5">
        <f t="shared" si="80"/>
        <v>15017.786784231252</v>
      </c>
      <c r="J73" s="5">
        <f t="shared" si="81"/>
        <v>5891.1908034508551</v>
      </c>
      <c r="K73" s="5">
        <f t="shared" si="82"/>
        <v>52524.85621959556</v>
      </c>
      <c r="L73" s="5">
        <f t="shared" si="83"/>
        <v>5402.5882933223338</v>
      </c>
      <c r="M73" s="5">
        <f t="shared" si="84"/>
        <v>1536.8523941089729</v>
      </c>
      <c r="N73" s="15">
        <f t="shared" si="85"/>
        <v>2.2686859797954817E-2</v>
      </c>
      <c r="O73" s="15">
        <f t="shared" si="86"/>
        <v>2.8248477543051154E-2</v>
      </c>
      <c r="P73" s="15">
        <f t="shared" si="87"/>
        <v>2.5786293998491638E-2</v>
      </c>
      <c r="Q73" s="5">
        <f t="shared" si="88"/>
        <v>6937.2212445107552</v>
      </c>
      <c r="R73" s="5">
        <f t="shared" si="89"/>
        <v>7307.9632559713746</v>
      </c>
      <c r="S73" s="5">
        <f t="shared" si="90"/>
        <v>3277.968960443638</v>
      </c>
      <c r="T73" s="5">
        <f t="shared" si="91"/>
        <v>117.0875579339513</v>
      </c>
      <c r="U73" s="5">
        <f t="shared" si="92"/>
        <v>486.62052278201014</v>
      </c>
      <c r="V73" s="5">
        <f t="shared" si="93"/>
        <v>556.41873940384301</v>
      </c>
      <c r="W73" s="15">
        <f t="shared" si="94"/>
        <v>-1.0734613539272964E-2</v>
      </c>
      <c r="X73" s="15">
        <f t="shared" si="95"/>
        <v>-1.217998157191269E-2</v>
      </c>
      <c r="Y73" s="15">
        <f t="shared" si="96"/>
        <v>-9.7425357312937999E-3</v>
      </c>
      <c r="Z73" s="5">
        <f t="shared" si="115"/>
        <v>14789.145292626581</v>
      </c>
      <c r="AA73" s="5">
        <f t="shared" si="116"/>
        <v>20722.79824571365</v>
      </c>
      <c r="AB73" s="5">
        <f t="shared" si="117"/>
        <v>8879.5281150829815</v>
      </c>
      <c r="AC73" s="16">
        <f t="shared" si="100"/>
        <v>2.1605202267293104</v>
      </c>
      <c r="AD73" s="16">
        <f t="shared" si="101"/>
        <v>2.8899813864801254</v>
      </c>
      <c r="AE73" s="16">
        <f t="shared" si="102"/>
        <v>2.7706384452811115</v>
      </c>
      <c r="AF73" s="15">
        <f t="shared" si="103"/>
        <v>-4.0504037456468023E-3</v>
      </c>
      <c r="AG73" s="15">
        <f t="shared" si="104"/>
        <v>2.9673830763510267E-4</v>
      </c>
      <c r="AH73" s="15">
        <f t="shared" si="105"/>
        <v>9.7937136394747881E-3</v>
      </c>
      <c r="AI73" s="1">
        <f t="shared" si="63"/>
        <v>92729.356175151595</v>
      </c>
      <c r="AJ73" s="1">
        <f t="shared" si="64"/>
        <v>22154.564509417727</v>
      </c>
      <c r="AK73" s="1">
        <f t="shared" si="65"/>
        <v>8560.7974787710809</v>
      </c>
      <c r="AL73" s="14">
        <f t="shared" si="106"/>
        <v>20.962213780324387</v>
      </c>
      <c r="AM73" s="14">
        <f t="shared" si="107"/>
        <v>3.5055273468561481</v>
      </c>
      <c r="AN73" s="14">
        <f t="shared" si="108"/>
        <v>1.3034688471178848</v>
      </c>
      <c r="AO73" s="11">
        <f t="shared" si="109"/>
        <v>1.7382433548357116E-2</v>
      </c>
      <c r="AP73" s="11">
        <f t="shared" si="110"/>
        <v>2.1897281714343381E-2</v>
      </c>
      <c r="AQ73" s="11">
        <f t="shared" si="111"/>
        <v>1.9863597388794303E-2</v>
      </c>
      <c r="AR73" s="1">
        <f t="shared" si="118"/>
        <v>59248.150417690136</v>
      </c>
      <c r="AS73" s="1">
        <f t="shared" si="119"/>
        <v>15017.786784231252</v>
      </c>
      <c r="AT73" s="1">
        <f t="shared" si="120"/>
        <v>5891.1908034508551</v>
      </c>
      <c r="AU73" s="1">
        <f t="shared" si="69"/>
        <v>11849.630083538028</v>
      </c>
      <c r="AV73" s="1">
        <f t="shared" si="70"/>
        <v>3003.5573568462505</v>
      </c>
      <c r="AW73" s="1">
        <f t="shared" si="71"/>
        <v>1178.2381606901711</v>
      </c>
      <c r="AX73" s="2">
        <v>0</v>
      </c>
      <c r="AY73" s="2">
        <v>0</v>
      </c>
      <c r="AZ73" s="2">
        <v>0</v>
      </c>
      <c r="BA73" s="2">
        <f t="shared" si="123"/>
        <v>0</v>
      </c>
      <c r="BB73" s="2">
        <f t="shared" si="129"/>
        <v>0</v>
      </c>
      <c r="BC73" s="2">
        <f t="shared" si="124"/>
        <v>0</v>
      </c>
      <c r="BD73" s="2">
        <f t="shared" si="125"/>
        <v>0</v>
      </c>
      <c r="BE73" s="2">
        <f t="shared" si="126"/>
        <v>0</v>
      </c>
      <c r="BF73" s="2">
        <f t="shared" si="127"/>
        <v>0</v>
      </c>
      <c r="BG73" s="2">
        <f t="shared" si="128"/>
        <v>0</v>
      </c>
      <c r="BH73" s="2">
        <f t="shared" si="130"/>
        <v>0</v>
      </c>
      <c r="BI73" s="2">
        <f t="shared" si="131"/>
        <v>0</v>
      </c>
      <c r="BJ73" s="2">
        <f t="shared" si="132"/>
        <v>0</v>
      </c>
      <c r="BK73" s="11">
        <f t="shared" si="133"/>
        <v>5.1430307362525046E-2</v>
      </c>
      <c r="BL73" s="17">
        <f t="shared" si="121"/>
        <v>0.52690287513786438</v>
      </c>
      <c r="BM73" s="17">
        <f t="shared" si="122"/>
        <v>0.55683741817755916</v>
      </c>
      <c r="BN73" s="12">
        <f>(BN$3*temperature!$I183+BN$4*temperature!$I183^2+BN$5*temperature!$I183^6)</f>
        <v>3.7331426405647274</v>
      </c>
      <c r="BO73" s="12">
        <f>(BO$3*temperature!$I183+BO$4*temperature!$I183^2+BO$5*temperature!$I183^6)</f>
        <v>1.7285955707878147</v>
      </c>
      <c r="BP73" s="12">
        <f>(BP$3*temperature!$I183+BP$4*temperature!$I183^2+BP$5*temperature!$I183^6)</f>
        <v>0.36323883160690507</v>
      </c>
      <c r="BQ73" s="12">
        <f>(BQ$3*temperature!$M183+BQ$4*temperature!$M183^2)</f>
        <v>3.7331421802882909</v>
      </c>
      <c r="BR73" s="12">
        <f>(BR$3*temperature!$M183+BR$4*temperature!$M183^2)</f>
        <v>1.7285940880499586</v>
      </c>
      <c r="BS73" s="12">
        <f>(BS$3*temperature!$M183+BS$4*temperature!$M183^2)</f>
        <v>0.36323671782227995</v>
      </c>
      <c r="BT73" s="18">
        <f>BQ73-BN73</f>
        <v>-4.6027643652024608E-7</v>
      </c>
      <c r="BU73" s="18">
        <f>BR73-BO73</f>
        <v>-1.4827378560511306E-6</v>
      </c>
      <c r="BV73" s="18">
        <f>BS73-BP73</f>
        <v>-2.1137846251129133E-6</v>
      </c>
      <c r="BW73" s="18">
        <f>SUMPRODUCT(BT73:BV73,AR73:AT73)/100</f>
        <v>-6.1990677067695003E-4</v>
      </c>
      <c r="BX73" s="18">
        <f>BW73*BL73</f>
        <v>-3.2663065978711373E-4</v>
      </c>
      <c r="BY73" s="18">
        <f>BW73*BM73</f>
        <v>-3.451872856945411E-4</v>
      </c>
    </row>
    <row r="74" spans="1:77">
      <c r="A74" s="2">
        <f t="shared" si="72"/>
        <v>2028</v>
      </c>
      <c r="B74" s="5">
        <f t="shared" si="73"/>
        <v>1129.8427580869054</v>
      </c>
      <c r="C74" s="5">
        <f t="shared" si="74"/>
        <v>2788.6751524639435</v>
      </c>
      <c r="D74" s="5">
        <f t="shared" si="75"/>
        <v>3858.4397131742121</v>
      </c>
      <c r="E74" s="15">
        <f t="shared" si="76"/>
        <v>1.6317471666928379E-3</v>
      </c>
      <c r="F74" s="15">
        <f t="shared" si="77"/>
        <v>3.2146513359754621E-3</v>
      </c>
      <c r="G74" s="15">
        <f t="shared" si="78"/>
        <v>6.5625963503719376E-3</v>
      </c>
      <c r="H74" s="5">
        <f t="shared" si="79"/>
        <v>60674.081121489726</v>
      </c>
      <c r="I74" s="5">
        <f t="shared" si="80"/>
        <v>15486.657627428216</v>
      </c>
      <c r="J74" s="5">
        <f t="shared" si="81"/>
        <v>6080.9816972895087</v>
      </c>
      <c r="K74" s="5">
        <f t="shared" si="82"/>
        <v>53701.349756160307</v>
      </c>
      <c r="L74" s="5">
        <f t="shared" si="83"/>
        <v>5553.4104120176653</v>
      </c>
      <c r="M74" s="5">
        <f t="shared" si="84"/>
        <v>1576.020917607362</v>
      </c>
      <c r="N74" s="15">
        <f t="shared" si="85"/>
        <v>2.2398795946172001E-2</v>
      </c>
      <c r="O74" s="15">
        <f t="shared" si="86"/>
        <v>2.7916641155453226E-2</v>
      </c>
      <c r="P74" s="15">
        <f t="shared" si="87"/>
        <v>2.5486197404857469E-2</v>
      </c>
      <c r="Q74" s="5">
        <f t="shared" si="88"/>
        <v>7027.9193617127603</v>
      </c>
      <c r="R74" s="5">
        <f t="shared" si="89"/>
        <v>7444.3355619342947</v>
      </c>
      <c r="S74" s="5">
        <f t="shared" si="90"/>
        <v>3350.6075975746858</v>
      </c>
      <c r="T74" s="5">
        <f t="shared" si="91"/>
        <v>115.8306682492731</v>
      </c>
      <c r="U74" s="5">
        <f t="shared" si="92"/>
        <v>480.69349378201076</v>
      </c>
      <c r="V74" s="5">
        <f t="shared" si="93"/>
        <v>550.9978099536396</v>
      </c>
      <c r="W74" s="15">
        <f t="shared" si="94"/>
        <v>-1.0734613539272964E-2</v>
      </c>
      <c r="X74" s="15">
        <f t="shared" si="95"/>
        <v>-1.217998157191269E-2</v>
      </c>
      <c r="Y74" s="15">
        <f t="shared" si="96"/>
        <v>-9.7425357312937999E-3</v>
      </c>
      <c r="Z74" s="5">
        <f t="shared" si="115"/>
        <v>14927.299337114209</v>
      </c>
      <c r="AA74" s="5">
        <f t="shared" si="116"/>
        <v>21126.144859628705</v>
      </c>
      <c r="AB74" s="5">
        <f t="shared" si="117"/>
        <v>9171.0139859745159</v>
      </c>
      <c r="AC74" s="16">
        <f t="shared" si="100"/>
        <v>2.1517692475104204</v>
      </c>
      <c r="AD74" s="16">
        <f t="shared" si="101"/>
        <v>2.8908389546658464</v>
      </c>
      <c r="AE74" s="16">
        <f t="shared" si="102"/>
        <v>2.7977732848127141</v>
      </c>
      <c r="AF74" s="15">
        <f t="shared" si="103"/>
        <v>-4.0504037456468023E-3</v>
      </c>
      <c r="AG74" s="15">
        <f t="shared" si="104"/>
        <v>2.9673830763510267E-4</v>
      </c>
      <c r="AH74" s="15">
        <f t="shared" si="105"/>
        <v>9.7937136394747881E-3</v>
      </c>
      <c r="AI74" s="1">
        <f t="shared" si="63"/>
        <v>95306.050641174457</v>
      </c>
      <c r="AJ74" s="1">
        <f t="shared" si="64"/>
        <v>22942.665415322204</v>
      </c>
      <c r="AK74" s="1">
        <f t="shared" si="65"/>
        <v>8882.9558915841444</v>
      </c>
      <c r="AL74" s="14">
        <f t="shared" si="106"/>
        <v>21.322944325506704</v>
      </c>
      <c r="AM74" s="14">
        <f t="shared" si="107"/>
        <v>3.5815212515288772</v>
      </c>
      <c r="AN74" s="14">
        <f t="shared" si="108"/>
        <v>1.3291015117019904</v>
      </c>
      <c r="AO74" s="11">
        <f t="shared" si="109"/>
        <v>1.7208609212873545E-2</v>
      </c>
      <c r="AP74" s="11">
        <f t="shared" si="110"/>
        <v>2.1678308897199947E-2</v>
      </c>
      <c r="AQ74" s="11">
        <f t="shared" si="111"/>
        <v>1.9664961414906361E-2</v>
      </c>
      <c r="AR74" s="1">
        <f t="shared" si="118"/>
        <v>60674.081121489726</v>
      </c>
      <c r="AS74" s="1">
        <f t="shared" si="119"/>
        <v>15486.657627428216</v>
      </c>
      <c r="AT74" s="1">
        <f t="shared" si="120"/>
        <v>6080.9816972895087</v>
      </c>
      <c r="AU74" s="1">
        <f t="shared" si="69"/>
        <v>12134.816224297945</v>
      </c>
      <c r="AV74" s="1">
        <f t="shared" si="70"/>
        <v>3097.3315254856434</v>
      </c>
      <c r="AW74" s="1">
        <f t="shared" si="71"/>
        <v>1216.1963394579018</v>
      </c>
      <c r="AX74" s="2">
        <v>0</v>
      </c>
      <c r="AY74" s="2">
        <v>0</v>
      </c>
      <c r="AZ74" s="2">
        <v>0</v>
      </c>
      <c r="BA74" s="2">
        <f t="shared" si="123"/>
        <v>0</v>
      </c>
      <c r="BB74" s="2">
        <f t="shared" si="129"/>
        <v>0</v>
      </c>
      <c r="BC74" s="2">
        <f t="shared" si="124"/>
        <v>0</v>
      </c>
      <c r="BD74" s="2">
        <f t="shared" si="125"/>
        <v>0</v>
      </c>
      <c r="BE74" s="2">
        <f t="shared" si="126"/>
        <v>0</v>
      </c>
      <c r="BF74" s="2">
        <f t="shared" si="127"/>
        <v>0</v>
      </c>
      <c r="BG74" s="2">
        <f t="shared" si="128"/>
        <v>0</v>
      </c>
      <c r="BH74" s="2">
        <f t="shared" si="130"/>
        <v>0</v>
      </c>
      <c r="BI74" s="2">
        <f t="shared" si="131"/>
        <v>0</v>
      </c>
      <c r="BJ74" s="2">
        <f t="shared" si="132"/>
        <v>0</v>
      </c>
      <c r="BK74" s="11">
        <f t="shared" si="133"/>
        <v>5.1265747905085507E-2</v>
      </c>
      <c r="BL74" s="17">
        <f t="shared" si="121"/>
        <v>0.50112962452031762</v>
      </c>
      <c r="BM74" s="17">
        <f t="shared" si="122"/>
        <v>0.5303213506452944</v>
      </c>
      <c r="BN74" s="12">
        <f>(BN$3*temperature!$I184+BN$4*temperature!$I184^2+BN$5*temperature!$I184^6)</f>
        <v>3.7224539632821445</v>
      </c>
      <c r="BO74" s="12">
        <f>(BO$3*temperature!$I184+BO$4*temperature!$I184^2+BO$5*temperature!$I184^6)</f>
        <v>1.6988177914067459</v>
      </c>
      <c r="BP74" s="12">
        <f>(BP$3*temperature!$I184+BP$4*temperature!$I184^2+BP$5*temperature!$I184^6)</f>
        <v>0.32173750826117775</v>
      </c>
      <c r="BQ74" s="12">
        <f>(BQ$3*temperature!$M184+BQ$4*temperature!$M184^2)</f>
        <v>3.7224532743820165</v>
      </c>
      <c r="BR74" s="12">
        <f>(BR$3*temperature!$M184+BR$4*temperature!$M184^2)</f>
        <v>1.6988160826724998</v>
      </c>
      <c r="BS74" s="12">
        <f>(BS$3*temperature!$M184+BS$4*temperature!$M184^2)</f>
        <v>0.32173517645634986</v>
      </c>
      <c r="BT74" s="18">
        <f>BQ74-BN74</f>
        <v>-6.8890012805411516E-7</v>
      </c>
      <c r="BU74" s="18">
        <f>BR74-BO74</f>
        <v>-1.7087342460975208E-6</v>
      </c>
      <c r="BV74" s="18">
        <f>BS74-BP74</f>
        <v>-2.3318048278930803E-6</v>
      </c>
      <c r="BW74" s="18">
        <f>SUMPRODUCT(BT74:BV74,AR74:AT74)/100</f>
        <v>-8.2440626979803143E-4</v>
      </c>
      <c r="BX74" s="18">
        <f>BW74*BL74</f>
        <v>-4.1313440443608315E-4</v>
      </c>
      <c r="BY74" s="18">
        <f>BW74*BM74</f>
        <v>-4.3720024647974102E-4</v>
      </c>
    </row>
    <row r="75" spans="1:77">
      <c r="A75" s="2">
        <f t="shared" si="72"/>
        <v>2029</v>
      </c>
      <c r="B75" s="5">
        <f t="shared" si="73"/>
        <v>1131.5941949202563</v>
      </c>
      <c r="C75" s="5">
        <f t="shared" si="74"/>
        <v>2797.1915398531901</v>
      </c>
      <c r="D75" s="5">
        <f t="shared" si="75"/>
        <v>3882.4950264350286</v>
      </c>
      <c r="E75" s="15">
        <f t="shared" si="76"/>
        <v>1.5501598083581959E-3</v>
      </c>
      <c r="F75" s="15">
        <f t="shared" si="77"/>
        <v>3.053918769176689E-3</v>
      </c>
      <c r="G75" s="15">
        <f t="shared" si="78"/>
        <v>6.2344665328533406E-3</v>
      </c>
      <c r="H75" s="5">
        <f t="shared" si="79"/>
        <v>62111.885980808896</v>
      </c>
      <c r="I75" s="5">
        <f t="shared" si="80"/>
        <v>15962.478359346687</v>
      </c>
      <c r="J75" s="5">
        <f t="shared" si="81"/>
        <v>6273.0053709933209</v>
      </c>
      <c r="K75" s="5">
        <f t="shared" si="82"/>
        <v>54888.834053435501</v>
      </c>
      <c r="L75" s="5">
        <f t="shared" si="83"/>
        <v>5706.6089797284576</v>
      </c>
      <c r="M75" s="5">
        <f t="shared" si="84"/>
        <v>1615.7149792290393</v>
      </c>
      <c r="N75" s="15">
        <f t="shared" si="85"/>
        <v>2.2112745818627655E-2</v>
      </c>
      <c r="O75" s="15">
        <f t="shared" si="86"/>
        <v>2.7586394007413473E-2</v>
      </c>
      <c r="P75" s="15">
        <f t="shared" si="87"/>
        <v>2.5186253036500794E-2</v>
      </c>
      <c r="Q75" s="5">
        <f t="shared" si="88"/>
        <v>7117.2314981370391</v>
      </c>
      <c r="R75" s="5">
        <f t="shared" si="89"/>
        <v>7579.6017687616641</v>
      </c>
      <c r="S75" s="5">
        <f t="shared" si="90"/>
        <v>3422.7380016771813</v>
      </c>
      <c r="T75" s="5">
        <f t="shared" si="91"/>
        <v>114.58727078962141</v>
      </c>
      <c r="U75" s="5">
        <f t="shared" si="92"/>
        <v>474.83865588600753</v>
      </c>
      <c r="V75" s="5">
        <f t="shared" si="93"/>
        <v>545.62969410230164</v>
      </c>
      <c r="W75" s="15">
        <f t="shared" si="94"/>
        <v>-1.0734613539272964E-2</v>
      </c>
      <c r="X75" s="15">
        <f t="shared" si="95"/>
        <v>-1.217998157191269E-2</v>
      </c>
      <c r="Y75" s="15">
        <f t="shared" si="96"/>
        <v>-9.7425357312937999E-3</v>
      </c>
      <c r="Z75" s="5">
        <f t="shared" si="115"/>
        <v>15061.208684824987</v>
      </c>
      <c r="AA75" s="5">
        <f t="shared" si="116"/>
        <v>21526.761153770545</v>
      </c>
      <c r="AB75" s="5">
        <f t="shared" si="117"/>
        <v>9466.0490506889801</v>
      </c>
      <c r="AC75" s="16">
        <f t="shared" si="100"/>
        <v>2.1430537132905365</v>
      </c>
      <c r="AD75" s="16">
        <f t="shared" si="101"/>
        <v>2.8916967773248996</v>
      </c>
      <c r="AE75" s="16">
        <f t="shared" si="102"/>
        <v>2.8251738751923425</v>
      </c>
      <c r="AF75" s="15">
        <f t="shared" si="103"/>
        <v>-4.0504037456468023E-3</v>
      </c>
      <c r="AG75" s="15">
        <f t="shared" si="104"/>
        <v>2.9673830763510267E-4</v>
      </c>
      <c r="AH75" s="15">
        <f t="shared" si="105"/>
        <v>9.7937136394747881E-3</v>
      </c>
      <c r="AI75" s="1">
        <f t="shared" si="63"/>
        <v>97910.261801354965</v>
      </c>
      <c r="AJ75" s="1">
        <f t="shared" si="64"/>
        <v>23745.730399275628</v>
      </c>
      <c r="AK75" s="1">
        <f t="shared" si="65"/>
        <v>9210.8566418836326</v>
      </c>
      <c r="AL75" s="14">
        <f t="shared" si="106"/>
        <v>21.686213159510551</v>
      </c>
      <c r="AM75" s="14">
        <f t="shared" si="107"/>
        <v>3.6583861623012814</v>
      </c>
      <c r="AN75" s="14">
        <f t="shared" si="108"/>
        <v>1.3549768743466626</v>
      </c>
      <c r="AO75" s="11">
        <f t="shared" si="109"/>
        <v>1.7036523120744808E-2</v>
      </c>
      <c r="AP75" s="11">
        <f t="shared" si="110"/>
        <v>2.1461525808227949E-2</v>
      </c>
      <c r="AQ75" s="11">
        <f t="shared" si="111"/>
        <v>1.9468311800757296E-2</v>
      </c>
      <c r="AR75" s="1">
        <f t="shared" si="118"/>
        <v>62111.885980808896</v>
      </c>
      <c r="AS75" s="1">
        <f t="shared" si="119"/>
        <v>15962.478359346687</v>
      </c>
      <c r="AT75" s="1">
        <f t="shared" si="120"/>
        <v>6273.0053709933209</v>
      </c>
      <c r="AU75" s="1">
        <f t="shared" si="69"/>
        <v>12422.37719616178</v>
      </c>
      <c r="AV75" s="1">
        <f t="shared" si="70"/>
        <v>3192.4956718693375</v>
      </c>
      <c r="AW75" s="1">
        <f t="shared" si="71"/>
        <v>1254.6010741986643</v>
      </c>
      <c r="AX75" s="2">
        <v>0</v>
      </c>
      <c r="AY75" s="2">
        <v>0</v>
      </c>
      <c r="AZ75" s="2">
        <v>0</v>
      </c>
      <c r="BA75" s="2">
        <f t="shared" si="123"/>
        <v>0</v>
      </c>
      <c r="BB75" s="2">
        <f t="shared" si="129"/>
        <v>0</v>
      </c>
      <c r="BC75" s="2">
        <f t="shared" si="124"/>
        <v>0</v>
      </c>
      <c r="BD75" s="2">
        <f t="shared" si="125"/>
        <v>0</v>
      </c>
      <c r="BE75" s="2">
        <f t="shared" si="126"/>
        <v>0</v>
      </c>
      <c r="BF75" s="2">
        <f t="shared" si="127"/>
        <v>0</v>
      </c>
      <c r="BG75" s="2">
        <f t="shared" si="128"/>
        <v>0</v>
      </c>
      <c r="BH75" s="2">
        <f t="shared" si="130"/>
        <v>0</v>
      </c>
      <c r="BI75" s="2">
        <f t="shared" si="131"/>
        <v>0</v>
      </c>
      <c r="BJ75" s="2">
        <f t="shared" si="132"/>
        <v>0</v>
      </c>
      <c r="BK75" s="11">
        <f t="shared" si="133"/>
        <v>5.1096627352399143E-2</v>
      </c>
      <c r="BL75" s="17">
        <f t="shared" si="121"/>
        <v>0.47669166956019055</v>
      </c>
      <c r="BM75" s="17">
        <f t="shared" si="122"/>
        <v>0.50506795299551843</v>
      </c>
      <c r="BN75" s="12">
        <f>(BN$3*temperature!$I185+BN$4*temperature!$I185^2+BN$5*temperature!$I185^6)</f>
        <v>3.707770403418726</v>
      </c>
      <c r="BO75" s="12">
        <f>(BO$3*temperature!$I185+BO$4*temperature!$I185^2+BO$5*temperature!$I185^6)</f>
        <v>1.665761014585633</v>
      </c>
      <c r="BP75" s="12">
        <f>(BP$3*temperature!$I185+BP$4*temperature!$I185^2+BP$5*temperature!$I185^6)</f>
        <v>0.27751839910497766</v>
      </c>
      <c r="BQ75" s="12">
        <f>(BQ$3*temperature!$M185+BQ$4*temperature!$M185^2)</f>
        <v>3.7077694661637191</v>
      </c>
      <c r="BR75" s="12">
        <f>(BR$3*temperature!$M185+BR$4*temperature!$M185^2)</f>
        <v>1.6657590693827982</v>
      </c>
      <c r="BS75" s="12">
        <f>(BS$3*temperature!$M185+BS$4*temperature!$M185^2)</f>
        <v>0.27751584518311789</v>
      </c>
      <c r="BT75" s="18">
        <f>BQ75-BN75</f>
        <v>-9.3725500693864205E-7</v>
      </c>
      <c r="BU75" s="18">
        <f>BR75-BO75</f>
        <v>-1.9452028348077022E-6</v>
      </c>
      <c r="BV75" s="18">
        <f>BS75-BP75</f>
        <v>-2.5539218597714353E-6</v>
      </c>
      <c r="BW75" s="18">
        <f>SUMPRODUCT(BT75:BV75,AR75:AT75)/100</f>
        <v>-1.0528569982451643E-3</v>
      </c>
      <c r="BX75" s="18">
        <f>BW75*BL75</f>
        <v>-5.0188816030161793E-4</v>
      </c>
      <c r="BY75" s="18">
        <f>BW75*BM75</f>
        <v>-5.317643289006913E-4</v>
      </c>
    </row>
    <row r="76" spans="1:77">
      <c r="A76" s="2">
        <f t="shared" si="72"/>
        <v>2030</v>
      </c>
      <c r="B76" s="5">
        <f t="shared" si="73"/>
        <v>1133.2606391685763</v>
      </c>
      <c r="C76" s="5">
        <f t="shared" si="74"/>
        <v>2805.3068158105034</v>
      </c>
      <c r="D76" s="5">
        <f t="shared" si="75"/>
        <v>3905.4900474759938</v>
      </c>
      <c r="E76" s="15">
        <f t="shared" si="76"/>
        <v>1.472651817940286E-3</v>
      </c>
      <c r="F76" s="15">
        <f t="shared" si="77"/>
        <v>2.9012228307178545E-3</v>
      </c>
      <c r="G76" s="15">
        <f t="shared" si="78"/>
        <v>5.9227432062106729E-3</v>
      </c>
      <c r="H76" s="5">
        <f t="shared" si="79"/>
        <v>63561.16184952527</v>
      </c>
      <c r="I76" s="5">
        <f t="shared" si="80"/>
        <v>16445.152366893741</v>
      </c>
      <c r="J76" s="5">
        <f t="shared" si="81"/>
        <v>6467.1978771755912</v>
      </c>
      <c r="K76" s="5">
        <f t="shared" si="82"/>
        <v>56086.975628269691</v>
      </c>
      <c r="L76" s="5">
        <f t="shared" si="83"/>
        <v>5862.1582046605636</v>
      </c>
      <c r="M76" s="5">
        <f t="shared" si="84"/>
        <v>1655.9248131627312</v>
      </c>
      <c r="N76" s="15">
        <f t="shared" si="85"/>
        <v>2.1828512037034287E-2</v>
      </c>
      <c r="O76" s="15">
        <f t="shared" si="86"/>
        <v>2.7257733180013233E-2</v>
      </c>
      <c r="P76" s="15">
        <f t="shared" si="87"/>
        <v>2.4886712353733742E-2</v>
      </c>
      <c r="Q76" s="5">
        <f t="shared" si="88"/>
        <v>7205.1166530709515</v>
      </c>
      <c r="R76" s="5">
        <f t="shared" si="89"/>
        <v>7713.6830781604876</v>
      </c>
      <c r="S76" s="5">
        <f t="shared" si="90"/>
        <v>3494.3167603571551</v>
      </c>
      <c r="T76" s="5">
        <f t="shared" si="91"/>
        <v>113.35722072117481</v>
      </c>
      <c r="U76" s="5">
        <f t="shared" si="92"/>
        <v>469.05512980768418</v>
      </c>
      <c r="V76" s="5">
        <f t="shared" si="93"/>
        <v>540.31387731145503</v>
      </c>
      <c r="W76" s="15">
        <f t="shared" si="94"/>
        <v>-1.0734613539272964E-2</v>
      </c>
      <c r="X76" s="15">
        <f t="shared" si="95"/>
        <v>-1.217998157191269E-2</v>
      </c>
      <c r="Y76" s="15">
        <f t="shared" si="96"/>
        <v>-9.7425357312937999E-3</v>
      </c>
      <c r="Z76" s="5">
        <f t="shared" si="115"/>
        <v>15190.830164225061</v>
      </c>
      <c r="AA76" s="5">
        <f t="shared" si="116"/>
        <v>21924.413891656925</v>
      </c>
      <c r="AB76" s="5">
        <f t="shared" si="117"/>
        <v>9764.5335297717902</v>
      </c>
      <c r="AC76" s="16">
        <f t="shared" si="100"/>
        <v>2.1343734805031023</v>
      </c>
      <c r="AD76" s="16">
        <f t="shared" si="101"/>
        <v>2.892554854532797</v>
      </c>
      <c r="AE76" s="16">
        <f t="shared" si="102"/>
        <v>2.8528428191077015</v>
      </c>
      <c r="AF76" s="15">
        <f t="shared" si="103"/>
        <v>-4.0504037456468023E-3</v>
      </c>
      <c r="AG76" s="15">
        <f t="shared" si="104"/>
        <v>2.9673830763510267E-4</v>
      </c>
      <c r="AH76" s="15">
        <f t="shared" si="105"/>
        <v>9.7937136394747881E-3</v>
      </c>
      <c r="AI76" s="1">
        <f t="shared" si="63"/>
        <v>100541.61281738125</v>
      </c>
      <c r="AJ76" s="1">
        <f t="shared" si="64"/>
        <v>24563.6530312174</v>
      </c>
      <c r="AK76" s="1">
        <f t="shared" si="65"/>
        <v>9544.3720518939335</v>
      </c>
      <c r="AL76" s="14">
        <f t="shared" si="106"/>
        <v>22.051976254685016</v>
      </c>
      <c r="AM76" s="14">
        <f t="shared" si="107"/>
        <v>3.736115565849587</v>
      </c>
      <c r="AN76" s="14">
        <f t="shared" si="108"/>
        <v>1.3810921954965329</v>
      </c>
      <c r="AO76" s="11">
        <f t="shared" si="109"/>
        <v>1.686615788953736E-2</v>
      </c>
      <c r="AP76" s="11">
        <f t="shared" si="110"/>
        <v>2.1246910550145669E-2</v>
      </c>
      <c r="AQ76" s="11">
        <f t="shared" si="111"/>
        <v>1.9273628682749722E-2</v>
      </c>
      <c r="AR76" s="1">
        <f t="shared" si="118"/>
        <v>63561.16184952527</v>
      </c>
      <c r="AS76" s="1">
        <f t="shared" si="119"/>
        <v>16445.152366893741</v>
      </c>
      <c r="AT76" s="1">
        <f t="shared" si="120"/>
        <v>6467.1978771755912</v>
      </c>
      <c r="AU76" s="1">
        <f t="shared" si="69"/>
        <v>12712.232369905054</v>
      </c>
      <c r="AV76" s="1">
        <f t="shared" si="70"/>
        <v>3289.0304733787484</v>
      </c>
      <c r="AW76" s="1">
        <f t="shared" si="71"/>
        <v>1293.4395754351183</v>
      </c>
      <c r="AX76" s="2">
        <v>0</v>
      </c>
      <c r="AY76" s="2">
        <v>0</v>
      </c>
      <c r="AZ76" s="2">
        <v>0</v>
      </c>
      <c r="BA76" s="2">
        <f t="shared" si="123"/>
        <v>0</v>
      </c>
      <c r="BB76" s="2">
        <f t="shared" si="129"/>
        <v>0</v>
      </c>
      <c r="BC76" s="2">
        <f t="shared" si="124"/>
        <v>0</v>
      </c>
      <c r="BD76" s="2">
        <f t="shared" si="125"/>
        <v>0</v>
      </c>
      <c r="BE76" s="2">
        <f t="shared" si="126"/>
        <v>0</v>
      </c>
      <c r="BF76" s="2">
        <f t="shared" si="127"/>
        <v>0</v>
      </c>
      <c r="BG76" s="2">
        <f t="shared" si="128"/>
        <v>0</v>
      </c>
      <c r="BH76" s="2">
        <f t="shared" si="130"/>
        <v>0</v>
      </c>
      <c r="BI76" s="2">
        <f t="shared" si="131"/>
        <v>0</v>
      </c>
      <c r="BJ76" s="2">
        <f t="shared" si="132"/>
        <v>0</v>
      </c>
      <c r="BK76" s="11">
        <f t="shared" si="133"/>
        <v>5.0923106353557984E-2</v>
      </c>
      <c r="BL76" s="17">
        <f t="shared" si="121"/>
        <v>0.45351840844635405</v>
      </c>
      <c r="BM76" s="17">
        <f t="shared" si="122"/>
        <v>0.48101709809096993</v>
      </c>
      <c r="BN76" s="12">
        <f>(BN$3*temperature!$I186+BN$4*temperature!$I186^2+BN$5*temperature!$I186^6)</f>
        <v>3.6889232122812681</v>
      </c>
      <c r="BO76" s="12">
        <f>(BO$3*temperature!$I186+BO$4*temperature!$I186^2+BO$5*temperature!$I186^6)</f>
        <v>1.6293031256477297</v>
      </c>
      <c r="BP76" s="12">
        <f>(BP$3*temperature!$I186+BP$4*temperature!$I186^2+BP$5*temperature!$I186^6)</f>
        <v>0.23049341800953238</v>
      </c>
      <c r="BQ76" s="12">
        <f>(BQ$3*temperature!$M186+BQ$4*temperature!$M186^2)</f>
        <v>3.6889220084896692</v>
      </c>
      <c r="BR76" s="12">
        <f>(BR$3*temperature!$M186+BR$4*temperature!$M186^2)</f>
        <v>1.6293009344220928</v>
      </c>
      <c r="BS76" s="12">
        <f>(BS$3*temperature!$M186+BS$4*temperature!$M186^2)</f>
        <v>0.23049063835134254</v>
      </c>
      <c r="BT76" s="18">
        <f>BQ76-BN76</f>
        <v>-1.2037915988472037E-6</v>
      </c>
      <c r="BU76" s="18">
        <f>BR76-BO76</f>
        <v>-2.1912256369382987E-6</v>
      </c>
      <c r="BV76" s="18">
        <f>BS76-BP76</f>
        <v>-2.7796581898442696E-6</v>
      </c>
      <c r="BW76" s="18">
        <f>SUMPRODUCT(BT76:BV76,AR76:AT76)/100</f>
        <v>-1.3052603166175461E-3</v>
      </c>
      <c r="BX76" s="18">
        <f>BW76*BL76</f>
        <v>-5.9195958140057371E-4</v>
      </c>
      <c r="BY76" s="18">
        <f>BW76*BM76</f>
        <v>-6.2785252975267264E-4</v>
      </c>
    </row>
    <row r="77" spans="1:77">
      <c r="A77" s="2">
        <f t="shared" si="72"/>
        <v>2031</v>
      </c>
      <c r="B77" s="5">
        <f t="shared" si="73"/>
        <v>1134.8460925920244</v>
      </c>
      <c r="C77" s="5">
        <f t="shared" si="74"/>
        <v>2813.0386949826416</v>
      </c>
      <c r="D77" s="5">
        <f t="shared" si="75"/>
        <v>3927.4647013893245</v>
      </c>
      <c r="E77" s="15">
        <f t="shared" si="76"/>
        <v>1.3990192270432716E-3</v>
      </c>
      <c r="F77" s="15">
        <f t="shared" si="77"/>
        <v>2.7561616891819615E-3</v>
      </c>
      <c r="G77" s="15">
        <f t="shared" si="78"/>
        <v>5.6266060459001389E-3</v>
      </c>
      <c r="H77" s="5">
        <f t="shared" si="79"/>
        <v>65021.484622631782</v>
      </c>
      <c r="I77" s="5">
        <f t="shared" si="80"/>
        <v>16934.577185747101</v>
      </c>
      <c r="J77" s="5">
        <f t="shared" si="81"/>
        <v>6663.4950614916552</v>
      </c>
      <c r="K77" s="5">
        <f t="shared" si="82"/>
        <v>57295.420980056115</v>
      </c>
      <c r="L77" s="5">
        <f t="shared" si="83"/>
        <v>6020.0299469579813</v>
      </c>
      <c r="M77" s="5">
        <f t="shared" si="84"/>
        <v>1696.6403438672462</v>
      </c>
      <c r="N77" s="15">
        <f t="shared" si="85"/>
        <v>2.1545917536999859E-2</v>
      </c>
      <c r="O77" s="15">
        <f t="shared" si="86"/>
        <v>2.6930651952024487E-2</v>
      </c>
      <c r="P77" s="15">
        <f t="shared" si="87"/>
        <v>2.4587789482271472E-2</v>
      </c>
      <c r="Q77" s="5">
        <f t="shared" si="88"/>
        <v>7291.5336533486598</v>
      </c>
      <c r="R77" s="5">
        <f t="shared" si="89"/>
        <v>7846.5016578225595</v>
      </c>
      <c r="S77" s="5">
        <f t="shared" si="90"/>
        <v>3565.302033497569</v>
      </c>
      <c r="T77" s="5">
        <f t="shared" si="91"/>
        <v>112.14037476484694</v>
      </c>
      <c r="U77" s="5">
        <f t="shared" si="92"/>
        <v>463.34204697041548</v>
      </c>
      <c r="V77" s="5">
        <f t="shared" si="93"/>
        <v>535.04985005563424</v>
      </c>
      <c r="W77" s="15">
        <f t="shared" si="94"/>
        <v>-1.0734613539272964E-2</v>
      </c>
      <c r="X77" s="15">
        <f t="shared" si="95"/>
        <v>-1.217998157191269E-2</v>
      </c>
      <c r="Y77" s="15">
        <f t="shared" si="96"/>
        <v>-9.7425357312937999E-3</v>
      </c>
      <c r="Z77" s="5">
        <f t="shared" si="115"/>
        <v>15316.121139151459</v>
      </c>
      <c r="AA77" s="5">
        <f t="shared" si="116"/>
        <v>22318.872333790681</v>
      </c>
      <c r="AB77" s="5">
        <f t="shared" si="117"/>
        <v>10066.36742788035</v>
      </c>
      <c r="AC77" s="16">
        <f t="shared" si="100"/>
        <v>2.1257284061630632</v>
      </c>
      <c r="AD77" s="16">
        <f t="shared" si="101"/>
        <v>2.8934131863650729</v>
      </c>
      <c r="AE77" s="16">
        <f t="shared" si="102"/>
        <v>2.8807827447364742</v>
      </c>
      <c r="AF77" s="15">
        <f t="shared" si="103"/>
        <v>-4.0504037456468023E-3</v>
      </c>
      <c r="AG77" s="15">
        <f t="shared" si="104"/>
        <v>2.9673830763510267E-4</v>
      </c>
      <c r="AH77" s="15">
        <f t="shared" si="105"/>
        <v>9.7937136394747881E-3</v>
      </c>
      <c r="AI77" s="1">
        <f t="shared" si="63"/>
        <v>103199.68390554818</v>
      </c>
      <c r="AJ77" s="1">
        <f t="shared" si="64"/>
        <v>25396.318201474409</v>
      </c>
      <c r="AK77" s="1">
        <f t="shared" si="65"/>
        <v>9883.3744221396591</v>
      </c>
      <c r="AL77" s="14">
        <f t="shared" si="106"/>
        <v>22.42018904683998</v>
      </c>
      <c r="AM77" s="14">
        <f t="shared" si="107"/>
        <v>3.8147026699498738</v>
      </c>
      <c r="AN77" s="14">
        <f t="shared" si="108"/>
        <v>1.4074446670676504</v>
      </c>
      <c r="AO77" s="11">
        <f t="shared" si="109"/>
        <v>1.6697496310641987E-2</v>
      </c>
      <c r="AP77" s="11">
        <f t="shared" si="110"/>
        <v>2.1034441444644211E-2</v>
      </c>
      <c r="AQ77" s="11">
        <f t="shared" si="111"/>
        <v>1.9080892395922224E-2</v>
      </c>
      <c r="AR77" s="1">
        <f t="shared" si="118"/>
        <v>65021.484622631782</v>
      </c>
      <c r="AS77" s="1">
        <f t="shared" si="119"/>
        <v>16934.577185747101</v>
      </c>
      <c r="AT77" s="1">
        <f t="shared" si="120"/>
        <v>6663.4950614916552</v>
      </c>
      <c r="AU77" s="1">
        <f t="shared" si="69"/>
        <v>13004.296924526358</v>
      </c>
      <c r="AV77" s="1">
        <f t="shared" si="70"/>
        <v>3386.9154371494205</v>
      </c>
      <c r="AW77" s="1">
        <f t="shared" si="71"/>
        <v>1332.6990122983311</v>
      </c>
      <c r="AX77" s="2">
        <v>0</v>
      </c>
      <c r="AY77" s="2">
        <v>0</v>
      </c>
      <c r="AZ77" s="2">
        <v>0</v>
      </c>
      <c r="BA77" s="2">
        <f t="shared" si="123"/>
        <v>0</v>
      </c>
      <c r="BB77" s="2">
        <f t="shared" si="129"/>
        <v>0</v>
      </c>
      <c r="BC77" s="2">
        <f t="shared" si="124"/>
        <v>0</v>
      </c>
      <c r="BD77" s="2">
        <f t="shared" si="125"/>
        <v>0</v>
      </c>
      <c r="BE77" s="2">
        <f t="shared" si="126"/>
        <v>0</v>
      </c>
      <c r="BF77" s="2">
        <f t="shared" si="127"/>
        <v>0</v>
      </c>
      <c r="BG77" s="2">
        <f t="shared" si="128"/>
        <v>0</v>
      </c>
      <c r="BH77" s="2">
        <f t="shared" si="130"/>
        <v>0</v>
      </c>
      <c r="BI77" s="2">
        <f t="shared" si="131"/>
        <v>0</v>
      </c>
      <c r="BJ77" s="2">
        <f t="shared" si="132"/>
        <v>0</v>
      </c>
      <c r="BK77" s="11">
        <f t="shared" si="133"/>
        <v>5.0745346937090846E-2</v>
      </c>
      <c r="BL77" s="17">
        <f t="shared" si="121"/>
        <v>0.43154290328618827</v>
      </c>
      <c r="BM77" s="17">
        <f t="shared" si="122"/>
        <v>0.45811152199139993</v>
      </c>
      <c r="BN77" s="12">
        <f>(BN$3*temperature!$I187+BN$4*temperature!$I187^2+BN$5*temperature!$I187^6)</f>
        <v>3.6657434312970869</v>
      </c>
      <c r="BO77" s="12">
        <f>(BO$3*temperature!$I187+BO$4*temperature!$I187^2+BO$5*temperature!$I187^6)</f>
        <v>1.5893223026597596</v>
      </c>
      <c r="BP77" s="12">
        <f>(BP$3*temperature!$I187+BP$4*temperature!$I187^2+BP$5*temperature!$I187^6)</f>
        <v>0.18057509386067361</v>
      </c>
      <c r="BQ77" s="12">
        <f>(BQ$3*temperature!$M187+BQ$4*temperature!$M187^2)</f>
        <v>3.6657419442611188</v>
      </c>
      <c r="BR77" s="12">
        <f>(BR$3*temperature!$M187+BR$4*temperature!$M187^2)</f>
        <v>1.5893198567330868</v>
      </c>
      <c r="BS77" s="12">
        <f>(BS$3*temperature!$M187+BS$4*temperature!$M187^2)</f>
        <v>0.18057208530558322</v>
      </c>
      <c r="BT77" s="18">
        <f>BQ77-BN77</f>
        <v>-1.4870359681395939E-6</v>
      </c>
      <c r="BU77" s="18">
        <f>BR77-BO77</f>
        <v>-2.4459266727561157E-6</v>
      </c>
      <c r="BV77" s="18">
        <f>BS77-BP77</f>
        <v>-3.008555090389109E-6</v>
      </c>
      <c r="BW77" s="18">
        <f>SUMPRODUCT(BT77:BV77,AR77:AT77)/100</f>
        <v>-1.5815751235318839E-3</v>
      </c>
      <c r="BX77" s="18">
        <f>BW77*BL77</f>
        <v>-6.8251752057416103E-4</v>
      </c>
      <c r="BY77" s="18">
        <f>BW77*BM77</f>
        <v>-7.2453778698492767E-4</v>
      </c>
    </row>
    <row r="78" spans="1:77">
      <c r="A78" s="2">
        <f t="shared" si="72"/>
        <v>2032</v>
      </c>
      <c r="B78" s="5">
        <f t="shared" si="73"/>
        <v>1136.3543805201318</v>
      </c>
      <c r="C78" s="5">
        <f t="shared" si="74"/>
        <v>2820.4042249898744</v>
      </c>
      <c r="D78" s="5">
        <f t="shared" si="75"/>
        <v>3948.4580831915264</v>
      </c>
      <c r="E78" s="15">
        <f t="shared" si="76"/>
        <v>1.3290682656911079E-3</v>
      </c>
      <c r="F78" s="15">
        <f t="shared" si="77"/>
        <v>2.6183536047228633E-3</v>
      </c>
      <c r="G78" s="15">
        <f t="shared" si="78"/>
        <v>5.3452757436051315E-3</v>
      </c>
      <c r="H78" s="5">
        <f t="shared" si="79"/>
        <v>66492.409382235885</v>
      </c>
      <c r="I78" s="5">
        <f t="shared" si="80"/>
        <v>17430.644397606018</v>
      </c>
      <c r="J78" s="5">
        <f t="shared" si="81"/>
        <v>6861.8325073832357</v>
      </c>
      <c r="K78" s="5">
        <f t="shared" si="82"/>
        <v>58513.796859568582</v>
      </c>
      <c r="L78" s="5">
        <f t="shared" si="83"/>
        <v>6180.1936910900058</v>
      </c>
      <c r="M78" s="5">
        <f t="shared" si="84"/>
        <v>1737.8511719787177</v>
      </c>
      <c r="N78" s="15">
        <f t="shared" si="85"/>
        <v>2.1264803690622447E-2</v>
      </c>
      <c r="O78" s="15">
        <f t="shared" si="86"/>
        <v>2.6605140762290924E-2</v>
      </c>
      <c r="P78" s="15">
        <f t="shared" si="87"/>
        <v>2.42896664932164E-2</v>
      </c>
      <c r="Q78" s="5">
        <f t="shared" si="88"/>
        <v>7376.4412361835075</v>
      </c>
      <c r="R78" s="5">
        <f t="shared" si="89"/>
        <v>7977.9806554875304</v>
      </c>
      <c r="S78" s="5">
        <f t="shared" si="90"/>
        <v>3635.6534897377314</v>
      </c>
      <c r="T78" s="5">
        <f t="shared" si="91"/>
        <v>110.93659117959707</v>
      </c>
      <c r="U78" s="5">
        <f t="shared" si="92"/>
        <v>457.69854937682351</v>
      </c>
      <c r="V78" s="5">
        <f t="shared" si="93"/>
        <v>529.83710777344379</v>
      </c>
      <c r="W78" s="15">
        <f t="shared" si="94"/>
        <v>-1.0734613539272964E-2</v>
      </c>
      <c r="X78" s="15">
        <f t="shared" si="95"/>
        <v>-1.217998157191269E-2</v>
      </c>
      <c r="Y78" s="15">
        <f t="shared" si="96"/>
        <v>-9.7425357312937999E-3</v>
      </c>
      <c r="Z78" s="5">
        <f t="shared" si="115"/>
        <v>15437.039681576007</v>
      </c>
      <c r="AA78" s="5">
        <f t="shared" si="116"/>
        <v>22709.908264227579</v>
      </c>
      <c r="AB78" s="5">
        <f t="shared" si="117"/>
        <v>10371.450445204326</v>
      </c>
      <c r="AC78" s="16">
        <f t="shared" si="100"/>
        <v>2.1171183478645124</v>
      </c>
      <c r="AD78" s="16">
        <f t="shared" si="101"/>
        <v>2.8942717728972842</v>
      </c>
      <c r="AE78" s="16">
        <f t="shared" si="102"/>
        <v>2.9089963059959634</v>
      </c>
      <c r="AF78" s="15">
        <f t="shared" si="103"/>
        <v>-4.0504037456468023E-3</v>
      </c>
      <c r="AG78" s="15">
        <f t="shared" si="104"/>
        <v>2.9673830763510267E-4</v>
      </c>
      <c r="AH78" s="15">
        <f t="shared" si="105"/>
        <v>9.7937136394747881E-3</v>
      </c>
      <c r="AI78" s="1">
        <f t="shared" si="63"/>
        <v>105884.01243951972</v>
      </c>
      <c r="AJ78" s="1">
        <f t="shared" si="64"/>
        <v>26243.601818476389</v>
      </c>
      <c r="AK78" s="1">
        <f t="shared" si="65"/>
        <v>10227.735992224025</v>
      </c>
      <c r="AL78" s="14">
        <f t="shared" si="106"/>
        <v>22.790806460494551</v>
      </c>
      <c r="AM78" s="14">
        <f t="shared" si="107"/>
        <v>3.8941404084902649</v>
      </c>
      <c r="AN78" s="14">
        <f t="shared" si="108"/>
        <v>1.4340314143107273</v>
      </c>
      <c r="AO78" s="11">
        <f t="shared" si="109"/>
        <v>1.6530521347535566E-2</v>
      </c>
      <c r="AP78" s="11">
        <f t="shared" si="110"/>
        <v>2.0824097030197768E-2</v>
      </c>
      <c r="AQ78" s="11">
        <f t="shared" si="111"/>
        <v>1.8890083471963002E-2</v>
      </c>
      <c r="AR78" s="1">
        <f t="shared" si="118"/>
        <v>66492.409382235885</v>
      </c>
      <c r="AS78" s="1">
        <f t="shared" si="119"/>
        <v>17430.644397606018</v>
      </c>
      <c r="AT78" s="1">
        <f t="shared" si="120"/>
        <v>6861.8325073832357</v>
      </c>
      <c r="AU78" s="1">
        <f t="shared" si="69"/>
        <v>13298.481876447178</v>
      </c>
      <c r="AV78" s="1">
        <f t="shared" si="70"/>
        <v>3486.128879521204</v>
      </c>
      <c r="AW78" s="1">
        <f t="shared" si="71"/>
        <v>1372.3665014766473</v>
      </c>
      <c r="AX78" s="2">
        <v>0</v>
      </c>
      <c r="AY78" s="2">
        <v>0</v>
      </c>
      <c r="AZ78" s="2">
        <v>0</v>
      </c>
      <c r="BA78" s="2">
        <f t="shared" si="123"/>
        <v>0</v>
      </c>
      <c r="BB78" s="2">
        <f t="shared" si="129"/>
        <v>0</v>
      </c>
      <c r="BC78" s="2">
        <f t="shared" si="124"/>
        <v>0</v>
      </c>
      <c r="BD78" s="2">
        <f t="shared" si="125"/>
        <v>0</v>
      </c>
      <c r="BE78" s="2">
        <f t="shared" si="126"/>
        <v>0</v>
      </c>
      <c r="BF78" s="2">
        <f t="shared" si="127"/>
        <v>0</v>
      </c>
      <c r="BG78" s="2">
        <f t="shared" si="128"/>
        <v>0</v>
      </c>
      <c r="BH78" s="2">
        <f t="shared" si="130"/>
        <v>0</v>
      </c>
      <c r="BI78" s="2">
        <f t="shared" si="131"/>
        <v>0</v>
      </c>
      <c r="BJ78" s="2">
        <f t="shared" si="132"/>
        <v>0</v>
      </c>
      <c r="BK78" s="11">
        <f t="shared" si="133"/>
        <v>5.0563511647457621E-2</v>
      </c>
      <c r="BL78" s="17">
        <f t="shared" si="121"/>
        <v>0.41070170288560426</v>
      </c>
      <c r="BM78" s="17">
        <f t="shared" si="122"/>
        <v>0.43629668761085705</v>
      </c>
      <c r="BN78" s="12">
        <f>(BN$3*temperature!$I188+BN$4*temperature!$I188^2+BN$5*temperature!$I188^6)</f>
        <v>3.6380623343805141</v>
      </c>
      <c r="BO78" s="12">
        <f>(BO$3*temperature!$I188+BO$4*temperature!$I188^2+BO$5*temperature!$I188^6)</f>
        <v>1.5456973209540936</v>
      </c>
      <c r="BP78" s="12">
        <f>(BP$3*temperature!$I188+BP$4*temperature!$I188^2+BP$5*temperature!$I188^6)</f>
        <v>0.12767677605739802</v>
      </c>
      <c r="BQ78" s="12">
        <f>(BQ$3*temperature!$M188+BQ$4*temperature!$M188^2)</f>
        <v>3.6380605487953543</v>
      </c>
      <c r="BR78" s="12">
        <f>(BR$3*temperature!$M188+BR$4*temperature!$M188^2)</f>
        <v>1.5456946124839761</v>
      </c>
      <c r="BS78" s="12">
        <f>(BS$3*temperature!$M188+BS$4*temperature!$M188^2)</f>
        <v>0.12767353588478692</v>
      </c>
      <c r="BT78" s="18">
        <f>BQ78-BN78</f>
        <v>-1.785585159730374E-6</v>
      </c>
      <c r="BU78" s="18">
        <f>BR78-BO78</f>
        <v>-2.7084701175184023E-6</v>
      </c>
      <c r="BV78" s="18">
        <f>BS78-BP78</f>
        <v>-3.2401726111075391E-6</v>
      </c>
      <c r="BW78" s="18">
        <f>SUMPRODUCT(BT78:BV78,AR78:AT78)/100</f>
        <v>-1.8817176066007308E-3</v>
      </c>
      <c r="BX78" s="18">
        <f>BW78*BL78</f>
        <v>-7.7282462538074369E-4</v>
      </c>
      <c r="BY78" s="18">
        <f>BW78*BM78</f>
        <v>-8.2098715877892861E-4</v>
      </c>
    </row>
    <row r="79" spans="1:77">
      <c r="A79" s="2">
        <f t="shared" si="72"/>
        <v>2033</v>
      </c>
      <c r="B79" s="5">
        <f t="shared" si="73"/>
        <v>1137.7891584385738</v>
      </c>
      <c r="C79" s="5">
        <f t="shared" si="74"/>
        <v>2827.4197997806882</v>
      </c>
      <c r="D79" s="5">
        <f t="shared" si="75"/>
        <v>3968.5084005474155</v>
      </c>
      <c r="E79" s="15">
        <f t="shared" si="76"/>
        <v>1.2626148524065525E-3</v>
      </c>
      <c r="F79" s="15">
        <f t="shared" si="77"/>
        <v>2.4874359244867199E-3</v>
      </c>
      <c r="G79" s="15">
        <f t="shared" si="78"/>
        <v>5.0780119564248745E-3</v>
      </c>
      <c r="H79" s="5">
        <f t="shared" si="79"/>
        <v>67973.470584829774</v>
      </c>
      <c r="I79" s="5">
        <f t="shared" si="80"/>
        <v>17933.239541109346</v>
      </c>
      <c r="J79" s="5">
        <f t="shared" si="81"/>
        <v>7062.1454831853307</v>
      </c>
      <c r="K79" s="5">
        <f t="shared" si="82"/>
        <v>59741.710562712731</v>
      </c>
      <c r="L79" s="5">
        <f t="shared" si="83"/>
        <v>6342.6165235528015</v>
      </c>
      <c r="M79" s="5">
        <f t="shared" si="84"/>
        <v>1779.5465626861669</v>
      </c>
      <c r="N79" s="15">
        <f t="shared" si="85"/>
        <v>2.0985028643605297E-2</v>
      </c>
      <c r="O79" s="15">
        <f t="shared" si="86"/>
        <v>2.6281188030880198E-2</v>
      </c>
      <c r="P79" s="15">
        <f t="shared" si="87"/>
        <v>2.3992497965159343E-2</v>
      </c>
      <c r="Q79" s="5">
        <f t="shared" si="88"/>
        <v>7459.7981326949557</v>
      </c>
      <c r="R79" s="5">
        <f t="shared" si="89"/>
        <v>8108.0442189775458</v>
      </c>
      <c r="S79" s="5">
        <f t="shared" si="90"/>
        <v>3705.3322464973648</v>
      </c>
      <c r="T79" s="5">
        <f t="shared" si="91"/>
        <v>109.74572974591977</v>
      </c>
      <c r="U79" s="5">
        <f t="shared" si="92"/>
        <v>452.12378947992261</v>
      </c>
      <c r="V79" s="5">
        <f t="shared" si="93"/>
        <v>524.67515081919566</v>
      </c>
      <c r="W79" s="15">
        <f t="shared" si="94"/>
        <v>-1.0734613539272964E-2</v>
      </c>
      <c r="X79" s="15">
        <f t="shared" si="95"/>
        <v>-1.217998157191269E-2</v>
      </c>
      <c r="Y79" s="15">
        <f t="shared" si="96"/>
        <v>-9.7425357312937999E-3</v>
      </c>
      <c r="Z79" s="5">
        <f t="shared" si="115"/>
        <v>15553.544741567413</v>
      </c>
      <c r="AA79" s="5">
        <f t="shared" si="116"/>
        <v>23097.296035237301</v>
      </c>
      <c r="AB79" s="5">
        <f t="shared" si="117"/>
        <v>10679.681891535656</v>
      </c>
      <c r="AC79" s="16">
        <f t="shared" si="100"/>
        <v>2.1085431637783443</v>
      </c>
      <c r="AD79" s="16">
        <f t="shared" si="101"/>
        <v>2.8951306142050099</v>
      </c>
      <c r="AE79" s="16">
        <f t="shared" si="102"/>
        <v>2.9374861827951779</v>
      </c>
      <c r="AF79" s="15">
        <f t="shared" si="103"/>
        <v>-4.0504037456468023E-3</v>
      </c>
      <c r="AG79" s="15">
        <f t="shared" si="104"/>
        <v>2.9673830763510267E-4</v>
      </c>
      <c r="AH79" s="15">
        <f t="shared" si="105"/>
        <v>9.7937136394747881E-3</v>
      </c>
      <c r="AI79" s="1">
        <f t="shared" si="63"/>
        <v>108594.09307201492</v>
      </c>
      <c r="AJ79" s="1">
        <f t="shared" si="64"/>
        <v>27105.370516149953</v>
      </c>
      <c r="AK79" s="1">
        <f t="shared" si="65"/>
        <v>10577.328894478269</v>
      </c>
      <c r="AL79" s="14">
        <f t="shared" si="106"/>
        <v>23.163782934090079</v>
      </c>
      <c r="AM79" s="14">
        <f t="shared" si="107"/>
        <v>3.9744214466287238</v>
      </c>
      <c r="AN79" s="14">
        <f t="shared" si="108"/>
        <v>1.4608494976972968</v>
      </c>
      <c r="AO79" s="11">
        <f t="shared" si="109"/>
        <v>1.6365216134060209E-2</v>
      </c>
      <c r="AP79" s="11">
        <f t="shared" si="110"/>
        <v>2.0615856059895788E-2</v>
      </c>
      <c r="AQ79" s="11">
        <f t="shared" si="111"/>
        <v>1.8701182637243373E-2</v>
      </c>
      <c r="AR79" s="1">
        <f t="shared" si="118"/>
        <v>67973.470584829774</v>
      </c>
      <c r="AS79" s="1">
        <f t="shared" si="119"/>
        <v>17933.239541109346</v>
      </c>
      <c r="AT79" s="1">
        <f t="shared" si="120"/>
        <v>7062.1454831853307</v>
      </c>
      <c r="AU79" s="1">
        <f t="shared" si="69"/>
        <v>13594.694116965955</v>
      </c>
      <c r="AV79" s="1">
        <f t="shared" si="70"/>
        <v>3586.6479082218693</v>
      </c>
      <c r="AW79" s="1">
        <f t="shared" si="71"/>
        <v>1412.4290966370663</v>
      </c>
      <c r="AX79" s="2">
        <v>0</v>
      </c>
      <c r="AY79" s="2">
        <v>0</v>
      </c>
      <c r="AZ79" s="2">
        <v>0</v>
      </c>
      <c r="BA79" s="2">
        <f t="shared" si="123"/>
        <v>0</v>
      </c>
      <c r="BB79" s="2">
        <f t="shared" si="129"/>
        <v>0</v>
      </c>
      <c r="BC79" s="2">
        <f t="shared" si="124"/>
        <v>0</v>
      </c>
      <c r="BD79" s="2">
        <f t="shared" si="125"/>
        <v>0</v>
      </c>
      <c r="BE79" s="2">
        <f t="shared" si="126"/>
        <v>0</v>
      </c>
      <c r="BF79" s="2">
        <f t="shared" si="127"/>
        <v>0</v>
      </c>
      <c r="BG79" s="2">
        <f t="shared" si="128"/>
        <v>0</v>
      </c>
      <c r="BH79" s="2">
        <f t="shared" si="130"/>
        <v>0</v>
      </c>
      <c r="BI79" s="2">
        <f t="shared" si="131"/>
        <v>0</v>
      </c>
      <c r="BJ79" s="2">
        <f t="shared" si="132"/>
        <v>0</v>
      </c>
      <c r="BK79" s="11">
        <f t="shared" si="133"/>
        <v>5.0377762835659173E-2</v>
      </c>
      <c r="BL79" s="17">
        <f t="shared" si="121"/>
        <v>0.39093467299426377</v>
      </c>
      <c r="BM79" s="17">
        <f t="shared" si="122"/>
        <v>0.41552065486748291</v>
      </c>
      <c r="BN79" s="12">
        <f>(BN$3*temperature!$I189+BN$4*temperature!$I189^2+BN$5*temperature!$I189^6)</f>
        <v>3.605711862349656</v>
      </c>
      <c r="BO79" s="12">
        <f>(BO$3*temperature!$I189+BO$4*temperature!$I189^2+BO$5*temperature!$I189^6)</f>
        <v>1.498307852113014</v>
      </c>
      <c r="BP79" s="12">
        <f>(BP$3*temperature!$I189+BP$4*temperature!$I189^2+BP$5*temperature!$I189^6)</f>
        <v>7.1712836210905184E-2</v>
      </c>
      <c r="BQ79" s="12">
        <f>(BQ$3*temperature!$M189+BQ$4*temperature!$M189^2)</f>
        <v>3.6057097642463241</v>
      </c>
      <c r="BR79" s="12">
        <f>(BR$3*temperature!$M189+BR$4*temperature!$M189^2)</f>
        <v>1.4983048740544564</v>
      </c>
      <c r="BS79" s="12">
        <f>(BS$3*temperature!$M189+BS$4*temperature!$M189^2)</f>
        <v>7.1709362121612497E-2</v>
      </c>
      <c r="BT79" s="18">
        <f>BQ79-BN79</f>
        <v>-2.0981033319600328E-6</v>
      </c>
      <c r="BU79" s="18">
        <f>BR79-BO79</f>
        <v>-2.9780585575345242E-6</v>
      </c>
      <c r="BV79" s="18">
        <f>BS79-BP79</f>
        <v>-3.4740892926876654E-6</v>
      </c>
      <c r="BW79" s="18">
        <f>SUMPRODUCT(BT79:BV79,AR79:AT79)/100</f>
        <v>-2.2055612660517253E-3</v>
      </c>
      <c r="BX79" s="18">
        <f>BW79*BL79</f>
        <v>-8.6223037231274559E-4</v>
      </c>
      <c r="BY79" s="18">
        <f>BW79*BM79</f>
        <v>-9.1645626162016765E-4</v>
      </c>
    </row>
    <row r="80" spans="1:77">
      <c r="A80" s="2">
        <f t="shared" si="72"/>
        <v>2034</v>
      </c>
      <c r="B80" s="5">
        <f t="shared" si="73"/>
        <v>1139.1539184544079</v>
      </c>
      <c r="C80" s="5">
        <f t="shared" si="74"/>
        <v>2834.1011740850886</v>
      </c>
      <c r="D80" s="5">
        <f t="shared" si="75"/>
        <v>3987.6529269992102</v>
      </c>
      <c r="E80" s="15">
        <f t="shared" si="76"/>
        <v>1.1994841097862248E-3</v>
      </c>
      <c r="F80" s="15">
        <f t="shared" si="77"/>
        <v>2.3630641282623836E-3</v>
      </c>
      <c r="G80" s="15">
        <f t="shared" si="78"/>
        <v>4.8241113586036301E-3</v>
      </c>
      <c r="H80" s="5">
        <f t="shared" si="79"/>
        <v>69464.182291525402</v>
      </c>
      <c r="I80" s="5">
        <f t="shared" si="80"/>
        <v>18442.242036997635</v>
      </c>
      <c r="J80" s="5">
        <f t="shared" si="81"/>
        <v>7264.3688921770436</v>
      </c>
      <c r="K80" s="5">
        <f t="shared" si="82"/>
        <v>60978.750251567129</v>
      </c>
      <c r="L80" s="5">
        <f t="shared" si="83"/>
        <v>6507.2631159511111</v>
      </c>
      <c r="M80" s="5">
        <f t="shared" si="84"/>
        <v>1821.7154364142791</v>
      </c>
      <c r="N80" s="15">
        <f t="shared" si="85"/>
        <v>2.0706465837730503E-2</v>
      </c>
      <c r="O80" s="15">
        <f t="shared" si="86"/>
        <v>2.5958780857538555E-2</v>
      </c>
      <c r="P80" s="15">
        <f t="shared" si="87"/>
        <v>2.369641492519281E-2</v>
      </c>
      <c r="Q80" s="5">
        <f t="shared" si="88"/>
        <v>7541.5631520909365</v>
      </c>
      <c r="R80" s="5">
        <f t="shared" si="89"/>
        <v>8236.6175219105298</v>
      </c>
      <c r="S80" s="5">
        <f t="shared" si="90"/>
        <v>3774.3008136955668</v>
      </c>
      <c r="T80" s="5">
        <f t="shared" si="91"/>
        <v>108.56765174951184</v>
      </c>
      <c r="U80" s="5">
        <f t="shared" si="92"/>
        <v>446.61693005583379</v>
      </c>
      <c r="V80" s="5">
        <f t="shared" si="93"/>
        <v>519.56348441501768</v>
      </c>
      <c r="W80" s="15">
        <f t="shared" si="94"/>
        <v>-1.0734613539272964E-2</v>
      </c>
      <c r="X80" s="15">
        <f t="shared" si="95"/>
        <v>-1.217998157191269E-2</v>
      </c>
      <c r="Y80" s="15">
        <f t="shared" si="96"/>
        <v>-9.7425357312937999E-3</v>
      </c>
      <c r="Z80" s="5">
        <f t="shared" si="115"/>
        <v>15665.596314480204</v>
      </c>
      <c r="AA80" s="5">
        <f t="shared" si="116"/>
        <v>23480.812629334087</v>
      </c>
      <c r="AB80" s="5">
        <f t="shared" si="117"/>
        <v>10990.960604038231</v>
      </c>
      <c r="AC80" s="16">
        <f t="shared" si="100"/>
        <v>2.1000027126499186</v>
      </c>
      <c r="AD80" s="16">
        <f t="shared" si="101"/>
        <v>2.8959897103638519</v>
      </c>
      <c r="AE80" s="16">
        <f t="shared" si="102"/>
        <v>2.966255081289388</v>
      </c>
      <c r="AF80" s="15">
        <f t="shared" si="103"/>
        <v>-4.0504037456468023E-3</v>
      </c>
      <c r="AG80" s="15">
        <f t="shared" si="104"/>
        <v>2.9673830763510267E-4</v>
      </c>
      <c r="AH80" s="15">
        <f t="shared" si="105"/>
        <v>9.7937136394747881E-3</v>
      </c>
      <c r="AI80" s="1">
        <f t="shared" si="63"/>
        <v>111329.37788177938</v>
      </c>
      <c r="AJ80" s="1">
        <f t="shared" si="64"/>
        <v>27981.481372756825</v>
      </c>
      <c r="AK80" s="1">
        <f t="shared" si="65"/>
        <v>10932.025101667508</v>
      </c>
      <c r="AL80" s="14">
        <f t="shared" si="106"/>
        <v>23.539072445146928</v>
      </c>
      <c r="AM80" s="14">
        <f t="shared" si="107"/>
        <v>4.0555381860891337</v>
      </c>
      <c r="AN80" s="14">
        <f t="shared" si="108"/>
        <v>1.4878959148266395</v>
      </c>
      <c r="AO80" s="11">
        <f t="shared" si="109"/>
        <v>1.6201563972719608E-2</v>
      </c>
      <c r="AP80" s="11">
        <f t="shared" si="110"/>
        <v>2.0409697499296831E-2</v>
      </c>
      <c r="AQ80" s="11">
        <f t="shared" si="111"/>
        <v>1.851417081087094E-2</v>
      </c>
      <c r="AR80" s="1">
        <f t="shared" si="118"/>
        <v>69464.182291525402</v>
      </c>
      <c r="AS80" s="1">
        <f t="shared" si="119"/>
        <v>18442.242036997635</v>
      </c>
      <c r="AT80" s="1">
        <f t="shared" si="120"/>
        <v>7264.3688921770436</v>
      </c>
      <c r="AU80" s="1">
        <f t="shared" si="69"/>
        <v>13892.836458305081</v>
      </c>
      <c r="AV80" s="1">
        <f t="shared" si="70"/>
        <v>3688.4484073995272</v>
      </c>
      <c r="AW80" s="1">
        <f t="shared" si="71"/>
        <v>1452.8737784354089</v>
      </c>
      <c r="AX80" s="2">
        <v>0</v>
      </c>
      <c r="AY80" s="2">
        <v>0</v>
      </c>
      <c r="AZ80" s="2">
        <v>0</v>
      </c>
      <c r="BA80" s="2">
        <f t="shared" si="123"/>
        <v>0</v>
      </c>
      <c r="BB80" s="2">
        <f t="shared" si="129"/>
        <v>0</v>
      </c>
      <c r="BC80" s="2">
        <f t="shared" si="124"/>
        <v>0</v>
      </c>
      <c r="BD80" s="2">
        <f t="shared" si="125"/>
        <v>0</v>
      </c>
      <c r="BE80" s="2">
        <f t="shared" si="126"/>
        <v>0</v>
      </c>
      <c r="BF80" s="2">
        <f t="shared" si="127"/>
        <v>0</v>
      </c>
      <c r="BG80" s="2">
        <f t="shared" si="128"/>
        <v>0</v>
      </c>
      <c r="BH80" s="2">
        <f t="shared" si="130"/>
        <v>0</v>
      </c>
      <c r="BI80" s="2">
        <f t="shared" si="131"/>
        <v>0</v>
      </c>
      <c r="BJ80" s="2">
        <f t="shared" si="132"/>
        <v>0</v>
      </c>
      <c r="BK80" s="11">
        <f t="shared" si="133"/>
        <v>5.0188262079531726E-2</v>
      </c>
      <c r="BL80" s="17">
        <f t="shared" si="121"/>
        <v>0.37218483371056371</v>
      </c>
      <c r="BM80" s="17">
        <f t="shared" si="122"/>
        <v>0.39573395701665037</v>
      </c>
      <c r="BN80" s="12">
        <f>(BN$3*temperature!$I190+BN$4*temperature!$I190^2+BN$5*temperature!$I190^6)</f>
        <v>3.5685250483866744</v>
      </c>
      <c r="BO80" s="12">
        <f>(BO$3*temperature!$I190+BO$4*temperature!$I190^2+BO$5*temperature!$I190^6)</f>
        <v>1.4470347567418864</v>
      </c>
      <c r="BP80" s="12">
        <f>(BP$3*temperature!$I190+BP$4*temperature!$I190^2+BP$5*temperature!$I190^6)</f>
        <v>1.25988656087892E-2</v>
      </c>
      <c r="BQ80" s="12">
        <f>(BQ$3*temperature!$M190+BQ$4*temperature!$M190^2)</f>
        <v>3.5685226250683142</v>
      </c>
      <c r="BR80" s="12">
        <f>(BR$3*temperature!$M190+BR$4*temperature!$M190^2)</f>
        <v>1.4470315028105158</v>
      </c>
      <c r="BS80" s="12">
        <f>(BS$3*temperature!$M190+BS$4*temperature!$M190^2)</f>
        <v>1.2595155707043837E-2</v>
      </c>
      <c r="BT80" s="18">
        <f>BQ80-BN80</f>
        <v>-2.4233183602007102E-6</v>
      </c>
      <c r="BU80" s="18">
        <f>BR80-BO80</f>
        <v>-3.2539313705726158E-6</v>
      </c>
      <c r="BV80" s="18">
        <f>BS80-BP80</f>
        <v>-3.7099017453634531E-6</v>
      </c>
      <c r="BW80" s="18">
        <f>SUMPRODUCT(BT80:BV80,AR80:AT80)/100</f>
        <v>-2.5529371306331379E-3</v>
      </c>
      <c r="BX80" s="18">
        <f>BW80*BL80</f>
        <v>-9.5016448143821805E-4</v>
      </c>
      <c r="BY80" s="18">
        <f>BW80*BM80</f>
        <v>-1.0102839127201849E-3</v>
      </c>
    </row>
    <row r="81" spans="1:77">
      <c r="A81" s="2">
        <f t="shared" si="72"/>
        <v>2035</v>
      </c>
      <c r="B81" s="5">
        <f t="shared" si="73"/>
        <v>1140.4519956270053</v>
      </c>
      <c r="C81" s="5">
        <f t="shared" si="74"/>
        <v>2840.4634787644177</v>
      </c>
      <c r="D81" s="5">
        <f t="shared" si="75"/>
        <v>4005.9279646895507</v>
      </c>
      <c r="E81" s="15">
        <f t="shared" si="76"/>
        <v>1.1395099042969135E-3</v>
      </c>
      <c r="F81" s="15">
        <f t="shared" si="77"/>
        <v>2.2449109218492642E-3</v>
      </c>
      <c r="G81" s="15">
        <f t="shared" si="78"/>
        <v>4.5829057906734486E-3</v>
      </c>
      <c r="H81" s="5">
        <f t="shared" si="79"/>
        <v>70964.038442620484</v>
      </c>
      <c r="I81" s="5">
        <f t="shared" si="80"/>
        <v>18957.525128031353</v>
      </c>
      <c r="J81" s="5">
        <f t="shared" si="81"/>
        <v>7468.4372260732416</v>
      </c>
      <c r="K81" s="5">
        <f t="shared" si="82"/>
        <v>62224.485304710615</v>
      </c>
      <c r="L81" s="5">
        <f t="shared" si="83"/>
        <v>6674.0957135198751</v>
      </c>
      <c r="M81" s="5">
        <f t="shared" si="84"/>
        <v>1864.3463616680453</v>
      </c>
      <c r="N81" s="15">
        <f t="shared" si="85"/>
        <v>2.042900269363046E-2</v>
      </c>
      <c r="O81" s="15">
        <f t="shared" si="86"/>
        <v>2.5637905613469236E-2</v>
      </c>
      <c r="P81" s="15">
        <f t="shared" si="87"/>
        <v>2.3401528252775528E-2</v>
      </c>
      <c r="Q81" s="5">
        <f t="shared" si="88"/>
        <v>7621.695266427163</v>
      </c>
      <c r="R81" s="5">
        <f t="shared" si="89"/>
        <v>8363.6267947727338</v>
      </c>
      <c r="S81" s="5">
        <f t="shared" si="90"/>
        <v>3842.5230412527849</v>
      </c>
      <c r="T81" s="5">
        <f t="shared" si="91"/>
        <v>107.40221996511445</v>
      </c>
      <c r="U81" s="5">
        <f t="shared" si="92"/>
        <v>441.17714407804954</v>
      </c>
      <c r="V81" s="5">
        <f t="shared" si="93"/>
        <v>514.50161860342882</v>
      </c>
      <c r="W81" s="15">
        <f t="shared" si="94"/>
        <v>-1.0734613539272964E-2</v>
      </c>
      <c r="X81" s="15">
        <f t="shared" si="95"/>
        <v>-1.217998157191269E-2</v>
      </c>
      <c r="Y81" s="15">
        <f t="shared" si="96"/>
        <v>-9.7425357312937999E-3</v>
      </c>
      <c r="Z81" s="5">
        <f t="shared" si="115"/>
        <v>15773.155605307564</v>
      </c>
      <c r="AA81" s="5">
        <f t="shared" si="116"/>
        <v>23860.237737864481</v>
      </c>
      <c r="AB81" s="5">
        <f t="shared" si="117"/>
        <v>11305.184869620931</v>
      </c>
      <c r="AC81" s="16">
        <f t="shared" si="100"/>
        <v>2.0914968537967327</v>
      </c>
      <c r="AD81" s="16">
        <f t="shared" si="101"/>
        <v>2.896849061449434</v>
      </c>
      <c r="AE81" s="16">
        <f t="shared" si="102"/>
        <v>2.9953057341371734</v>
      </c>
      <c r="AF81" s="15">
        <f t="shared" si="103"/>
        <v>-4.0504037456468023E-3</v>
      </c>
      <c r="AG81" s="15">
        <f t="shared" si="104"/>
        <v>2.9673830763510267E-4</v>
      </c>
      <c r="AH81" s="15">
        <f t="shared" si="105"/>
        <v>9.7937136394747881E-3</v>
      </c>
      <c r="AI81" s="1">
        <f t="shared" si="63"/>
        <v>114089.27655190653</v>
      </c>
      <c r="AJ81" s="1">
        <f t="shared" si="64"/>
        <v>28871.781642880669</v>
      </c>
      <c r="AK81" s="1">
        <f t="shared" si="65"/>
        <v>11291.696369936166</v>
      </c>
      <c r="AL81" s="14">
        <f t="shared" si="106"/>
        <v>23.916628535344675</v>
      </c>
      <c r="AM81" s="14">
        <f t="shared" si="107"/>
        <v>4.1374827705883108</v>
      </c>
      <c r="AN81" s="14">
        <f t="shared" si="108"/>
        <v>1.515167602351378</v>
      </c>
      <c r="AO81" s="11">
        <f t="shared" si="109"/>
        <v>1.6039548332992412E-2</v>
      </c>
      <c r="AP81" s="11">
        <f t="shared" si="110"/>
        <v>2.0205600524303861E-2</v>
      </c>
      <c r="AQ81" s="11">
        <f t="shared" si="111"/>
        <v>1.8329029102762229E-2</v>
      </c>
      <c r="AR81" s="1">
        <f t="shared" si="118"/>
        <v>70964.038442620484</v>
      </c>
      <c r="AS81" s="1">
        <f t="shared" si="119"/>
        <v>18957.525128031353</v>
      </c>
      <c r="AT81" s="1">
        <f t="shared" si="120"/>
        <v>7468.4372260732416</v>
      </c>
      <c r="AU81" s="1">
        <f t="shared" si="69"/>
        <v>14192.807688524097</v>
      </c>
      <c r="AV81" s="1">
        <f t="shared" si="70"/>
        <v>3791.5050256062709</v>
      </c>
      <c r="AW81" s="1">
        <f t="shared" si="71"/>
        <v>1493.6874452146485</v>
      </c>
      <c r="AX81" s="2">
        <v>0</v>
      </c>
      <c r="AY81" s="2">
        <v>0</v>
      </c>
      <c r="AZ81" s="2">
        <v>0</v>
      </c>
      <c r="BA81" s="2">
        <f t="shared" si="123"/>
        <v>0</v>
      </c>
      <c r="BB81" s="2">
        <f t="shared" si="129"/>
        <v>0</v>
      </c>
      <c r="BC81" s="2">
        <f t="shared" si="124"/>
        <v>0</v>
      </c>
      <c r="BD81" s="2">
        <f t="shared" si="125"/>
        <v>0</v>
      </c>
      <c r="BE81" s="2">
        <f t="shared" si="126"/>
        <v>0</v>
      </c>
      <c r="BF81" s="2">
        <f t="shared" si="127"/>
        <v>0</v>
      </c>
      <c r="BG81" s="2">
        <f t="shared" si="128"/>
        <v>0</v>
      </c>
      <c r="BH81" s="2">
        <f t="shared" si="130"/>
        <v>0</v>
      </c>
      <c r="BI81" s="2">
        <f t="shared" si="131"/>
        <v>0</v>
      </c>
      <c r="BJ81" s="2">
        <f t="shared" si="132"/>
        <v>0</v>
      </c>
      <c r="BK81" s="11">
        <f t="shared" si="133"/>
        <v>4.9995169712964777E-2</v>
      </c>
      <c r="BL81" s="17">
        <f t="shared" si="121"/>
        <v>0.3543982037787981</v>
      </c>
      <c r="BM81" s="17">
        <f t="shared" si="122"/>
        <v>0.37688948287300034</v>
      </c>
      <c r="BN81" s="12">
        <f>(BN$3*temperature!$I191+BN$4*temperature!$I191^2+BN$5*temperature!$I191^6)</f>
        <v>3.526336433605854</v>
      </c>
      <c r="BO81" s="12">
        <f>(BO$3*temperature!$I191+BO$4*temperature!$I191^2+BO$5*temperature!$I191^6)</f>
        <v>1.3917603703840644</v>
      </c>
      <c r="BP81" s="12">
        <f>(BP$3*temperature!$I191+BP$4*temperature!$I191^2+BP$5*temperature!$I191^6)</f>
        <v>-4.9748131995223321E-2</v>
      </c>
      <c r="BQ81" s="12">
        <f>(BQ$3*temperature!$M191+BQ$4*temperature!$M191^2)</f>
        <v>3.5263336735870352</v>
      </c>
      <c r="BR81" s="12">
        <f>(BR$3*temperature!$M191+BR$4*temperature!$M191^2)</f>
        <v>1.3917568350208604</v>
      </c>
      <c r="BS81" s="12">
        <f>(BS$3*temperature!$M191+BS$4*temperature!$M191^2)</f>
        <v>-4.975207921938507E-2</v>
      </c>
      <c r="BT81" s="18">
        <f>BQ81-BN81</f>
        <v>-2.7600188188259267E-6</v>
      </c>
      <c r="BU81" s="18">
        <f>BR81-BO81</f>
        <v>-3.5353632039658578E-6</v>
      </c>
      <c r="BV81" s="18">
        <f>BS81-BP81</f>
        <v>-3.9472241617488635E-6</v>
      </c>
      <c r="BW81" s="18">
        <f>SUMPRODUCT(BT81:BV81,AR81:AT81)/100</f>
        <v>-2.9236341420668024E-3</v>
      </c>
      <c r="BX81" s="18">
        <f>BW81*BL81</f>
        <v>-1.0361306884548421E-3</v>
      </c>
      <c r="BY81" s="18">
        <f>BW81*BM81</f>
        <v>-1.1018869599134051E-3</v>
      </c>
    </row>
    <row r="82" spans="1:77">
      <c r="A82" s="2">
        <f t="shared" si="72"/>
        <v>2036</v>
      </c>
      <c r="B82" s="5">
        <f t="shared" si="73"/>
        <v>1141.6865741541778</v>
      </c>
      <c r="C82" s="5">
        <f t="shared" si="74"/>
        <v>2846.5212368766802</v>
      </c>
      <c r="D82" s="5">
        <f t="shared" si="75"/>
        <v>4023.368815632627</v>
      </c>
      <c r="E82" s="15">
        <f t="shared" si="76"/>
        <v>1.0825344090820677E-3</v>
      </c>
      <c r="F82" s="15">
        <f t="shared" si="77"/>
        <v>2.1326653757568008E-3</v>
      </c>
      <c r="G82" s="15">
        <f t="shared" si="78"/>
        <v>4.3537605011397763E-3</v>
      </c>
      <c r="H82" s="5">
        <f t="shared" si="79"/>
        <v>72472.513177537199</v>
      </c>
      <c r="I82" s="5">
        <f t="shared" si="80"/>
        <v>19478.955834109998</v>
      </c>
      <c r="J82" s="5">
        <f t="shared" si="81"/>
        <v>7674.2845223779022</v>
      </c>
      <c r="K82" s="5">
        <f t="shared" si="82"/>
        <v>63478.466698470802</v>
      </c>
      <c r="L82" s="5">
        <f t="shared" si="83"/>
        <v>6843.0741291370477</v>
      </c>
      <c r="M82" s="5">
        <f t="shared" si="84"/>
        <v>1907.4275499078778</v>
      </c>
      <c r="N82" s="15">
        <f t="shared" si="85"/>
        <v>2.0152539432339189E-2</v>
      </c>
      <c r="O82" s="15">
        <f t="shared" si="86"/>
        <v>2.5318548440183219E-2</v>
      </c>
      <c r="P82" s="15">
        <f t="shared" si="87"/>
        <v>2.3107931619148037E-2</v>
      </c>
      <c r="Q82" s="5">
        <f t="shared" si="88"/>
        <v>7700.1536958298211</v>
      </c>
      <c r="R82" s="5">
        <f t="shared" si="89"/>
        <v>8488.9993610070196</v>
      </c>
      <c r="S82" s="5">
        <f t="shared" si="90"/>
        <v>3909.9640704108883</v>
      </c>
      <c r="T82" s="5">
        <f t="shared" si="91"/>
        <v>106.24929864052896</v>
      </c>
      <c r="U82" s="5">
        <f t="shared" si="92"/>
        <v>435.80361459322984</v>
      </c>
      <c r="V82" s="5">
        <f t="shared" si="93"/>
        <v>509.48906820037644</v>
      </c>
      <c r="W82" s="15">
        <f t="shared" si="94"/>
        <v>-1.0734613539272964E-2</v>
      </c>
      <c r="X82" s="15">
        <f t="shared" si="95"/>
        <v>-1.217998157191269E-2</v>
      </c>
      <c r="Y82" s="15">
        <f t="shared" si="96"/>
        <v>-9.7425357312937999E-3</v>
      </c>
      <c r="Z82" s="5">
        <f t="shared" si="115"/>
        <v>15876.185190055934</v>
      </c>
      <c r="AA82" s="5">
        <f t="shared" si="116"/>
        <v>24235.353855261019</v>
      </c>
      <c r="AB82" s="5">
        <f t="shared" si="117"/>
        <v>11622.252352685837</v>
      </c>
      <c r="AC82" s="16">
        <f t="shared" si="100"/>
        <v>2.083025447106106</v>
      </c>
      <c r="AD82" s="16">
        <f t="shared" si="101"/>
        <v>2.8977086675374029</v>
      </c>
      <c r="AE82" s="16">
        <f t="shared" si="102"/>
        <v>3.0246409007599895</v>
      </c>
      <c r="AF82" s="15">
        <f t="shared" si="103"/>
        <v>-4.0504037456468023E-3</v>
      </c>
      <c r="AG82" s="15">
        <f t="shared" si="104"/>
        <v>2.9673830763510267E-4</v>
      </c>
      <c r="AH82" s="15">
        <f t="shared" si="105"/>
        <v>9.7937136394747881E-3</v>
      </c>
      <c r="AI82" s="1">
        <f t="shared" si="63"/>
        <v>116873.15658523998</v>
      </c>
      <c r="AJ82" s="1">
        <f t="shared" si="64"/>
        <v>29776.108504198874</v>
      </c>
      <c r="AK82" s="1">
        <f t="shared" si="65"/>
        <v>11656.214178157199</v>
      </c>
      <c r="AL82" s="14">
        <f t="shared" si="106"/>
        <v>24.296404335506011</v>
      </c>
      <c r="AM82" s="14">
        <f t="shared" si="107"/>
        <v>4.2202470913866206</v>
      </c>
      <c r="AN82" s="14">
        <f t="shared" si="108"/>
        <v>1.5426614379196482</v>
      </c>
      <c r="AO82" s="11">
        <f t="shared" si="109"/>
        <v>1.5879152849662487E-2</v>
      </c>
      <c r="AP82" s="11">
        <f t="shared" si="110"/>
        <v>2.0003544519060824E-2</v>
      </c>
      <c r="AQ82" s="11">
        <f t="shared" si="111"/>
        <v>1.8145738811734608E-2</v>
      </c>
      <c r="AR82" s="1">
        <f t="shared" si="118"/>
        <v>72472.513177537199</v>
      </c>
      <c r="AS82" s="1">
        <f t="shared" si="119"/>
        <v>19478.955834109998</v>
      </c>
      <c r="AT82" s="1">
        <f t="shared" si="120"/>
        <v>7674.2845223779022</v>
      </c>
      <c r="AU82" s="1">
        <f t="shared" si="69"/>
        <v>14494.502635507441</v>
      </c>
      <c r="AV82" s="1">
        <f t="shared" si="70"/>
        <v>3895.7911668219999</v>
      </c>
      <c r="AW82" s="1">
        <f t="shared" si="71"/>
        <v>1534.8569044755804</v>
      </c>
      <c r="AX82" s="2">
        <v>0</v>
      </c>
      <c r="AY82" s="2">
        <v>0</v>
      </c>
      <c r="AZ82" s="2">
        <v>0</v>
      </c>
      <c r="BA82" s="2">
        <f t="shared" si="123"/>
        <v>0</v>
      </c>
      <c r="BB82" s="2">
        <f t="shared" si="129"/>
        <v>0</v>
      </c>
      <c r="BC82" s="2">
        <f t="shared" si="124"/>
        <v>0</v>
      </c>
      <c r="BD82" s="2">
        <f t="shared" si="125"/>
        <v>0</v>
      </c>
      <c r="BE82" s="2">
        <f t="shared" si="126"/>
        <v>0</v>
      </c>
      <c r="BF82" s="2">
        <f t="shared" si="127"/>
        <v>0</v>
      </c>
      <c r="BG82" s="2">
        <f t="shared" si="128"/>
        <v>0</v>
      </c>
      <c r="BH82" s="2">
        <f t="shared" si="130"/>
        <v>0</v>
      </c>
      <c r="BI82" s="2">
        <f t="shared" si="131"/>
        <v>0</v>
      </c>
      <c r="BJ82" s="2">
        <f t="shared" si="132"/>
        <v>0</v>
      </c>
      <c r="BK82" s="11">
        <f t="shared" si="133"/>
        <v>4.979864444630519E-2</v>
      </c>
      <c r="BL82" s="17">
        <f t="shared" si="121"/>
        <v>0.33752365153801545</v>
      </c>
      <c r="BM82" s="17">
        <f t="shared" si="122"/>
        <v>0.35894236464095269</v>
      </c>
      <c r="BN82" s="12">
        <f>(BN$3*temperature!$I192+BN$4*temperature!$I192^2+BN$5*temperature!$I192^6)</f>
        <v>3.4789824718530395</v>
      </c>
      <c r="BO82" s="12">
        <f>(BO$3*temperature!$I192+BO$4*temperature!$I192^2+BO$5*temperature!$I192^6)</f>
        <v>1.3323687819578174</v>
      </c>
      <c r="BP82" s="12">
        <f>(BP$3*temperature!$I192+BP$4*temperature!$I192^2+BP$5*temperature!$I192^6)</f>
        <v>-0.11540955269983177</v>
      </c>
      <c r="BQ82" s="12">
        <f>(BQ$3*temperature!$M192+BQ$4*temperature!$M192^2)</f>
        <v>3.4789793648018188</v>
      </c>
      <c r="BR82" s="12">
        <f>(BR$3*temperature!$M192+BR$4*temperature!$M192^2)</f>
        <v>1.3323649602952701</v>
      </c>
      <c r="BS82" s="12">
        <f>(BS$3*temperature!$M192+BS$4*temperature!$M192^2)</f>
        <v>-0.11541373838763924</v>
      </c>
      <c r="BT82" s="18">
        <f>BQ82-BN82</f>
        <v>-3.1070512207520551E-6</v>
      </c>
      <c r="BU82" s="18">
        <f>BR82-BO82</f>
        <v>-3.8216625473097565E-6</v>
      </c>
      <c r="BV82" s="18">
        <f>BS82-BP82</f>
        <v>-4.1856878074675308E-6</v>
      </c>
      <c r="BW82" s="18">
        <f>SUMPRODUCT(BT82:BV82,AR82:AT82)/100</f>
        <v>-3.317399656675094E-3</v>
      </c>
      <c r="BX82" s="18">
        <f>BW82*BL82</f>
        <v>-1.1197008457319365E-3</v>
      </c>
      <c r="BY82" s="18">
        <f>BW82*BM82</f>
        <v>-1.1907552772260428E-3</v>
      </c>
    </row>
    <row r="83" spans="1:77">
      <c r="A83" s="2">
        <f t="shared" si="72"/>
        <v>2037</v>
      </c>
      <c r="B83" s="5">
        <f t="shared" si="73"/>
        <v>1142.8606934050413</v>
      </c>
      <c r="C83" s="5">
        <f t="shared" si="74"/>
        <v>2852.2883802957613</v>
      </c>
      <c r="D83" s="5">
        <f t="shared" si="75"/>
        <v>4040.0097606520953</v>
      </c>
      <c r="E83" s="15">
        <f t="shared" si="76"/>
        <v>1.0284076886279642E-3</v>
      </c>
      <c r="F83" s="15">
        <f t="shared" si="77"/>
        <v>2.0260321069689607E-3</v>
      </c>
      <c r="G83" s="15">
        <f t="shared" si="78"/>
        <v>4.1360724760827871E-3</v>
      </c>
      <c r="H83" s="5">
        <f t="shared" si="79"/>
        <v>73989.061200870041</v>
      </c>
      <c r="I83" s="5">
        <f t="shared" si="80"/>
        <v>20006.39492297098</v>
      </c>
      <c r="J83" s="5">
        <f t="shared" si="81"/>
        <v>7881.8443259514197</v>
      </c>
      <c r="K83" s="5">
        <f t="shared" si="82"/>
        <v>64740.227420392672</v>
      </c>
      <c r="L83" s="5">
        <f t="shared" si="83"/>
        <v>7014.1557428693322</v>
      </c>
      <c r="M83" s="5">
        <f t="shared" si="84"/>
        <v>1950.9468523361231</v>
      </c>
      <c r="N83" s="15">
        <f t="shared" si="85"/>
        <v>1.9876988017296648E-2</v>
      </c>
      <c r="O83" s="15">
        <f t="shared" si="86"/>
        <v>2.5000695667439565E-2</v>
      </c>
      <c r="P83" s="15">
        <f t="shared" si="87"/>
        <v>2.2815704025218153E-2</v>
      </c>
      <c r="Q83" s="5">
        <f t="shared" si="88"/>
        <v>7776.8979940383751</v>
      </c>
      <c r="R83" s="5">
        <f t="shared" si="89"/>
        <v>8612.6636777533349</v>
      </c>
      <c r="S83" s="5">
        <f t="shared" si="90"/>
        <v>3976.5902888612218</v>
      </c>
      <c r="T83" s="5">
        <f t="shared" si="91"/>
        <v>105.10875348080408</v>
      </c>
      <c r="U83" s="5">
        <f t="shared" si="92"/>
        <v>430.49553459851137</v>
      </c>
      <c r="V83" s="5">
        <f t="shared" si="93"/>
        <v>504.52535274873071</v>
      </c>
      <c r="W83" s="15">
        <f t="shared" si="94"/>
        <v>-1.0734613539272964E-2</v>
      </c>
      <c r="X83" s="15">
        <f t="shared" si="95"/>
        <v>-1.217998157191269E-2</v>
      </c>
      <c r="Y83" s="15">
        <f t="shared" si="96"/>
        <v>-9.7425357312937999E-3</v>
      </c>
      <c r="Z83" s="5">
        <f t="shared" si="115"/>
        <v>15974.649173931555</v>
      </c>
      <c r="AA83" s="5">
        <f t="shared" si="116"/>
        <v>24605.946387998451</v>
      </c>
      <c r="AB83" s="5">
        <f t="shared" si="117"/>
        <v>11942.060028904883</v>
      </c>
      <c r="AC83" s="16">
        <f t="shared" si="100"/>
        <v>2.0745883530328699</v>
      </c>
      <c r="AD83" s="16">
        <f t="shared" si="101"/>
        <v>2.8985685287034273</v>
      </c>
      <c r="AE83" s="16">
        <f t="shared" si="102"/>
        <v>3.0542633676042761</v>
      </c>
      <c r="AF83" s="15">
        <f t="shared" si="103"/>
        <v>-4.0504037456468023E-3</v>
      </c>
      <c r="AG83" s="15">
        <f t="shared" si="104"/>
        <v>2.9673830763510267E-4</v>
      </c>
      <c r="AH83" s="15">
        <f t="shared" si="105"/>
        <v>9.7937136394747881E-3</v>
      </c>
      <c r="AI83" s="1">
        <f t="shared" si="63"/>
        <v>119680.34356222342</v>
      </c>
      <c r="AJ83" s="1">
        <f t="shared" si="64"/>
        <v>30694.288820600988</v>
      </c>
      <c r="AK83" s="1">
        <f t="shared" si="65"/>
        <v>12025.449664817061</v>
      </c>
      <c r="AL83" s="14">
        <f t="shared" si="106"/>
        <v>24.678352590465305</v>
      </c>
      <c r="AM83" s="14">
        <f t="shared" si="107"/>
        <v>4.30382279295487</v>
      </c>
      <c r="AN83" s="14">
        <f t="shared" si="108"/>
        <v>1.5703742421317985</v>
      </c>
      <c r="AO83" s="11">
        <f t="shared" si="109"/>
        <v>1.5720361321165863E-2</v>
      </c>
      <c r="AP83" s="11">
        <f t="shared" si="110"/>
        <v>1.9803509073870216E-2</v>
      </c>
      <c r="AQ83" s="11">
        <f t="shared" si="111"/>
        <v>1.7964281423617261E-2</v>
      </c>
      <c r="AR83" s="1">
        <f t="shared" si="118"/>
        <v>73989.061200870041</v>
      </c>
      <c r="AS83" s="1">
        <f t="shared" si="119"/>
        <v>20006.39492297098</v>
      </c>
      <c r="AT83" s="1">
        <f t="shared" si="120"/>
        <v>7881.8443259514197</v>
      </c>
      <c r="AU83" s="1">
        <f t="shared" si="69"/>
        <v>14797.812240174009</v>
      </c>
      <c r="AV83" s="1">
        <f t="shared" si="70"/>
        <v>4001.2789845941961</v>
      </c>
      <c r="AW83" s="1">
        <f t="shared" si="71"/>
        <v>1576.3688651902839</v>
      </c>
      <c r="AX83" s="2">
        <v>0</v>
      </c>
      <c r="AY83" s="2">
        <v>0</v>
      </c>
      <c r="AZ83" s="2">
        <v>0</v>
      </c>
      <c r="BA83" s="2">
        <f t="shared" si="123"/>
        <v>0</v>
      </c>
      <c r="BB83" s="2">
        <f t="shared" si="129"/>
        <v>0</v>
      </c>
      <c r="BC83" s="2">
        <f t="shared" si="124"/>
        <v>0</v>
      </c>
      <c r="BD83" s="2">
        <f t="shared" si="125"/>
        <v>0</v>
      </c>
      <c r="BE83" s="2">
        <f t="shared" si="126"/>
        <v>0</v>
      </c>
      <c r="BF83" s="2">
        <f t="shared" si="127"/>
        <v>0</v>
      </c>
      <c r="BG83" s="2">
        <f t="shared" si="128"/>
        <v>0</v>
      </c>
      <c r="BH83" s="2">
        <f t="shared" si="130"/>
        <v>0</v>
      </c>
      <c r="BI83" s="2">
        <f t="shared" si="131"/>
        <v>0</v>
      </c>
      <c r="BJ83" s="2">
        <f t="shared" si="132"/>
        <v>0</v>
      </c>
      <c r="BK83" s="11">
        <f t="shared" si="133"/>
        <v>4.959884306304449E-2</v>
      </c>
      <c r="BL83" s="17">
        <f t="shared" si="121"/>
        <v>0.32151275230121429</v>
      </c>
      <c r="BM83" s="17">
        <f t="shared" si="122"/>
        <v>0.34184987108662163</v>
      </c>
      <c r="BN83" s="12">
        <f>(BN$3*temperature!$I193+BN$4*temperature!$I193^2+BN$5*temperature!$I193^6)</f>
        <v>3.4263019229148188</v>
      </c>
      <c r="BO83" s="12">
        <f>(BO$3*temperature!$I193+BO$4*temperature!$I193^2+BO$5*temperature!$I193^6)</f>
        <v>1.2687461041257082</v>
      </c>
      <c r="BP83" s="12">
        <f>(BP$3*temperature!$I193+BP$4*temperature!$I193^2+BP$5*temperature!$I193^6)</f>
        <v>-0.18446501030378126</v>
      </c>
      <c r="BQ83" s="12">
        <f>(BQ$3*temperature!$M193+BQ$4*temperature!$M193^2)</f>
        <v>3.4262984595973487</v>
      </c>
      <c r="BR83" s="12">
        <f>(BR$3*temperature!$M193+BR$4*temperature!$M193^2)</f>
        <v>1.2687419919553102</v>
      </c>
      <c r="BS83" s="12">
        <f>(BS$3*temperature!$M193+BS$4*temperature!$M193^2)</f>
        <v>-0.18446943524428816</v>
      </c>
      <c r="BT83" s="18">
        <f>BQ83-BN83</f>
        <v>-3.4633174701426128E-6</v>
      </c>
      <c r="BU83" s="18">
        <f>BR83-BO83</f>
        <v>-4.1121703979740687E-6</v>
      </c>
      <c r="BV83" s="18">
        <f>BS83-BP83</f>
        <v>-4.4249405068974568E-6</v>
      </c>
      <c r="BW83" s="18">
        <f>SUMPRODUCT(BT83:BV83,AR83:AT83)/100</f>
        <v>-3.7339400545580649E-3</v>
      </c>
      <c r="BX83" s="18">
        <f>BW83*BL83</f>
        <v>-1.2005093438687098E-3</v>
      </c>
      <c r="BY83" s="18">
        <f>BW83*BM83</f>
        <v>-1.2764469262958474E-3</v>
      </c>
    </row>
    <row r="84" spans="1:77">
      <c r="A84" s="2">
        <f t="shared" si="72"/>
        <v>2038</v>
      </c>
      <c r="B84" s="5">
        <f t="shared" si="73"/>
        <v>1143.9772537929632</v>
      </c>
      <c r="C84" s="5">
        <f t="shared" si="74"/>
        <v>2857.7782667407346</v>
      </c>
      <c r="D84" s="5">
        <f t="shared" si="75"/>
        <v>4055.8840451675278</v>
      </c>
      <c r="E84" s="15">
        <f t="shared" si="76"/>
        <v>9.7698730419656585E-4</v>
      </c>
      <c r="F84" s="15">
        <f t="shared" si="77"/>
        <v>1.9247305016205126E-3</v>
      </c>
      <c r="G84" s="15">
        <f t="shared" si="78"/>
        <v>3.9292688522786475E-3</v>
      </c>
      <c r="H84" s="5">
        <f t="shared" si="79"/>
        <v>75513.11819496988</v>
      </c>
      <c r="I84" s="5">
        <f t="shared" si="80"/>
        <v>20539.696896779456</v>
      </c>
      <c r="J84" s="5">
        <f t="shared" si="81"/>
        <v>8091.0496550815324</v>
      </c>
      <c r="K84" s="5">
        <f t="shared" si="82"/>
        <v>66009.282915896358</v>
      </c>
      <c r="L84" s="5">
        <f t="shared" si="83"/>
        <v>7187.2955070810167</v>
      </c>
      <c r="M84" s="5">
        <f t="shared" si="84"/>
        <v>1994.8917584864862</v>
      </c>
      <c r="N84" s="15">
        <f t="shared" si="85"/>
        <v>1.9602271200918731E-2</v>
      </c>
      <c r="O84" s="15">
        <f t="shared" si="86"/>
        <v>2.4684334160629318E-2</v>
      </c>
      <c r="P84" s="15">
        <f t="shared" si="87"/>
        <v>2.2524911992216623E-2</v>
      </c>
      <c r="Q84" s="5">
        <f t="shared" si="88"/>
        <v>7851.8881340983398</v>
      </c>
      <c r="R84" s="5">
        <f t="shared" si="89"/>
        <v>8734.5493808600331</v>
      </c>
      <c r="S84" s="5">
        <f t="shared" si="90"/>
        <v>4042.369289631943</v>
      </c>
      <c r="T84" s="5">
        <f t="shared" si="91"/>
        <v>103.98045163259295</v>
      </c>
      <c r="U84" s="5">
        <f t="shared" si="92"/>
        <v>425.25210692031078</v>
      </c>
      <c r="V84" s="5">
        <f t="shared" si="93"/>
        <v>499.60999647223258</v>
      </c>
      <c r="W84" s="15">
        <f t="shared" si="94"/>
        <v>-1.0734613539272964E-2</v>
      </c>
      <c r="X84" s="15">
        <f t="shared" si="95"/>
        <v>-1.217998157191269E-2</v>
      </c>
      <c r="Y84" s="15">
        <f t="shared" si="96"/>
        <v>-9.7425357312937999E-3</v>
      </c>
      <c r="Z84" s="5">
        <f t="shared" si="115"/>
        <v>16068.51334607547</v>
      </c>
      <c r="AA84" s="5">
        <f t="shared" si="116"/>
        <v>24971.803777228877</v>
      </c>
      <c r="AB84" s="5">
        <f t="shared" si="117"/>
        <v>12264.504125571166</v>
      </c>
      <c r="AC84" s="16">
        <f t="shared" si="100"/>
        <v>2.0661854325970705</v>
      </c>
      <c r="AD84" s="16">
        <f t="shared" si="101"/>
        <v>2.8994286450231992</v>
      </c>
      <c r="AE84" s="16">
        <f t="shared" si="102"/>
        <v>3.0841759484061302</v>
      </c>
      <c r="AF84" s="15">
        <f t="shared" si="103"/>
        <v>-4.0504037456468023E-3</v>
      </c>
      <c r="AG84" s="15">
        <f t="shared" si="104"/>
        <v>2.9673830763510267E-4</v>
      </c>
      <c r="AH84" s="15">
        <f t="shared" si="105"/>
        <v>9.7937136394747881E-3</v>
      </c>
      <c r="AI84" s="1">
        <f t="shared" si="63"/>
        <v>122510.12144617509</v>
      </c>
      <c r="AJ84" s="1">
        <f t="shared" si="64"/>
        <v>31626.138923135084</v>
      </c>
      <c r="AK84" s="1">
        <f t="shared" si="65"/>
        <v>12399.273563525639</v>
      </c>
      <c r="AL84" s="14">
        <f t="shared" si="106"/>
        <v>25.06242568380322</v>
      </c>
      <c r="AM84" s="14">
        <f t="shared" si="107"/>
        <v>4.388201278750155</v>
      </c>
      <c r="AN84" s="14">
        <f t="shared" si="108"/>
        <v>1.5983027805095935</v>
      </c>
      <c r="AO84" s="11">
        <f t="shared" si="109"/>
        <v>1.5563157707954205E-2</v>
      </c>
      <c r="AP84" s="11">
        <f t="shared" si="110"/>
        <v>1.9605473983131512E-2</v>
      </c>
      <c r="AQ84" s="11">
        <f t="shared" si="111"/>
        <v>1.7784638609381089E-2</v>
      </c>
      <c r="AR84" s="1">
        <f t="shared" si="118"/>
        <v>75513.11819496988</v>
      </c>
      <c r="AS84" s="1">
        <f t="shared" si="119"/>
        <v>20539.696896779456</v>
      </c>
      <c r="AT84" s="1">
        <f t="shared" si="120"/>
        <v>8091.0496550815324</v>
      </c>
      <c r="AU84" s="1">
        <f t="shared" si="69"/>
        <v>15102.623638993977</v>
      </c>
      <c r="AV84" s="1">
        <f t="shared" si="70"/>
        <v>4107.9393793558911</v>
      </c>
      <c r="AW84" s="1">
        <f t="shared" si="71"/>
        <v>1618.2099310163067</v>
      </c>
      <c r="AX84" s="2">
        <v>0</v>
      </c>
      <c r="AY84" s="2">
        <v>0</v>
      </c>
      <c r="AZ84" s="2">
        <v>0</v>
      </c>
      <c r="BA84" s="2">
        <f t="shared" si="123"/>
        <v>0</v>
      </c>
      <c r="BB84" s="2">
        <f t="shared" si="129"/>
        <v>0</v>
      </c>
      <c r="BC84" s="2">
        <f t="shared" si="124"/>
        <v>0</v>
      </c>
      <c r="BD84" s="2">
        <f t="shared" si="125"/>
        <v>0</v>
      </c>
      <c r="BE84" s="2">
        <f t="shared" si="126"/>
        <v>0</v>
      </c>
      <c r="BF84" s="2">
        <f t="shared" si="127"/>
        <v>0</v>
      </c>
      <c r="BG84" s="2">
        <f t="shared" si="128"/>
        <v>0</v>
      </c>
      <c r="BH84" s="2">
        <f t="shared" si="130"/>
        <v>0</v>
      </c>
      <c r="BI84" s="2">
        <f t="shared" si="131"/>
        <v>0</v>
      </c>
      <c r="BJ84" s="2">
        <f t="shared" si="132"/>
        <v>0</v>
      </c>
      <c r="BK84" s="11">
        <f t="shared" si="133"/>
        <v>4.9395920179968716E-2</v>
      </c>
      <c r="BL84" s="17">
        <f t="shared" si="121"/>
        <v>0.30631965195668809</v>
      </c>
      <c r="BM84" s="17">
        <f t="shared" si="122"/>
        <v>0.32557130579678251</v>
      </c>
      <c r="BN84" s="12">
        <f>(BN$3*temperature!$I194+BN$4*temperature!$I194^2+BN$5*temperature!$I194^6)</f>
        <v>3.368136233369289</v>
      </c>
      <c r="BO84" s="12">
        <f>(BO$3*temperature!$I194+BO$4*temperature!$I194^2+BO$5*temperature!$I194^6)</f>
        <v>1.2007807350396771</v>
      </c>
      <c r="BP84" s="12">
        <f>(BP$3*temperature!$I194+BP$4*temperature!$I194^2+BP$5*temperature!$I194^6)</f>
        <v>-0.25699216008488834</v>
      </c>
      <c r="BQ84" s="12">
        <f>(BQ$3*temperature!$M194+BQ$4*temperature!$M194^2)</f>
        <v>3.3681324055967492</v>
      </c>
      <c r="BR84" s="12">
        <f>(BR$3*temperature!$M194+BR$4*temperature!$M194^2)</f>
        <v>1.2007763287806608</v>
      </c>
      <c r="BS84" s="12">
        <f>(BS$3*temperature!$M194+BS$4*temperature!$M194^2)</f>
        <v>-0.25699682473104568</v>
      </c>
      <c r="BT84" s="18">
        <f>BQ84-BN84</f>
        <v>-3.8277725398216944E-6</v>
      </c>
      <c r="BU84" s="18">
        <f>BR84-BO84</f>
        <v>-4.406259016320746E-6</v>
      </c>
      <c r="BV84" s="18">
        <f>BS84-BP84</f>
        <v>-4.6646461573374154E-6</v>
      </c>
      <c r="BW84" s="18">
        <f>SUMPRODUCT(BT84:BV84,AR84:AT84)/100</f>
        <v>-4.1729214854934766E-3</v>
      </c>
      <c r="BX84" s="18">
        <f>BW84*BL84</f>
        <v>-1.2782478570789477E-3</v>
      </c>
      <c r="BY84" s="18">
        <f>BW84*BM84</f>
        <v>-1.3585834970195605E-3</v>
      </c>
    </row>
    <row r="85" spans="1:77">
      <c r="A85" s="2">
        <f t="shared" si="72"/>
        <v>2039</v>
      </c>
      <c r="B85" s="5">
        <f t="shared" si="73"/>
        <v>1145.0390224835462</v>
      </c>
      <c r="C85" s="5">
        <f t="shared" si="74"/>
        <v>2863.003697087755</v>
      </c>
      <c r="D85" s="5">
        <f t="shared" si="75"/>
        <v>4071.0238710723024</v>
      </c>
      <c r="E85" s="15">
        <f t="shared" si="76"/>
        <v>9.2813793898673753E-4</v>
      </c>
      <c r="F85" s="15">
        <f t="shared" si="77"/>
        <v>1.8284939765394869E-3</v>
      </c>
      <c r="G85" s="15">
        <f t="shared" si="78"/>
        <v>3.732805409664715E-3</v>
      </c>
      <c r="H85" s="5">
        <f t="shared" si="79"/>
        <v>77044.101279214185</v>
      </c>
      <c r="I85" s="5">
        <f t="shared" si="80"/>
        <v>21078.709994854074</v>
      </c>
      <c r="J85" s="5">
        <f t="shared" si="81"/>
        <v>8301.8329722906637</v>
      </c>
      <c r="K85" s="5">
        <f t="shared" si="82"/>
        <v>67285.13156879881</v>
      </c>
      <c r="L85" s="5">
        <f t="shared" si="83"/>
        <v>7362.4459571237439</v>
      </c>
      <c r="M85" s="5">
        <f t="shared" si="84"/>
        <v>2039.2493965170418</v>
      </c>
      <c r="N85" s="15">
        <f t="shared" si="85"/>
        <v>1.932832166239451E-2</v>
      </c>
      <c r="O85" s="15">
        <f t="shared" si="86"/>
        <v>2.4369451606681025E-2</v>
      </c>
      <c r="P85" s="15">
        <f t="shared" si="87"/>
        <v>2.2235611452026571E-2</v>
      </c>
      <c r="Q85" s="5">
        <f t="shared" si="88"/>
        <v>7925.0845940132167</v>
      </c>
      <c r="R85" s="5">
        <f t="shared" si="89"/>
        <v>8854.5873337707144</v>
      </c>
      <c r="S85" s="5">
        <f t="shared" si="90"/>
        <v>4107.2698336533476</v>
      </c>
      <c r="T85" s="5">
        <f t="shared" si="91"/>
        <v>102.864261668678</v>
      </c>
      <c r="U85" s="5">
        <f t="shared" si="92"/>
        <v>420.07254409460432</v>
      </c>
      <c r="V85" s="5">
        <f t="shared" si="93"/>
        <v>494.7425282298903</v>
      </c>
      <c r="W85" s="15">
        <f t="shared" si="94"/>
        <v>-1.0734613539272964E-2</v>
      </c>
      <c r="X85" s="15">
        <f t="shared" si="95"/>
        <v>-1.217998157191269E-2</v>
      </c>
      <c r="Y85" s="15">
        <f t="shared" si="96"/>
        <v>-9.7425357312937999E-3</v>
      </c>
      <c r="Z85" s="5">
        <f t="shared" si="115"/>
        <v>16157.745330537417</v>
      </c>
      <c r="AA85" s="5">
        <f t="shared" si="116"/>
        <v>25332.717634017892</v>
      </c>
      <c r="AB85" s="5">
        <f t="shared" si="117"/>
        <v>12589.480068973688</v>
      </c>
      <c r="AC85" s="16">
        <f t="shared" si="100"/>
        <v>2.0578165473816785</v>
      </c>
      <c r="AD85" s="16">
        <f t="shared" si="101"/>
        <v>2.9002890165724322</v>
      </c>
      <c r="AE85" s="16">
        <f t="shared" si="102"/>
        <v>3.1143814844585753</v>
      </c>
      <c r="AF85" s="15">
        <f t="shared" si="103"/>
        <v>-4.0504037456468023E-3</v>
      </c>
      <c r="AG85" s="15">
        <f t="shared" si="104"/>
        <v>2.9673830763510267E-4</v>
      </c>
      <c r="AH85" s="15">
        <f t="shared" si="105"/>
        <v>9.7937136394747881E-3</v>
      </c>
      <c r="AI85" s="1">
        <f t="shared" si="63"/>
        <v>125361.73294055156</v>
      </c>
      <c r="AJ85" s="1">
        <f t="shared" si="64"/>
        <v>32571.464410177468</v>
      </c>
      <c r="AK85" s="1">
        <f t="shared" si="65"/>
        <v>12777.556138189382</v>
      </c>
      <c r="AL85" s="14">
        <f t="shared" si="106"/>
        <v>25.448575662429519</v>
      </c>
      <c r="AM85" s="14">
        <f t="shared" si="107"/>
        <v>4.473373717093402</v>
      </c>
      <c r="AN85" s="14">
        <f t="shared" si="108"/>
        <v>1.6264437654759281</v>
      </c>
      <c r="AO85" s="11">
        <f t="shared" si="109"/>
        <v>1.5407526130874663E-2</v>
      </c>
      <c r="AP85" s="11">
        <f t="shared" si="110"/>
        <v>1.9409419243300197E-2</v>
      </c>
      <c r="AQ85" s="11">
        <f t="shared" si="111"/>
        <v>1.7606792223287277E-2</v>
      </c>
      <c r="AR85" s="1">
        <f t="shared" si="118"/>
        <v>77044.101279214185</v>
      </c>
      <c r="AS85" s="1">
        <f t="shared" si="119"/>
        <v>21078.709994854074</v>
      </c>
      <c r="AT85" s="1">
        <f t="shared" si="120"/>
        <v>8301.8329722906637</v>
      </c>
      <c r="AU85" s="1">
        <f t="shared" si="69"/>
        <v>15408.820255842838</v>
      </c>
      <c r="AV85" s="1">
        <f t="shared" si="70"/>
        <v>4215.7419989708151</v>
      </c>
      <c r="AW85" s="1">
        <f t="shared" si="71"/>
        <v>1660.3665944581328</v>
      </c>
      <c r="AX85" s="2">
        <v>0</v>
      </c>
      <c r="AY85" s="2">
        <v>0</v>
      </c>
      <c r="AZ85" s="2">
        <v>0</v>
      </c>
      <c r="BA85" s="2">
        <f t="shared" si="123"/>
        <v>0</v>
      </c>
      <c r="BB85" s="2">
        <f t="shared" si="129"/>
        <v>0</v>
      </c>
      <c r="BC85" s="2">
        <f t="shared" si="124"/>
        <v>0</v>
      </c>
      <c r="BD85" s="2">
        <f t="shared" si="125"/>
        <v>0</v>
      </c>
      <c r="BE85" s="2">
        <f t="shared" si="126"/>
        <v>0</v>
      </c>
      <c r="BF85" s="2">
        <f t="shared" si="127"/>
        <v>0</v>
      </c>
      <c r="BG85" s="2">
        <f t="shared" si="128"/>
        <v>0</v>
      </c>
      <c r="BH85" s="2">
        <f t="shared" si="130"/>
        <v>0</v>
      </c>
      <c r="BI85" s="2">
        <f t="shared" si="131"/>
        <v>0</v>
      </c>
      <c r="BJ85" s="2">
        <f t="shared" si="132"/>
        <v>0</v>
      </c>
      <c r="BK85" s="11">
        <f t="shared" si="133"/>
        <v>4.9190028060154684E-2</v>
      </c>
      <c r="BL85" s="17">
        <f t="shared" si="121"/>
        <v>0.29190093659231592</v>
      </c>
      <c r="BM85" s="17">
        <f t="shared" si="122"/>
        <v>0.31006791028265002</v>
      </c>
      <c r="BN85" s="12">
        <f>(BN$3*temperature!$I195+BN$4*temperature!$I195^2+BN$5*temperature!$I195^6)</f>
        <v>3.3043299043641614</v>
      </c>
      <c r="BO85" s="12">
        <f>(BO$3*temperature!$I195+BO$4*temperature!$I195^2+BO$5*temperature!$I195^6)</f>
        <v>1.1283636109405544</v>
      </c>
      <c r="BP85" s="12">
        <f>(BP$3*temperature!$I195+BP$4*temperature!$I195^2+BP$5*temperature!$I195^6)</f>
        <v>-0.33306652889055188</v>
      </c>
      <c r="BQ85" s="12">
        <f>(BQ$3*temperature!$M195+BQ$4*temperature!$M195^2)</f>
        <v>3.3043257049418902</v>
      </c>
      <c r="BR85" s="12">
        <f>(BR$3*temperature!$M195+BR$4*temperature!$M195^2)</f>
        <v>1.1283589076098055</v>
      </c>
      <c r="BS85" s="12">
        <f>(BS$3*temperature!$M195+BS$4*temperature!$M195^2)</f>
        <v>-0.33307143337480305</v>
      </c>
      <c r="BT85" s="18">
        <f>BQ85-BN85</f>
        <v>-4.1994222712560259E-6</v>
      </c>
      <c r="BU85" s="18">
        <f>BR85-BO85</f>
        <v>-4.7033307488675291E-6</v>
      </c>
      <c r="BV85" s="18">
        <f>BS85-BP85</f>
        <v>-4.9044842511669628E-6</v>
      </c>
      <c r="BW85" s="18">
        <f>SUMPRODUCT(BT85:BV85,AR85:AT85)/100</f>
        <v>-4.6339706871451353E-3</v>
      </c>
      <c r="BX85" s="18">
        <f>BW85*BL85</f>
        <v>-1.3526603837190029E-3</v>
      </c>
      <c r="BY85" s="18">
        <f>BW85*BM85</f>
        <v>-1.4368456072741478E-3</v>
      </c>
    </row>
    <row r="86" spans="1:77">
      <c r="A86" s="2">
        <f t="shared" si="72"/>
        <v>2040</v>
      </c>
      <c r="B86" s="5">
        <f t="shared" si="73"/>
        <v>1146.0486389340142</v>
      </c>
      <c r="C86" s="5">
        <f t="shared" si="74"/>
        <v>2867.9769328519437</v>
      </c>
      <c r="D86" s="5">
        <f t="shared" si="75"/>
        <v>4085.4603940046745</v>
      </c>
      <c r="E86" s="15">
        <f t="shared" si="76"/>
        <v>8.8173104203740065E-4</v>
      </c>
      <c r="F86" s="15">
        <f t="shared" si="77"/>
        <v>1.7370692777125124E-3</v>
      </c>
      <c r="G86" s="15">
        <f t="shared" si="78"/>
        <v>3.5461651391814793E-3</v>
      </c>
      <c r="H86" s="5">
        <f t="shared" si="79"/>
        <v>78581.409515830193</v>
      </c>
      <c r="I86" s="5">
        <f t="shared" si="80"/>
        <v>21623.276212707042</v>
      </c>
      <c r="J86" s="5">
        <f t="shared" si="81"/>
        <v>8514.1261600603266</v>
      </c>
      <c r="K86" s="5">
        <f t="shared" si="82"/>
        <v>68567.255216080448</v>
      </c>
      <c r="L86" s="5">
        <f t="shared" si="83"/>
        <v>7539.5572276115381</v>
      </c>
      <c r="M86" s="5">
        <f t="shared" si="84"/>
        <v>2084.0065351152648</v>
      </c>
      <c r="N86" s="15">
        <f t="shared" si="85"/>
        <v>1.9055081225050063E-2</v>
      </c>
      <c r="O86" s="15">
        <f t="shared" si="86"/>
        <v>2.4056036746378462E-2</v>
      </c>
      <c r="P86" s="15">
        <f t="shared" si="87"/>
        <v>2.1947849377651707E-2</v>
      </c>
      <c r="Q86" s="5">
        <f t="shared" si="88"/>
        <v>7996.4484421461793</v>
      </c>
      <c r="R86" s="5">
        <f t="shared" si="89"/>
        <v>8972.7096798798102</v>
      </c>
      <c r="S86" s="5">
        <f t="shared" si="90"/>
        <v>4171.2618158923788</v>
      </c>
      <c r="T86" s="5">
        <f t="shared" si="91"/>
        <v>101.76005357266209</v>
      </c>
      <c r="U86" s="5">
        <f t="shared" si="92"/>
        <v>414.95606824866559</v>
      </c>
      <c r="V86" s="5">
        <f t="shared" si="93"/>
        <v>489.92248147081995</v>
      </c>
      <c r="W86" s="15">
        <f t="shared" si="94"/>
        <v>-1.0734613539272964E-2</v>
      </c>
      <c r="X86" s="15">
        <f t="shared" si="95"/>
        <v>-1.217998157191269E-2</v>
      </c>
      <c r="Y86" s="15">
        <f t="shared" si="96"/>
        <v>-9.7425357312937999E-3</v>
      </c>
      <c r="Z86" s="5">
        <f t="shared" si="115"/>
        <v>16242.314733147839</v>
      </c>
      <c r="AA86" s="5">
        <f t="shared" si="116"/>
        <v>25688.482886060923</v>
      </c>
      <c r="AB86" s="5">
        <f t="shared" si="117"/>
        <v>12916.882439155481</v>
      </c>
      <c r="AC86" s="16">
        <f t="shared" si="100"/>
        <v>2.0494815595303097</v>
      </c>
      <c r="AD86" s="16">
        <f t="shared" si="101"/>
        <v>2.9011496434268627</v>
      </c>
      <c r="AE86" s="16">
        <f t="shared" si="102"/>
        <v>3.1448828448814452</v>
      </c>
      <c r="AF86" s="15">
        <f t="shared" si="103"/>
        <v>-4.0504037456468023E-3</v>
      </c>
      <c r="AG86" s="15">
        <f t="shared" si="104"/>
        <v>2.9673830763510267E-4</v>
      </c>
      <c r="AH86" s="15">
        <f t="shared" si="105"/>
        <v>9.7937136394747881E-3</v>
      </c>
      <c r="AI86" s="1">
        <f t="shared" si="63"/>
        <v>128234.37990233925</v>
      </c>
      <c r="AJ86" s="1">
        <f t="shared" si="64"/>
        <v>33530.059968130539</v>
      </c>
      <c r="AK86" s="1">
        <f t="shared" si="65"/>
        <v>13160.167118828578</v>
      </c>
      <c r="AL86" s="14">
        <f t="shared" si="106"/>
        <v>25.836754260996816</v>
      </c>
      <c r="AM86" s="14">
        <f t="shared" si="107"/>
        <v>4.5593310471413577</v>
      </c>
      <c r="AN86" s="14">
        <f t="shared" si="108"/>
        <v>1.6547938583431077</v>
      </c>
      <c r="AO86" s="11">
        <f t="shared" si="109"/>
        <v>1.5253450869565916E-2</v>
      </c>
      <c r="AP86" s="11">
        <f t="shared" si="110"/>
        <v>1.9215325050867194E-2</v>
      </c>
      <c r="AQ86" s="11">
        <f t="shared" si="111"/>
        <v>1.7430724301054405E-2</v>
      </c>
      <c r="AR86" s="1">
        <f t="shared" si="118"/>
        <v>78581.409515830193</v>
      </c>
      <c r="AS86" s="1">
        <f t="shared" si="119"/>
        <v>21623.276212707042</v>
      </c>
      <c r="AT86" s="1">
        <f t="shared" si="120"/>
        <v>8514.1261600603266</v>
      </c>
      <c r="AU86" s="1">
        <f t="shared" si="69"/>
        <v>15716.28190316604</v>
      </c>
      <c r="AV86" s="1">
        <f t="shared" si="70"/>
        <v>4324.6552425414084</v>
      </c>
      <c r="AW86" s="1">
        <f t="shared" si="71"/>
        <v>1702.8252320120655</v>
      </c>
      <c r="AX86" s="2">
        <v>0</v>
      </c>
      <c r="AY86" s="2">
        <v>0</v>
      </c>
      <c r="AZ86" s="2">
        <v>0</v>
      </c>
      <c r="BA86" s="2">
        <f t="shared" si="123"/>
        <v>0</v>
      </c>
      <c r="BB86" s="2">
        <f t="shared" si="129"/>
        <v>0</v>
      </c>
      <c r="BC86" s="2">
        <f t="shared" si="124"/>
        <v>0</v>
      </c>
      <c r="BD86" s="2">
        <f t="shared" si="125"/>
        <v>0</v>
      </c>
      <c r="BE86" s="2">
        <f t="shared" si="126"/>
        <v>0</v>
      </c>
      <c r="BF86" s="2">
        <f t="shared" si="127"/>
        <v>0</v>
      </c>
      <c r="BG86" s="2">
        <f t="shared" si="128"/>
        <v>0</v>
      </c>
      <c r="BH86" s="2">
        <f t="shared" si="130"/>
        <v>0</v>
      </c>
      <c r="BI86" s="2">
        <f t="shared" si="131"/>
        <v>0</v>
      </c>
      <c r="BJ86" s="2">
        <f t="shared" si="132"/>
        <v>0</v>
      </c>
      <c r="BK86" s="11">
        <f t="shared" si="133"/>
        <v>4.8981316469648623E-2</v>
      </c>
      <c r="BL86" s="17">
        <f t="shared" si="121"/>
        <v>0.27821550794950933</v>
      </c>
      <c r="BM86" s="17">
        <f t="shared" si="122"/>
        <v>0.29530277169776192</v>
      </c>
      <c r="BN86" s="12">
        <f>(BN$3*temperature!$I196+BN$4*temperature!$I196^2+BN$5*temperature!$I196^6)</f>
        <v>3.2347308456630399</v>
      </c>
      <c r="BO86" s="12">
        <f>(BO$3*temperature!$I196+BO$4*temperature!$I196^2+BO$5*temperature!$I196^6)</f>
        <v>1.0513884491283161</v>
      </c>
      <c r="BP86" s="12">
        <f>(BP$3*temperature!$I196+BP$4*temperature!$I196^2+BP$5*temperature!$I196^6)</f>
        <v>-0.41276135189469221</v>
      </c>
      <c r="BQ86" s="12">
        <f>(BQ$3*temperature!$M196+BQ$4*temperature!$M196^2)</f>
        <v>3.2347262683417011</v>
      </c>
      <c r="BR86" s="12">
        <f>(BR$3*temperature!$M196+BR$4*temperature!$M196^2)</f>
        <v>1.0513834463113776</v>
      </c>
      <c r="BS86" s="12">
        <f>(BS$3*temperature!$M196+BS$4*temperature!$M196^2)</f>
        <v>-0.41276649604412086</v>
      </c>
      <c r="BT86" s="18">
        <f>BQ86-BN86</f>
        <v>-4.5773213388500267E-6</v>
      </c>
      <c r="BU86" s="18">
        <f>BR86-BO86</f>
        <v>-5.0028169384930266E-6</v>
      </c>
      <c r="BV86" s="18">
        <f>BS86-BP86</f>
        <v>-5.1441494286486034E-6</v>
      </c>
      <c r="BW86" s="18">
        <f>SUMPRODUCT(BT86:BV86,AR86:AT86)/100</f>
        <v>-5.1166759233808269E-3</v>
      </c>
      <c r="BX86" s="18">
        <f>BW86*BL86</f>
        <v>-1.4235385910364214E-3</v>
      </c>
      <c r="BY86" s="18">
        <f>BW86*BM86</f>
        <v>-1.5109685820535635E-3</v>
      </c>
    </row>
    <row r="87" spans="1:77">
      <c r="A87" s="2">
        <f t="shared" si="72"/>
        <v>2041</v>
      </c>
      <c r="B87" s="5">
        <f t="shared" si="73"/>
        <v>1147.0086202616155</v>
      </c>
      <c r="C87" s="5">
        <f t="shared" si="74"/>
        <v>2872.709713740227</v>
      </c>
      <c r="D87" s="5">
        <f t="shared" si="75"/>
        <v>4099.2237253700641</v>
      </c>
      <c r="E87" s="15">
        <f t="shared" si="76"/>
        <v>8.3764448993553053E-4</v>
      </c>
      <c r="F87" s="15">
        <f t="shared" si="77"/>
        <v>1.6502158138268868E-3</v>
      </c>
      <c r="G87" s="15">
        <f t="shared" si="78"/>
        <v>3.3688568822224053E-3</v>
      </c>
      <c r="H87" s="5">
        <f t="shared" si="79"/>
        <v>80124.424461881586</v>
      </c>
      <c r="I87" s="5">
        <f t="shared" si="80"/>
        <v>22173.231337510591</v>
      </c>
      <c r="J87" s="5">
        <f t="shared" si="81"/>
        <v>8727.8605016062993</v>
      </c>
      <c r="K87" s="5">
        <f t="shared" si="82"/>
        <v>69855.119697013608</v>
      </c>
      <c r="L87" s="5">
        <f t="shared" si="83"/>
        <v>7718.5770742708846</v>
      </c>
      <c r="M87" s="5">
        <f t="shared" si="84"/>
        <v>2129.1495869302366</v>
      </c>
      <c r="N87" s="15">
        <f t="shared" si="85"/>
        <v>1.878250014346694E-2</v>
      </c>
      <c r="O87" s="15">
        <f t="shared" si="86"/>
        <v>2.3744079559968823E-2</v>
      </c>
      <c r="P87" s="15">
        <f t="shared" si="87"/>
        <v>2.1661665188816182E-2</v>
      </c>
      <c r="Q87" s="5">
        <f t="shared" si="88"/>
        <v>8065.9414221484776</v>
      </c>
      <c r="R87" s="5">
        <f t="shared" si="89"/>
        <v>9088.8498979413052</v>
      </c>
      <c r="S87" s="5">
        <f t="shared" si="90"/>
        <v>4234.3162349249915</v>
      </c>
      <c r="T87" s="5">
        <f t="shared" si="91"/>
        <v>100.66769872382385</v>
      </c>
      <c r="U87" s="5">
        <f t="shared" si="92"/>
        <v>409.9019109842435</v>
      </c>
      <c r="V87" s="5">
        <f t="shared" si="93"/>
        <v>485.14939418952633</v>
      </c>
      <c r="W87" s="15">
        <f t="shared" si="94"/>
        <v>-1.0734613539272964E-2</v>
      </c>
      <c r="X87" s="15">
        <f t="shared" si="95"/>
        <v>-1.217998157191269E-2</v>
      </c>
      <c r="Y87" s="15">
        <f t="shared" si="96"/>
        <v>-9.7425357312937999E-3</v>
      </c>
      <c r="Z87" s="5">
        <f t="shared" si="115"/>
        <v>16322.193283921359</v>
      </c>
      <c r="AA87" s="5">
        <f t="shared" si="116"/>
        <v>26038.897934722761</v>
      </c>
      <c r="AB87" s="5">
        <f t="shared" si="117"/>
        <v>13246.604932333919</v>
      </c>
      <c r="AC87" s="16">
        <f t="shared" si="100"/>
        <v>2.0411803317449539</v>
      </c>
      <c r="AD87" s="16">
        <f t="shared" si="101"/>
        <v>2.9020105256622495</v>
      </c>
      <c r="AE87" s="16">
        <f t="shared" si="102"/>
        <v>3.1756829268939111</v>
      </c>
      <c r="AF87" s="15">
        <f t="shared" si="103"/>
        <v>-4.0504037456468023E-3</v>
      </c>
      <c r="AG87" s="15">
        <f t="shared" si="104"/>
        <v>2.9673830763510267E-4</v>
      </c>
      <c r="AH87" s="15">
        <f t="shared" si="105"/>
        <v>9.7937136394747881E-3</v>
      </c>
      <c r="AI87" s="1">
        <f t="shared" si="63"/>
        <v>131127.22381527137</v>
      </c>
      <c r="AJ87" s="1">
        <f t="shared" si="64"/>
        <v>34501.709213858892</v>
      </c>
      <c r="AK87" s="1">
        <f t="shared" si="65"/>
        <v>13546.975638957785</v>
      </c>
      <c r="AL87" s="14">
        <f t="shared" si="106"/>
        <v>26.226912926128485</v>
      </c>
      <c r="AM87" s="14">
        <f t="shared" si="107"/>
        <v>4.6460639849458367</v>
      </c>
      <c r="AN87" s="14">
        <f t="shared" si="108"/>
        <v>1.6833496713077658</v>
      </c>
      <c r="AO87" s="11">
        <f t="shared" si="109"/>
        <v>1.5100916360870256E-2</v>
      </c>
      <c r="AP87" s="11">
        <f t="shared" si="110"/>
        <v>1.9023171800358521E-2</v>
      </c>
      <c r="AQ87" s="11">
        <f t="shared" si="111"/>
        <v>1.7256417058043861E-2</v>
      </c>
      <c r="AR87" s="1">
        <f t="shared" si="118"/>
        <v>80124.424461881586</v>
      </c>
      <c r="AS87" s="1">
        <f t="shared" si="119"/>
        <v>22173.231337510591</v>
      </c>
      <c r="AT87" s="1">
        <f t="shared" si="120"/>
        <v>8727.8605016062993</v>
      </c>
      <c r="AU87" s="1">
        <f t="shared" si="69"/>
        <v>16024.884892376318</v>
      </c>
      <c r="AV87" s="1">
        <f t="shared" si="70"/>
        <v>4434.6462675021185</v>
      </c>
      <c r="AW87" s="1">
        <f t="shared" si="71"/>
        <v>1745.57210032126</v>
      </c>
      <c r="AX87" s="2">
        <v>0</v>
      </c>
      <c r="AY87" s="2">
        <v>0</v>
      </c>
      <c r="AZ87" s="2">
        <v>0</v>
      </c>
      <c r="BA87" s="2">
        <f t="shared" si="123"/>
        <v>0</v>
      </c>
      <c r="BB87" s="2">
        <f t="shared" si="129"/>
        <v>0</v>
      </c>
      <c r="BC87" s="2">
        <f t="shared" si="124"/>
        <v>0</v>
      </c>
      <c r="BD87" s="2">
        <f t="shared" si="125"/>
        <v>0</v>
      </c>
      <c r="BE87" s="2">
        <f t="shared" si="126"/>
        <v>0</v>
      </c>
      <c r="BF87" s="2">
        <f t="shared" si="127"/>
        <v>0</v>
      </c>
      <c r="BG87" s="2">
        <f t="shared" si="128"/>
        <v>0</v>
      </c>
      <c r="BH87" s="2">
        <f t="shared" si="130"/>
        <v>0</v>
      </c>
      <c r="BI87" s="2">
        <f t="shared" si="131"/>
        <v>0</v>
      </c>
      <c r="BJ87" s="2">
        <f t="shared" si="132"/>
        <v>0</v>
      </c>
      <c r="BK87" s="11">
        <f t="shared" si="133"/>
        <v>4.8769932570251501E-2</v>
      </c>
      <c r="BL87" s="17">
        <f t="shared" si="121"/>
        <v>0.26522446451748527</v>
      </c>
      <c r="BM87" s="17">
        <f t="shared" si="122"/>
        <v>0.28124073495024943</v>
      </c>
      <c r="BN87" s="12">
        <f>(BN$3*temperature!$I197+BN$4*temperature!$I197^2+BN$5*temperature!$I197^6)</f>
        <v>3.1591907153568322</v>
      </c>
      <c r="BO87" s="12">
        <f>(BO$3*temperature!$I197+BO$4*temperature!$I197^2+BO$5*temperature!$I197^6)</f>
        <v>0.96975198085869163</v>
      </c>
      <c r="BP87" s="12">
        <f>(BP$3*temperature!$I197+BP$4*temperature!$I197^2+BP$5*temperature!$I197^6)</f>
        <v>-0.49614741634892878</v>
      </c>
      <c r="BQ87" s="12">
        <f>(BQ$3*temperature!$M197+BQ$4*temperature!$M197^2)</f>
        <v>3.1591857547854998</v>
      </c>
      <c r="BR87" s="12">
        <f>(BR$3*temperature!$M197+BR$4*temperature!$M197^2)</f>
        <v>0.96974667668181169</v>
      </c>
      <c r="BS87" s="12">
        <f>(BS$3*temperature!$M197+BS$4*temperature!$M197^2)</f>
        <v>-0.49615279969998305</v>
      </c>
      <c r="BT87" s="18">
        <f>BQ87-BN87</f>
        <v>-4.9605713323686018E-6</v>
      </c>
      <c r="BU87" s="18">
        <f>BR87-BO87</f>
        <v>-5.3041768799388933E-6</v>
      </c>
      <c r="BV87" s="18">
        <f>BS87-BP87</f>
        <v>-5.3833510542666829E-6</v>
      </c>
      <c r="BW87" s="18">
        <f>SUMPRODUCT(BT87:BV87,AR87:AT87)/100</f>
        <v>-5.6205880105491832E-3</v>
      </c>
      <c r="BX87" s="18">
        <f>BW87*BL87</f>
        <v>-1.4907174453713051E-3</v>
      </c>
      <c r="BY87" s="18">
        <f>BW87*BM87</f>
        <v>-1.5807383029394126E-3</v>
      </c>
    </row>
    <row r="88" spans="1:77">
      <c r="A88" s="2">
        <f t="shared" si="72"/>
        <v>2042</v>
      </c>
      <c r="B88" s="5">
        <f t="shared" si="73"/>
        <v>1147.9213664397525</v>
      </c>
      <c r="C88" s="5">
        <f t="shared" si="74"/>
        <v>2877.2132751884678</v>
      </c>
      <c r="D88" s="5">
        <f t="shared" si="75"/>
        <v>4112.342938526097</v>
      </c>
      <c r="E88" s="15">
        <f t="shared" si="76"/>
        <v>7.9576226543875397E-4</v>
      </c>
      <c r="F88" s="15">
        <f t="shared" si="77"/>
        <v>1.5677050231355423E-3</v>
      </c>
      <c r="G88" s="15">
        <f t="shared" si="78"/>
        <v>3.2004140381112849E-3</v>
      </c>
      <c r="H88" s="5">
        <f t="shared" si="79"/>
        <v>81672.510766775871</v>
      </c>
      <c r="I88" s="5">
        <f t="shared" si="80"/>
        <v>22728.40500003755</v>
      </c>
      <c r="J88" s="5">
        <f t="shared" si="81"/>
        <v>8942.9666667939637</v>
      </c>
      <c r="K88" s="5">
        <f t="shared" si="82"/>
        <v>71148.17543651181</v>
      </c>
      <c r="L88" s="5">
        <f t="shared" si="83"/>
        <v>7899.4509013409015</v>
      </c>
      <c r="M88" s="5">
        <f t="shared" si="84"/>
        <v>2174.6646134524976</v>
      </c>
      <c r="N88" s="15">
        <f t="shared" si="85"/>
        <v>1.8510536451825432E-2</v>
      </c>
      <c r="O88" s="15">
        <f t="shared" si="86"/>
        <v>2.3433571412137866E-2</v>
      </c>
      <c r="P88" s="15">
        <f t="shared" si="87"/>
        <v>2.1377091962750949E-2</v>
      </c>
      <c r="Q88" s="5">
        <f t="shared" si="88"/>
        <v>8133.5260371803834</v>
      </c>
      <c r="R88" s="5">
        <f t="shared" si="89"/>
        <v>9202.9428601095296</v>
      </c>
      <c r="S88" s="5">
        <f t="shared" si="90"/>
        <v>4296.4051657958489</v>
      </c>
      <c r="T88" s="5">
        <f t="shared" si="91"/>
        <v>99.587069882135637</v>
      </c>
      <c r="U88" s="5">
        <f t="shared" si="92"/>
        <v>404.90931326216361</v>
      </c>
      <c r="V88" s="5">
        <f t="shared" si="93"/>
        <v>480.42280888161935</v>
      </c>
      <c r="W88" s="15">
        <f t="shared" si="94"/>
        <v>-1.0734613539272964E-2</v>
      </c>
      <c r="X88" s="15">
        <f t="shared" si="95"/>
        <v>-1.217998157191269E-2</v>
      </c>
      <c r="Y88" s="15">
        <f t="shared" si="96"/>
        <v>-9.7425357312937999E-3</v>
      </c>
      <c r="Z88" s="5">
        <f t="shared" si="115"/>
        <v>16397.354974610538</v>
      </c>
      <c r="AA88" s="5">
        <f t="shared" si="116"/>
        <v>26383.764821215107</v>
      </c>
      <c r="AB88" s="5">
        <f t="shared" si="117"/>
        <v>13578.540331188884</v>
      </c>
      <c r="AC88" s="16">
        <f t="shared" si="100"/>
        <v>2.0329127272837137</v>
      </c>
      <c r="AD88" s="16">
        <f t="shared" si="101"/>
        <v>2.9028716633543739</v>
      </c>
      <c r="AE88" s="16">
        <f t="shared" si="102"/>
        <v>3.2067846560896793</v>
      </c>
      <c r="AF88" s="15">
        <f t="shared" si="103"/>
        <v>-4.0504037456468023E-3</v>
      </c>
      <c r="AG88" s="15">
        <f t="shared" si="104"/>
        <v>2.9673830763510267E-4</v>
      </c>
      <c r="AH88" s="15">
        <f t="shared" si="105"/>
        <v>9.7937136394747881E-3</v>
      </c>
      <c r="AI88" s="1">
        <f t="shared" si="63"/>
        <v>134039.38632612056</v>
      </c>
      <c r="AJ88" s="1">
        <f t="shared" si="64"/>
        <v>35486.184559975125</v>
      </c>
      <c r="AK88" s="1">
        <f t="shared" si="65"/>
        <v>13937.850175383268</v>
      </c>
      <c r="AL88" s="14">
        <f t="shared" si="106"/>
        <v>26.619002840444768</v>
      </c>
      <c r="AM88" s="14">
        <f t="shared" si="107"/>
        <v>4.7335630295931095</v>
      </c>
      <c r="AN88" s="14">
        <f t="shared" si="108"/>
        <v>1.7121077694505478</v>
      </c>
      <c r="AO88" s="11">
        <f t="shared" si="109"/>
        <v>1.4949907197261553E-2</v>
      </c>
      <c r="AP88" s="11">
        <f t="shared" si="110"/>
        <v>1.8832940082354935E-2</v>
      </c>
      <c r="AQ88" s="11">
        <f t="shared" si="111"/>
        <v>1.7083852887463422E-2</v>
      </c>
      <c r="AR88" s="1">
        <f t="shared" si="118"/>
        <v>81672.510766775871</v>
      </c>
      <c r="AS88" s="1">
        <f t="shared" si="119"/>
        <v>22728.40500003755</v>
      </c>
      <c r="AT88" s="1">
        <f t="shared" si="120"/>
        <v>8942.9666667939637</v>
      </c>
      <c r="AU88" s="1">
        <f t="shared" si="69"/>
        <v>16334.502153355175</v>
      </c>
      <c r="AV88" s="1">
        <f t="shared" si="70"/>
        <v>4545.6810000075102</v>
      </c>
      <c r="AW88" s="1">
        <f t="shared" si="71"/>
        <v>1788.5933333587927</v>
      </c>
      <c r="AX88" s="2">
        <v>0</v>
      </c>
      <c r="AY88" s="2">
        <v>0</v>
      </c>
      <c r="AZ88" s="2">
        <v>0</v>
      </c>
      <c r="BA88" s="2">
        <f t="shared" si="123"/>
        <v>0</v>
      </c>
      <c r="BB88" s="2">
        <f t="shared" si="129"/>
        <v>0</v>
      </c>
      <c r="BC88" s="2">
        <f t="shared" si="124"/>
        <v>0</v>
      </c>
      <c r="BD88" s="2">
        <f t="shared" si="125"/>
        <v>0</v>
      </c>
      <c r="BE88" s="2">
        <f t="shared" si="126"/>
        <v>0</v>
      </c>
      <c r="BF88" s="2">
        <f t="shared" si="127"/>
        <v>0</v>
      </c>
      <c r="BG88" s="2">
        <f t="shared" si="128"/>
        <v>0</v>
      </c>
      <c r="BH88" s="2">
        <f t="shared" si="130"/>
        <v>0</v>
      </c>
      <c r="BI88" s="2">
        <f t="shared" si="131"/>
        <v>0</v>
      </c>
      <c r="BJ88" s="2">
        <f t="shared" si="132"/>
        <v>0</v>
      </c>
      <c r="BK88" s="11">
        <f t="shared" si="133"/>
        <v>4.8556020841919539E-2</v>
      </c>
      <c r="BL88" s="17">
        <f t="shared" si="121"/>
        <v>0.25289098808114363</v>
      </c>
      <c r="BM88" s="17">
        <f t="shared" si="122"/>
        <v>0.26784831900023753</v>
      </c>
      <c r="BN88" s="12">
        <f>(BN$3*temperature!$I198+BN$4*temperature!$I198^2+BN$5*temperature!$I198^6)</f>
        <v>3.0775652446945481</v>
      </c>
      <c r="BO88" s="12">
        <f>(BO$3*temperature!$I198+BO$4*temperature!$I198^2+BO$5*temperature!$I198^6)</f>
        <v>0.88335417376242997</v>
      </c>
      <c r="BP88" s="12">
        <f>(BP$3*temperature!$I198+BP$4*temperature!$I198^2+BP$5*temperature!$I198^6)</f>
        <v>-0.58329291262720551</v>
      </c>
      <c r="BQ88" s="12">
        <f>(BQ$3*temperature!$M198+BQ$4*temperature!$M198^2)</f>
        <v>3.0775598963755941</v>
      </c>
      <c r="BR88" s="12">
        <f>(BR$3*temperature!$M198+BR$4*temperature!$M198^2)</f>
        <v>0.88334856686557739</v>
      </c>
      <c r="BS88" s="12">
        <f>(BS$3*temperature!$M198+BS$4*temperature!$M198^2)</f>
        <v>-0.58329853444001545</v>
      </c>
      <c r="BT88" s="18">
        <f>BQ88-BN88</f>
        <v>-5.3483189539349496E-6</v>
      </c>
      <c r="BU88" s="18">
        <f>BR88-BO88</f>
        <v>-5.6068968525835317E-6</v>
      </c>
      <c r="BV88" s="18">
        <f>BS88-BP88</f>
        <v>-5.6218128099416731E-6</v>
      </c>
      <c r="BW88" s="18">
        <f>SUMPRODUCT(BT88:BV88,AR88:AT88)/100</f>
        <v>-6.1452214437462162E-3</v>
      </c>
      <c r="BX88" s="18">
        <f>BW88*BL88</f>
        <v>-1.5540711228864126E-3</v>
      </c>
      <c r="BY88" s="18">
        <f>BW88*BM88</f>
        <v>-1.6459872335916367E-3</v>
      </c>
    </row>
    <row r="89" spans="1:77">
      <c r="A89" s="2">
        <f t="shared" si="72"/>
        <v>2043</v>
      </c>
      <c r="B89" s="5">
        <f t="shared" si="73"/>
        <v>1148.7891653215011</v>
      </c>
      <c r="C89" s="5">
        <f t="shared" si="74"/>
        <v>2881.4983658074057</v>
      </c>
      <c r="D89" s="5">
        <f t="shared" si="75"/>
        <v>4124.8460785925845</v>
      </c>
      <c r="E89" s="15">
        <f t="shared" si="76"/>
        <v>7.5597415216681623E-4</v>
      </c>
      <c r="F89" s="15">
        <f t="shared" si="77"/>
        <v>1.489319771978765E-3</v>
      </c>
      <c r="G89" s="15">
        <f t="shared" si="78"/>
        <v>3.0403933362057206E-3</v>
      </c>
      <c r="H89" s="5">
        <f t="shared" si="79"/>
        <v>83225.016814415809</v>
      </c>
      <c r="I89" s="5">
        <f t="shared" si="80"/>
        <v>23288.620743058938</v>
      </c>
      <c r="J89" s="5">
        <f t="shared" si="81"/>
        <v>9159.3747032441643</v>
      </c>
      <c r="K89" s="5">
        <f t="shared" si="82"/>
        <v>72445.858062322863</v>
      </c>
      <c r="L89" s="5">
        <f t="shared" si="83"/>
        <v>8082.1217944829159</v>
      </c>
      <c r="M89" s="5">
        <f t="shared" si="84"/>
        <v>2220.5373312667662</v>
      </c>
      <c r="N89" s="15">
        <f t="shared" si="85"/>
        <v>1.8239155366240212E-2</v>
      </c>
      <c r="O89" s="15">
        <f t="shared" si="86"/>
        <v>2.3124505161619124E-2</v>
      </c>
      <c r="P89" s="15">
        <f t="shared" si="87"/>
        <v>2.1094157476283737E-2</v>
      </c>
      <c r="Q89" s="5">
        <f t="shared" si="88"/>
        <v>8199.1656331830472</v>
      </c>
      <c r="R89" s="5">
        <f t="shared" si="89"/>
        <v>9314.9248921872895</v>
      </c>
      <c r="S89" s="5">
        <f t="shared" si="90"/>
        <v>4357.5017360000402</v>
      </c>
      <c r="T89" s="5">
        <f t="shared" si="91"/>
        <v>98.518041173442342</v>
      </c>
      <c r="U89" s="5">
        <f t="shared" si="92"/>
        <v>399.97752528833462</v>
      </c>
      <c r="V89" s="5">
        <f t="shared" si="93"/>
        <v>475.74227249996164</v>
      </c>
      <c r="W89" s="15">
        <f t="shared" si="94"/>
        <v>-1.0734613539272964E-2</v>
      </c>
      <c r="X89" s="15">
        <f t="shared" si="95"/>
        <v>-1.217998157191269E-2</v>
      </c>
      <c r="Y89" s="15">
        <f t="shared" si="96"/>
        <v>-9.7425357312937999E-3</v>
      </c>
      <c r="Z89" s="5">
        <f t="shared" si="115"/>
        <v>16467.776191020057</v>
      </c>
      <c r="AA89" s="5">
        <f t="shared" si="116"/>
        <v>26722.889400708093</v>
      </c>
      <c r="AB89" s="5">
        <f t="shared" si="117"/>
        <v>13912.580483155383</v>
      </c>
      <c r="AC89" s="16">
        <f t="shared" si="100"/>
        <v>2.0246786099585505</v>
      </c>
      <c r="AD89" s="16">
        <f t="shared" si="101"/>
        <v>2.9037330565790396</v>
      </c>
      <c r="AE89" s="16">
        <f t="shared" si="102"/>
        <v>3.2381909867148835</v>
      </c>
      <c r="AF89" s="15">
        <f t="shared" si="103"/>
        <v>-4.0504037456468023E-3</v>
      </c>
      <c r="AG89" s="15">
        <f t="shared" si="104"/>
        <v>2.9673830763510267E-4</v>
      </c>
      <c r="AH89" s="15">
        <f t="shared" si="105"/>
        <v>9.7937136394747881E-3</v>
      </c>
      <c r="AI89" s="1">
        <f t="shared" si="63"/>
        <v>136969.94984686366</v>
      </c>
      <c r="AJ89" s="1">
        <f t="shared" si="64"/>
        <v>36483.247103985123</v>
      </c>
      <c r="AK89" s="1">
        <f t="shared" si="65"/>
        <v>14332.658491203734</v>
      </c>
      <c r="AL89" s="14">
        <f t="shared" si="106"/>
        <v>27.012974946371578</v>
      </c>
      <c r="AM89" s="14">
        <f t="shared" si="107"/>
        <v>4.8218184694163639</v>
      </c>
      <c r="AN89" s="14">
        <f t="shared" si="108"/>
        <v>1.7410646727387162</v>
      </c>
      <c r="AO89" s="11">
        <f t="shared" si="109"/>
        <v>1.4800408125288936E-2</v>
      </c>
      <c r="AP89" s="11">
        <f t="shared" si="110"/>
        <v>1.8644610681531386E-2</v>
      </c>
      <c r="AQ89" s="11">
        <f t="shared" si="111"/>
        <v>1.6913014358588788E-2</v>
      </c>
      <c r="AR89" s="1">
        <f t="shared" si="118"/>
        <v>83225.016814415809</v>
      </c>
      <c r="AS89" s="1">
        <f t="shared" si="119"/>
        <v>23288.620743058938</v>
      </c>
      <c r="AT89" s="1">
        <f t="shared" si="120"/>
        <v>9159.3747032441643</v>
      </c>
      <c r="AU89" s="1">
        <f t="shared" si="69"/>
        <v>16645.003362883162</v>
      </c>
      <c r="AV89" s="1">
        <f t="shared" si="70"/>
        <v>4657.7241486117882</v>
      </c>
      <c r="AW89" s="1">
        <f t="shared" si="71"/>
        <v>1831.874940648833</v>
      </c>
      <c r="AX89" s="2">
        <v>0</v>
      </c>
      <c r="AY89" s="2">
        <v>0</v>
      </c>
      <c r="AZ89" s="2">
        <v>0</v>
      </c>
      <c r="BA89" s="2">
        <f t="shared" si="123"/>
        <v>0</v>
      </c>
      <c r="BB89" s="2">
        <f t="shared" si="129"/>
        <v>0</v>
      </c>
      <c r="BC89" s="2">
        <f t="shared" si="124"/>
        <v>0</v>
      </c>
      <c r="BD89" s="2">
        <f t="shared" si="125"/>
        <v>0</v>
      </c>
      <c r="BE89" s="2">
        <f t="shared" si="126"/>
        <v>0</v>
      </c>
      <c r="BF89" s="2">
        <f t="shared" si="127"/>
        <v>0</v>
      </c>
      <c r="BG89" s="2">
        <f t="shared" si="128"/>
        <v>0</v>
      </c>
      <c r="BH89" s="2">
        <f t="shared" si="130"/>
        <v>0</v>
      </c>
      <c r="BI89" s="2">
        <f t="shared" si="131"/>
        <v>0</v>
      </c>
      <c r="BJ89" s="2">
        <f t="shared" si="132"/>
        <v>0</v>
      </c>
      <c r="BK89" s="11">
        <f t="shared" si="133"/>
        <v>4.8339723029403342E-2</v>
      </c>
      <c r="BL89" s="17">
        <f t="shared" si="121"/>
        <v>0.24118023553771525</v>
      </c>
      <c r="BM89" s="17">
        <f t="shared" si="122"/>
        <v>0.25509363714308336</v>
      </c>
      <c r="BN89" s="12">
        <f>(BN$3*temperature!$I199+BN$4*temperature!$I199^2+BN$5*temperature!$I199^6)</f>
        <v>2.9897145475456197</v>
      </c>
      <c r="BO89" s="12">
        <f>(BO$3*temperature!$I199+BO$4*temperature!$I199^2+BO$5*temperature!$I199^6)</f>
        <v>0.7920984434249414</v>
      </c>
      <c r="BP89" s="12">
        <f>(BP$3*temperature!$I199+BP$4*temperature!$I199^2+BP$5*temperature!$I199^6)</f>
        <v>-0.67426329283353104</v>
      </c>
      <c r="BQ89" s="12">
        <f>(BQ$3*temperature!$M199+BQ$4*temperature!$M199^2)</f>
        <v>2.9897088077913079</v>
      </c>
      <c r="BR89" s="12">
        <f>(BR$3*temperature!$M199+BR$4*temperature!$M199^2)</f>
        <v>0.79209253293574466</v>
      </c>
      <c r="BS89" s="12">
        <f>(BS$3*temperature!$M199+BS$4*temperature!$M199^2)</f>
        <v>-0.67426915210584726</v>
      </c>
      <c r="BT89" s="18">
        <f>BQ89-BN89</f>
        <v>-5.7397543118398175E-6</v>
      </c>
      <c r="BU89" s="18">
        <f>BR89-BO89</f>
        <v>-5.9104891967365347E-6</v>
      </c>
      <c r="BV89" s="18">
        <f>BS89-BP89</f>
        <v>-5.859272316222075E-6</v>
      </c>
      <c r="BW89" s="18">
        <f>SUMPRODUCT(BT89:BV89,AR89:AT89)/100</f>
        <v>-6.69005561054852E-3</v>
      </c>
      <c r="BX89" s="18">
        <f>BW89*BL89</f>
        <v>-1.6135091879125054E-3</v>
      </c>
      <c r="BY89" s="18">
        <f>BW89*BM89</f>
        <v>-1.7065906183843132E-3</v>
      </c>
    </row>
    <row r="90" spans="1:77">
      <c r="A90" s="2">
        <f t="shared" si="72"/>
        <v>2044</v>
      </c>
      <c r="B90" s="5">
        <f t="shared" si="73"/>
        <v>1149.6141974910097</v>
      </c>
      <c r="C90" s="5">
        <f t="shared" si="74"/>
        <v>2885.5752646720712</v>
      </c>
      <c r="D90" s="5">
        <f t="shared" si="75"/>
        <v>4136.7601753962999</v>
      </c>
      <c r="E90" s="15">
        <f t="shared" si="76"/>
        <v>7.1817544455847536E-4</v>
      </c>
      <c r="F90" s="15">
        <f t="shared" si="77"/>
        <v>1.4148537833798267E-3</v>
      </c>
      <c r="G90" s="15">
        <f t="shared" si="78"/>
        <v>2.8883736693954346E-3</v>
      </c>
      <c r="H90" s="5">
        <f t="shared" si="79"/>
        <v>84781.275408891321</v>
      </c>
      <c r="I90" s="5">
        <f t="shared" si="80"/>
        <v>23853.696106118252</v>
      </c>
      <c r="J90" s="5">
        <f t="shared" si="81"/>
        <v>9377.0140326428791</v>
      </c>
      <c r="K90" s="5">
        <f t="shared" si="82"/>
        <v>73747.589055461664</v>
      </c>
      <c r="L90" s="5">
        <f t="shared" si="83"/>
        <v>8266.5305591428005</v>
      </c>
      <c r="M90" s="5">
        <f t="shared" si="84"/>
        <v>2266.753119606351</v>
      </c>
      <c r="N90" s="15">
        <f t="shared" si="85"/>
        <v>1.7968328734804473E-2</v>
      </c>
      <c r="O90" s="15">
        <f t="shared" si="86"/>
        <v>2.2816875240084578E-2</v>
      </c>
      <c r="P90" s="15">
        <f t="shared" si="87"/>
        <v>2.0812885101652245E-2</v>
      </c>
      <c r="Q90" s="5">
        <f t="shared" si="88"/>
        <v>8262.8244809545249</v>
      </c>
      <c r="R90" s="5">
        <f t="shared" si="89"/>
        <v>9424.7338356556684</v>
      </c>
      <c r="S90" s="5">
        <f t="shared" si="90"/>
        <v>4417.5801044092432</v>
      </c>
      <c r="T90" s="5">
        <f t="shared" si="91"/>
        <v>97.460488074799258</v>
      </c>
      <c r="U90" s="5">
        <f t="shared" si="92"/>
        <v>395.10580640114347</v>
      </c>
      <c r="V90" s="5">
        <f t="shared" si="93"/>
        <v>471.10733641124386</v>
      </c>
      <c r="W90" s="15">
        <f t="shared" si="94"/>
        <v>-1.0734613539272964E-2</v>
      </c>
      <c r="X90" s="15">
        <f t="shared" si="95"/>
        <v>-1.217998157191269E-2</v>
      </c>
      <c r="Y90" s="15">
        <f t="shared" si="96"/>
        <v>-9.7425357312937999E-3</v>
      </c>
      <c r="Z90" s="5">
        <f t="shared" si="115"/>
        <v>16533.435839690694</v>
      </c>
      <c r="AA90" s="5">
        <f t="shared" si="116"/>
        <v>27056.081523158326</v>
      </c>
      <c r="AB90" s="5">
        <f t="shared" si="117"/>
        <v>14248.61628679649</v>
      </c>
      <c r="AC90" s="16">
        <f t="shared" si="100"/>
        <v>2.0164778441330435</v>
      </c>
      <c r="AD90" s="16">
        <f t="shared" si="101"/>
        <v>2.9045947054120731</v>
      </c>
      <c r="AE90" s="16">
        <f t="shared" si="102"/>
        <v>3.2699049019486974</v>
      </c>
      <c r="AF90" s="15">
        <f t="shared" si="103"/>
        <v>-4.0504037456468023E-3</v>
      </c>
      <c r="AG90" s="15">
        <f t="shared" si="104"/>
        <v>2.9673830763510267E-4</v>
      </c>
      <c r="AH90" s="15">
        <f t="shared" si="105"/>
        <v>9.7937136394747881E-3</v>
      </c>
      <c r="AI90" s="1">
        <f t="shared" si="63"/>
        <v>139917.95822506046</v>
      </c>
      <c r="AJ90" s="1">
        <f t="shared" si="64"/>
        <v>37492.646542198396</v>
      </c>
      <c r="AK90" s="1">
        <f t="shared" si="65"/>
        <v>14731.267582732195</v>
      </c>
      <c r="AL90" s="14">
        <f t="shared" si="106"/>
        <v>27.408779969717241</v>
      </c>
      <c r="AM90" s="14">
        <f t="shared" si="107"/>
        <v>4.9108203882742574</v>
      </c>
      <c r="AN90" s="14">
        <f t="shared" si="108"/>
        <v>1.7702168580298854</v>
      </c>
      <c r="AO90" s="11">
        <f t="shared" si="109"/>
        <v>1.4652404044036046E-2</v>
      </c>
      <c r="AP90" s="11">
        <f t="shared" si="110"/>
        <v>1.8458164574716072E-2</v>
      </c>
      <c r="AQ90" s="11">
        <f t="shared" si="111"/>
        <v>1.6743884215002898E-2</v>
      </c>
      <c r="AR90" s="1">
        <f t="shared" si="118"/>
        <v>84781.275408891321</v>
      </c>
      <c r="AS90" s="1">
        <f t="shared" si="119"/>
        <v>23853.696106118252</v>
      </c>
      <c r="AT90" s="1">
        <f t="shared" si="120"/>
        <v>9377.0140326428791</v>
      </c>
      <c r="AU90" s="1">
        <f t="shared" si="69"/>
        <v>16956.255081778265</v>
      </c>
      <c r="AV90" s="1">
        <f t="shared" si="70"/>
        <v>4770.7392212236509</v>
      </c>
      <c r="AW90" s="1">
        <f t="shared" si="71"/>
        <v>1875.4028065285759</v>
      </c>
      <c r="AX90" s="2">
        <v>0</v>
      </c>
      <c r="AY90" s="2">
        <v>0</v>
      </c>
      <c r="AZ90" s="2">
        <v>0</v>
      </c>
      <c r="BA90" s="2">
        <f t="shared" si="123"/>
        <v>0</v>
      </c>
      <c r="BB90" s="2">
        <f t="shared" si="129"/>
        <v>0</v>
      </c>
      <c r="BC90" s="2">
        <f t="shared" si="124"/>
        <v>0</v>
      </c>
      <c r="BD90" s="2">
        <f t="shared" si="125"/>
        <v>0</v>
      </c>
      <c r="BE90" s="2">
        <f t="shared" si="126"/>
        <v>0</v>
      </c>
      <c r="BF90" s="2">
        <f t="shared" si="127"/>
        <v>0</v>
      </c>
      <c r="BG90" s="2">
        <f t="shared" si="128"/>
        <v>0</v>
      </c>
      <c r="BH90" s="2">
        <f t="shared" si="130"/>
        <v>0</v>
      </c>
      <c r="BI90" s="2">
        <f t="shared" si="131"/>
        <v>0</v>
      </c>
      <c r="BJ90" s="2">
        <f t="shared" si="132"/>
        <v>0</v>
      </c>
      <c r="BK90" s="11">
        <f t="shared" si="133"/>
        <v>4.812117810855307E-2</v>
      </c>
      <c r="BL90" s="17">
        <f t="shared" si="121"/>
        <v>0.23005923579884299</v>
      </c>
      <c r="BM90" s="17">
        <f t="shared" si="122"/>
        <v>0.2429463210886508</v>
      </c>
      <c r="BN90" s="12">
        <f>(BN$3*temperature!$I200+BN$4*temperature!$I200^2+BN$5*temperature!$I200^6)</f>
        <v>2.89550341406418</v>
      </c>
      <c r="BO90" s="12">
        <f>(BO$3*temperature!$I200+BO$4*temperature!$I200^2+BO$5*temperature!$I200^6)</f>
        <v>0.69589185380610097</v>
      </c>
      <c r="BP90" s="12">
        <f>(BP$3*temperature!$I200+BP$4*temperature!$I200^2+BP$5*temperature!$I200^6)</f>
        <v>-0.76912113721235675</v>
      </c>
      <c r="BQ90" s="12">
        <f>(BQ$3*temperature!$M200+BQ$4*temperature!$M200^2)</f>
        <v>2.8954972799548813</v>
      </c>
      <c r="BR90" s="12">
        <f>(BR$3*temperature!$M200+BR$4*temperature!$M200^2)</f>
        <v>0.69588563931467728</v>
      </c>
      <c r="BS90" s="12">
        <f>(BS$3*temperature!$M200+BS$4*temperature!$M200^2)</f>
        <v>-0.76912723269311467</v>
      </c>
      <c r="BT90" s="18">
        <f>BQ90-BN90</f>
        <v>-6.1341092987277079E-6</v>
      </c>
      <c r="BU90" s="18">
        <f>BR90-BO90</f>
        <v>-6.2144914236839099E-6</v>
      </c>
      <c r="BV90" s="18">
        <f>BS90-BP90</f>
        <v>-6.0954807579172154E-6</v>
      </c>
      <c r="BW90" s="18">
        <f>SUMPRODUCT(BT90:BV90,AR90:AT90)/100</f>
        <v>-7.254536083210035E-3</v>
      </c>
      <c r="BX90" s="18">
        <f>BW90*BL90</f>
        <v>-1.6689730273784322E-3</v>
      </c>
      <c r="BY90" s="18">
        <f>BW90*BM90</f>
        <v>-1.7624628526207483E-3</v>
      </c>
    </row>
    <row r="91" spans="1:77">
      <c r="A91" s="2">
        <f t="shared" si="72"/>
        <v>2045</v>
      </c>
      <c r="B91" s="5">
        <f t="shared" si="73"/>
        <v>1150.3985409439958</v>
      </c>
      <c r="C91" s="5">
        <f t="shared" si="74"/>
        <v>2889.4537983984969</v>
      </c>
      <c r="D91" s="5">
        <f t="shared" si="75"/>
        <v>4148.1112591051569</v>
      </c>
      <c r="E91" s="15">
        <f t="shared" si="76"/>
        <v>6.8226667233055153E-4</v>
      </c>
      <c r="F91" s="15">
        <f t="shared" si="77"/>
        <v>1.3441110942108354E-3</v>
      </c>
      <c r="G91" s="15">
        <f t="shared" si="78"/>
        <v>2.7439549859256626E-3</v>
      </c>
      <c r="H91" s="5">
        <f t="shared" si="79"/>
        <v>86340.604502400209</v>
      </c>
      <c r="I91" s="5">
        <f t="shared" si="80"/>
        <v>24423.442726541161</v>
      </c>
      <c r="J91" s="5">
        <f t="shared" si="81"/>
        <v>9595.8134522349501</v>
      </c>
      <c r="K91" s="5">
        <f t="shared" si="82"/>
        <v>75052.776433070496</v>
      </c>
      <c r="L91" s="5">
        <f t="shared" si="83"/>
        <v>8452.6157642936032</v>
      </c>
      <c r="M91" s="5">
        <f t="shared" si="84"/>
        <v>2313.2970291411589</v>
      </c>
      <c r="N91" s="15">
        <f t="shared" si="85"/>
        <v>1.7698034530013951E-2</v>
      </c>
      <c r="O91" s="15">
        <f t="shared" si="86"/>
        <v>2.2510677704444149E-2</v>
      </c>
      <c r="P91" s="15">
        <f t="shared" si="87"/>
        <v>2.0533294575498795E-2</v>
      </c>
      <c r="Q91" s="5">
        <f t="shared" si="88"/>
        <v>8324.4678567813298</v>
      </c>
      <c r="R91" s="5">
        <f t="shared" si="89"/>
        <v>9532.3091110615696</v>
      </c>
      <c r="S91" s="5">
        <f t="shared" si="90"/>
        <v>4476.6154429557273</v>
      </c>
      <c r="T91" s="5">
        <f t="shared" si="91"/>
        <v>96.414287399967364</v>
      </c>
      <c r="U91" s="5">
        <f t="shared" si="92"/>
        <v>390.29342496022184</v>
      </c>
      <c r="V91" s="5">
        <f t="shared" si="93"/>
        <v>466.51755635298269</v>
      </c>
      <c r="W91" s="15">
        <f t="shared" si="94"/>
        <v>-1.0734613539272964E-2</v>
      </c>
      <c r="X91" s="15">
        <f t="shared" si="95"/>
        <v>-1.217998157191269E-2</v>
      </c>
      <c r="Y91" s="15">
        <f t="shared" si="96"/>
        <v>-9.7425357312937999E-3</v>
      </c>
      <c r="Z91" s="5">
        <f t="shared" si="115"/>
        <v>16594.315468566681</v>
      </c>
      <c r="AA91" s="5">
        <f t="shared" si="116"/>
        <v>27383.155219630306</v>
      </c>
      <c r="AB91" s="5">
        <f t="shared" si="117"/>
        <v>14586.537686274823</v>
      </c>
      <c r="AC91" s="16">
        <f t="shared" si="100"/>
        <v>2.0083102947201534</v>
      </c>
      <c r="AD91" s="16">
        <f t="shared" si="101"/>
        <v>2.9054566099293231</v>
      </c>
      <c r="AE91" s="16">
        <f t="shared" si="102"/>
        <v>3.3019294141866977</v>
      </c>
      <c r="AF91" s="15">
        <f t="shared" si="103"/>
        <v>-4.0504037456468023E-3</v>
      </c>
      <c r="AG91" s="15">
        <f t="shared" si="104"/>
        <v>2.9673830763510267E-4</v>
      </c>
      <c r="AH91" s="15">
        <f t="shared" si="105"/>
        <v>9.7937136394747881E-3</v>
      </c>
      <c r="AI91" s="1">
        <f t="shared" si="63"/>
        <v>142882.41748433269</v>
      </c>
      <c r="AJ91" s="1">
        <f t="shared" si="64"/>
        <v>38514.121109202206</v>
      </c>
      <c r="AK91" s="1">
        <f t="shared" si="65"/>
        <v>15133.543630987551</v>
      </c>
      <c r="AL91" s="14">
        <f t="shared" si="106"/>
        <v>27.806368443002917</v>
      </c>
      <c r="AM91" s="14">
        <f t="shared" si="107"/>
        <v>5.0005586718886583</v>
      </c>
      <c r="AN91" s="14">
        <f t="shared" si="108"/>
        <v>1.7995607610751212</v>
      </c>
      <c r="AO91" s="11">
        <f t="shared" si="109"/>
        <v>1.4505880003595685E-2</v>
      </c>
      <c r="AP91" s="11">
        <f t="shared" si="110"/>
        <v>1.8273582928968912E-2</v>
      </c>
      <c r="AQ91" s="11">
        <f t="shared" si="111"/>
        <v>1.6576445372852869E-2</v>
      </c>
      <c r="AR91" s="1">
        <f t="shared" si="118"/>
        <v>86340.604502400209</v>
      </c>
      <c r="AS91" s="1">
        <f t="shared" si="119"/>
        <v>24423.442726541161</v>
      </c>
      <c r="AT91" s="1">
        <f t="shared" si="120"/>
        <v>9595.8134522349501</v>
      </c>
      <c r="AU91" s="1">
        <f t="shared" si="69"/>
        <v>17268.120900480044</v>
      </c>
      <c r="AV91" s="1">
        <f t="shared" si="70"/>
        <v>4884.6885453082323</v>
      </c>
      <c r="AW91" s="1">
        <f t="shared" si="71"/>
        <v>1919.1626904469902</v>
      </c>
      <c r="AX91" s="2">
        <v>0</v>
      </c>
      <c r="AY91" s="2">
        <v>0</v>
      </c>
      <c r="AZ91" s="2">
        <v>0</v>
      </c>
      <c r="BA91" s="2">
        <f t="shared" si="123"/>
        <v>0</v>
      </c>
      <c r="BB91" s="2">
        <f t="shared" si="129"/>
        <v>0</v>
      </c>
      <c r="BC91" s="2">
        <f t="shared" si="124"/>
        <v>0</v>
      </c>
      <c r="BD91" s="2">
        <f t="shared" si="125"/>
        <v>0</v>
      </c>
      <c r="BE91" s="2">
        <f t="shared" si="126"/>
        <v>0</v>
      </c>
      <c r="BF91" s="2">
        <f t="shared" si="127"/>
        <v>0</v>
      </c>
      <c r="BG91" s="2">
        <f t="shared" si="128"/>
        <v>0</v>
      </c>
      <c r="BH91" s="2">
        <f t="shared" si="130"/>
        <v>0</v>
      </c>
      <c r="BI91" s="2">
        <f t="shared" si="131"/>
        <v>0</v>
      </c>
      <c r="BJ91" s="2">
        <f t="shared" si="132"/>
        <v>0</v>
      </c>
      <c r="BK91" s="11">
        <f t="shared" si="133"/>
        <v>4.7900522268529783E-2</v>
      </c>
      <c r="BL91" s="17">
        <f t="shared" si="121"/>
        <v>0.21949679159618693</v>
      </c>
      <c r="BM91" s="17">
        <f t="shared" si="122"/>
        <v>0.23137744865585791</v>
      </c>
      <c r="BN91" s="12">
        <f>(BN$3*temperature!$I201+BN$4*temperature!$I201^2+BN$5*temperature!$I201^6)</f>
        <v>2.7948015881840433</v>
      </c>
      <c r="BO91" s="12">
        <f>(BO$3*temperature!$I201+BO$4*temperature!$I201^2+BO$5*temperature!$I201^6)</f>
        <v>0.5946453062221666</v>
      </c>
      <c r="BP91" s="12">
        <f>(BP$3*temperature!$I201+BP$4*temperature!$I201^2+BP$5*temperature!$I201^6)</f>
        <v>-0.86792602857067624</v>
      </c>
      <c r="BQ91" s="12">
        <f>(BQ$3*temperature!$M201+BQ$4*temperature!$M201^2)</f>
        <v>2.7947950575279776</v>
      </c>
      <c r="BR91" s="12">
        <f>(BR$3*temperature!$M201+BR$4*temperature!$M201^2)</f>
        <v>0.59463878775676626</v>
      </c>
      <c r="BS91" s="12">
        <f>(BS$3*temperature!$M201+BS$4*temperature!$M201^2)</f>
        <v>-0.86793235877321395</v>
      </c>
      <c r="BT91" s="18">
        <f>BQ91-BN91</f>
        <v>-6.5306560657063528E-6</v>
      </c>
      <c r="BU91" s="18">
        <f>BR91-BO91</f>
        <v>-6.5184654003402898E-6</v>
      </c>
      <c r="BV91" s="18">
        <f>BS91-BP91</f>
        <v>-6.3302025377076632E-6</v>
      </c>
      <c r="BW91" s="18">
        <f>SUMPRODUCT(BT91:BV91,AR91:AT91)/100</f>
        <v>-7.838076015472116E-3</v>
      </c>
      <c r="BX91" s="18">
        <f>BW91*BL91</f>
        <v>-1.7204325376831543E-3</v>
      </c>
      <c r="BY91" s="18">
        <f>BW91*BM91</f>
        <v>-1.8135540308306108E-3</v>
      </c>
    </row>
    <row r="92" spans="1:77">
      <c r="A92" s="2">
        <f t="shared" si="72"/>
        <v>2046</v>
      </c>
      <c r="B92" s="5">
        <f t="shared" si="73"/>
        <v>1151.1441755991602</v>
      </c>
      <c r="C92" s="5">
        <f t="shared" si="74"/>
        <v>2893.1433579598024</v>
      </c>
      <c r="D92" s="5">
        <f t="shared" si="75"/>
        <v>4158.9243781481728</v>
      </c>
      <c r="E92" s="15">
        <f t="shared" si="76"/>
        <v>6.481533387140239E-4</v>
      </c>
      <c r="F92" s="15">
        <f t="shared" si="77"/>
        <v>1.2769055395002935E-3</v>
      </c>
      <c r="G92" s="15">
        <f t="shared" si="78"/>
        <v>2.6067572366293792E-3</v>
      </c>
      <c r="H92" s="5">
        <f t="shared" si="79"/>
        <v>87902.307963883111</v>
      </c>
      <c r="I92" s="5">
        <f t="shared" si="80"/>
        <v>24997.666456477709</v>
      </c>
      <c r="J92" s="5">
        <f t="shared" si="81"/>
        <v>9815.7011414514436</v>
      </c>
      <c r="K92" s="5">
        <f t="shared" si="82"/>
        <v>76360.815462694532</v>
      </c>
      <c r="L92" s="5">
        <f t="shared" si="83"/>
        <v>8640.3137914692397</v>
      </c>
      <c r="M92" s="5">
        <f t="shared" si="84"/>
        <v>2360.1537919335865</v>
      </c>
      <c r="N92" s="15">
        <f t="shared" si="85"/>
        <v>1.7428256378902995E-2</v>
      </c>
      <c r="O92" s="15">
        <f t="shared" si="86"/>
        <v>2.2205910266089424E-2</v>
      </c>
      <c r="P92" s="15">
        <f t="shared" si="87"/>
        <v>2.0255402657834987E-2</v>
      </c>
      <c r="Q92" s="5">
        <f t="shared" si="88"/>
        <v>8384.0621213766426</v>
      </c>
      <c r="R92" s="5">
        <f t="shared" si="89"/>
        <v>9637.5917823421278</v>
      </c>
      <c r="S92" s="5">
        <f t="shared" si="90"/>
        <v>4534.5839208808966</v>
      </c>
      <c r="T92" s="5">
        <f t="shared" si="91"/>
        <v>95.379317285064317</v>
      </c>
      <c r="U92" s="5">
        <f t="shared" si="92"/>
        <v>385.53965823656767</v>
      </c>
      <c r="V92" s="5">
        <f t="shared" si="93"/>
        <v>461.97249239093787</v>
      </c>
      <c r="W92" s="15">
        <f t="shared" si="94"/>
        <v>-1.0734613539272964E-2</v>
      </c>
      <c r="X92" s="15">
        <f t="shared" si="95"/>
        <v>-1.217998157191269E-2</v>
      </c>
      <c r="Y92" s="15">
        <f t="shared" si="96"/>
        <v>-9.7425357312937999E-3</v>
      </c>
      <c r="Z92" s="5">
        <f t="shared" si="115"/>
        <v>16650.399381270901</v>
      </c>
      <c r="AA92" s="5">
        <f t="shared" si="116"/>
        <v>27703.92889289021</v>
      </c>
      <c r="AB92" s="5">
        <f t="shared" si="117"/>
        <v>14926.233673889246</v>
      </c>
      <c r="AC92" s="16">
        <f t="shared" si="100"/>
        <v>2.0001758271799979</v>
      </c>
      <c r="AD92" s="16">
        <f t="shared" si="101"/>
        <v>2.9063187702066609</v>
      </c>
      <c r="AE92" s="16">
        <f t="shared" si="102"/>
        <v>3.3342675653270009</v>
      </c>
      <c r="AF92" s="15">
        <f t="shared" si="103"/>
        <v>-4.0504037456468023E-3</v>
      </c>
      <c r="AG92" s="15">
        <f t="shared" si="104"/>
        <v>2.9673830763510267E-4</v>
      </c>
      <c r="AH92" s="15">
        <f t="shared" si="105"/>
        <v>9.7937136394747881E-3</v>
      </c>
      <c r="AI92" s="1">
        <f t="shared" si="63"/>
        <v>145862.29663637947</v>
      </c>
      <c r="AJ92" s="1">
        <f t="shared" si="64"/>
        <v>39547.397543590225</v>
      </c>
      <c r="AK92" s="1">
        <f t="shared" si="65"/>
        <v>15539.351958335787</v>
      </c>
      <c r="AL92" s="14">
        <f t="shared" si="106"/>
        <v>28.205690728533188</v>
      </c>
      <c r="AM92" s="14">
        <f t="shared" si="107"/>
        <v>5.0910230142347714</v>
      </c>
      <c r="AN92" s="14">
        <f t="shared" si="108"/>
        <v>1.8290927785197013</v>
      </c>
      <c r="AO92" s="11">
        <f t="shared" si="109"/>
        <v>1.4360821203559727E-2</v>
      </c>
      <c r="AP92" s="11">
        <f t="shared" si="110"/>
        <v>1.8090847099679223E-2</v>
      </c>
      <c r="AQ92" s="11">
        <f t="shared" si="111"/>
        <v>1.641068091912434E-2</v>
      </c>
      <c r="AR92" s="1">
        <f t="shared" si="118"/>
        <v>87902.307963883111</v>
      </c>
      <c r="AS92" s="1">
        <f t="shared" si="119"/>
        <v>24997.666456477709</v>
      </c>
      <c r="AT92" s="1">
        <f t="shared" si="120"/>
        <v>9815.7011414514436</v>
      </c>
      <c r="AU92" s="1">
        <f t="shared" si="69"/>
        <v>17580.461592776624</v>
      </c>
      <c r="AV92" s="1">
        <f t="shared" si="70"/>
        <v>4999.5332912955419</v>
      </c>
      <c r="AW92" s="1">
        <f t="shared" si="71"/>
        <v>1963.1402282902889</v>
      </c>
      <c r="AX92" s="2">
        <v>0</v>
      </c>
      <c r="AY92" s="2">
        <v>0</v>
      </c>
      <c r="AZ92" s="2">
        <v>0</v>
      </c>
      <c r="BA92" s="2">
        <f t="shared" si="123"/>
        <v>0</v>
      </c>
      <c r="BB92" s="2">
        <f t="shared" si="129"/>
        <v>0</v>
      </c>
      <c r="BC92" s="2">
        <f t="shared" si="124"/>
        <v>0</v>
      </c>
      <c r="BD92" s="2">
        <f t="shared" si="125"/>
        <v>0</v>
      </c>
      <c r="BE92" s="2">
        <f t="shared" si="126"/>
        <v>0</v>
      </c>
      <c r="BF92" s="2">
        <f t="shared" si="127"/>
        <v>0</v>
      </c>
      <c r="BG92" s="2">
        <f t="shared" si="128"/>
        <v>0</v>
      </c>
      <c r="BH92" s="2">
        <f t="shared" si="130"/>
        <v>0</v>
      </c>
      <c r="BI92" s="2">
        <f t="shared" si="131"/>
        <v>0</v>
      </c>
      <c r="BJ92" s="2">
        <f t="shared" si="132"/>
        <v>0</v>
      </c>
      <c r="BK92" s="11">
        <f t="shared" si="133"/>
        <v>4.7677888906697968E-2</v>
      </c>
      <c r="BL92" s="17">
        <f t="shared" si="121"/>
        <v>0.20946338601016534</v>
      </c>
      <c r="BM92" s="17">
        <f t="shared" si="122"/>
        <v>0.22035947491034086</v>
      </c>
      <c r="BN92" s="12">
        <f>(BN$3*temperature!$I202+BN$4*temperature!$I202^2+BN$5*temperature!$I202^6)</f>
        <v>2.6874840286310935</v>
      </c>
      <c r="BO92" s="12">
        <f>(BO$3*temperature!$I202+BO$4*temperature!$I202^2+BO$5*temperature!$I202^6)</f>
        <v>0.48827371665381669</v>
      </c>
      <c r="BP92" s="12">
        <f>(BP$3*temperature!$I202+BP$4*temperature!$I202^2+BP$5*temperature!$I202^6)</f>
        <v>-0.97073443489050026</v>
      </c>
      <c r="BQ92" s="12">
        <f>(BQ$3*temperature!$M202+BQ$4*temperature!$M202^2)</f>
        <v>2.6874770999255553</v>
      </c>
      <c r="BR92" s="12">
        <f>(BR$3*temperature!$M202+BR$4*temperature!$M202^2)</f>
        <v>0.48826689465729078</v>
      </c>
      <c r="BS92" s="12">
        <f>(BS$3*temperature!$M202+BS$4*temperature!$M202^2)</f>
        <v>-0.97074099810542869</v>
      </c>
      <c r="BT92" s="18">
        <f>BQ92-BN92</f>
        <v>-6.9287055382005747E-6</v>
      </c>
      <c r="BU92" s="18">
        <f>BR92-BO92</f>
        <v>-6.8219965259075366E-6</v>
      </c>
      <c r="BV92" s="18">
        <f>BS92-BP92</f>
        <v>-6.5632149284233776E-6</v>
      </c>
      <c r="BW92" s="18">
        <f>SUMPRODUCT(BT92:BV92,AR92:AT92)/100</f>
        <v>-8.440057579963722E-3</v>
      </c>
      <c r="BX92" s="18">
        <f>BW92*BL92</f>
        <v>-1.7678830388199631E-3</v>
      </c>
      <c r="BY92" s="18">
        <f>BW92*BM92</f>
        <v>-1.859846656533848E-3</v>
      </c>
    </row>
    <row r="93" spans="1:77">
      <c r="A93" s="2">
        <f t="shared" si="72"/>
        <v>2047</v>
      </c>
      <c r="B93" s="5">
        <f t="shared" si="73"/>
        <v>1151.8529876428784</v>
      </c>
      <c r="C93" s="5">
        <f t="shared" si="74"/>
        <v>2896.6529152011326</v>
      </c>
      <c r="D93" s="5">
        <f t="shared" si="75"/>
        <v>4169.2236190565382</v>
      </c>
      <c r="E93" s="15">
        <f t="shared" si="76"/>
        <v>6.1574567177832265E-4</v>
      </c>
      <c r="F93" s="15">
        <f t="shared" si="77"/>
        <v>1.2130602625252788E-3</v>
      </c>
      <c r="G93" s="15">
        <f t="shared" si="78"/>
        <v>2.4764193747979103E-3</v>
      </c>
      <c r="H93" s="5">
        <f t="shared" si="79"/>
        <v>89465.6763866767</v>
      </c>
      <c r="I93" s="5">
        <f t="shared" si="80"/>
        <v>25576.167495716465</v>
      </c>
      <c r="J93" s="5">
        <f t="shared" si="81"/>
        <v>10036.604673592186</v>
      </c>
      <c r="K93" s="5">
        <f t="shared" si="82"/>
        <v>77671.089406780025</v>
      </c>
      <c r="L93" s="5">
        <f t="shared" si="83"/>
        <v>8829.5588889843075</v>
      </c>
      <c r="M93" s="5">
        <f t="shared" si="84"/>
        <v>2407.3078324984135</v>
      </c>
      <c r="N93" s="15">
        <f t="shared" si="85"/>
        <v>1.7158983126962735E-2</v>
      </c>
      <c r="O93" s="15">
        <f t="shared" si="86"/>
        <v>2.1902572300315448E-2</v>
      </c>
      <c r="P93" s="15">
        <f t="shared" si="87"/>
        <v>1.9979223695501425E-2</v>
      </c>
      <c r="Q93" s="5">
        <f t="shared" si="88"/>
        <v>8441.5747968790693</v>
      </c>
      <c r="R93" s="5">
        <f t="shared" si="89"/>
        <v>9740.5246216710784</v>
      </c>
      <c r="S93" s="5">
        <f t="shared" si="90"/>
        <v>4591.4626913505435</v>
      </c>
      <c r="T93" s="5">
        <f t="shared" si="91"/>
        <v>94.355457174369448</v>
      </c>
      <c r="U93" s="5">
        <f t="shared" si="92"/>
        <v>380.84379230400475</v>
      </c>
      <c r="V93" s="5">
        <f t="shared" si="93"/>
        <v>457.47170887694432</v>
      </c>
      <c r="W93" s="15">
        <f t="shared" si="94"/>
        <v>-1.0734613539272964E-2</v>
      </c>
      <c r="X93" s="15">
        <f t="shared" si="95"/>
        <v>-1.217998157191269E-2</v>
      </c>
      <c r="Y93" s="15">
        <f t="shared" si="96"/>
        <v>-9.7425357312937999E-3</v>
      </c>
      <c r="Z93" s="5">
        <f t="shared" si="115"/>
        <v>16701.674744626216</v>
      </c>
      <c r="AA93" s="5">
        <f t="shared" si="116"/>
        <v>28018.225511057077</v>
      </c>
      <c r="AB93" s="5">
        <f t="shared" si="117"/>
        <v>15267.592300595943</v>
      </c>
      <c r="AC93" s="16">
        <f t="shared" si="100"/>
        <v>1.9920743075176359</v>
      </c>
      <c r="AD93" s="16">
        <f t="shared" si="101"/>
        <v>2.9071811863199799</v>
      </c>
      <c r="AE93" s="16">
        <f t="shared" si="102"/>
        <v>3.3669224270592024</v>
      </c>
      <c r="AF93" s="15">
        <f t="shared" si="103"/>
        <v>-4.0504037456468023E-3</v>
      </c>
      <c r="AG93" s="15">
        <f t="shared" si="104"/>
        <v>2.9673830763510267E-4</v>
      </c>
      <c r="AH93" s="15">
        <f t="shared" si="105"/>
        <v>9.7937136394747881E-3</v>
      </c>
      <c r="AI93" s="1">
        <f t="shared" si="63"/>
        <v>148856.52856551815</v>
      </c>
      <c r="AJ93" s="1">
        <f t="shared" si="64"/>
        <v>40592.191080526747</v>
      </c>
      <c r="AK93" s="1">
        <f t="shared" si="65"/>
        <v>15948.556990792496</v>
      </c>
      <c r="AL93" s="14">
        <f t="shared" si="106"/>
        <v>28.606697041193801</v>
      </c>
      <c r="AM93" s="14">
        <f t="shared" si="107"/>
        <v>5.1822029239769263</v>
      </c>
      <c r="AN93" s="14">
        <f t="shared" si="108"/>
        <v>1.8588092698998651</v>
      </c>
      <c r="AO93" s="11">
        <f t="shared" si="109"/>
        <v>1.421721299152413E-2</v>
      </c>
      <c r="AP93" s="11">
        <f t="shared" si="110"/>
        <v>1.7909938628682429E-2</v>
      </c>
      <c r="AQ93" s="11">
        <f t="shared" si="111"/>
        <v>1.6246574109933097E-2</v>
      </c>
      <c r="AR93" s="1">
        <f t="shared" si="118"/>
        <v>89465.6763866767</v>
      </c>
      <c r="AS93" s="1">
        <f t="shared" si="119"/>
        <v>25576.167495716465</v>
      </c>
      <c r="AT93" s="1">
        <f t="shared" si="120"/>
        <v>10036.604673592186</v>
      </c>
      <c r="AU93" s="1">
        <f t="shared" si="69"/>
        <v>17893.135277335339</v>
      </c>
      <c r="AV93" s="1">
        <f t="shared" si="70"/>
        <v>5115.2334991432936</v>
      </c>
      <c r="AW93" s="1">
        <f t="shared" si="71"/>
        <v>2007.3209347184375</v>
      </c>
      <c r="AX93" s="2">
        <v>0</v>
      </c>
      <c r="AY93" s="2">
        <v>0</v>
      </c>
      <c r="AZ93" s="2">
        <v>0</v>
      </c>
      <c r="BA93" s="2">
        <f t="shared" si="123"/>
        <v>0</v>
      </c>
      <c r="BB93" s="2">
        <f t="shared" si="129"/>
        <v>0</v>
      </c>
      <c r="BC93" s="2">
        <f t="shared" si="124"/>
        <v>0</v>
      </c>
      <c r="BD93" s="2">
        <f t="shared" si="125"/>
        <v>0</v>
      </c>
      <c r="BE93" s="2">
        <f t="shared" si="126"/>
        <v>0</v>
      </c>
      <c r="BF93" s="2">
        <f t="shared" si="127"/>
        <v>0</v>
      </c>
      <c r="BG93" s="2">
        <f t="shared" si="128"/>
        <v>0</v>
      </c>
      <c r="BH93" s="2">
        <f t="shared" si="130"/>
        <v>0</v>
      </c>
      <c r="BI93" s="2">
        <f t="shared" si="131"/>
        <v>0</v>
      </c>
      <c r="BJ93" s="2">
        <f t="shared" si="132"/>
        <v>0</v>
      </c>
      <c r="BK93" s="11">
        <f t="shared" si="133"/>
        <v>4.7453408633615107E-2</v>
      </c>
      <c r="BL93" s="17">
        <f t="shared" si="121"/>
        <v>0.1999310935432172</v>
      </c>
      <c r="BM93" s="17">
        <f t="shared" si="122"/>
        <v>0.20986616658127699</v>
      </c>
      <c r="BN93" s="12">
        <f>(BN$3*temperature!$I203+BN$4*temperature!$I203^2+BN$5*temperature!$I203^6)</f>
        <v>2.5734311531971237</v>
      </c>
      <c r="BO93" s="12">
        <f>(BO$3*temperature!$I203+BO$4*temperature!$I203^2+BO$5*temperature!$I203^6)</f>
        <v>0.37669618118603765</v>
      </c>
      <c r="BP93" s="12">
        <f>(BP$3*temperature!$I203+BP$4*temperature!$I203^2+BP$5*temperature!$I203^6)</f>
        <v>-1.077599600280065</v>
      </c>
      <c r="BQ93" s="12">
        <f>(BQ$3*temperature!$M203+BQ$4*temperature!$M203^2)</f>
        <v>2.5734238255910853</v>
      </c>
      <c r="BR93" s="12">
        <f>(BR$3*temperature!$M203+BR$4*temperature!$M203^2)</f>
        <v>0.37668905649305984</v>
      </c>
      <c r="BS93" s="12">
        <f>(BS$3*temperature!$M203+BS$4*temperature!$M203^2)</f>
        <v>-1.077606394587808</v>
      </c>
      <c r="BT93" s="18">
        <f>BQ93-BN93</f>
        <v>-7.3276060383875574E-6</v>
      </c>
      <c r="BU93" s="18">
        <f>BR93-BO93</f>
        <v>-7.1246929778112644E-6</v>
      </c>
      <c r="BV93" s="18">
        <f>BS93-BP93</f>
        <v>-6.794307743085426E-6</v>
      </c>
      <c r="BW93" s="18">
        <f>SUMPRODUCT(BT93:BV93,AR93:AT93)/100</f>
        <v>-9.0598335232356993E-3</v>
      </c>
      <c r="BX93" s="18">
        <f>BW93*BL93</f>
        <v>-1.8113424236200115E-3</v>
      </c>
      <c r="BY93" s="18">
        <f>BW93*BM93</f>
        <v>-1.9013525313860209E-3</v>
      </c>
    </row>
    <row r="94" spans="1:77">
      <c r="A94" s="2">
        <f t="shared" si="72"/>
        <v>2048</v>
      </c>
      <c r="B94" s="5">
        <f t="shared" si="73"/>
        <v>1152.5267737099612</v>
      </c>
      <c r="C94" s="5">
        <f t="shared" si="74"/>
        <v>2899.9910390196028</v>
      </c>
      <c r="D94" s="5">
        <f t="shared" si="75"/>
        <v>4179.0321278972297</v>
      </c>
      <c r="E94" s="15">
        <f t="shared" si="76"/>
        <v>5.8495838818940651E-4</v>
      </c>
      <c r="F94" s="15">
        <f t="shared" si="77"/>
        <v>1.1524072493990149E-3</v>
      </c>
      <c r="G94" s="15">
        <f t="shared" si="78"/>
        <v>2.3525984060580145E-3</v>
      </c>
      <c r="H94" s="5">
        <f t="shared" si="79"/>
        <v>91029.987933312383</v>
      </c>
      <c r="I94" s="5">
        <f t="shared" si="80"/>
        <v>26158.740539952796</v>
      </c>
      <c r="J94" s="5">
        <f t="shared" si="81"/>
        <v>10258.451032460071</v>
      </c>
      <c r="K94" s="5">
        <f t="shared" si="82"/>
        <v>78982.970296029336</v>
      </c>
      <c r="L94" s="5">
        <f t="shared" si="83"/>
        <v>9020.2832312186238</v>
      </c>
      <c r="M94" s="5">
        <f t="shared" si="84"/>
        <v>2454.7432799043431</v>
      </c>
      <c r="N94" s="15">
        <f t="shared" si="85"/>
        <v>1.6890208432364107E-2</v>
      </c>
      <c r="O94" s="15">
        <f t="shared" si="86"/>
        <v>2.1600664838677508E-2</v>
      </c>
      <c r="P94" s="15">
        <f t="shared" si="87"/>
        <v>1.9704770102749514E-2</v>
      </c>
      <c r="Q94" s="5">
        <f t="shared" si="88"/>
        <v>8496.9746416699272</v>
      </c>
      <c r="R94" s="5">
        <f t="shared" si="89"/>
        <v>9841.0521744195685</v>
      </c>
      <c r="S94" s="5">
        <f t="shared" si="90"/>
        <v>4647.2298802367422</v>
      </c>
      <c r="T94" s="5">
        <f t="shared" si="91"/>
        <v>93.342587806281173</v>
      </c>
      <c r="U94" s="5">
        <f t="shared" si="92"/>
        <v>376.20512193196464</v>
      </c>
      <c r="V94" s="5">
        <f t="shared" si="93"/>
        <v>453.01477440715468</v>
      </c>
      <c r="W94" s="15">
        <f t="shared" si="94"/>
        <v>-1.0734613539272964E-2</v>
      </c>
      <c r="X94" s="15">
        <f t="shared" si="95"/>
        <v>-1.217998157191269E-2</v>
      </c>
      <c r="Y94" s="15">
        <f t="shared" si="96"/>
        <v>-9.7425357312937999E-3</v>
      </c>
      <c r="Z94" s="5">
        <f t="shared" si="115"/>
        <v>16748.131689080983</v>
      </c>
      <c r="AA94" s="5">
        <f t="shared" si="116"/>
        <v>28325.872803110757</v>
      </c>
      <c r="AB94" s="5">
        <f t="shared" si="117"/>
        <v>15610.50069438931</v>
      </c>
      <c r="AC94" s="16">
        <f t="shared" si="100"/>
        <v>1.9840056022808596</v>
      </c>
      <c r="AD94" s="16">
        <f t="shared" si="101"/>
        <v>2.9080438583451973</v>
      </c>
      <c r="AE94" s="16">
        <f t="shared" si="102"/>
        <v>3.3998971011561459</v>
      </c>
      <c r="AF94" s="15">
        <f t="shared" si="103"/>
        <v>-4.0504037456468023E-3</v>
      </c>
      <c r="AG94" s="15">
        <f t="shared" si="104"/>
        <v>2.9673830763510267E-4</v>
      </c>
      <c r="AH94" s="15">
        <f t="shared" si="105"/>
        <v>9.7937136394747881E-3</v>
      </c>
      <c r="AI94" s="1">
        <f t="shared" si="63"/>
        <v>151864.01098630167</v>
      </c>
      <c r="AJ94" s="1">
        <f t="shared" si="64"/>
        <v>41648.205471617366</v>
      </c>
      <c r="AK94" s="1">
        <f t="shared" si="65"/>
        <v>16361.022226431684</v>
      </c>
      <c r="AL94" s="14">
        <f t="shared" si="106"/>
        <v>29.009337470964269</v>
      </c>
      <c r="AM94" s="14">
        <f t="shared" si="107"/>
        <v>5.2740877309434335</v>
      </c>
      <c r="AN94" s="14">
        <f t="shared" si="108"/>
        <v>1.888706559633927</v>
      </c>
      <c r="AO94" s="11">
        <f t="shared" si="109"/>
        <v>1.4075040861608889E-2</v>
      </c>
      <c r="AP94" s="11">
        <f t="shared" si="110"/>
        <v>1.7730839242395605E-2</v>
      </c>
      <c r="AQ94" s="11">
        <f t="shared" si="111"/>
        <v>1.6084108368833765E-2</v>
      </c>
      <c r="AR94" s="1">
        <f t="shared" si="118"/>
        <v>91029.987933312383</v>
      </c>
      <c r="AS94" s="1">
        <f t="shared" si="119"/>
        <v>26158.740539952796</v>
      </c>
      <c r="AT94" s="1">
        <f t="shared" si="120"/>
        <v>10258.451032460071</v>
      </c>
      <c r="AU94" s="1">
        <f t="shared" si="69"/>
        <v>18205.997586662477</v>
      </c>
      <c r="AV94" s="1">
        <f t="shared" si="70"/>
        <v>5231.7481079905592</v>
      </c>
      <c r="AW94" s="1">
        <f t="shared" si="71"/>
        <v>2051.6902064920141</v>
      </c>
      <c r="AX94" s="2">
        <v>0</v>
      </c>
      <c r="AY94" s="2">
        <v>0</v>
      </c>
      <c r="AZ94" s="2">
        <v>0</v>
      </c>
      <c r="BA94" s="2">
        <f t="shared" si="123"/>
        <v>0</v>
      </c>
      <c r="BB94" s="2">
        <f t="shared" si="129"/>
        <v>0</v>
      </c>
      <c r="BC94" s="2">
        <f t="shared" si="124"/>
        <v>0</v>
      </c>
      <c r="BD94" s="2">
        <f t="shared" si="125"/>
        <v>0</v>
      </c>
      <c r="BE94" s="2">
        <f t="shared" si="126"/>
        <v>0</v>
      </c>
      <c r="BF94" s="2">
        <f t="shared" si="127"/>
        <v>0</v>
      </c>
      <c r="BG94" s="2">
        <f t="shared" si="128"/>
        <v>0</v>
      </c>
      <c r="BH94" s="2">
        <f t="shared" si="130"/>
        <v>0</v>
      </c>
      <c r="BI94" s="2">
        <f t="shared" si="131"/>
        <v>0</v>
      </c>
      <c r="BJ94" s="2">
        <f t="shared" si="132"/>
        <v>0</v>
      </c>
      <c r="BK94" s="11">
        <f t="shared" si="133"/>
        <v>4.7227209285897159E-2</v>
      </c>
      <c r="BL94" s="17">
        <f t="shared" si="121"/>
        <v>0.19087349556103297</v>
      </c>
      <c r="BM94" s="17">
        <f t="shared" si="122"/>
        <v>0.19987253960121618</v>
      </c>
      <c r="BN94" s="12">
        <f>(BN$3*temperature!$I204+BN$4*temperature!$I204^2+BN$5*temperature!$I204^6)</f>
        <v>2.4525290660755221</v>
      </c>
      <c r="BO94" s="12">
        <f>(BO$3*temperature!$I204+BO$4*temperature!$I204^2+BO$5*temperature!$I204^6)</f>
        <v>0.25983612942665779</v>
      </c>
      <c r="BP94" s="12">
        <f>(BP$3*temperature!$I204+BP$4*temperature!$I204^2+BP$5*temperature!$I204^6)</f>
        <v>-1.1885714443822426</v>
      </c>
      <c r="BQ94" s="12">
        <f>(BQ$3*temperature!$M204+BQ$4*temperature!$M204^2)</f>
        <v>2.4525213393336056</v>
      </c>
      <c r="BR94" s="12">
        <f>(BR$3*temperature!$M204+BR$4*temperature!$M204^2)</f>
        <v>0.25982870324169394</v>
      </c>
      <c r="BS94" s="12">
        <f>(BS$3*temperature!$M204+BS$4*temperature!$M204^2)</f>
        <v>-1.188578467665252</v>
      </c>
      <c r="BT94" s="18">
        <f>BQ94-BN94</f>
        <v>-7.7267419165139017E-6</v>
      </c>
      <c r="BU94" s="18">
        <f>BR94-BO94</f>
        <v>-7.4261849638546096E-6</v>
      </c>
      <c r="BV94" s="18">
        <f>BS94-BP94</f>
        <v>-7.0232830093885923E-6</v>
      </c>
      <c r="BW94" s="18">
        <f>SUMPRODUCT(BT94:BV94,AR94:AT94)/100</f>
        <v>-9.6967287393417267E-3</v>
      </c>
      <c r="BX94" s="18">
        <f>BW94*BL94</f>
        <v>-1.850848509985284E-3</v>
      </c>
      <c r="BY94" s="18">
        <f>BW94*BM94</f>
        <v>-1.9381097989563303E-3</v>
      </c>
    </row>
    <row r="95" spans="1:77">
      <c r="A95" s="2">
        <f t="shared" si="72"/>
        <v>2049</v>
      </c>
      <c r="B95" s="5">
        <f t="shared" si="73"/>
        <v>1153.167244903661</v>
      </c>
      <c r="C95" s="5">
        <f t="shared" si="74"/>
        <v>2903.1659111813333</v>
      </c>
      <c r="D95" s="5">
        <f t="shared" si="75"/>
        <v>4188.3721330040389</v>
      </c>
      <c r="E95" s="15">
        <f t="shared" si="76"/>
        <v>5.5571046877993615E-4</v>
      </c>
      <c r="F95" s="15">
        <f t="shared" si="77"/>
        <v>1.0947868869290642E-3</v>
      </c>
      <c r="G95" s="15">
        <f t="shared" si="78"/>
        <v>2.2349684857551136E-3</v>
      </c>
      <c r="H95" s="5">
        <f t="shared" si="79"/>
        <v>92594.509215430895</v>
      </c>
      <c r="I95" s="5">
        <f t="shared" si="80"/>
        <v>26745.174944138824</v>
      </c>
      <c r="J95" s="5">
        <f t="shared" si="81"/>
        <v>10481.166633819885</v>
      </c>
      <c r="K95" s="5">
        <f t="shared" si="82"/>
        <v>80295.819730091724</v>
      </c>
      <c r="L95" s="5">
        <f t="shared" si="83"/>
        <v>9212.416982829578</v>
      </c>
      <c r="M95" s="5">
        <f t="shared" si="84"/>
        <v>2502.4439808557422</v>
      </c>
      <c r="N95" s="15">
        <f t="shared" si="85"/>
        <v>1.6621930387548112E-2</v>
      </c>
      <c r="O95" s="15">
        <f t="shared" si="86"/>
        <v>2.1300190546788222E-2</v>
      </c>
      <c r="P95" s="15">
        <f t="shared" si="87"/>
        <v>1.9432052769794206E-2</v>
      </c>
      <c r="Q95" s="5">
        <f t="shared" si="88"/>
        <v>8550.2317227735039</v>
      </c>
      <c r="R95" s="5">
        <f t="shared" si="89"/>
        <v>9939.1208238332492</v>
      </c>
      <c r="S95" s="5">
        <f t="shared" si="90"/>
        <v>4701.8645768652568</v>
      </c>
      <c r="T95" s="5">
        <f t="shared" si="91"/>
        <v>92.340591199425091</v>
      </c>
      <c r="U95" s="5">
        <f t="shared" si="92"/>
        <v>371.62295047957417</v>
      </c>
      <c r="V95" s="5">
        <f t="shared" si="93"/>
        <v>448.60126178068896</v>
      </c>
      <c r="W95" s="15">
        <f t="shared" si="94"/>
        <v>-1.0734613539272964E-2</v>
      </c>
      <c r="X95" s="15">
        <f t="shared" si="95"/>
        <v>-1.217998157191269E-2</v>
      </c>
      <c r="Y95" s="15">
        <f t="shared" si="96"/>
        <v>-9.7425357312937999E-3</v>
      </c>
      <c r="Z95" s="5">
        <f t="shared" si="115"/>
        <v>16789.763401718512</v>
      </c>
      <c r="AA95" s="5">
        <f t="shared" si="116"/>
        <v>28626.703455074708</v>
      </c>
      <c r="AB95" s="5">
        <f t="shared" si="117"/>
        <v>15954.845086379411</v>
      </c>
      <c r="AC95" s="16">
        <f t="shared" si="100"/>
        <v>1.9759695785579969</v>
      </c>
      <c r="AD95" s="16">
        <f t="shared" si="101"/>
        <v>2.9089067863582514</v>
      </c>
      <c r="AE95" s="16">
        <f t="shared" si="102"/>
        <v>3.4331947197685495</v>
      </c>
      <c r="AF95" s="15">
        <f t="shared" si="103"/>
        <v>-4.0504037456468023E-3</v>
      </c>
      <c r="AG95" s="15">
        <f t="shared" si="104"/>
        <v>2.9673830763510267E-4</v>
      </c>
      <c r="AH95" s="15">
        <f t="shared" si="105"/>
        <v>9.7937136394747881E-3</v>
      </c>
      <c r="AI95" s="1">
        <f t="shared" si="63"/>
        <v>154883.60747433399</v>
      </c>
      <c r="AJ95" s="1">
        <f t="shared" si="64"/>
        <v>42715.133032446189</v>
      </c>
      <c r="AK95" s="1">
        <f t="shared" si="65"/>
        <v>16776.610210280531</v>
      </c>
      <c r="AL95" s="14">
        <f t="shared" si="106"/>
        <v>29.413562005133574</v>
      </c>
      <c r="AM95" s="14">
        <f t="shared" si="107"/>
        <v>5.3666665926340062</v>
      </c>
      <c r="AN95" s="14">
        <f t="shared" si="108"/>
        <v>1.9187809390061856</v>
      </c>
      <c r="AO95" s="11">
        <f t="shared" si="109"/>
        <v>1.39342904529928E-2</v>
      </c>
      <c r="AP95" s="11">
        <f t="shared" si="110"/>
        <v>1.755353084997165E-2</v>
      </c>
      <c r="AQ95" s="11">
        <f t="shared" si="111"/>
        <v>1.5923267285145426E-2</v>
      </c>
      <c r="AR95" s="1">
        <f t="shared" si="118"/>
        <v>92594.509215430895</v>
      </c>
      <c r="AS95" s="1">
        <f t="shared" si="119"/>
        <v>26745.174944138824</v>
      </c>
      <c r="AT95" s="1">
        <f t="shared" si="120"/>
        <v>10481.166633819885</v>
      </c>
      <c r="AU95" s="1">
        <f t="shared" si="69"/>
        <v>18518.90184308618</v>
      </c>
      <c r="AV95" s="1">
        <f t="shared" si="70"/>
        <v>5349.0349888277651</v>
      </c>
      <c r="AW95" s="1">
        <f t="shared" si="71"/>
        <v>2096.2333267639769</v>
      </c>
      <c r="AX95" s="2">
        <v>0</v>
      </c>
      <c r="AY95" s="2">
        <v>0</v>
      </c>
      <c r="AZ95" s="2">
        <v>0</v>
      </c>
      <c r="BA95" s="2">
        <f t="shared" si="123"/>
        <v>0</v>
      </c>
      <c r="BB95" s="2">
        <f t="shared" si="129"/>
        <v>0</v>
      </c>
      <c r="BC95" s="2">
        <f t="shared" si="124"/>
        <v>0</v>
      </c>
      <c r="BD95" s="2">
        <f t="shared" si="125"/>
        <v>0</v>
      </c>
      <c r="BE95" s="2">
        <f t="shared" si="126"/>
        <v>0</v>
      </c>
      <c r="BF95" s="2">
        <f t="shared" si="127"/>
        <v>0</v>
      </c>
      <c r="BG95" s="2">
        <f t="shared" si="128"/>
        <v>0</v>
      </c>
      <c r="BH95" s="2">
        <f t="shared" si="130"/>
        <v>0</v>
      </c>
      <c r="BI95" s="2">
        <f t="shared" si="131"/>
        <v>0</v>
      </c>
      <c r="BJ95" s="2">
        <f t="shared" si="132"/>
        <v>0</v>
      </c>
      <c r="BK95" s="11">
        <f t="shared" si="133"/>
        <v>4.6999415945171402E-2</v>
      </c>
      <c r="BL95" s="17">
        <f t="shared" si="121"/>
        <v>0.18226559992763114</v>
      </c>
      <c r="BM95" s="17">
        <f t="shared" si="122"/>
        <v>0.19035479962020588</v>
      </c>
      <c r="BN95" s="12">
        <f>(BN$3*temperature!$I205+BN$4*temperature!$I205^2+BN$5*temperature!$I205^6)</f>
        <v>2.3246697681144433</v>
      </c>
      <c r="BO95" s="12">
        <f>(BO$3*temperature!$I205+BO$4*temperature!$I205^2+BO$5*temperature!$I205^6)</f>
        <v>0.13762146579063383</v>
      </c>
      <c r="BP95" s="12">
        <f>(BP$3*temperature!$I205+BP$4*temperature!$I205^2+BP$5*temperature!$I205^6)</f>
        <v>-1.3036964703292462</v>
      </c>
      <c r="BQ95" s="12">
        <f>(BQ$3*temperature!$M205+BQ$4*temperature!$M205^2)</f>
        <v>2.324661642582166</v>
      </c>
      <c r="BR95" s="12">
        <f>(BR$3*temperature!$M205+BR$4*temperature!$M205^2)</f>
        <v>0.1376137396666266</v>
      </c>
      <c r="BS95" s="12">
        <f>(BS$3*temperature!$M205+BS$4*temperature!$M205^2)</f>
        <v>-1.3037037202839015</v>
      </c>
      <c r="BT95" s="18">
        <f>BQ95-BN95</f>
        <v>-8.1255322772477712E-6</v>
      </c>
      <c r="BU95" s="18">
        <f>BR95-BO95</f>
        <v>-7.7261240072346027E-6</v>
      </c>
      <c r="BV95" s="18">
        <f>BS95-BP95</f>
        <v>-7.2499546552862171E-6</v>
      </c>
      <c r="BW95" s="18">
        <f>SUMPRODUCT(BT95:BV95,AR95:AT95)/100</f>
        <v>-1.0350041943691933E-2</v>
      </c>
      <c r="BX95" s="18">
        <f>BW95*BL95</f>
        <v>-1.8864566041431555E-3</v>
      </c>
      <c r="BY95" s="18">
        <f>BW95*BM95</f>
        <v>-1.9701801602522041E-3</v>
      </c>
    </row>
    <row r="96" spans="1:77">
      <c r="A96" s="2">
        <f t="shared" si="72"/>
        <v>2050</v>
      </c>
      <c r="B96" s="5">
        <f t="shared" si="73"/>
        <v>1153.7760306583957</v>
      </c>
      <c r="C96" s="5">
        <f t="shared" si="74"/>
        <v>2906.1853417529674</v>
      </c>
      <c r="D96" s="5">
        <f t="shared" si="75"/>
        <v>4197.2649687417243</v>
      </c>
      <c r="E96" s="15">
        <f t="shared" si="76"/>
        <v>5.2792494534093935E-4</v>
      </c>
      <c r="F96" s="15">
        <f t="shared" si="77"/>
        <v>1.0400475425826109E-3</v>
      </c>
      <c r="G96" s="15">
        <f t="shared" si="78"/>
        <v>2.123220061467358E-3</v>
      </c>
      <c r="H96" s="5">
        <f t="shared" si="79"/>
        <v>94158.496206633834</v>
      </c>
      <c r="I96" s="5">
        <f t="shared" si="80"/>
        <v>27335.254900489683</v>
      </c>
      <c r="J96" s="5">
        <f t="shared" si="81"/>
        <v>10704.67735153455</v>
      </c>
      <c r="K96" s="5">
        <f t="shared" si="82"/>
        <v>81608.989703922722</v>
      </c>
      <c r="L96" s="5">
        <f t="shared" si="83"/>
        <v>9405.8883677396389</v>
      </c>
      <c r="M96" s="5">
        <f t="shared" si="84"/>
        <v>2550.3935136941445</v>
      </c>
      <c r="N96" s="15">
        <f t="shared" si="85"/>
        <v>1.6354151165591357E-2</v>
      </c>
      <c r="O96" s="15">
        <f t="shared" si="86"/>
        <v>2.1001153689705898E-2</v>
      </c>
      <c r="P96" s="15">
        <f t="shared" si="87"/>
        <v>1.9161081408905378E-2</v>
      </c>
      <c r="Q96" s="5">
        <f t="shared" si="88"/>
        <v>8601.3174856123915</v>
      </c>
      <c r="R96" s="5">
        <f t="shared" si="89"/>
        <v>10034.67885503839</v>
      </c>
      <c r="S96" s="5">
        <f t="shared" si="90"/>
        <v>4755.3468265286119</v>
      </c>
      <c r="T96" s="5">
        <f t="shared" si="91"/>
        <v>91.349350638911275</v>
      </c>
      <c r="U96" s="5">
        <f t="shared" si="92"/>
        <v>367.09658979103313</v>
      </c>
      <c r="V96" s="5">
        <f t="shared" si="93"/>
        <v>444.23074795868712</v>
      </c>
      <c r="W96" s="15">
        <f t="shared" si="94"/>
        <v>-1.0734613539272964E-2</v>
      </c>
      <c r="X96" s="15">
        <f t="shared" si="95"/>
        <v>-1.217998157191269E-2</v>
      </c>
      <c r="Y96" s="15">
        <f t="shared" si="96"/>
        <v>-9.7425357312937999E-3</v>
      </c>
      <c r="Z96" s="5">
        <f t="shared" si="115"/>
        <v>16826.566211556194</v>
      </c>
      <c r="AA96" s="5">
        <f t="shared" si="116"/>
        <v>28920.555305716196</v>
      </c>
      <c r="AB96" s="5">
        <f t="shared" si="117"/>
        <v>16300.510844365783</v>
      </c>
      <c r="AC96" s="16">
        <f t="shared" si="100"/>
        <v>1.9679661039757215</v>
      </c>
      <c r="AD96" s="16">
        <f t="shared" si="101"/>
        <v>2.9097699704351037</v>
      </c>
      <c r="AE96" s="16">
        <f t="shared" si="102"/>
        <v>3.4668184457225197</v>
      </c>
      <c r="AF96" s="15">
        <f t="shared" si="103"/>
        <v>-4.0504037456468023E-3</v>
      </c>
      <c r="AG96" s="15">
        <f t="shared" si="104"/>
        <v>2.9673830763510267E-4</v>
      </c>
      <c r="AH96" s="15">
        <f t="shared" si="105"/>
        <v>9.7937136394747881E-3</v>
      </c>
      <c r="AI96" s="1">
        <f t="shared" si="63"/>
        <v>157914.14856998678</v>
      </c>
      <c r="AJ96" s="1">
        <f t="shared" si="64"/>
        <v>43792.654718029335</v>
      </c>
      <c r="AK96" s="1">
        <f t="shared" si="65"/>
        <v>17195.182516016455</v>
      </c>
      <c r="AL96" s="14">
        <f t="shared" si="106"/>
        <v>29.819320550207852</v>
      </c>
      <c r="AM96" s="14">
        <f t="shared" si="107"/>
        <v>5.4599285007533664</v>
      </c>
      <c r="AN96" s="14">
        <f t="shared" si="108"/>
        <v>1.9490286681420892</v>
      </c>
      <c r="AO96" s="11">
        <f t="shared" si="109"/>
        <v>1.3794947548462872E-2</v>
      </c>
      <c r="AP96" s="11">
        <f t="shared" si="110"/>
        <v>1.7377995541471934E-2</v>
      </c>
      <c r="AQ96" s="11">
        <f t="shared" si="111"/>
        <v>1.5764034612293972E-2</v>
      </c>
      <c r="AR96" s="1">
        <f t="shared" si="118"/>
        <v>94158.496206633834</v>
      </c>
      <c r="AS96" s="1">
        <f t="shared" si="119"/>
        <v>27335.254900489683</v>
      </c>
      <c r="AT96" s="1">
        <f t="shared" si="120"/>
        <v>10704.67735153455</v>
      </c>
      <c r="AU96" s="1">
        <f t="shared" si="69"/>
        <v>18831.699241326769</v>
      </c>
      <c r="AV96" s="1">
        <f t="shared" si="70"/>
        <v>5467.0509800979371</v>
      </c>
      <c r="AW96" s="1">
        <f t="shared" si="71"/>
        <v>2140.9354703069102</v>
      </c>
      <c r="AX96" s="2">
        <v>0</v>
      </c>
      <c r="AY96" s="2">
        <v>0</v>
      </c>
      <c r="AZ96" s="2">
        <v>0</v>
      </c>
      <c r="BA96" s="2">
        <f t="shared" si="123"/>
        <v>0</v>
      </c>
      <c r="BB96" s="2">
        <f t="shared" si="129"/>
        <v>0</v>
      </c>
      <c r="BC96" s="2">
        <f t="shared" si="124"/>
        <v>0</v>
      </c>
      <c r="BD96" s="2">
        <f t="shared" si="125"/>
        <v>0</v>
      </c>
      <c r="BE96" s="2">
        <f t="shared" si="126"/>
        <v>0</v>
      </c>
      <c r="BF96" s="2">
        <f t="shared" si="127"/>
        <v>0</v>
      </c>
      <c r="BG96" s="2">
        <f t="shared" si="128"/>
        <v>0</v>
      </c>
      <c r="BH96" s="2">
        <f t="shared" si="130"/>
        <v>0</v>
      </c>
      <c r="BI96" s="2">
        <f t="shared" si="131"/>
        <v>0</v>
      </c>
      <c r="BJ96" s="2">
        <f t="shared" si="132"/>
        <v>0</v>
      </c>
      <c r="BK96" s="11">
        <f t="shared" si="133"/>
        <v>4.6770150961642026E-2</v>
      </c>
      <c r="BL96" s="17">
        <f t="shared" si="121"/>
        <v>0.17408376466293646</v>
      </c>
      <c r="BM96" s="17">
        <f t="shared" si="122"/>
        <v>0.18129028535257702</v>
      </c>
      <c r="BN96" s="12">
        <f>(BN$3*temperature!$I206+BN$4*temperature!$I206^2+BN$5*temperature!$I206^6)</f>
        <v>2.1897513498969658</v>
      </c>
      <c r="BO96" s="12">
        <f>(BO$3*temperature!$I206+BO$4*temperature!$I206^2+BO$5*temperature!$I206^6)</f>
        <v>9.9846985765328355E-3</v>
      </c>
      <c r="BP96" s="12">
        <f>(BP$3*temperature!$I206+BP$4*temperature!$I206^2+BP$5*temperature!$I206^6)</f>
        <v>-1.4230176813040032</v>
      </c>
      <c r="BQ96" s="12">
        <f>(BQ$3*temperature!$M206+BQ$4*temperature!$M206^2)</f>
        <v>2.1897428264672403</v>
      </c>
      <c r="BR96" s="12">
        <f>(BR$3*temperature!$M206+BR$4*temperature!$M206^2)</f>
        <v>9.9766743942781844E-3</v>
      </c>
      <c r="BS96" s="12">
        <f>(BS$3*temperature!$M206+BS$4*temperature!$M206^2)</f>
        <v>-1.4230251554521951</v>
      </c>
      <c r="BT96" s="18">
        <f>BQ96-BN96</f>
        <v>-8.5234297255709635E-6</v>
      </c>
      <c r="BU96" s="18">
        <f>BR96-BO96</f>
        <v>-8.0241822546511798E-6</v>
      </c>
      <c r="BV96" s="18">
        <f>BS96-BP96</f>
        <v>-7.4741481919105013E-6</v>
      </c>
      <c r="BW96" s="18">
        <f>SUMPRODUCT(BT96:BV96,AR96:AT96)/100</f>
        <v>-1.101904737653517E-2</v>
      </c>
      <c r="BX96" s="18">
        <f>BW96*BL96</f>
        <v>-1.918237250306496E-3</v>
      </c>
      <c r="BY96" s="18">
        <f>BW96*BM96</f>
        <v>-1.9976462432056263E-3</v>
      </c>
    </row>
    <row r="97" spans="1:77">
      <c r="A97" s="2">
        <f t="shared" si="72"/>
        <v>2051</v>
      </c>
      <c r="B97" s="5">
        <f t="shared" si="73"/>
        <v>1154.3546824489206</v>
      </c>
      <c r="C97" s="5">
        <f t="shared" si="74"/>
        <v>2909.0567841297984</v>
      </c>
      <c r="D97" s="5">
        <f t="shared" si="75"/>
        <v>4205.7311000674044</v>
      </c>
      <c r="E97" s="15">
        <f t="shared" si="76"/>
        <v>5.0152869807389231E-4</v>
      </c>
      <c r="F97" s="15">
        <f t="shared" si="77"/>
        <v>9.8804516545348024E-4</v>
      </c>
      <c r="G97" s="15">
        <f t="shared" si="78"/>
        <v>2.01705905839399E-3</v>
      </c>
      <c r="H97" s="5">
        <f t="shared" si="79"/>
        <v>95721.195185962919</v>
      </c>
      <c r="I97" s="5">
        <f t="shared" si="80"/>
        <v>27928.759630671011</v>
      </c>
      <c r="J97" s="5">
        <f t="shared" si="81"/>
        <v>10928.908548211781</v>
      </c>
      <c r="K97" s="5">
        <f t="shared" si="82"/>
        <v>82921.823458015482</v>
      </c>
      <c r="L97" s="5">
        <f t="shared" si="83"/>
        <v>9600.6237427316119</v>
      </c>
      <c r="M97" s="5">
        <f t="shared" si="84"/>
        <v>2598.5752032593396</v>
      </c>
      <c r="N97" s="15">
        <f t="shared" si="85"/>
        <v>1.6086876689145546E-2</v>
      </c>
      <c r="O97" s="15">
        <f t="shared" si="86"/>
        <v>2.0703560086879014E-2</v>
      </c>
      <c r="P97" s="15">
        <f t="shared" si="87"/>
        <v>1.8891864846145134E-2</v>
      </c>
      <c r="Q97" s="5">
        <f t="shared" si="88"/>
        <v>8650.2048208996584</v>
      </c>
      <c r="R97" s="5">
        <f t="shared" si="89"/>
        <v>10127.676518002429</v>
      </c>
      <c r="S97" s="5">
        <f t="shared" si="90"/>
        <v>4807.6576245666911</v>
      </c>
      <c r="T97" s="5">
        <f t="shared" si="91"/>
        <v>90.368750662739032</v>
      </c>
      <c r="U97" s="5">
        <f t="shared" si="92"/>
        <v>362.62536009226636</v>
      </c>
      <c r="V97" s="5">
        <f t="shared" si="93"/>
        <v>439.90281402376024</v>
      </c>
      <c r="W97" s="15">
        <f t="shared" si="94"/>
        <v>-1.0734613539272964E-2</v>
      </c>
      <c r="X97" s="15">
        <f t="shared" si="95"/>
        <v>-1.217998157191269E-2</v>
      </c>
      <c r="Y97" s="15">
        <f t="shared" si="96"/>
        <v>-9.7425357312937999E-3</v>
      </c>
      <c r="Z97" s="5">
        <f t="shared" si="115"/>
        <v>16858.539666867484</v>
      </c>
      <c r="AA97" s="5">
        <f t="shared" si="116"/>
        <v>29207.271540635269</v>
      </c>
      <c r="AB97" s="5">
        <f t="shared" si="117"/>
        <v>16647.382513676363</v>
      </c>
      <c r="AC97" s="16">
        <f t="shared" si="100"/>
        <v>1.9599950466968723</v>
      </c>
      <c r="AD97" s="16">
        <f t="shared" si="101"/>
        <v>2.9106334106517382</v>
      </c>
      <c r="AE97" s="16">
        <f t="shared" si="102"/>
        <v>3.500771472819975</v>
      </c>
      <c r="AF97" s="15">
        <f t="shared" si="103"/>
        <v>-4.0504037456468023E-3</v>
      </c>
      <c r="AG97" s="15">
        <f t="shared" si="104"/>
        <v>2.9673830763510267E-4</v>
      </c>
      <c r="AH97" s="15">
        <f t="shared" si="105"/>
        <v>9.7937136394747881E-3</v>
      </c>
      <c r="AI97" s="1">
        <f t="shared" si="63"/>
        <v>160954.43295431486</v>
      </c>
      <c r="AJ97" s="1">
        <f t="shared" si="64"/>
        <v>44880.440226324339</v>
      </c>
      <c r="AK97" s="1">
        <f t="shared" si="65"/>
        <v>17616.59973472172</v>
      </c>
      <c r="AL97" s="14">
        <f t="shared" si="106"/>
        <v>30.22656295349956</v>
      </c>
      <c r="AM97" s="14">
        <f t="shared" si="107"/>
        <v>5.5538622877647859</v>
      </c>
      <c r="AN97" s="14">
        <f t="shared" si="108"/>
        <v>1.979445977973185</v>
      </c>
      <c r="AO97" s="11">
        <f t="shared" si="109"/>
        <v>1.3656998072978243E-2</v>
      </c>
      <c r="AP97" s="11">
        <f t="shared" si="110"/>
        <v>1.7204215586057215E-2</v>
      </c>
      <c r="AQ97" s="11">
        <f t="shared" si="111"/>
        <v>1.5606394266171032E-2</v>
      </c>
      <c r="AR97" s="1">
        <f t="shared" si="118"/>
        <v>95721.195185962919</v>
      </c>
      <c r="AS97" s="1">
        <f t="shared" si="119"/>
        <v>27928.759630671011</v>
      </c>
      <c r="AT97" s="1">
        <f t="shared" si="120"/>
        <v>10928.908548211781</v>
      </c>
      <c r="AU97" s="1">
        <f t="shared" si="69"/>
        <v>19144.239037192583</v>
      </c>
      <c r="AV97" s="1">
        <f t="shared" si="70"/>
        <v>5585.7519261342022</v>
      </c>
      <c r="AW97" s="1">
        <f t="shared" si="71"/>
        <v>2185.7817096423564</v>
      </c>
      <c r="AX97" s="2">
        <v>0</v>
      </c>
      <c r="AY97" s="2">
        <v>0</v>
      </c>
      <c r="AZ97" s="2">
        <v>0</v>
      </c>
      <c r="BA97" s="2">
        <f t="shared" si="123"/>
        <v>0</v>
      </c>
      <c r="BB97" s="2">
        <f t="shared" si="129"/>
        <v>0</v>
      </c>
      <c r="BC97" s="2">
        <f t="shared" si="124"/>
        <v>0</v>
      </c>
      <c r="BD97" s="2">
        <f t="shared" si="125"/>
        <v>0</v>
      </c>
      <c r="BE97" s="2">
        <f t="shared" si="126"/>
        <v>0</v>
      </c>
      <c r="BF97" s="2">
        <f t="shared" si="127"/>
        <v>0</v>
      </c>
      <c r="BG97" s="2">
        <f t="shared" si="128"/>
        <v>0</v>
      </c>
      <c r="BH97" s="2">
        <f t="shared" si="130"/>
        <v>0</v>
      </c>
      <c r="BI97" s="2">
        <f t="shared" si="131"/>
        <v>0</v>
      </c>
      <c r="BJ97" s="2">
        <f t="shared" si="132"/>
        <v>0</v>
      </c>
      <c r="BK97" s="11">
        <f t="shared" si="133"/>
        <v>4.6539533981059228E-2</v>
      </c>
      <c r="BL97" s="17">
        <f t="shared" si="121"/>
        <v>0.16630562545465208</v>
      </c>
      <c r="BM97" s="17">
        <f t="shared" si="122"/>
        <v>0.17265741462150191</v>
      </c>
      <c r="BN97" s="12">
        <f>(BN$3*temperature!$I207+BN$4*temperature!$I207^2+BN$5*temperature!$I207^6)</f>
        <v>2.0476781676098064</v>
      </c>
      <c r="BO97" s="12">
        <f>(BO$3*temperature!$I207+BO$4*temperature!$I207^2+BO$5*temperature!$I207^6)</f>
        <v>-0.12313694320016655</v>
      </c>
      <c r="BP97" s="12">
        <f>(BP$3*temperature!$I207+BP$4*temperature!$I207^2+BP$5*temperature!$I207^6)</f>
        <v>-1.5465745057406091</v>
      </c>
      <c r="BQ97" s="12">
        <f>(BQ$3*temperature!$M207+BQ$4*temperature!$M207^2)</f>
        <v>2.0476692476906351</v>
      </c>
      <c r="BR97" s="12">
        <f>(BR$3*temperature!$M207+BR$4*temperature!$M207^2)</f>
        <v>-0.12314526325196251</v>
      </c>
      <c r="BS97" s="12">
        <f>(BS$3*temperature!$M207+BS$4*temperature!$M207^2)</f>
        <v>-1.5465822014410113</v>
      </c>
      <c r="BT97" s="18">
        <f>BQ97-BN97</f>
        <v>-8.9199191712907577E-6</v>
      </c>
      <c r="BU97" s="18">
        <f>BR97-BO97</f>
        <v>-8.3200517959625131E-6</v>
      </c>
      <c r="BV97" s="18">
        <f>BS97-BP97</f>
        <v>-7.6957004022659703E-6</v>
      </c>
      <c r="BW97" s="18">
        <f>SUMPRODUCT(BT97:BV97,AR97:AT97)/100</f>
        <v>-1.1702996566731063E-2</v>
      </c>
      <c r="BX97" s="18">
        <f>BW97*BL97</f>
        <v>-1.9462741637238554E-3</v>
      </c>
      <c r="BY97" s="18">
        <f>BW97*BM97</f>
        <v>-2.0206091305360985E-3</v>
      </c>
    </row>
    <row r="98" spans="1:77">
      <c r="A98" s="2">
        <f t="shared" si="72"/>
        <v>2052</v>
      </c>
      <c r="B98" s="5">
        <f t="shared" si="73"/>
        <v>1154.9046773498744</v>
      </c>
      <c r="C98" s="5">
        <f t="shared" si="74"/>
        <v>2911.7873496468078</v>
      </c>
      <c r="D98" s="5">
        <f t="shared" si="75"/>
        <v>4213.7901476793368</v>
      </c>
      <c r="E98" s="15">
        <f t="shared" si="76"/>
        <v>4.764522631701977E-4</v>
      </c>
      <c r="F98" s="15">
        <f t="shared" si="77"/>
        <v>9.3864290718080623E-4</v>
      </c>
      <c r="G98" s="15">
        <f t="shared" si="78"/>
        <v>1.9162061054742905E-3</v>
      </c>
      <c r="H98" s="5">
        <f t="shared" si="79"/>
        <v>97281.84370957443</v>
      </c>
      <c r="I98" s="5">
        <f t="shared" si="80"/>
        <v>28525.463591644486</v>
      </c>
      <c r="J98" s="5">
        <f t="shared" si="81"/>
        <v>11153.785110178109</v>
      </c>
      <c r="K98" s="5">
        <f t="shared" si="82"/>
        <v>84233.656350586607</v>
      </c>
      <c r="L98" s="5">
        <f t="shared" si="83"/>
        <v>9796.547675469692</v>
      </c>
      <c r="M98" s="5">
        <f t="shared" si="84"/>
        <v>2646.9721365504734</v>
      </c>
      <c r="N98" s="15">
        <f t="shared" si="85"/>
        <v>1.5820116319985811E-2</v>
      </c>
      <c r="O98" s="15">
        <f t="shared" si="86"/>
        <v>2.0407417058335264E-2</v>
      </c>
      <c r="P98" s="15">
        <f t="shared" si="87"/>
        <v>1.8624411266000784E-2</v>
      </c>
      <c r="Q98" s="5">
        <f t="shared" si="88"/>
        <v>8696.8681284600698</v>
      </c>
      <c r="R98" s="5">
        <f t="shared" si="89"/>
        <v>10218.066089088255</v>
      </c>
      <c r="S98" s="5">
        <f t="shared" si="90"/>
        <v>4858.7789118204992</v>
      </c>
      <c r="T98" s="5">
        <f t="shared" si="91"/>
        <v>89.398677048347608</v>
      </c>
      <c r="U98" s="5">
        <f t="shared" si="92"/>
        <v>358.20858988883435</v>
      </c>
      <c r="V98" s="5">
        <f t="shared" si="93"/>
        <v>435.61704513983705</v>
      </c>
      <c r="W98" s="15">
        <f t="shared" si="94"/>
        <v>-1.0734613539272964E-2</v>
      </c>
      <c r="X98" s="15">
        <f t="shared" si="95"/>
        <v>-1.217998157191269E-2</v>
      </c>
      <c r="Y98" s="15">
        <f t="shared" si="96"/>
        <v>-9.7425357312937999E-3</v>
      </c>
      <c r="Z98" s="5">
        <f t="shared" si="115"/>
        <v>16885.686604290655</v>
      </c>
      <c r="AA98" s="5">
        <f t="shared" si="116"/>
        <v>29486.700883648264</v>
      </c>
      <c r="AB98" s="5">
        <f t="shared" si="117"/>
        <v>16995.343865009716</v>
      </c>
      <c r="AC98" s="16">
        <f t="shared" si="100"/>
        <v>1.9520562754182822</v>
      </c>
      <c r="AD98" s="16">
        <f t="shared" si="101"/>
        <v>2.9114971070841613</v>
      </c>
      <c r="AE98" s="16">
        <f t="shared" si="102"/>
        <v>3.5350570261420162</v>
      </c>
      <c r="AF98" s="15">
        <f t="shared" si="103"/>
        <v>-4.0504037456468023E-3</v>
      </c>
      <c r="AG98" s="15">
        <f t="shared" si="104"/>
        <v>2.9673830763510267E-4</v>
      </c>
      <c r="AH98" s="15">
        <f t="shared" si="105"/>
        <v>9.7937136394747881E-3</v>
      </c>
      <c r="AI98" s="1">
        <f t="shared" si="63"/>
        <v>164003.22869607597</v>
      </c>
      <c r="AJ98" s="1">
        <f t="shared" si="64"/>
        <v>45978.148129826106</v>
      </c>
      <c r="AK98" s="1">
        <f t="shared" si="65"/>
        <v>18040.721470891905</v>
      </c>
      <c r="AL98" s="14">
        <f t="shared" si="106"/>
        <v>30.635239024388174</v>
      </c>
      <c r="AM98" s="14">
        <f t="shared" si="107"/>
        <v>5.6484566334574238</v>
      </c>
      <c r="AN98" s="14">
        <f t="shared" si="108"/>
        <v>2.0100290721904126</v>
      </c>
      <c r="AO98" s="11">
        <f t="shared" si="109"/>
        <v>1.352042809224846E-2</v>
      </c>
      <c r="AP98" s="11">
        <f t="shared" si="110"/>
        <v>1.7032173430196643E-2</v>
      </c>
      <c r="AQ98" s="11">
        <f t="shared" si="111"/>
        <v>1.5450330323509322E-2</v>
      </c>
      <c r="AR98" s="1">
        <f t="shared" si="118"/>
        <v>97281.84370957443</v>
      </c>
      <c r="AS98" s="1">
        <f t="shared" si="119"/>
        <v>28525.463591644486</v>
      </c>
      <c r="AT98" s="1">
        <f t="shared" si="120"/>
        <v>11153.785110178109</v>
      </c>
      <c r="AU98" s="1">
        <f t="shared" si="69"/>
        <v>19456.368741914888</v>
      </c>
      <c r="AV98" s="1">
        <f t="shared" si="70"/>
        <v>5705.0927183288977</v>
      </c>
      <c r="AW98" s="1">
        <f t="shared" si="71"/>
        <v>2230.757022035622</v>
      </c>
      <c r="AX98" s="2">
        <v>0</v>
      </c>
      <c r="AY98" s="2">
        <v>0</v>
      </c>
      <c r="AZ98" s="2">
        <v>0</v>
      </c>
      <c r="BA98" s="2">
        <f t="shared" si="123"/>
        <v>0</v>
      </c>
      <c r="BB98" s="2">
        <f t="shared" si="129"/>
        <v>0</v>
      </c>
      <c r="BC98" s="2">
        <f t="shared" si="124"/>
        <v>0</v>
      </c>
      <c r="BD98" s="2">
        <f t="shared" si="125"/>
        <v>0</v>
      </c>
      <c r="BE98" s="2">
        <f t="shared" si="126"/>
        <v>0</v>
      </c>
      <c r="BF98" s="2">
        <f t="shared" si="127"/>
        <v>0</v>
      </c>
      <c r="BG98" s="2">
        <f t="shared" si="128"/>
        <v>0</v>
      </c>
      <c r="BH98" s="2">
        <f t="shared" si="130"/>
        <v>0</v>
      </c>
      <c r="BI98" s="2">
        <f t="shared" si="131"/>
        <v>0</v>
      </c>
      <c r="BJ98" s="2">
        <f t="shared" si="132"/>
        <v>0</v>
      </c>
      <c r="BK98" s="11">
        <f t="shared" si="133"/>
        <v>4.6307681974118137E-2</v>
      </c>
      <c r="BL98" s="17">
        <f t="shared" si="121"/>
        <v>0.15891002685968475</v>
      </c>
      <c r="BM98" s="17">
        <f t="shared" si="122"/>
        <v>0.16443563297285896</v>
      </c>
      <c r="BN98" s="12">
        <f>(BN$3*temperature!$I208+BN$4*temperature!$I208^2+BN$5*temperature!$I208^6)</f>
        <v>1.8983610017128516</v>
      </c>
      <c r="BO98" s="12">
        <f>(BO$3*temperature!$I208+BO$4*temperature!$I208^2+BO$5*temperature!$I208^6)</f>
        <v>-0.26180140521531658</v>
      </c>
      <c r="BP98" s="12">
        <f>(BP$3*temperature!$I208+BP$4*temperature!$I208^2+BP$5*temperature!$I208^6)</f>
        <v>-1.6744027311692271</v>
      </c>
      <c r="BQ98" s="12">
        <f>(BQ$3*temperature!$M208+BQ$4*temperature!$M208^2)</f>
        <v>1.8983516871961967</v>
      </c>
      <c r="BR98" s="12">
        <f>(BR$3*temperature!$M208+BR$4*temperature!$M208^2)</f>
        <v>-0.26181001865932618</v>
      </c>
      <c r="BS98" s="12">
        <f>(BS$3*temperature!$M208+BS$4*temperature!$M208^2)</f>
        <v>-1.6744106456282637</v>
      </c>
      <c r="BT98" s="18">
        <f>BQ98-BN98</f>
        <v>-9.3145166548680436E-6</v>
      </c>
      <c r="BU98" s="18">
        <f>BR98-BO98</f>
        <v>-8.6134440095975151E-6</v>
      </c>
      <c r="BV98" s="18">
        <f>BS98-BP98</f>
        <v>-7.914459036584276E-6</v>
      </c>
      <c r="BW98" s="18">
        <f>SUMPRODUCT(BT98:BV98,AR98:AT98)/100</f>
        <v>-1.2401120123009115E-2</v>
      </c>
      <c r="BX98" s="18">
        <f>BW98*BL98</f>
        <v>-1.9706623318375555E-3</v>
      </c>
      <c r="BY98" s="18">
        <f>BW98*BM98</f>
        <v>-2.0391860369994622E-3</v>
      </c>
    </row>
    <row r="99" spans="1:77">
      <c r="A99" s="2">
        <f t="shared" si="72"/>
        <v>2053</v>
      </c>
      <c r="B99" s="5">
        <f t="shared" si="73"/>
        <v>1155.42742144978</v>
      </c>
      <c r="C99" s="5">
        <f t="shared" si="74"/>
        <v>2914.3838217626244</v>
      </c>
      <c r="D99" s="5">
        <f t="shared" si="75"/>
        <v>4221.4609135670989</v>
      </c>
      <c r="E99" s="15">
        <f t="shared" si="76"/>
        <v>4.5262965001168778E-4</v>
      </c>
      <c r="F99" s="15">
        <f t="shared" si="77"/>
        <v>8.9171076182176592E-4</v>
      </c>
      <c r="G99" s="15">
        <f t="shared" si="78"/>
        <v>1.820395800200576E-3</v>
      </c>
      <c r="H99" s="5">
        <f t="shared" si="79"/>
        <v>98839.671608071672</v>
      </c>
      <c r="I99" s="5">
        <f t="shared" si="80"/>
        <v>29125.136694603549</v>
      </c>
      <c r="J99" s="5">
        <f t="shared" si="81"/>
        <v>11379.231486582021</v>
      </c>
      <c r="K99" s="5">
        <f t="shared" si="82"/>
        <v>85543.816749694204</v>
      </c>
      <c r="L99" s="5">
        <f t="shared" si="83"/>
        <v>9993.5830267506135</v>
      </c>
      <c r="M99" s="5">
        <f t="shared" si="84"/>
        <v>2695.5671791277264</v>
      </c>
      <c r="N99" s="15">
        <f t="shared" si="85"/>
        <v>1.5553882567493238E-2</v>
      </c>
      <c r="O99" s="15">
        <f t="shared" si="86"/>
        <v>2.0112733363641278E-2</v>
      </c>
      <c r="P99" s="15">
        <f t="shared" si="87"/>
        <v>1.8358728415094561E-2</v>
      </c>
      <c r="Q99" s="5">
        <f t="shared" si="88"/>
        <v>8741.2833777846645</v>
      </c>
      <c r="R99" s="5">
        <f t="shared" si="89"/>
        <v>10305.801930856851</v>
      </c>
      <c r="S99" s="5">
        <f t="shared" si="90"/>
        <v>4908.6935712690265</v>
      </c>
      <c r="T99" s="5">
        <f t="shared" si="91"/>
        <v>88.439016799311318</v>
      </c>
      <c r="U99" s="5">
        <f t="shared" si="92"/>
        <v>353.8456158650875</v>
      </c>
      <c r="V99" s="5">
        <f t="shared" si="93"/>
        <v>431.37303051240156</v>
      </c>
      <c r="W99" s="15">
        <f t="shared" si="94"/>
        <v>-1.0734613539272964E-2</v>
      </c>
      <c r="X99" s="15">
        <f t="shared" si="95"/>
        <v>-1.217998157191269E-2</v>
      </c>
      <c r="Y99" s="15">
        <f t="shared" si="96"/>
        <v>-9.7425357312937999E-3</v>
      </c>
      <c r="Z99" s="5">
        <f t="shared" si="115"/>
        <v>16908.013209519406</v>
      </c>
      <c r="AA99" s="5">
        <f t="shared" si="116"/>
        <v>29758.697784409364</v>
      </c>
      <c r="AB99" s="5">
        <f t="shared" si="117"/>
        <v>17344.277948993695</v>
      </c>
      <c r="AC99" s="16">
        <f t="shared" si="100"/>
        <v>1.9441496593686147</v>
      </c>
      <c r="AD99" s="16">
        <f t="shared" si="101"/>
        <v>2.912361059808402</v>
      </c>
      <c r="AE99" s="16">
        <f t="shared" si="102"/>
        <v>3.5696783623552646</v>
      </c>
      <c r="AF99" s="15">
        <f t="shared" si="103"/>
        <v>-4.0504037456468023E-3</v>
      </c>
      <c r="AG99" s="15">
        <f t="shared" si="104"/>
        <v>2.9673830763510267E-4</v>
      </c>
      <c r="AH99" s="15">
        <f t="shared" si="105"/>
        <v>9.7937136394747881E-3</v>
      </c>
      <c r="AI99" s="1">
        <f t="shared" si="63"/>
        <v>167059.27456838326</v>
      </c>
      <c r="AJ99" s="1">
        <f t="shared" si="64"/>
        <v>47085.426035172393</v>
      </c>
      <c r="AK99" s="1">
        <f t="shared" si="65"/>
        <v>18467.406345838339</v>
      </c>
      <c r="AL99" s="14">
        <f t="shared" si="106"/>
        <v>31.045298555243075</v>
      </c>
      <c r="AM99" s="14">
        <f t="shared" si="107"/>
        <v>5.7437000715214754</v>
      </c>
      <c r="AN99" s="14">
        <f t="shared" si="108"/>
        <v>2.0407741291843595</v>
      </c>
      <c r="AO99" s="11">
        <f t="shared" si="109"/>
        <v>1.3385223811325975E-2</v>
      </c>
      <c r="AP99" s="11">
        <f t="shared" si="110"/>
        <v>1.6861851695894676E-2</v>
      </c>
      <c r="AQ99" s="11">
        <f t="shared" si="111"/>
        <v>1.5295827020274228E-2</v>
      </c>
      <c r="AR99" s="1">
        <f t="shared" si="118"/>
        <v>98839.671608071672</v>
      </c>
      <c r="AS99" s="1">
        <f t="shared" si="119"/>
        <v>29125.136694603549</v>
      </c>
      <c r="AT99" s="1">
        <f t="shared" si="120"/>
        <v>11379.231486582021</v>
      </c>
      <c r="AU99" s="1">
        <f t="shared" si="69"/>
        <v>19767.934321614335</v>
      </c>
      <c r="AV99" s="1">
        <f t="shared" si="70"/>
        <v>5825.0273389207105</v>
      </c>
      <c r="AW99" s="1">
        <f t="shared" si="71"/>
        <v>2275.8462973164042</v>
      </c>
      <c r="AX99" s="2">
        <v>0</v>
      </c>
      <c r="AY99" s="2">
        <v>0</v>
      </c>
      <c r="AZ99" s="2">
        <v>0</v>
      </c>
      <c r="BA99" s="2">
        <f t="shared" si="123"/>
        <v>0</v>
      </c>
      <c r="BB99" s="2">
        <f t="shared" si="129"/>
        <v>0</v>
      </c>
      <c r="BC99" s="2">
        <f t="shared" si="124"/>
        <v>0</v>
      </c>
      <c r="BD99" s="2">
        <f t="shared" si="125"/>
        <v>0</v>
      </c>
      <c r="BE99" s="2">
        <f t="shared" si="126"/>
        <v>0</v>
      </c>
      <c r="BF99" s="2">
        <f t="shared" si="127"/>
        <v>0</v>
      </c>
      <c r="BG99" s="2">
        <f t="shared" si="128"/>
        <v>0</v>
      </c>
      <c r="BH99" s="2">
        <f t="shared" si="130"/>
        <v>0</v>
      </c>
      <c r="BI99" s="2">
        <f t="shared" si="131"/>
        <v>0</v>
      </c>
      <c r="BJ99" s="2">
        <f t="shared" si="132"/>
        <v>0</v>
      </c>
      <c r="BK99" s="11">
        <f t="shared" si="133"/>
        <v>4.6074709267504649E-2</v>
      </c>
      <c r="BL99" s="17">
        <f t="shared" si="121"/>
        <v>0.15187695703415049</v>
      </c>
      <c r="BM99" s="17">
        <f t="shared" si="122"/>
        <v>0.15660536473605616</v>
      </c>
      <c r="BN99" s="12">
        <f>(BN$3*temperature!$I209+BN$4*temperature!$I209^2+BN$5*temperature!$I209^6)</f>
        <v>1.7417171984701199</v>
      </c>
      <c r="BO99" s="12">
        <f>(BO$3*temperature!$I209+BO$4*temperature!$I209^2+BO$5*temperature!$I209^6)</f>
        <v>-0.40606171544868364</v>
      </c>
      <c r="BP99" s="12">
        <f>(BP$3*temperature!$I209+BP$4*temperature!$I209^2+BP$5*temperature!$I209^6)</f>
        <v>-1.8065344466846787</v>
      </c>
      <c r="BQ99" s="12">
        <f>(BQ$3*temperature!$M209+BQ$4*temperature!$M209^2)</f>
        <v>1.7417074917018791</v>
      </c>
      <c r="BR99" s="12">
        <f>(BR$3*temperature!$M209+BR$4*temperature!$M209^2)</f>
        <v>-0.4060706195376067</v>
      </c>
      <c r="BS99" s="12">
        <f>(BS$3*temperature!$M209+BS$4*temperature!$M209^2)</f>
        <v>-1.8065425769671828</v>
      </c>
      <c r="BT99" s="18">
        <f>BQ99-BN99</f>
        <v>-9.7067682407470102E-6</v>
      </c>
      <c r="BU99" s="18">
        <f>BR99-BO99</f>
        <v>-8.904088923067377E-6</v>
      </c>
      <c r="BV99" s="18">
        <f>BS99-BP99</f>
        <v>-8.1302825041262849E-6</v>
      </c>
      <c r="BW99" s="18">
        <f>SUMPRODUCT(BT99:BV99,AR99:AT99)/100</f>
        <v>-1.3112629589820974E-2</v>
      </c>
      <c r="BX99" s="18">
        <f>BW99*BL99</f>
        <v>-1.9915062808179705E-3</v>
      </c>
      <c r="BY99" s="18">
        <f>BW99*BM99</f>
        <v>-2.0535081395627159E-3</v>
      </c>
    </row>
    <row r="100" spans="1:77">
      <c r="A100" s="2">
        <f t="shared" si="72"/>
        <v>2054</v>
      </c>
      <c r="B100" s="5">
        <f t="shared" si="73"/>
        <v>1155.9242531236955</v>
      </c>
      <c r="C100" s="5">
        <f t="shared" si="74"/>
        <v>2916.8526698096725</v>
      </c>
      <c r="D100" s="5">
        <f t="shared" si="75"/>
        <v>4228.7614067989789</v>
      </c>
      <c r="E100" s="15">
        <f t="shared" si="76"/>
        <v>4.2999816751110336E-4</v>
      </c>
      <c r="F100" s="15">
        <f t="shared" si="77"/>
        <v>8.4712522373067754E-4</v>
      </c>
      <c r="G100" s="15">
        <f t="shared" si="78"/>
        <v>1.7293760101905471E-3</v>
      </c>
      <c r="H100" s="5">
        <f t="shared" si="79"/>
        <v>100393.90200686571</v>
      </c>
      <c r="I100" s="5">
        <f t="shared" si="80"/>
        <v>29727.544536388665</v>
      </c>
      <c r="J100" s="5">
        <f t="shared" si="81"/>
        <v>11605.171732414028</v>
      </c>
      <c r="K100" s="5">
        <f t="shared" si="82"/>
        <v>86851.626943173542</v>
      </c>
      <c r="L100" s="5">
        <f t="shared" si="83"/>
        <v>10191.651036776024</v>
      </c>
      <c r="M100" s="5">
        <f t="shared" si="84"/>
        <v>2744.3429921951374</v>
      </c>
      <c r="N100" s="15">
        <f t="shared" si="85"/>
        <v>1.5288190814609859E-2</v>
      </c>
      <c r="O100" s="15">
        <f t="shared" si="86"/>
        <v>1.9819519134951502E-2</v>
      </c>
      <c r="P100" s="15">
        <f t="shared" si="87"/>
        <v>1.8094823770333335E-2</v>
      </c>
      <c r="Q100" s="5">
        <f t="shared" si="88"/>
        <v>8783.4281651360034</v>
      </c>
      <c r="R100" s="5">
        <f t="shared" si="89"/>
        <v>10390.840549789144</v>
      </c>
      <c r="S100" s="5">
        <f t="shared" si="90"/>
        <v>4957.3854256642135</v>
      </c>
      <c r="T100" s="5">
        <f t="shared" si="91"/>
        <v>87.489658132177439</v>
      </c>
      <c r="U100" s="5">
        <f t="shared" si="92"/>
        <v>349.53578278454864</v>
      </c>
      <c r="V100" s="5">
        <f t="shared" si="93"/>
        <v>427.17036334911802</v>
      </c>
      <c r="W100" s="15">
        <f t="shared" si="94"/>
        <v>-1.0734613539272964E-2</v>
      </c>
      <c r="X100" s="15">
        <f t="shared" si="95"/>
        <v>-1.217998157191269E-2</v>
      </c>
      <c r="Y100" s="15">
        <f t="shared" si="96"/>
        <v>-9.7425357312937999E-3</v>
      </c>
      <c r="Z100" s="5">
        <f t="shared" si="115"/>
        <v>16925.52906940394</v>
      </c>
      <c r="AA100" s="5">
        <f t="shared" si="116"/>
        <v>30023.122601255862</v>
      </c>
      <c r="AB100" s="5">
        <f t="shared" si="117"/>
        <v>17694.067157150163</v>
      </c>
      <c r="AC100" s="16">
        <f t="shared" si="100"/>
        <v>1.9362750683062102</v>
      </c>
      <c r="AD100" s="16">
        <f t="shared" si="101"/>
        <v>2.9132252689005118</v>
      </c>
      <c r="AE100" s="16">
        <f t="shared" si="102"/>
        <v>3.6046387700212015</v>
      </c>
      <c r="AF100" s="15">
        <f t="shared" si="103"/>
        <v>-4.0504037456468023E-3</v>
      </c>
      <c r="AG100" s="15">
        <f t="shared" si="104"/>
        <v>2.9673830763510267E-4</v>
      </c>
      <c r="AH100" s="15">
        <f t="shared" si="105"/>
        <v>9.7937136394747881E-3</v>
      </c>
      <c r="AI100" s="1">
        <f t="shared" si="63"/>
        <v>170121.28143315928</v>
      </c>
      <c r="AJ100" s="1">
        <f t="shared" si="64"/>
        <v>48201.910770575865</v>
      </c>
      <c r="AK100" s="1">
        <f t="shared" si="65"/>
        <v>18896.512008570913</v>
      </c>
      <c r="AL100" s="14">
        <f t="shared" si="106"/>
        <v>31.456691341999928</v>
      </c>
      <c r="AM100" s="14">
        <f t="shared" si="107"/>
        <v>5.8395809961252532</v>
      </c>
      <c r="AN100" s="14">
        <f t="shared" si="108"/>
        <v>2.0716773039711396</v>
      </c>
      <c r="AO100" s="11">
        <f t="shared" si="109"/>
        <v>1.3251371573212715E-2</v>
      </c>
      <c r="AP100" s="11">
        <f t="shared" si="110"/>
        <v>1.6693233178935729E-2</v>
      </c>
      <c r="AQ100" s="11">
        <f t="shared" si="111"/>
        <v>1.5142868750071486E-2</v>
      </c>
      <c r="AR100" s="1">
        <f t="shared" si="118"/>
        <v>100393.90200686571</v>
      </c>
      <c r="AS100" s="1">
        <f t="shared" si="119"/>
        <v>29727.544536388665</v>
      </c>
      <c r="AT100" s="1">
        <f t="shared" si="120"/>
        <v>11605.171732414028</v>
      </c>
      <c r="AU100" s="1">
        <f t="shared" si="69"/>
        <v>20078.780401373144</v>
      </c>
      <c r="AV100" s="1">
        <f t="shared" si="70"/>
        <v>5945.5089072777337</v>
      </c>
      <c r="AW100" s="1">
        <f t="shared" si="71"/>
        <v>2321.0343464828056</v>
      </c>
      <c r="AX100" s="2">
        <v>0</v>
      </c>
      <c r="AY100" s="2">
        <v>0</v>
      </c>
      <c r="AZ100" s="2">
        <v>0</v>
      </c>
      <c r="BA100" s="2">
        <f t="shared" si="123"/>
        <v>0</v>
      </c>
      <c r="BB100" s="2">
        <f t="shared" si="129"/>
        <v>0</v>
      </c>
      <c r="BC100" s="2">
        <f t="shared" si="124"/>
        <v>0</v>
      </c>
      <c r="BD100" s="2">
        <f t="shared" si="125"/>
        <v>0</v>
      </c>
      <c r="BE100" s="2">
        <f t="shared" si="126"/>
        <v>0</v>
      </c>
      <c r="BF100" s="2">
        <f t="shared" si="127"/>
        <v>0</v>
      </c>
      <c r="BG100" s="2">
        <f t="shared" si="128"/>
        <v>0</v>
      </c>
      <c r="BH100" s="2">
        <f t="shared" si="130"/>
        <v>0</v>
      </c>
      <c r="BI100" s="2">
        <f t="shared" si="131"/>
        <v>0</v>
      </c>
      <c r="BJ100" s="2">
        <f t="shared" si="132"/>
        <v>0</v>
      </c>
      <c r="BK100" s="11">
        <f t="shared" si="133"/>
        <v>4.5840727575981982E-2</v>
      </c>
      <c r="BL100" s="17">
        <f t="shared" si="121"/>
        <v>0.14518748583502192</v>
      </c>
      <c r="BM100" s="17">
        <f t="shared" si="122"/>
        <v>0.14914796641529157</v>
      </c>
      <c r="BN100" s="12">
        <f>(BN$3*temperature!$I210+BN$4*temperature!$I210^2+BN$5*temperature!$I210^6)</f>
        <v>1.5776707944494621</v>
      </c>
      <c r="BO100" s="12">
        <f>(BO$3*temperature!$I210+BO$4*temperature!$I210^2+BO$5*temperature!$I210^6)</f>
        <v>-0.55596590392946688</v>
      </c>
      <c r="BP100" s="12">
        <f>(BP$3*temperature!$I210+BP$4*temperature!$I210^2+BP$5*temperature!$I210^6)</f>
        <v>-1.9429979939928508</v>
      </c>
      <c r="BQ100" s="12">
        <f>(BQ$3*temperature!$M210+BQ$4*temperature!$M210^2)</f>
        <v>1.577660698200555</v>
      </c>
      <c r="BR100" s="12">
        <f>(BR$3*temperature!$M210+BR$4*temperature!$M210^2)</f>
        <v>-0.55597509566404923</v>
      </c>
      <c r="BS100" s="12">
        <f>(BS$3*temperature!$M210+BS$4*temperature!$M210^2)</f>
        <v>-1.9430063370324211</v>
      </c>
      <c r="BT100" s="18">
        <f>BQ100-BN100</f>
        <v>-1.0096248907132122E-5</v>
      </c>
      <c r="BU100" s="18">
        <f>BR100-BO100</f>
        <v>-9.1917345823588903E-6</v>
      </c>
      <c r="BV100" s="18">
        <f>BS100-BP100</f>
        <v>-8.3430395703132376E-6</v>
      </c>
      <c r="BW100" s="18">
        <f>SUMPRODUCT(BT100:BV100,AR100:AT100)/100</f>
        <v>-1.3836719295670959E-2</v>
      </c>
      <c r="BX100" s="18">
        <f>BW100*BL100</f>
        <v>-2.0089184867434018E-3</v>
      </c>
      <c r="BY100" s="18">
        <f>BW100*BM100</f>
        <v>-2.0637185448085489E-3</v>
      </c>
    </row>
    <row r="101" spans="1:77">
      <c r="A101" s="2">
        <f t="shared" si="72"/>
        <v>2055</v>
      </c>
      <c r="B101" s="5">
        <f t="shared" si="73"/>
        <v>1156.396446168789</v>
      </c>
      <c r="C101" s="5">
        <f t="shared" si="74"/>
        <v>2919.2000623066492</v>
      </c>
      <c r="D101" s="5">
        <f t="shared" si="75"/>
        <v>4235.7088694022304</v>
      </c>
      <c r="E101" s="15">
        <f t="shared" si="76"/>
        <v>4.0849825913554817E-4</v>
      </c>
      <c r="F101" s="15">
        <f t="shared" si="77"/>
        <v>8.0476896254414365E-4</v>
      </c>
      <c r="G101" s="15">
        <f t="shared" si="78"/>
        <v>1.6429072096810196E-3</v>
      </c>
      <c r="H101" s="5">
        <f t="shared" si="79"/>
        <v>101943.75236685172</v>
      </c>
      <c r="I101" s="5">
        <f t="shared" si="80"/>
        <v>30332.448642732885</v>
      </c>
      <c r="J101" s="5">
        <f t="shared" si="81"/>
        <v>11831.529555221474</v>
      </c>
      <c r="K101" s="5">
        <f t="shared" si="82"/>
        <v>88156.404064192277</v>
      </c>
      <c r="L101" s="5">
        <f t="shared" si="83"/>
        <v>10390.67141522505</v>
      </c>
      <c r="M101" s="5">
        <f t="shared" si="84"/>
        <v>2793.2820503055991</v>
      </c>
      <c r="N101" s="15">
        <f t="shared" si="85"/>
        <v>1.5023059059934951E-2</v>
      </c>
      <c r="O101" s="15">
        <f t="shared" si="86"/>
        <v>1.9527785805349085E-2</v>
      </c>
      <c r="P101" s="15">
        <f t="shared" si="87"/>
        <v>1.7832704676362887E-2</v>
      </c>
      <c r="Q101" s="5">
        <f t="shared" si="88"/>
        <v>8823.2817670350396</v>
      </c>
      <c r="R101" s="5">
        <f t="shared" si="89"/>
        <v>10473.140651615693</v>
      </c>
      <c r="S101" s="5">
        <f t="shared" si="90"/>
        <v>5004.8392359858281</v>
      </c>
      <c r="T101" s="5">
        <f t="shared" si="91"/>
        <v>86.550490463445399</v>
      </c>
      <c r="U101" s="5">
        <f t="shared" si="92"/>
        <v>345.27844339150874</v>
      </c>
      <c r="V101" s="5">
        <f t="shared" si="93"/>
        <v>423.0086408208395</v>
      </c>
      <c r="W101" s="15">
        <f t="shared" si="94"/>
        <v>-1.0734613539272964E-2</v>
      </c>
      <c r="X101" s="15">
        <f t="shared" si="95"/>
        <v>-1.217998157191269E-2</v>
      </c>
      <c r="Y101" s="15">
        <f t="shared" si="96"/>
        <v>-9.7425357312937999E-3</v>
      </c>
      <c r="Z101" s="5">
        <f t="shared" si="115"/>
        <v>16938.24721532534</v>
      </c>
      <c r="AA101" s="5">
        <f t="shared" si="116"/>
        <v>30279.841778307738</v>
      </c>
      <c r="AB101" s="5">
        <f t="shared" si="117"/>
        <v>18044.593288933902</v>
      </c>
      <c r="AC101" s="16">
        <f t="shared" si="100"/>
        <v>1.9284323725169403</v>
      </c>
      <c r="AD101" s="16">
        <f t="shared" si="101"/>
        <v>2.914089734436565</v>
      </c>
      <c r="AE101" s="16">
        <f t="shared" si="102"/>
        <v>3.6399415699085376</v>
      </c>
      <c r="AF101" s="15">
        <f t="shared" si="103"/>
        <v>-4.0504037456468023E-3</v>
      </c>
      <c r="AG101" s="15">
        <f t="shared" si="104"/>
        <v>2.9673830763510267E-4</v>
      </c>
      <c r="AH101" s="15">
        <f t="shared" si="105"/>
        <v>9.7937136394747881E-3</v>
      </c>
      <c r="AI101" s="1">
        <f t="shared" si="63"/>
        <v>173187.93369121649</v>
      </c>
      <c r="AJ101" s="1">
        <f t="shared" si="64"/>
        <v>49327.228600796014</v>
      </c>
      <c r="AK101" s="1">
        <f t="shared" si="65"/>
        <v>19327.895154196631</v>
      </c>
      <c r="AL101" s="14">
        <f t="shared" si="106"/>
        <v>31.869367204382264</v>
      </c>
      <c r="AM101" s="14">
        <f t="shared" si="107"/>
        <v>5.936087668488498</v>
      </c>
      <c r="AN101" s="14">
        <f t="shared" si="108"/>
        <v>2.1027347301026111</v>
      </c>
      <c r="AO101" s="11">
        <f t="shared" si="109"/>
        <v>1.3118857857480588E-2</v>
      </c>
      <c r="AP101" s="11">
        <f t="shared" si="110"/>
        <v>1.6526300847146371E-2</v>
      </c>
      <c r="AQ101" s="11">
        <f t="shared" si="111"/>
        <v>1.4991440062570771E-2</v>
      </c>
      <c r="AR101" s="1">
        <f t="shared" si="118"/>
        <v>101943.75236685172</v>
      </c>
      <c r="AS101" s="1">
        <f t="shared" si="119"/>
        <v>30332.448642732885</v>
      </c>
      <c r="AT101" s="1">
        <f t="shared" si="120"/>
        <v>11831.529555221474</v>
      </c>
      <c r="AU101" s="1">
        <f t="shared" si="69"/>
        <v>20388.750473370346</v>
      </c>
      <c r="AV101" s="1">
        <f t="shared" si="70"/>
        <v>6066.4897285465777</v>
      </c>
      <c r="AW101" s="1">
        <f t="shared" si="71"/>
        <v>2366.305911044295</v>
      </c>
      <c r="AX101" s="2">
        <v>0</v>
      </c>
      <c r="AY101" s="2">
        <v>0</v>
      </c>
      <c r="AZ101" s="2">
        <v>0</v>
      </c>
      <c r="BA101" s="2">
        <f t="shared" si="123"/>
        <v>0</v>
      </c>
      <c r="BB101" s="2">
        <f t="shared" si="129"/>
        <v>0</v>
      </c>
      <c r="BC101" s="2">
        <f t="shared" si="124"/>
        <v>0</v>
      </c>
      <c r="BD101" s="2">
        <f t="shared" si="125"/>
        <v>0</v>
      </c>
      <c r="BE101" s="2">
        <f t="shared" si="126"/>
        <v>0</v>
      </c>
      <c r="BF101" s="2">
        <f t="shared" si="127"/>
        <v>0</v>
      </c>
      <c r="BG101" s="2">
        <f t="shared" si="128"/>
        <v>0</v>
      </c>
      <c r="BH101" s="2">
        <f t="shared" si="130"/>
        <v>0</v>
      </c>
      <c r="BI101" s="2">
        <f t="shared" si="131"/>
        <v>0</v>
      </c>
      <c r="BJ101" s="2">
        <f t="shared" si="132"/>
        <v>0</v>
      </c>
      <c r="BK101" s="11">
        <f t="shared" si="133"/>
        <v>4.5605846035013914E-2</v>
      </c>
      <c r="BL101" s="17">
        <f t="shared" si="121"/>
        <v>0.13882370614073625</v>
      </c>
      <c r="BM101" s="17">
        <f t="shared" si="122"/>
        <v>0.14204568230027767</v>
      </c>
      <c r="BN101" s="12">
        <f>(BN$3*temperature!$I211+BN$4*temperature!$I211^2+BN$5*temperature!$I211^6)</f>
        <v>1.4061526241427433</v>
      </c>
      <c r="BO101" s="12">
        <f>(BO$3*temperature!$I211+BO$4*temperature!$I211^2+BO$5*temperature!$I211^6)</f>
        <v>-0.71155693451068913</v>
      </c>
      <c r="BP101" s="12">
        <f>(BP$3*temperature!$I211+BP$4*temperature!$I211^2+BP$5*temperature!$I211^6)</f>
        <v>-2.0838179269651134</v>
      </c>
      <c r="BQ101" s="12">
        <f>(BQ$3*temperature!$M211+BQ$4*temperature!$M211^2)</f>
        <v>1.4061421415812436</v>
      </c>
      <c r="BR101" s="12">
        <f>(BR$3*temperature!$M211+BR$4*temperature!$M211^2)</f>
        <v>-0.71156641065713089</v>
      </c>
      <c r="BS101" s="12">
        <f>(BS$3*temperature!$M211+BS$4*temperature!$M211^2)</f>
        <v>-2.0838264795741752</v>
      </c>
      <c r="BT101" s="18">
        <f>BQ101-BN101</f>
        <v>-1.0482561499713938E-5</v>
      </c>
      <c r="BU101" s="18">
        <f>BR101-BO101</f>
        <v>-9.4761464417558727E-6</v>
      </c>
      <c r="BV101" s="18">
        <f>BS101-BP101</f>
        <v>-8.5526090618515127E-6</v>
      </c>
      <c r="BW101" s="18">
        <f>SUMPRODUCT(BT101:BV101,AR101:AT101)/100</f>
        <v>-1.457256825862259E-2</v>
      </c>
      <c r="BX101" s="18">
        <f>BW101*BL101</f>
        <v>-2.0230179336508431E-3</v>
      </c>
      <c r="BY101" s="18">
        <f>BW101*BM101</f>
        <v>-2.069970401163415E-3</v>
      </c>
    </row>
    <row r="102" spans="1:77">
      <c r="A102" s="2">
        <f t="shared" si="72"/>
        <v>2056</v>
      </c>
      <c r="B102" s="5">
        <f t="shared" si="73"/>
        <v>1156.8452128071629</v>
      </c>
      <c r="C102" s="5">
        <f t="shared" si="74"/>
        <v>2921.43187983197</v>
      </c>
      <c r="D102" s="5">
        <f t="shared" si="75"/>
        <v>4242.3198022098995</v>
      </c>
      <c r="E102" s="15">
        <f t="shared" si="76"/>
        <v>3.8807334617877077E-4</v>
      </c>
      <c r="F102" s="15">
        <f t="shared" si="77"/>
        <v>7.6453051441693648E-4</v>
      </c>
      <c r="G102" s="15">
        <f t="shared" si="78"/>
        <v>1.5607618491969685E-3</v>
      </c>
      <c r="H102" s="5">
        <f t="shared" si="79"/>
        <v>103488.4355426267</v>
      </c>
      <c r="I102" s="5">
        <f t="shared" si="80"/>
        <v>30939.606722652032</v>
      </c>
      <c r="J102" s="5">
        <f t="shared" si="81"/>
        <v>12058.228365283845</v>
      </c>
      <c r="K102" s="5">
        <f t="shared" si="82"/>
        <v>89457.461030162405</v>
      </c>
      <c r="L102" s="5">
        <f t="shared" si="83"/>
        <v>10590.562434894618</v>
      </c>
      <c r="M102" s="5">
        <f t="shared" si="84"/>
        <v>2842.3666596286539</v>
      </c>
      <c r="N102" s="15">
        <f t="shared" si="85"/>
        <v>1.4758507674867749E-2</v>
      </c>
      <c r="O102" s="15">
        <f t="shared" si="86"/>
        <v>1.9237546033519681E-2</v>
      </c>
      <c r="P102" s="15">
        <f t="shared" si="87"/>
        <v>1.7572378456262472E-2</v>
      </c>
      <c r="Q102" s="5">
        <f t="shared" si="88"/>
        <v>8860.8251899755887</v>
      </c>
      <c r="R102" s="5">
        <f t="shared" si="89"/>
        <v>10552.663193961127</v>
      </c>
      <c r="S102" s="5">
        <f t="shared" si="90"/>
        <v>5051.040700543911</v>
      </c>
      <c r="T102" s="5">
        <f t="shared" si="91"/>
        <v>85.621404396685776</v>
      </c>
      <c r="U102" s="5">
        <f t="shared" si="92"/>
        <v>341.07295831382146</v>
      </c>
      <c r="V102" s="5">
        <f t="shared" si="93"/>
        <v>418.88746402299643</v>
      </c>
      <c r="W102" s="15">
        <f t="shared" si="94"/>
        <v>-1.0734613539272964E-2</v>
      </c>
      <c r="X102" s="15">
        <f t="shared" si="95"/>
        <v>-1.217998157191269E-2</v>
      </c>
      <c r="Y102" s="15">
        <f t="shared" si="96"/>
        <v>-9.7425357312937999E-3</v>
      </c>
      <c r="Z102" s="5">
        <f t="shared" si="115"/>
        <v>16946.184157740277</v>
      </c>
      <c r="AA102" s="5">
        <f t="shared" si="116"/>
        <v>30528.72801590159</v>
      </c>
      <c r="AB102" s="5">
        <f t="shared" si="117"/>
        <v>18395.737624498364</v>
      </c>
      <c r="AC102" s="16">
        <f t="shared" si="100"/>
        <v>1.9206214428120711</v>
      </c>
      <c r="AD102" s="16">
        <f t="shared" si="101"/>
        <v>2.9149544564926586</v>
      </c>
      <c r="AE102" s="16">
        <f t="shared" si="102"/>
        <v>3.6755901153086419</v>
      </c>
      <c r="AF102" s="15">
        <f t="shared" si="103"/>
        <v>-4.0504037456468023E-3</v>
      </c>
      <c r="AG102" s="15">
        <f t="shared" si="104"/>
        <v>2.9673830763510267E-4</v>
      </c>
      <c r="AH102" s="15">
        <f t="shared" si="105"/>
        <v>9.7937136394747881E-3</v>
      </c>
      <c r="AI102" s="1">
        <f t="shared" si="63"/>
        <v>176257.89079546518</v>
      </c>
      <c r="AJ102" s="1">
        <f t="shared" si="64"/>
        <v>50460.995469262991</v>
      </c>
      <c r="AK102" s="1">
        <f t="shared" si="65"/>
        <v>19761.411549821263</v>
      </c>
      <c r="AL102" s="14">
        <f t="shared" si="106"/>
        <v>32.283276005760783</v>
      </c>
      <c r="AM102" s="14">
        <f t="shared" si="107"/>
        <v>6.03320822344633</v>
      </c>
      <c r="AN102" s="14">
        <f t="shared" si="108"/>
        <v>2.1339425215596921</v>
      </c>
      <c r="AO102" s="11">
        <f t="shared" si="109"/>
        <v>1.2987669278905782E-2</v>
      </c>
      <c r="AP102" s="11">
        <f t="shared" si="110"/>
        <v>1.6361037838674906E-2</v>
      </c>
      <c r="AQ102" s="11">
        <f t="shared" si="111"/>
        <v>1.4841525661945064E-2</v>
      </c>
      <c r="AR102" s="1">
        <f t="shared" si="118"/>
        <v>103488.4355426267</v>
      </c>
      <c r="AS102" s="1">
        <f t="shared" si="119"/>
        <v>30939.606722652032</v>
      </c>
      <c r="AT102" s="1">
        <f t="shared" si="120"/>
        <v>12058.228365283845</v>
      </c>
      <c r="AU102" s="1">
        <f t="shared" si="69"/>
        <v>20697.687108525341</v>
      </c>
      <c r="AV102" s="1">
        <f t="shared" si="70"/>
        <v>6187.9213445304067</v>
      </c>
      <c r="AW102" s="1">
        <f t="shared" si="71"/>
        <v>2411.6456730567693</v>
      </c>
      <c r="AX102" s="2">
        <v>0</v>
      </c>
      <c r="AY102" s="2">
        <v>0</v>
      </c>
      <c r="AZ102" s="2">
        <v>0</v>
      </c>
      <c r="BA102" s="2">
        <f t="shared" si="123"/>
        <v>0</v>
      </c>
      <c r="BB102" s="2">
        <f t="shared" si="129"/>
        <v>0</v>
      </c>
      <c r="BC102" s="2">
        <f t="shared" si="124"/>
        <v>0</v>
      </c>
      <c r="BD102" s="2">
        <f t="shared" si="125"/>
        <v>0</v>
      </c>
      <c r="BE102" s="2">
        <f t="shared" si="126"/>
        <v>0</v>
      </c>
      <c r="BF102" s="2">
        <f t="shared" si="127"/>
        <v>0</v>
      </c>
      <c r="BG102" s="2">
        <f t="shared" si="128"/>
        <v>0</v>
      </c>
      <c r="BH102" s="2">
        <f t="shared" si="130"/>
        <v>0</v>
      </c>
      <c r="BI102" s="2">
        <f t="shared" si="131"/>
        <v>0</v>
      </c>
      <c r="BJ102" s="2">
        <f t="shared" si="132"/>
        <v>0</v>
      </c>
      <c r="BK102" s="11">
        <f t="shared" si="133"/>
        <v>4.5370171233576312E-2</v>
      </c>
      <c r="BL102" s="17">
        <f t="shared" si="121"/>
        <v>0.13276867824253488</v>
      </c>
      <c r="BM102" s="17">
        <f t="shared" si="122"/>
        <v>0.13528160219074065</v>
      </c>
      <c r="BN102" s="12">
        <f>(BN$3*temperature!$I212+BN$4*temperature!$I212^2+BN$5*temperature!$I212^6)</f>
        <v>1.2271004109003769</v>
      </c>
      <c r="BO102" s="12">
        <f>(BO$3*temperature!$I212+BO$4*temperature!$I212^2+BO$5*temperature!$I212^6)</f>
        <v>-0.87287264853737057</v>
      </c>
      <c r="BP102" s="12">
        <f>(BP$3*temperature!$I212+BP$4*temperature!$I212^2+BP$5*temperature!$I212^6)</f>
        <v>-2.2290149796080225</v>
      </c>
      <c r="BQ102" s="12">
        <f>(BQ$3*temperature!$M212+BQ$4*temperature!$M212^2)</f>
        <v>1.2270895455646933</v>
      </c>
      <c r="BR102" s="12">
        <f>(BR$3*temperature!$M212+BR$4*temperature!$M212^2)</f>
        <v>-0.872882405644134</v>
      </c>
      <c r="BS102" s="12">
        <f>(BS$3*temperature!$M212+BS$4*temperature!$M212^2)</f>
        <v>-2.2290237384875748</v>
      </c>
      <c r="BT102" s="18">
        <f>BQ102-BN102</f>
        <v>-1.0865335683618582E-5</v>
      </c>
      <c r="BU102" s="18">
        <f>BR102-BO102</f>
        <v>-9.7571067634305564E-6</v>
      </c>
      <c r="BV102" s="18">
        <f>BS102-BP102</f>
        <v>-8.7588795523174667E-6</v>
      </c>
      <c r="BW102" s="18">
        <f>SUMPRODUCT(BT102:BV102,AR102:AT102)/100</f>
        <v>-1.531934207420492E-2</v>
      </c>
      <c r="BX102" s="18">
        <f>BW102*BL102</f>
        <v>-2.0339287987374399E-3</v>
      </c>
      <c r="BY102" s="18">
        <f>BW102*BM102</f>
        <v>-2.0724251403064658E-3</v>
      </c>
    </row>
    <row r="103" spans="1:77">
      <c r="A103" s="2">
        <f t="shared" si="72"/>
        <v>2057</v>
      </c>
      <c r="B103" s="5">
        <f t="shared" si="73"/>
        <v>1157.2717065602706</v>
      </c>
      <c r="C103" s="5">
        <f t="shared" si="74"/>
        <v>2923.5537274589956</v>
      </c>
      <c r="D103" s="5">
        <f t="shared" si="75"/>
        <v>4248.6099905643132</v>
      </c>
      <c r="E103" s="15">
        <f t="shared" si="76"/>
        <v>3.6866967886983222E-4</v>
      </c>
      <c r="F103" s="15">
        <f t="shared" si="77"/>
        <v>7.263039886960896E-4</v>
      </c>
      <c r="G103" s="15">
        <f t="shared" si="78"/>
        <v>1.48272375673712E-3</v>
      </c>
      <c r="H103" s="5">
        <f t="shared" si="79"/>
        <v>105027.16085541467</v>
      </c>
      <c r="I103" s="5">
        <f t="shared" si="80"/>
        <v>31548.772933260272</v>
      </c>
      <c r="J103" s="5">
        <f t="shared" si="81"/>
        <v>12285.191329008097</v>
      </c>
      <c r="K103" s="5">
        <f t="shared" si="82"/>
        <v>90754.107492685755</v>
      </c>
      <c r="L103" s="5">
        <f t="shared" si="83"/>
        <v>10791.241028664406</v>
      </c>
      <c r="M103" s="5">
        <f t="shared" si="84"/>
        <v>2891.5789767223</v>
      </c>
      <c r="N103" s="15">
        <f t="shared" si="85"/>
        <v>1.4494559174736299E-2</v>
      </c>
      <c r="O103" s="15">
        <f t="shared" si="86"/>
        <v>1.8948813625665029E-2</v>
      </c>
      <c r="P103" s="15">
        <f t="shared" si="87"/>
        <v>1.7313852499267535E-2</v>
      </c>
      <c r="Q103" s="5">
        <f t="shared" si="88"/>
        <v>8896.0412162271623</v>
      </c>
      <c r="R103" s="5">
        <f t="shared" si="89"/>
        <v>10629.371436029294</v>
      </c>
      <c r="S103" s="5">
        <f t="shared" si="90"/>
        <v>5095.9764545648068</v>
      </c>
      <c r="T103" s="5">
        <f t="shared" si="91"/>
        <v>84.702291709797549</v>
      </c>
      <c r="U103" s="5">
        <f t="shared" si="92"/>
        <v>336.91869596688139</v>
      </c>
      <c r="V103" s="5">
        <f t="shared" si="93"/>
        <v>414.80643793736135</v>
      </c>
      <c r="W103" s="15">
        <f t="shared" si="94"/>
        <v>-1.0734613539272964E-2</v>
      </c>
      <c r="X103" s="15">
        <f t="shared" si="95"/>
        <v>-1.217998157191269E-2</v>
      </c>
      <c r="Y103" s="15">
        <f t="shared" si="96"/>
        <v>-9.7425357312937999E-3</v>
      </c>
      <c r="Z103" s="5">
        <f t="shared" si="115"/>
        <v>16949.359911829059</v>
      </c>
      <c r="AA103" s="5">
        <f t="shared" si="116"/>
        <v>30769.660433490233</v>
      </c>
      <c r="AB103" s="5">
        <f t="shared" si="117"/>
        <v>18747.381002822276</v>
      </c>
      <c r="AC103" s="16">
        <f t="shared" si="100"/>
        <v>1.9128421505261355</v>
      </c>
      <c r="AD103" s="16">
        <f t="shared" si="101"/>
        <v>2.9158194351449116</v>
      </c>
      <c r="AE103" s="16">
        <f t="shared" si="102"/>
        <v>3.711587792354059</v>
      </c>
      <c r="AF103" s="15">
        <f t="shared" si="103"/>
        <v>-4.0504037456468023E-3</v>
      </c>
      <c r="AG103" s="15">
        <f t="shared" si="104"/>
        <v>2.9673830763510267E-4</v>
      </c>
      <c r="AH103" s="15">
        <f t="shared" si="105"/>
        <v>9.7937136394747881E-3</v>
      </c>
      <c r="AI103" s="1">
        <f t="shared" si="63"/>
        <v>179329.788824444</v>
      </c>
      <c r="AJ103" s="1">
        <f t="shared" si="64"/>
        <v>51602.817266867096</v>
      </c>
      <c r="AK103" s="1">
        <f t="shared" si="65"/>
        <v>20196.916067895909</v>
      </c>
      <c r="AL103" s="14">
        <f t="shared" si="106"/>
        <v>32.698367672643208</v>
      </c>
      <c r="AM103" s="14">
        <f t="shared" si="107"/>
        <v>6.1309306759984157</v>
      </c>
      <c r="AN103" s="14">
        <f t="shared" si="108"/>
        <v>2.1652967746275875</v>
      </c>
      <c r="AO103" s="11">
        <f t="shared" si="109"/>
        <v>1.2857792586116724E-2</v>
      </c>
      <c r="AP103" s="11">
        <f t="shared" si="110"/>
        <v>1.6197427460288155E-2</v>
      </c>
      <c r="AQ103" s="11">
        <f t="shared" si="111"/>
        <v>1.4693110405325614E-2</v>
      </c>
      <c r="AR103" s="1">
        <f t="shared" si="118"/>
        <v>105027.16085541467</v>
      </c>
      <c r="AS103" s="1">
        <f t="shared" si="119"/>
        <v>31548.772933260272</v>
      </c>
      <c r="AT103" s="1">
        <f t="shared" si="120"/>
        <v>12285.191329008097</v>
      </c>
      <c r="AU103" s="1">
        <f t="shared" si="69"/>
        <v>21005.432171082935</v>
      </c>
      <c r="AV103" s="1">
        <f t="shared" si="70"/>
        <v>6309.754586652055</v>
      </c>
      <c r="AW103" s="1">
        <f t="shared" si="71"/>
        <v>2457.0382658016197</v>
      </c>
      <c r="AX103" s="2">
        <v>0</v>
      </c>
      <c r="AY103" s="2">
        <v>0</v>
      </c>
      <c r="AZ103" s="2">
        <v>0</v>
      </c>
      <c r="BA103" s="2">
        <f t="shared" si="123"/>
        <v>0</v>
      </c>
      <c r="BB103" s="2">
        <f t="shared" si="129"/>
        <v>0</v>
      </c>
      <c r="BC103" s="2">
        <f t="shared" si="124"/>
        <v>0</v>
      </c>
      <c r="BD103" s="2">
        <f t="shared" si="125"/>
        <v>0</v>
      </c>
      <c r="BE103" s="2">
        <f t="shared" si="126"/>
        <v>0</v>
      </c>
      <c r="BF103" s="2">
        <f t="shared" si="127"/>
        <v>0</v>
      </c>
      <c r="BG103" s="2">
        <f t="shared" si="128"/>
        <v>0</v>
      </c>
      <c r="BH103" s="2">
        <f t="shared" si="130"/>
        <v>0</v>
      </c>
      <c r="BI103" s="2">
        <f t="shared" si="131"/>
        <v>0</v>
      </c>
      <c r="BJ103" s="2">
        <f t="shared" si="132"/>
        <v>0</v>
      </c>
      <c r="BK103" s="11">
        <f t="shared" si="133"/>
        <v>4.5133807246847651E-2</v>
      </c>
      <c r="BL103" s="17">
        <f t="shared" si="121"/>
        <v>0.12700637716289803</v>
      </c>
      <c r="BM103" s="17">
        <f t="shared" si="122"/>
        <v>0.12883962113403871</v>
      </c>
      <c r="BN103" s="12">
        <f>(BN$3*temperature!$I213+BN$4*temperature!$I213^2+BN$5*temperature!$I213^6)</f>
        <v>1.0404588414143063</v>
      </c>
      <c r="BO103" s="12">
        <f>(BO$3*temperature!$I213+BO$4*temperature!$I213^2+BO$5*temperature!$I213^6)</f>
        <v>-1.0399457202439173</v>
      </c>
      <c r="BP103" s="12">
        <f>(BP$3*temperature!$I213+BP$4*temperature!$I213^2+BP$5*temperature!$I213^6)</f>
        <v>-2.3786060423339386</v>
      </c>
      <c r="BQ103" s="12">
        <f>(BQ$3*temperature!$M213+BQ$4*temperature!$M213^2)</f>
        <v>1.0404475971873453</v>
      </c>
      <c r="BR103" s="12">
        <f>(BR$3*temperature!$M213+BR$4*temperature!$M213^2)</f>
        <v>-1.0399557546579405</v>
      </c>
      <c r="BS103" s="12">
        <f>(BS$3*temperature!$M213+BS$4*temperature!$M213^2)</f>
        <v>-2.3786150040830121</v>
      </c>
      <c r="BT103" s="18">
        <f>BQ103-BN103</f>
        <v>-1.1244226961082404E-5</v>
      </c>
      <c r="BU103" s="18">
        <f>BR103-BO103</f>
        <v>-1.0034414023252225E-5</v>
      </c>
      <c r="BV103" s="18">
        <f>BS103-BP103</f>
        <v>-8.9617490734994476E-6</v>
      </c>
      <c r="BW103" s="18">
        <f>SUMPRODUCT(BT103:BV103,AR103:AT103)/100</f>
        <v>-1.6076194852848009E-2</v>
      </c>
      <c r="BX103" s="18">
        <f>BW103*BL103</f>
        <v>-2.0417792668250543E-3</v>
      </c>
      <c r="BY103" s="18">
        <f>BW103*BM103</f>
        <v>-2.0712508541179207E-3</v>
      </c>
    </row>
    <row r="104" spans="1:77">
      <c r="A104" s="2">
        <f t="shared" si="72"/>
        <v>2058</v>
      </c>
      <c r="B104" s="5">
        <f t="shared" si="73"/>
        <v>1157.6770249992721</v>
      </c>
      <c r="C104" s="5">
        <f t="shared" si="74"/>
        <v>2925.5709467557454</v>
      </c>
      <c r="D104" s="5">
        <f t="shared" si="75"/>
        <v>4254.5945297821272</v>
      </c>
      <c r="E104" s="15">
        <f t="shared" si="76"/>
        <v>3.5023619492634061E-4</v>
      </c>
      <c r="F104" s="15">
        <f t="shared" si="77"/>
        <v>6.8998878926128512E-4</v>
      </c>
      <c r="G104" s="15">
        <f t="shared" si="78"/>
        <v>1.4085875689002639E-3</v>
      </c>
      <c r="H104" s="5">
        <f t="shared" si="79"/>
        <v>106559.13517783239</v>
      </c>
      <c r="I104" s="5">
        <f t="shared" si="80"/>
        <v>32159.698154262296</v>
      </c>
      <c r="J104" s="5">
        <f t="shared" si="81"/>
        <v>12512.341425294455</v>
      </c>
      <c r="K104" s="5">
        <f t="shared" si="82"/>
        <v>92045.650796170361</v>
      </c>
      <c r="L104" s="5">
        <f t="shared" si="83"/>
        <v>10992.622889533808</v>
      </c>
      <c r="M104" s="5">
        <f t="shared" si="84"/>
        <v>2940.9010277496873</v>
      </c>
      <c r="N104" s="15">
        <f t="shared" si="85"/>
        <v>1.4231238003070024E-2</v>
      </c>
      <c r="O104" s="15">
        <f t="shared" si="86"/>
        <v>1.8661603455476294E-2</v>
      </c>
      <c r="P104" s="15">
        <f t="shared" si="87"/>
        <v>1.7057134328489099E-2</v>
      </c>
      <c r="Q104" s="5">
        <f t="shared" si="88"/>
        <v>8928.9144456032645</v>
      </c>
      <c r="R104" s="5">
        <f t="shared" si="89"/>
        <v>10703.230985075112</v>
      </c>
      <c r="S104" s="5">
        <f t="shared" si="90"/>
        <v>5139.6340701036488</v>
      </c>
      <c r="T104" s="5">
        <f t="shared" si="91"/>
        <v>83.79304534240211</v>
      </c>
      <c r="U104" s="5">
        <f t="shared" si="92"/>
        <v>332.8150324587719</v>
      </c>
      <c r="V104" s="5">
        <f t="shared" si="93"/>
        <v>410.76517139418593</v>
      </c>
      <c r="W104" s="15">
        <f t="shared" si="94"/>
        <v>-1.0734613539272964E-2</v>
      </c>
      <c r="X104" s="15">
        <f t="shared" si="95"/>
        <v>-1.217998157191269E-2</v>
      </c>
      <c r="Y104" s="15">
        <f t="shared" si="96"/>
        <v>-9.7425357312937999E-3</v>
      </c>
      <c r="Z104" s="5">
        <f t="shared" si="115"/>
        <v>16947.798014213997</v>
      </c>
      <c r="AA104" s="5">
        <f t="shared" si="116"/>
        <v>31002.524724192659</v>
      </c>
      <c r="AB104" s="5">
        <f t="shared" si="117"/>
        <v>19099.403904821615</v>
      </c>
      <c r="AC104" s="16">
        <f t="shared" si="100"/>
        <v>1.9050943675148133</v>
      </c>
      <c r="AD104" s="16">
        <f t="shared" si="101"/>
        <v>2.9166846704694662</v>
      </c>
      <c r="AE104" s="16">
        <f t="shared" si="102"/>
        <v>3.7479380203401451</v>
      </c>
      <c r="AF104" s="15">
        <f t="shared" si="103"/>
        <v>-4.0504037456468023E-3</v>
      </c>
      <c r="AG104" s="15">
        <f t="shared" si="104"/>
        <v>2.9673830763510267E-4</v>
      </c>
      <c r="AH104" s="15">
        <f t="shared" si="105"/>
        <v>9.7937136394747881E-3</v>
      </c>
      <c r="AI104" s="1">
        <f t="shared" si="63"/>
        <v>182402.24211308255</v>
      </c>
      <c r="AJ104" s="1">
        <f t="shared" si="64"/>
        <v>52752.290126832442</v>
      </c>
      <c r="AK104" s="1">
        <f t="shared" si="65"/>
        <v>20634.262726907938</v>
      </c>
      <c r="AL104" s="14">
        <f t="shared" si="106"/>
        <v>33.114592213788242</v>
      </c>
      <c r="AM104" s="14">
        <f t="shared" si="107"/>
        <v>6.2292429278380697</v>
      </c>
      <c r="AN104" s="14">
        <f t="shared" si="108"/>
        <v>2.1967935697517875</v>
      </c>
      <c r="AO104" s="11">
        <f t="shared" si="109"/>
        <v>1.2729214660255558E-2</v>
      </c>
      <c r="AP104" s="11">
        <f t="shared" si="110"/>
        <v>1.6035453185685274E-2</v>
      </c>
      <c r="AQ104" s="11">
        <f t="shared" si="111"/>
        <v>1.4546179301272357E-2</v>
      </c>
      <c r="AR104" s="1">
        <f t="shared" si="118"/>
        <v>106559.13517783239</v>
      </c>
      <c r="AS104" s="1">
        <f t="shared" si="119"/>
        <v>32159.698154262296</v>
      </c>
      <c r="AT104" s="1">
        <f t="shared" si="120"/>
        <v>12512.341425294455</v>
      </c>
      <c r="AU104" s="1">
        <f t="shared" si="69"/>
        <v>21311.827035566479</v>
      </c>
      <c r="AV104" s="1">
        <f t="shared" si="70"/>
        <v>6431.9396308524592</v>
      </c>
      <c r="AW104" s="1">
        <f t="shared" si="71"/>
        <v>2502.4682850588911</v>
      </c>
      <c r="AX104" s="2">
        <v>0</v>
      </c>
      <c r="AY104" s="2">
        <v>0</v>
      </c>
      <c r="AZ104" s="2">
        <v>0</v>
      </c>
      <c r="BA104" s="2">
        <f t="shared" si="123"/>
        <v>0</v>
      </c>
      <c r="BB104" s="2">
        <f t="shared" si="129"/>
        <v>0</v>
      </c>
      <c r="BC104" s="2">
        <f t="shared" si="124"/>
        <v>0</v>
      </c>
      <c r="BD104" s="2">
        <f t="shared" si="125"/>
        <v>0</v>
      </c>
      <c r="BE104" s="2">
        <f t="shared" si="126"/>
        <v>0</v>
      </c>
      <c r="BF104" s="2">
        <f t="shared" si="127"/>
        <v>0</v>
      </c>
      <c r="BG104" s="2">
        <f t="shared" si="128"/>
        <v>0</v>
      </c>
      <c r="BH104" s="2">
        <f t="shared" si="130"/>
        <v>0</v>
      </c>
      <c r="BI104" s="2">
        <f t="shared" si="131"/>
        <v>0</v>
      </c>
      <c r="BJ104" s="2">
        <f t="shared" si="132"/>
        <v>0</v>
      </c>
      <c r="BK104" s="11">
        <f t="shared" si="133"/>
        <v>4.4896855668603769E-2</v>
      </c>
      <c r="BL104" s="17">
        <f t="shared" si="121"/>
        <v>0.12152164276215083</v>
      </c>
      <c r="BM104" s="17">
        <f t="shared" si="122"/>
        <v>0.12270440108003686</v>
      </c>
      <c r="BN104" s="12">
        <f>(BN$3*temperature!$I214+BN$4*temperature!$I214^2+BN$5*temperature!$I214^6)</f>
        <v>0.846179624020996</v>
      </c>
      <c r="BO104" s="12">
        <f>(BO$3*temperature!$I214+BO$4*temperature!$I214^2+BO$5*temperature!$I214^6)</f>
        <v>-1.2128036236883712</v>
      </c>
      <c r="BP104" s="12">
        <f>(BP$3*temperature!$I214+BP$4*temperature!$I214^2+BP$5*temperature!$I214^6)</f>
        <v>-2.5326041463976958</v>
      </c>
      <c r="BQ104" s="12">
        <f>(BQ$3*temperature!$M214+BQ$4*temperature!$M214^2)</f>
        <v>0.84616800510532819</v>
      </c>
      <c r="BR104" s="12">
        <f>(BR$3*temperature!$M214+BR$4*temperature!$M214^2)</f>
        <v>-1.2128139315707109</v>
      </c>
      <c r="BS104" s="12">
        <f>(BS$3*temperature!$M214+BS$4*temperature!$M214^2)</f>
        <v>-2.5326133075225066</v>
      </c>
      <c r="BT104" s="18">
        <f>BQ104-BN104</f>
        <v>-1.161891566781037E-5</v>
      </c>
      <c r="BU104" s="18">
        <f>BR104-BO104</f>
        <v>-1.030788233968849E-5</v>
      </c>
      <c r="BV104" s="18">
        <f>BS104-BP104</f>
        <v>-9.1611248107525967E-6</v>
      </c>
      <c r="BW104" s="18">
        <f>SUMPRODUCT(BT104:BV104,AR104:AT104)/100</f>
        <v>-1.6842271113919453E-2</v>
      </c>
      <c r="BX104" s="18">
        <f>BW104*BL104</f>
        <v>-2.0467004536090117E-3</v>
      </c>
      <c r="BY104" s="18">
        <f>BW104*BM104</f>
        <v>-2.0666207898610918E-3</v>
      </c>
    </row>
    <row r="105" spans="1:77">
      <c r="A105" s="2">
        <f t="shared" si="72"/>
        <v>2059</v>
      </c>
      <c r="B105" s="5">
        <f t="shared" si="73"/>
        <v>1158.0622123756521</v>
      </c>
      <c r="C105" s="5">
        <f t="shared" si="74"/>
        <v>2927.488627353423</v>
      </c>
      <c r="D105" s="5">
        <f t="shared" si="75"/>
        <v>4260.2878502992216</v>
      </c>
      <c r="E105" s="15">
        <f t="shared" si="76"/>
        <v>3.3272438518002357E-4</v>
      </c>
      <c r="F105" s="15">
        <f t="shared" si="77"/>
        <v>6.5548934979822086E-4</v>
      </c>
      <c r="G105" s="15">
        <f t="shared" si="78"/>
        <v>1.3381581904552506E-3</v>
      </c>
      <c r="H105" s="5">
        <f t="shared" si="79"/>
        <v>108083.56402759621</v>
      </c>
      <c r="I105" s="5">
        <f t="shared" si="80"/>
        <v>32772.130271347261</v>
      </c>
      <c r="J105" s="5">
        <f t="shared" si="81"/>
        <v>12739.601504619173</v>
      </c>
      <c r="K105" s="5">
        <f t="shared" si="82"/>
        <v>93331.396942719744</v>
      </c>
      <c r="L105" s="5">
        <f t="shared" si="83"/>
        <v>11194.622573469975</v>
      </c>
      <c r="M105" s="5">
        <f t="shared" si="84"/>
        <v>2990.3147280821427</v>
      </c>
      <c r="N105" s="15">
        <f t="shared" si="85"/>
        <v>1.3968570328179775E-2</v>
      </c>
      <c r="O105" s="15">
        <f t="shared" si="86"/>
        <v>1.8375931382899724E-2</v>
      </c>
      <c r="P105" s="15">
        <f t="shared" si="87"/>
        <v>1.6802231651523947E-2</v>
      </c>
      <c r="Q105" s="5">
        <f t="shared" si="88"/>
        <v>8959.431333088105</v>
      </c>
      <c r="R105" s="5">
        <f t="shared" si="89"/>
        <v>10774.20983942973</v>
      </c>
      <c r="S105" s="5">
        <f t="shared" si="90"/>
        <v>5182.0020561351794</v>
      </c>
      <c r="T105" s="5">
        <f t="shared" si="91"/>
        <v>82.893559383372647</v>
      </c>
      <c r="U105" s="5">
        <f t="shared" si="92"/>
        <v>328.76135149656852</v>
      </c>
      <c r="V105" s="5">
        <f t="shared" si="93"/>
        <v>406.76327703470707</v>
      </c>
      <c r="W105" s="15">
        <f t="shared" si="94"/>
        <v>-1.0734613539272964E-2</v>
      </c>
      <c r="X105" s="15">
        <f t="shared" si="95"/>
        <v>-1.217998157191269E-2</v>
      </c>
      <c r="Y105" s="15">
        <f t="shared" si="96"/>
        <v>-9.7425357312937999E-3</v>
      </c>
      <c r="Z105" s="5">
        <f t="shared" si="115"/>
        <v>16941.525530751263</v>
      </c>
      <c r="AA105" s="5">
        <f t="shared" si="116"/>
        <v>31227.213300235668</v>
      </c>
      <c r="AB105" s="5">
        <f t="shared" si="117"/>
        <v>19451.686541057385</v>
      </c>
      <c r="AC105" s="16">
        <f t="shared" si="100"/>
        <v>1.8973779661528207</v>
      </c>
      <c r="AD105" s="16">
        <f t="shared" si="101"/>
        <v>2.9175501625424864</v>
      </c>
      <c r="AE105" s="16">
        <f t="shared" si="102"/>
        <v>3.7846442520498567</v>
      </c>
      <c r="AF105" s="15">
        <f t="shared" si="103"/>
        <v>-4.0504037456468023E-3</v>
      </c>
      <c r="AG105" s="15">
        <f t="shared" si="104"/>
        <v>2.9673830763510267E-4</v>
      </c>
      <c r="AH105" s="15">
        <f t="shared" si="105"/>
        <v>9.7937136394747881E-3</v>
      </c>
      <c r="AI105" s="1">
        <f t="shared" si="63"/>
        <v>185473.84493734076</v>
      </c>
      <c r="AJ105" s="1">
        <f t="shared" si="64"/>
        <v>53909.000745001656</v>
      </c>
      <c r="AK105" s="1">
        <f t="shared" si="65"/>
        <v>21073.304739276035</v>
      </c>
      <c r="AL105" s="14">
        <f t="shared" si="106"/>
        <v>33.531899738937625</v>
      </c>
      <c r="AM105" s="14">
        <f t="shared" si="107"/>
        <v>6.3281327738561624</v>
      </c>
      <c r="AN105" s="14">
        <f t="shared" si="108"/>
        <v>2.2284289733737443</v>
      </c>
      <c r="AO105" s="11">
        <f t="shared" si="109"/>
        <v>1.2601922513653002E-2</v>
      </c>
      <c r="AP105" s="11">
        <f t="shared" si="110"/>
        <v>1.5875098653828423E-2</v>
      </c>
      <c r="AQ105" s="11">
        <f t="shared" si="111"/>
        <v>1.4400717508259633E-2</v>
      </c>
      <c r="AR105" s="1">
        <f t="shared" si="118"/>
        <v>108083.56402759621</v>
      </c>
      <c r="AS105" s="1">
        <f t="shared" si="119"/>
        <v>32772.130271347261</v>
      </c>
      <c r="AT105" s="1">
        <f t="shared" si="120"/>
        <v>12739.601504619173</v>
      </c>
      <c r="AU105" s="1">
        <f t="shared" si="69"/>
        <v>21616.712805519244</v>
      </c>
      <c r="AV105" s="1">
        <f t="shared" si="70"/>
        <v>6554.4260542694528</v>
      </c>
      <c r="AW105" s="1">
        <f t="shared" si="71"/>
        <v>2547.9203009238349</v>
      </c>
      <c r="AX105" s="2">
        <v>0</v>
      </c>
      <c r="AY105" s="2">
        <v>0</v>
      </c>
      <c r="AZ105" s="2">
        <v>0</v>
      </c>
      <c r="BA105" s="2">
        <f t="shared" si="123"/>
        <v>0</v>
      </c>
      <c r="BB105" s="2">
        <f t="shared" si="129"/>
        <v>0</v>
      </c>
      <c r="BC105" s="2">
        <f t="shared" si="124"/>
        <v>0</v>
      </c>
      <c r="BD105" s="2">
        <f t="shared" si="125"/>
        <v>0</v>
      </c>
      <c r="BE105" s="2">
        <f t="shared" si="126"/>
        <v>0</v>
      </c>
      <c r="BF105" s="2">
        <f t="shared" si="127"/>
        <v>0</v>
      </c>
      <c r="BG105" s="2">
        <f t="shared" si="128"/>
        <v>0</v>
      </c>
      <c r="BH105" s="2">
        <f t="shared" si="130"/>
        <v>0</v>
      </c>
      <c r="BI105" s="2">
        <f t="shared" si="131"/>
        <v>0</v>
      </c>
      <c r="BJ105" s="2">
        <f t="shared" si="132"/>
        <v>0</v>
      </c>
      <c r="BK105" s="11">
        <f t="shared" si="133"/>
        <v>4.4659415643164085E-2</v>
      </c>
      <c r="BL105" s="17">
        <f t="shared" si="121"/>
        <v>0.11630013249909928</v>
      </c>
      <c r="BM105" s="17">
        <f t="shared" si="122"/>
        <v>0.11686133436193986</v>
      </c>
      <c r="BN105" s="12">
        <f>(BN$3*temperature!$I215+BN$4*temperature!$I215^2+BN$5*temperature!$I215^6)</f>
        <v>0.64422153113158664</v>
      </c>
      <c r="BO105" s="12">
        <f>(BO$3*temperature!$I215+BO$4*temperature!$I215^2+BO$5*temperature!$I215^6)</f>
        <v>-1.3914686110051662</v>
      </c>
      <c r="BP105" s="12">
        <f>(BP$3*temperature!$I215+BP$4*temperature!$I215^2+BP$5*temperature!$I215^6)</f>
        <v>-2.6910184563452253</v>
      </c>
      <c r="BQ105" s="12">
        <f>(BQ$3*temperature!$M215+BQ$4*temperature!$M215^2)</f>
        <v>0.64420954202555158</v>
      </c>
      <c r="BR105" s="12">
        <f>(BR$3*temperature!$M215+BR$4*temperature!$M215^2)</f>
        <v>-1.3914791883460591</v>
      </c>
      <c r="BS105" s="12">
        <f>(BS$3*temperature!$M215+BS$4*temperature!$M215^2)</f>
        <v>-2.6910278132680245</v>
      </c>
      <c r="BT105" s="18">
        <f>BQ105-BN105</f>
        <v>-1.1989106035059649E-5</v>
      </c>
      <c r="BU105" s="18">
        <f>BR105-BO105</f>
        <v>-1.0577340892936604E-5</v>
      </c>
      <c r="BV105" s="18">
        <f>BS105-BP105</f>
        <v>-9.3569227992418291E-6</v>
      </c>
      <c r="BW105" s="18">
        <f>SUMPRODUCT(BT105:BV105,AR105:AT105)/100</f>
        <v>-1.761670771213603E-2</v>
      </c>
      <c r="BX105" s="18">
        <f>BW105*BL105</f>
        <v>-2.0488254411193244E-3</v>
      </c>
      <c r="BY105" s="18">
        <f>BW105*BM105</f>
        <v>-2.0587119703044934E-3</v>
      </c>
    </row>
    <row r="106" spans="1:77">
      <c r="A106" s="2">
        <f t="shared" si="72"/>
        <v>2060</v>
      </c>
      <c r="B106" s="5">
        <f t="shared" si="73"/>
        <v>1158.4282621363843</v>
      </c>
      <c r="C106" s="5">
        <f t="shared" si="74"/>
        <v>2929.3116180894644</v>
      </c>
      <c r="D106" s="5">
        <f t="shared" si="75"/>
        <v>4265.7037424257678</v>
      </c>
      <c r="E106" s="15">
        <f t="shared" si="76"/>
        <v>3.1608816592102238E-4</v>
      </c>
      <c r="F106" s="15">
        <f t="shared" si="77"/>
        <v>6.2271488230830976E-4</v>
      </c>
      <c r="G106" s="15">
        <f t="shared" si="78"/>
        <v>1.271250280932488E-3</v>
      </c>
      <c r="H106" s="5">
        <f t="shared" si="79"/>
        <v>109599.65266725783</v>
      </c>
      <c r="I106" s="5">
        <f t="shared" si="80"/>
        <v>33385.814467685246</v>
      </c>
      <c r="J106" s="5">
        <f t="shared" si="81"/>
        <v>12966.894350575465</v>
      </c>
      <c r="K106" s="5">
        <f t="shared" si="82"/>
        <v>94610.651560877071</v>
      </c>
      <c r="L106" s="5">
        <f t="shared" si="83"/>
        <v>11397.153604798083</v>
      </c>
      <c r="M106" s="5">
        <f t="shared" si="84"/>
        <v>3039.8019022299968</v>
      </c>
      <c r="N106" s="15">
        <f t="shared" si="85"/>
        <v>1.3706583851331944E-2</v>
      </c>
      <c r="O106" s="15">
        <f t="shared" si="86"/>
        <v>1.8091814172287002E-2</v>
      </c>
      <c r="P106" s="15">
        <f t="shared" si="87"/>
        <v>1.654915239627397E-2</v>
      </c>
      <c r="Q106" s="5">
        <f t="shared" si="88"/>
        <v>8987.5802222312304</v>
      </c>
      <c r="R106" s="5">
        <f t="shared" si="89"/>
        <v>10842.278427866086</v>
      </c>
      <c r="S106" s="5">
        <f t="shared" si="90"/>
        <v>5223.0698586827675</v>
      </c>
      <c r="T106" s="5">
        <f t="shared" si="91"/>
        <v>82.00372905849737</v>
      </c>
      <c r="U106" s="5">
        <f t="shared" si="92"/>
        <v>324.75704429378322</v>
      </c>
      <c r="V106" s="5">
        <f t="shared" si="93"/>
        <v>402.80037127401829</v>
      </c>
      <c r="W106" s="15">
        <f t="shared" si="94"/>
        <v>-1.0734613539272964E-2</v>
      </c>
      <c r="X106" s="15">
        <f t="shared" si="95"/>
        <v>-1.217998157191269E-2</v>
      </c>
      <c r="Y106" s="15">
        <f t="shared" si="96"/>
        <v>-9.7425357312937999E-3</v>
      </c>
      <c r="Z106" s="5">
        <f t="shared" si="115"/>
        <v>16930.573055432997</v>
      </c>
      <c r="AA106" s="5">
        <f t="shared" si="116"/>
        <v>31443.625428586853</v>
      </c>
      <c r="AB106" s="5">
        <f t="shared" si="117"/>
        <v>19804.108943643783</v>
      </c>
      <c r="AC106" s="16">
        <f t="shared" si="100"/>
        <v>1.8896928193318077</v>
      </c>
      <c r="AD106" s="16">
        <f t="shared" si="101"/>
        <v>2.9184159114401598</v>
      </c>
      <c r="AE106" s="16">
        <f t="shared" si="102"/>
        <v>3.8217099740817173</v>
      </c>
      <c r="AF106" s="15">
        <f t="shared" si="103"/>
        <v>-4.0504037456468023E-3</v>
      </c>
      <c r="AG106" s="15">
        <f t="shared" si="104"/>
        <v>2.9673830763510267E-4</v>
      </c>
      <c r="AH106" s="15">
        <f t="shared" si="105"/>
        <v>9.7937136394747881E-3</v>
      </c>
      <c r="AI106" s="1">
        <f t="shared" si="63"/>
        <v>188543.17324912595</v>
      </c>
      <c r="AJ106" s="1">
        <f t="shared" si="64"/>
        <v>55072.526724770949</v>
      </c>
      <c r="AK106" s="1">
        <f t="shared" si="65"/>
        <v>21513.894566272265</v>
      </c>
      <c r="AL106" s="14">
        <f t="shared" si="106"/>
        <v>33.95024047716084</v>
      </c>
      <c r="AM106" s="14">
        <f t="shared" si="107"/>
        <v>6.4275879086148588</v>
      </c>
      <c r="AN106" s="14">
        <f t="shared" si="108"/>
        <v>2.260199039745193</v>
      </c>
      <c r="AO106" s="11">
        <f t="shared" si="109"/>
        <v>1.2475903288516471E-2</v>
      </c>
      <c r="AP106" s="11">
        <f t="shared" si="110"/>
        <v>1.5716347667290138E-2</v>
      </c>
      <c r="AQ106" s="11">
        <f t="shared" si="111"/>
        <v>1.4256710333177037E-2</v>
      </c>
      <c r="AR106" s="1">
        <f t="shared" si="118"/>
        <v>109599.65266725783</v>
      </c>
      <c r="AS106" s="1">
        <f t="shared" si="119"/>
        <v>33385.814467685246</v>
      </c>
      <c r="AT106" s="1">
        <f t="shared" si="120"/>
        <v>12966.894350575465</v>
      </c>
      <c r="AU106" s="1">
        <f t="shared" si="69"/>
        <v>21919.930533451567</v>
      </c>
      <c r="AV106" s="1">
        <f t="shared" si="70"/>
        <v>6677.16289353705</v>
      </c>
      <c r="AW106" s="1">
        <f t="shared" si="71"/>
        <v>2593.3788701150934</v>
      </c>
      <c r="AX106" s="2">
        <v>0</v>
      </c>
      <c r="AY106" s="2">
        <v>0</v>
      </c>
      <c r="AZ106" s="2">
        <v>0</v>
      </c>
      <c r="BA106" s="2">
        <f t="shared" si="123"/>
        <v>0</v>
      </c>
      <c r="BB106" s="2">
        <f t="shared" si="129"/>
        <v>0</v>
      </c>
      <c r="BC106" s="2">
        <f t="shared" si="124"/>
        <v>0</v>
      </c>
      <c r="BD106" s="2">
        <f t="shared" si="125"/>
        <v>0</v>
      </c>
      <c r="BE106" s="2">
        <f t="shared" si="126"/>
        <v>0</v>
      </c>
      <c r="BF106" s="2">
        <f t="shared" si="127"/>
        <v>0</v>
      </c>
      <c r="BG106" s="2">
        <f t="shared" si="128"/>
        <v>0</v>
      </c>
      <c r="BH106" s="2">
        <f t="shared" si="130"/>
        <v>0</v>
      </c>
      <c r="BI106" s="2">
        <f t="shared" si="131"/>
        <v>0</v>
      </c>
      <c r="BJ106" s="2">
        <f t="shared" si="132"/>
        <v>0</v>
      </c>
      <c r="BK106" s="11">
        <f t="shared" si="133"/>
        <v>4.4421583896782274E-2</v>
      </c>
      <c r="BL106" s="17">
        <f t="shared" si="121"/>
        <v>0.11132827671638505</v>
      </c>
      <c r="BM106" s="17">
        <f t="shared" si="122"/>
        <v>0.1112965089161332</v>
      </c>
      <c r="BN106" s="12">
        <f>(BN$3*temperature!$I216+BN$4*temperature!$I216^2+BN$5*temperature!$I216^6)</f>
        <v>0.43455042612922057</v>
      </c>
      <c r="BO106" s="12">
        <f>(BO$3*temperature!$I216+BO$4*temperature!$I216^2+BO$5*temperature!$I216^6)</f>
        <v>-1.5759577017335378</v>
      </c>
      <c r="BP106" s="12">
        <f>(BP$3*temperature!$I216+BP$4*temperature!$I216^2+BP$5*temperature!$I216^6)</f>
        <v>-2.8538542703020298</v>
      </c>
      <c r="BQ106" s="12">
        <f>(BQ$3*temperature!$M216+BQ$4*temperature!$M216^2)</f>
        <v>0.43453807160396529</v>
      </c>
      <c r="BR106" s="12">
        <f>(BR$3*temperature!$M216+BR$4*temperature!$M216^2)</f>
        <v>-1.5759685443669209</v>
      </c>
      <c r="BS106" s="12">
        <f>(BS$3*temperature!$M216+BS$4*temperature!$M216^2)</f>
        <v>-2.8538638193696686</v>
      </c>
      <c r="BT106" s="18">
        <f>BQ106-BN106</f>
        <v>-1.2354525255275917E-5</v>
      </c>
      <c r="BU106" s="18">
        <f>BR106-BO106</f>
        <v>-1.0842633383134626E-5</v>
      </c>
      <c r="BV106" s="18">
        <f>BS106-BP106</f>
        <v>-9.5490676388365614E-6</v>
      </c>
      <c r="BW106" s="18">
        <f>SUMPRODUCT(BT106:BV106,AR106:AT106)/100</f>
        <v>-1.8398635745368611E-2</v>
      </c>
      <c r="BX106" s="18">
        <f>BW106*BL106</f>
        <v>-2.0482884114643701E-3</v>
      </c>
      <c r="BY106" s="18">
        <f>BW106*BM106</f>
        <v>-2.0477039272791047E-3</v>
      </c>
    </row>
    <row r="107" spans="1:77">
      <c r="A107" s="2">
        <f t="shared" si="72"/>
        <v>2061</v>
      </c>
      <c r="B107" s="5">
        <f t="shared" si="73"/>
        <v>1158.7761193278775</v>
      </c>
      <c r="C107" s="5">
        <f t="shared" si="74"/>
        <v>2931.0445377319925</v>
      </c>
      <c r="D107" s="5">
        <f t="shared" si="75"/>
        <v>4270.8553806526543</v>
      </c>
      <c r="E107" s="15">
        <f t="shared" si="76"/>
        <v>3.0028375762497126E-4</v>
      </c>
      <c r="F107" s="15">
        <f t="shared" si="77"/>
        <v>5.9157913819289426E-4</v>
      </c>
      <c r="G107" s="15">
        <f t="shared" si="78"/>
        <v>1.2076877668858637E-3</v>
      </c>
      <c r="H107" s="5">
        <f t="shared" si="79"/>
        <v>111106.60720705555</v>
      </c>
      <c r="I107" s="5">
        <f t="shared" si="80"/>
        <v>34000.493522707809</v>
      </c>
      <c r="J107" s="5">
        <f t="shared" si="81"/>
        <v>13194.142743611308</v>
      </c>
      <c r="K107" s="5">
        <f t="shared" si="82"/>
        <v>95882.720875798244</v>
      </c>
      <c r="L107" s="5">
        <f t="shared" si="83"/>
        <v>11600.128583858705</v>
      </c>
      <c r="M107" s="5">
        <f t="shared" si="84"/>
        <v>3089.344304043148</v>
      </c>
      <c r="N107" s="15">
        <f t="shared" si="85"/>
        <v>1.3445307625882474E-2</v>
      </c>
      <c r="O107" s="15">
        <f t="shared" si="86"/>
        <v>1.7809269410493211E-2</v>
      </c>
      <c r="P107" s="15">
        <f t="shared" si="87"/>
        <v>1.6297904734123181E-2</v>
      </c>
      <c r="Q107" s="5">
        <f t="shared" si="88"/>
        <v>9013.3513742363266</v>
      </c>
      <c r="R107" s="5">
        <f t="shared" si="89"/>
        <v>10907.409645113456</v>
      </c>
      <c r="S107" s="5">
        <f t="shared" si="90"/>
        <v>5262.8278608545161</v>
      </c>
      <c r="T107" s="5">
        <f t="shared" si="91"/>
        <v>81.123450718275151</v>
      </c>
      <c r="U107" s="5">
        <f t="shared" si="92"/>
        <v>320.80150947893611</v>
      </c>
      <c r="V107" s="5">
        <f t="shared" si="93"/>
        <v>398.87607426430276</v>
      </c>
      <c r="W107" s="15">
        <f t="shared" si="94"/>
        <v>-1.0734613539272964E-2</v>
      </c>
      <c r="X107" s="15">
        <f t="shared" si="95"/>
        <v>-1.217998157191269E-2</v>
      </c>
      <c r="Y107" s="15">
        <f t="shared" si="96"/>
        <v>-9.7425357312937999E-3</v>
      </c>
      <c r="Z107" s="5">
        <f t="shared" si="115"/>
        <v>16914.974700470484</v>
      </c>
      <c r="AA107" s="5">
        <f t="shared" si="116"/>
        <v>31651.667356136659</v>
      </c>
      <c r="AB107" s="5">
        <f t="shared" si="117"/>
        <v>20156.551061953054</v>
      </c>
      <c r="AC107" s="16">
        <f t="shared" si="100"/>
        <v>1.8820388004582642</v>
      </c>
      <c r="AD107" s="16">
        <f t="shared" si="101"/>
        <v>2.9192819172386959</v>
      </c>
      <c r="AE107" s="16">
        <f t="shared" si="102"/>
        <v>3.8591387071809984</v>
      </c>
      <c r="AF107" s="15">
        <f t="shared" si="103"/>
        <v>-4.0504037456468023E-3</v>
      </c>
      <c r="AG107" s="15">
        <f t="shared" si="104"/>
        <v>2.9673830763510267E-4</v>
      </c>
      <c r="AH107" s="15">
        <f t="shared" si="105"/>
        <v>9.7937136394747881E-3</v>
      </c>
      <c r="AI107" s="1">
        <f t="shared" si="63"/>
        <v>191608.78645766492</v>
      </c>
      <c r="AJ107" s="1">
        <f t="shared" si="64"/>
        <v>56242.436945830908</v>
      </c>
      <c r="AK107" s="1">
        <f t="shared" si="65"/>
        <v>21955.883979760132</v>
      </c>
      <c r="AL107" s="14">
        <f t="shared" si="106"/>
        <v>34.369564794807623</v>
      </c>
      <c r="AM107" s="14">
        <f t="shared" si="107"/>
        <v>6.5275959327863822</v>
      </c>
      <c r="AN107" s="14">
        <f t="shared" si="108"/>
        <v>2.2920998127201155</v>
      </c>
      <c r="AO107" s="11">
        <f t="shared" si="109"/>
        <v>1.2351144255631306E-2</v>
      </c>
      <c r="AP107" s="11">
        <f t="shared" si="110"/>
        <v>1.5559184190617237E-2</v>
      </c>
      <c r="AQ107" s="11">
        <f t="shared" si="111"/>
        <v>1.4114143229845267E-2</v>
      </c>
      <c r="AR107" s="1">
        <f t="shared" si="118"/>
        <v>111106.60720705555</v>
      </c>
      <c r="AS107" s="1">
        <f t="shared" si="119"/>
        <v>34000.493522707809</v>
      </c>
      <c r="AT107" s="1">
        <f t="shared" si="120"/>
        <v>13194.142743611308</v>
      </c>
      <c r="AU107" s="1">
        <f t="shared" si="69"/>
        <v>22221.321441411113</v>
      </c>
      <c r="AV107" s="1">
        <f t="shared" si="70"/>
        <v>6800.0987045415623</v>
      </c>
      <c r="AW107" s="1">
        <f t="shared" si="71"/>
        <v>2638.828548722262</v>
      </c>
      <c r="AX107" s="2">
        <v>0</v>
      </c>
      <c r="AY107" s="2">
        <v>0</v>
      </c>
      <c r="AZ107" s="2">
        <v>0</v>
      </c>
      <c r="BA107" s="2">
        <f t="shared" si="123"/>
        <v>0</v>
      </c>
      <c r="BB107" s="2">
        <f t="shared" si="129"/>
        <v>0</v>
      </c>
      <c r="BC107" s="2">
        <f t="shared" si="124"/>
        <v>0</v>
      </c>
      <c r="BD107" s="2">
        <f t="shared" si="125"/>
        <v>0</v>
      </c>
      <c r="BE107" s="2">
        <f t="shared" si="126"/>
        <v>0</v>
      </c>
      <c r="BF107" s="2">
        <f t="shared" si="127"/>
        <v>0</v>
      </c>
      <c r="BG107" s="2">
        <f t="shared" si="128"/>
        <v>0</v>
      </c>
      <c r="BH107" s="2">
        <f t="shared" si="130"/>
        <v>0</v>
      </c>
      <c r="BI107" s="2">
        <f t="shared" si="131"/>
        <v>0</v>
      </c>
      <c r="BJ107" s="2">
        <f t="shared" si="132"/>
        <v>0</v>
      </c>
      <c r="BK107" s="11">
        <f t="shared" si="133"/>
        <v>4.418345476844962E-2</v>
      </c>
      <c r="BL107" s="17">
        <f t="shared" si="121"/>
        <v>0.10659323632609584</v>
      </c>
      <c r="BM107" s="17">
        <f t="shared" si="122"/>
        <v>0.10599667515822209</v>
      </c>
      <c r="BN107" s="12">
        <f>(BN$3*temperature!$I217+BN$4*temperature!$I217^2+BN$5*temperature!$I217^6)</f>
        <v>0.21713927510433528</v>
      </c>
      <c r="BO107" s="12">
        <f>(BO$3*temperature!$I217+BO$4*temperature!$I217^2+BO$5*temperature!$I217^6)</f>
        <v>-1.766282682956275</v>
      </c>
      <c r="BP107" s="12">
        <f>(BP$3*temperature!$I217+BP$4*temperature!$I217^2+BP$5*temperature!$I217^6)</f>
        <v>-3.0211130279126799</v>
      </c>
      <c r="BQ107" s="12">
        <f>(BQ$3*temperature!$M217+BQ$4*temperature!$M217^2)</f>
        <v>0.21712656018177512</v>
      </c>
      <c r="BR107" s="12">
        <f>(BR$3*temperature!$M217+BR$4*temperature!$M217^2)</f>
        <v>-1.7662937865737405</v>
      </c>
      <c r="BS107" s="12">
        <f>(BS$3*temperature!$M217+BS$4*temperature!$M217^2)</f>
        <v>-3.0211227654048596</v>
      </c>
      <c r="BT107" s="18">
        <f>BQ107-BN107</f>
        <v>-1.2714922560164155E-5</v>
      </c>
      <c r="BU107" s="18">
        <f>BR107-BO107</f>
        <v>-1.1103617465479942E-5</v>
      </c>
      <c r="BV107" s="18">
        <f>BS107-BP107</f>
        <v>-9.7374921796955505E-6</v>
      </c>
      <c r="BW107" s="18">
        <f>SUMPRODUCT(BT107:BV107,AR107:AT107)/100</f>
        <v>-1.9187182420576661E-2</v>
      </c>
      <c r="BX107" s="18">
        <f>BW107*BL107</f>
        <v>-2.0452238701884396E-3</v>
      </c>
      <c r="BY107" s="18">
        <f>BW107*BM107</f>
        <v>-2.0337775422354138E-3</v>
      </c>
    </row>
    <row r="108" spans="1:77">
      <c r="A108" s="2">
        <f t="shared" si="72"/>
        <v>2062</v>
      </c>
      <c r="B108" s="5">
        <f t="shared" si="73"/>
        <v>1159.1066828928674</v>
      </c>
      <c r="C108" s="5">
        <f t="shared" si="74"/>
        <v>2932.6917852935467</v>
      </c>
      <c r="D108" s="5">
        <f t="shared" si="75"/>
        <v>4275.75534746014</v>
      </c>
      <c r="E108" s="15">
        <f t="shared" si="76"/>
        <v>2.8526956974372268E-4</v>
      </c>
      <c r="F108" s="15">
        <f t="shared" si="77"/>
        <v>5.6200018128324948E-4</v>
      </c>
      <c r="G108" s="15">
        <f t="shared" si="78"/>
        <v>1.1473033785415704E-3</v>
      </c>
      <c r="H108" s="5">
        <f t="shared" si="79"/>
        <v>112603.63570797686</v>
      </c>
      <c r="I108" s="5">
        <f t="shared" si="80"/>
        <v>34615.908117338367</v>
      </c>
      <c r="J108" s="5">
        <f t="shared" si="81"/>
        <v>13421.269526700555</v>
      </c>
      <c r="K108" s="5">
        <f t="shared" si="82"/>
        <v>97146.912678428984</v>
      </c>
      <c r="L108" s="5">
        <f t="shared" si="83"/>
        <v>11803.459296652103</v>
      </c>
      <c r="M108" s="5">
        <f t="shared" si="84"/>
        <v>3138.9236371236675</v>
      </c>
      <c r="N108" s="15">
        <f t="shared" si="85"/>
        <v>1.3184771886775248E-2</v>
      </c>
      <c r="O108" s="15">
        <f t="shared" si="86"/>
        <v>1.7528315425427987E-2</v>
      </c>
      <c r="P108" s="15">
        <f t="shared" si="87"/>
        <v>1.6048497092290059E-2</v>
      </c>
      <c r="Q108" s="5">
        <f t="shared" si="88"/>
        <v>9036.7369926871688</v>
      </c>
      <c r="R108" s="5">
        <f t="shared" si="89"/>
        <v>10969.578883351187</v>
      </c>
      <c r="S108" s="5">
        <f t="shared" si="90"/>
        <v>5301.2673826640257</v>
      </c>
      <c r="T108" s="5">
        <f t="shared" si="91"/>
        <v>80.252621825842212</v>
      </c>
      <c r="U108" s="5">
        <f t="shared" si="92"/>
        <v>316.89415300524092</v>
      </c>
      <c r="V108" s="5">
        <f t="shared" si="93"/>
        <v>394.99000985842457</v>
      </c>
      <c r="W108" s="15">
        <f t="shared" si="94"/>
        <v>-1.0734613539272964E-2</v>
      </c>
      <c r="X108" s="15">
        <f t="shared" si="95"/>
        <v>-1.217998157191269E-2</v>
      </c>
      <c r="Y108" s="15">
        <f t="shared" si="96"/>
        <v>-9.7425357312937999E-3</v>
      </c>
      <c r="Z108" s="5">
        <f t="shared" si="115"/>
        <v>16894.768077662255</v>
      </c>
      <c r="AA108" s="5">
        <f t="shared" si="116"/>
        <v>31851.252423848775</v>
      </c>
      <c r="AB108" s="5">
        <f t="shared" si="117"/>
        <v>20508.89286170981</v>
      </c>
      <c r="AC108" s="16">
        <f t="shared" si="100"/>
        <v>1.8744157834514354</v>
      </c>
      <c r="AD108" s="16">
        <f t="shared" si="101"/>
        <v>2.9201481800143272</v>
      </c>
      <c r="AE108" s="16">
        <f t="shared" si="102"/>
        <v>3.896934006574142</v>
      </c>
      <c r="AF108" s="15">
        <f t="shared" si="103"/>
        <v>-4.0504037456468023E-3</v>
      </c>
      <c r="AG108" s="15">
        <f t="shared" si="104"/>
        <v>2.9673830763510267E-4</v>
      </c>
      <c r="AH108" s="15">
        <f t="shared" si="105"/>
        <v>9.7937136394747881E-3</v>
      </c>
      <c r="AI108" s="1">
        <f t="shared" si="63"/>
        <v>194669.22925330955</v>
      </c>
      <c r="AJ108" s="1">
        <f t="shared" si="64"/>
        <v>57418.291955789377</v>
      </c>
      <c r="AK108" s="1">
        <f t="shared" si="65"/>
        <v>22399.124130506381</v>
      </c>
      <c r="AL108" s="14">
        <f t="shared" si="106"/>
        <v>34.78982321306372</v>
      </c>
      <c r="AM108" s="14">
        <f t="shared" si="107"/>
        <v>6.6281443595521274</v>
      </c>
      <c r="AN108" s="14">
        <f t="shared" si="108"/>
        <v>2.3241273275234104</v>
      </c>
      <c r="AO108" s="11">
        <f t="shared" si="109"/>
        <v>1.2227632813074993E-2</v>
      </c>
      <c r="AP108" s="11">
        <f t="shared" si="110"/>
        <v>1.5403592348711064E-2</v>
      </c>
      <c r="AQ108" s="11">
        <f t="shared" si="111"/>
        <v>1.3973001797546814E-2</v>
      </c>
      <c r="AR108" s="1">
        <f t="shared" si="118"/>
        <v>112603.63570797686</v>
      </c>
      <c r="AS108" s="1">
        <f t="shared" si="119"/>
        <v>34615.908117338367</v>
      </c>
      <c r="AT108" s="1">
        <f t="shared" si="120"/>
        <v>13421.269526700555</v>
      </c>
      <c r="AU108" s="1">
        <f t="shared" si="69"/>
        <v>22520.727141595373</v>
      </c>
      <c r="AV108" s="1">
        <f t="shared" si="70"/>
        <v>6923.1816234676735</v>
      </c>
      <c r="AW108" s="1">
        <f t="shared" si="71"/>
        <v>2684.253905340111</v>
      </c>
      <c r="AX108" s="2">
        <v>0</v>
      </c>
      <c r="AY108" s="2">
        <v>0</v>
      </c>
      <c r="AZ108" s="2">
        <v>0</v>
      </c>
      <c r="BA108" s="2">
        <f t="shared" si="123"/>
        <v>0</v>
      </c>
      <c r="BB108" s="2">
        <f t="shared" si="129"/>
        <v>0</v>
      </c>
      <c r="BC108" s="2">
        <f t="shared" si="124"/>
        <v>0</v>
      </c>
      <c r="BD108" s="2">
        <f t="shared" si="125"/>
        <v>0</v>
      </c>
      <c r="BE108" s="2">
        <f t="shared" si="126"/>
        <v>0</v>
      </c>
      <c r="BF108" s="2">
        <f t="shared" si="127"/>
        <v>0</v>
      </c>
      <c r="BG108" s="2">
        <f t="shared" si="128"/>
        <v>0</v>
      </c>
      <c r="BH108" s="2">
        <f t="shared" si="130"/>
        <v>0</v>
      </c>
      <c r="BI108" s="2">
        <f t="shared" si="131"/>
        <v>0</v>
      </c>
      <c r="BJ108" s="2">
        <f t="shared" si="132"/>
        <v>0</v>
      </c>
      <c r="BK108" s="11">
        <f t="shared" si="133"/>
        <v>4.3945120240086871E-2</v>
      </c>
      <c r="BL108" s="17">
        <f t="shared" si="121"/>
        <v>0.10208286277599865</v>
      </c>
      <c r="BM108" s="17">
        <f t="shared" si="122"/>
        <v>0.10094921443640198</v>
      </c>
      <c r="BN108" s="12">
        <f>(BN$3*temperature!$I218+BN$4*temperature!$I218^2+BN$5*temperature!$I218^6)</f>
        <v>-8.031856172982188E-3</v>
      </c>
      <c r="BO108" s="12">
        <f>(BO$3*temperature!$I218+BO$4*temperature!$I218^2+BO$5*temperature!$I218^6)</f>
        <v>-1.962450119962357</v>
      </c>
      <c r="BP108" s="12">
        <f>(BP$3*temperature!$I218+BP$4*temperature!$I218^2+BP$5*temperature!$I218^6)</f>
        <v>-3.1927923257269759</v>
      </c>
      <c r="BQ108" s="12">
        <f>(BQ$3*temperature!$M218+BQ$4*temperature!$M218^2)</f>
        <v>-8.0449262413377909E-3</v>
      </c>
      <c r="BR108" s="12">
        <f>(BR$3*temperature!$M218+BR$4*temperature!$M218^2)</f>
        <v>-1.9624614801265778</v>
      </c>
      <c r="BS108" s="12">
        <f>(BS$3*temperature!$M218+BS$4*temperature!$M218^2)</f>
        <v>-3.1928022478642264</v>
      </c>
      <c r="BT108" s="18">
        <f>BQ108-BN108</f>
        <v>-1.3070068355602871E-5</v>
      </c>
      <c r="BU108" s="18">
        <f>BR108-BO108</f>
        <v>-1.1360164220874935E-5</v>
      </c>
      <c r="BV108" s="18">
        <f>BS108-BP108</f>
        <v>-9.9221372504842975E-6</v>
      </c>
      <c r="BW108" s="18">
        <f>SUMPRODUCT(BT108:BV108,AR108:AT108)/100</f>
        <v>-1.9981472949800086E-2</v>
      </c>
      <c r="BX108" s="18">
        <f>BW108*BL108</f>
        <v>-2.0397659611967713E-3</v>
      </c>
      <c r="BY108" s="18">
        <f>BW108*BM108</f>
        <v>-2.0171139975645345E-3</v>
      </c>
    </row>
    <row r="109" spans="1:77">
      <c r="A109" s="2">
        <f t="shared" si="72"/>
        <v>2063</v>
      </c>
      <c r="B109" s="5">
        <f t="shared" si="73"/>
        <v>1159.4208078643476</v>
      </c>
      <c r="C109" s="5">
        <f t="shared" si="74"/>
        <v>2934.2575499427803</v>
      </c>
      <c r="D109" s="5">
        <f t="shared" si="75"/>
        <v>4280.4156565883004</v>
      </c>
      <c r="E109" s="15">
        <f t="shared" si="76"/>
        <v>2.7100609125653652E-4</v>
      </c>
      <c r="F109" s="15">
        <f t="shared" si="77"/>
        <v>5.3390017221908699E-4</v>
      </c>
      <c r="G109" s="15">
        <f t="shared" si="78"/>
        <v>1.0899382096144919E-3</v>
      </c>
      <c r="H109" s="5">
        <f t="shared" si="79"/>
        <v>114089.94928214893</v>
      </c>
      <c r="I109" s="5">
        <f t="shared" si="80"/>
        <v>35231.797144823198</v>
      </c>
      <c r="J109" s="5">
        <f t="shared" si="81"/>
        <v>13648.197672683618</v>
      </c>
      <c r="K109" s="5">
        <f t="shared" si="82"/>
        <v>98402.537291272645</v>
      </c>
      <c r="L109" s="5">
        <f t="shared" si="83"/>
        <v>12007.056826184271</v>
      </c>
      <c r="M109" s="5">
        <f t="shared" si="84"/>
        <v>3188.5215753934272</v>
      </c>
      <c r="N109" s="15">
        <f t="shared" si="85"/>
        <v>1.2925007889854179E-2</v>
      </c>
      <c r="O109" s="15">
        <f t="shared" si="86"/>
        <v>1.7248971205408914E-2</v>
      </c>
      <c r="P109" s="15">
        <f t="shared" si="87"/>
        <v>1.5800938157007449E-2</v>
      </c>
      <c r="Q109" s="5">
        <f t="shared" si="88"/>
        <v>9057.7312438702229</v>
      </c>
      <c r="R109" s="5">
        <f t="shared" si="89"/>
        <v>11028.764059532763</v>
      </c>
      <c r="S109" s="5">
        <f t="shared" si="90"/>
        <v>5338.3806805226259</v>
      </c>
      <c r="T109" s="5">
        <f t="shared" si="91"/>
        <v>79.391140945028368</v>
      </c>
      <c r="U109" s="5">
        <f t="shared" si="92"/>
        <v>313.03438806139019</v>
      </c>
      <c r="V109" s="5">
        <f t="shared" si="93"/>
        <v>391.14180557387476</v>
      </c>
      <c r="W109" s="15">
        <f t="shared" si="94"/>
        <v>-1.0734613539272964E-2</v>
      </c>
      <c r="X109" s="15">
        <f t="shared" si="95"/>
        <v>-1.217998157191269E-2</v>
      </c>
      <c r="Y109" s="15">
        <f t="shared" si="96"/>
        <v>-9.7425357312937999E-3</v>
      </c>
      <c r="Z109" s="5">
        <f t="shared" si="115"/>
        <v>16869.994271182819</v>
      </c>
      <c r="AA109" s="5">
        <f t="shared" si="116"/>
        <v>32042.301169359558</v>
      </c>
      <c r="AB109" s="5">
        <f t="shared" si="117"/>
        <v>20861.014427063983</v>
      </c>
      <c r="AC109" s="16">
        <f t="shared" si="100"/>
        <v>1.8668236427412443</v>
      </c>
      <c r="AD109" s="16">
        <f t="shared" si="101"/>
        <v>2.9210146998433082</v>
      </c>
      <c r="AE109" s="16">
        <f t="shared" si="102"/>
        <v>3.9350994623064603</v>
      </c>
      <c r="AF109" s="15">
        <f t="shared" si="103"/>
        <v>-4.0504037456468023E-3</v>
      </c>
      <c r="AG109" s="15">
        <f t="shared" si="104"/>
        <v>2.9673830763510267E-4</v>
      </c>
      <c r="AH109" s="15">
        <f t="shared" si="105"/>
        <v>9.7937136394747881E-3</v>
      </c>
      <c r="AI109" s="1">
        <f t="shared" si="63"/>
        <v>197723.03346957394</v>
      </c>
      <c r="AJ109" s="1">
        <f t="shared" si="64"/>
        <v>58599.644383678111</v>
      </c>
      <c r="AK109" s="1">
        <f t="shared" si="65"/>
        <v>22843.465622795855</v>
      </c>
      <c r="AL109" s="14">
        <f t="shared" si="106"/>
        <v>35.210966425106044</v>
      </c>
      <c r="AM109" s="14">
        <f t="shared" si="107"/>
        <v>6.7292206209576477</v>
      </c>
      <c r="AN109" s="14">
        <f t="shared" si="108"/>
        <v>2.3562776124953704</v>
      </c>
      <c r="AO109" s="11">
        <f t="shared" si="109"/>
        <v>1.2105356484944244E-2</v>
      </c>
      <c r="AP109" s="11">
        <f t="shared" si="110"/>
        <v>1.5249556425223954E-2</v>
      </c>
      <c r="AQ109" s="11">
        <f t="shared" si="111"/>
        <v>1.3833271779571346E-2</v>
      </c>
      <c r="AR109" s="1">
        <f t="shared" si="118"/>
        <v>114089.94928214893</v>
      </c>
      <c r="AS109" s="1">
        <f t="shared" si="119"/>
        <v>35231.797144823198</v>
      </c>
      <c r="AT109" s="1">
        <f t="shared" si="120"/>
        <v>13648.197672683618</v>
      </c>
      <c r="AU109" s="1">
        <f t="shared" si="69"/>
        <v>22817.989856429787</v>
      </c>
      <c r="AV109" s="1">
        <f t="shared" si="70"/>
        <v>7046.3594289646398</v>
      </c>
      <c r="AW109" s="1">
        <f t="shared" si="71"/>
        <v>2729.6395345367237</v>
      </c>
      <c r="AX109" s="2">
        <v>0</v>
      </c>
      <c r="AY109" s="2">
        <v>0</v>
      </c>
      <c r="AZ109" s="2">
        <v>0</v>
      </c>
      <c r="BA109" s="2">
        <f t="shared" si="123"/>
        <v>0</v>
      </c>
      <c r="BB109" s="2">
        <f t="shared" si="129"/>
        <v>0</v>
      </c>
      <c r="BC109" s="2">
        <f t="shared" si="124"/>
        <v>0</v>
      </c>
      <c r="BD109" s="2">
        <f t="shared" si="125"/>
        <v>0</v>
      </c>
      <c r="BE109" s="2">
        <f t="shared" si="126"/>
        <v>0</v>
      </c>
      <c r="BF109" s="2">
        <f t="shared" si="127"/>
        <v>0</v>
      </c>
      <c r="BG109" s="2">
        <f t="shared" si="128"/>
        <v>0</v>
      </c>
      <c r="BH109" s="2">
        <f t="shared" si="130"/>
        <v>0</v>
      </c>
      <c r="BI109" s="2">
        <f t="shared" si="131"/>
        <v>0</v>
      </c>
      <c r="BJ109" s="2">
        <f t="shared" si="132"/>
        <v>0</v>
      </c>
      <c r="BK109" s="11">
        <f t="shared" si="133"/>
        <v>4.3706669966103923E-2</v>
      </c>
      <c r="BL109" s="17">
        <f t="shared" si="121"/>
        <v>9.7785660181563566E-2</v>
      </c>
      <c r="BM109" s="17">
        <f t="shared" si="122"/>
        <v>9.6142108987049502E-2</v>
      </c>
      <c r="BN109" s="12">
        <f>(BN$3*temperature!$I219+BN$4*temperature!$I219^2+BN$5*temperature!$I219^6)</f>
        <v>-0.24097581961858694</v>
      </c>
      <c r="BO109" s="12">
        <f>(BO$3*temperature!$I219+BO$4*temperature!$I219^2+BO$5*temperature!$I219^6)</f>
        <v>-2.164461377128001</v>
      </c>
      <c r="BP109" s="12">
        <f>(BP$3*temperature!$I219+BP$4*temperature!$I219^2+BP$5*temperature!$I219^6)</f>
        <v>-3.3688859398142572</v>
      </c>
      <c r="BQ109" s="12">
        <f>(BQ$3*temperature!$M219+BQ$4*temperature!$M219^2)</f>
        <v>-0.24098923937193639</v>
      </c>
      <c r="BR109" s="12">
        <f>(BR$3*temperature!$M219+BR$4*temperature!$M219^2)</f>
        <v>-2.1644729892856311</v>
      </c>
      <c r="BS109" s="12">
        <f>(BS$3*temperature!$M219+BS$4*temperature!$M219^2)</f>
        <v>-3.3688960427655941</v>
      </c>
      <c r="BT109" s="18">
        <f>BQ109-BN109</f>
        <v>-1.341975334945289E-5</v>
      </c>
      <c r="BU109" s="18">
        <f>BR109-BO109</f>
        <v>-1.1612157630125353E-5</v>
      </c>
      <c r="BV109" s="18">
        <f>BS109-BP109</f>
        <v>-1.010295133685446E-5</v>
      </c>
      <c r="BW109" s="18">
        <f>SUMPRODUCT(BT109:BV109,AR109:AT109)/100</f>
        <v>-2.0780632379792087E-2</v>
      </c>
      <c r="BX109" s="18">
        <f>BW109*BL109</f>
        <v>-2.0320478562483456E-3</v>
      </c>
      <c r="BY109" s="18">
        <f>BW109*BM109</f>
        <v>-1.9978938230777806E-3</v>
      </c>
    </row>
    <row r="110" spans="1:77">
      <c r="A110" s="2">
        <f t="shared" si="72"/>
        <v>2064</v>
      </c>
      <c r="B110" s="5">
        <f t="shared" si="73"/>
        <v>1159.7193074605452</v>
      </c>
      <c r="C110" s="5">
        <f t="shared" si="74"/>
        <v>2935.7458205234675</v>
      </c>
      <c r="D110" s="5">
        <f t="shared" si="75"/>
        <v>4284.8477757365908</v>
      </c>
      <c r="E110" s="15">
        <f t="shared" si="76"/>
        <v>2.5745578669370971E-4</v>
      </c>
      <c r="F110" s="15">
        <f t="shared" si="77"/>
        <v>5.0720516360813262E-4</v>
      </c>
      <c r="G110" s="15">
        <f t="shared" si="78"/>
        <v>1.0354412991337672E-3</v>
      </c>
      <c r="H110" s="5">
        <f t="shared" si="79"/>
        <v>115564.76318770908</v>
      </c>
      <c r="I110" s="5">
        <f t="shared" si="80"/>
        <v>35847.898026306277</v>
      </c>
      <c r="J110" s="5">
        <f t="shared" si="81"/>
        <v>13874.850353014064</v>
      </c>
      <c r="K110" s="5">
        <f t="shared" si="82"/>
        <v>99648.90852836016</v>
      </c>
      <c r="L110" s="5">
        <f t="shared" si="83"/>
        <v>12210.83166522717</v>
      </c>
      <c r="M110" s="5">
        <f t="shared" si="84"/>
        <v>3238.1197837603218</v>
      </c>
      <c r="N110" s="15">
        <f t="shared" si="85"/>
        <v>1.2666047760518939E-2</v>
      </c>
      <c r="O110" s="15">
        <f t="shared" si="86"/>
        <v>1.69712563197435E-2</v>
      </c>
      <c r="P110" s="15">
        <f t="shared" si="87"/>
        <v>1.5555236868916245E-2</v>
      </c>
      <c r="Q110" s="5">
        <f t="shared" si="88"/>
        <v>9076.3302726702368</v>
      </c>
      <c r="R110" s="5">
        <f t="shared" si="89"/>
        <v>11084.94563841361</v>
      </c>
      <c r="S110" s="5">
        <f t="shared" si="90"/>
        <v>5374.1609462987653</v>
      </c>
      <c r="T110" s="5">
        <f t="shared" si="91"/>
        <v>78.538907728541545</v>
      </c>
      <c r="U110" s="5">
        <f t="shared" si="92"/>
        <v>309.22163498342746</v>
      </c>
      <c r="V110" s="5">
        <f t="shared" si="93"/>
        <v>387.33109255706853</v>
      </c>
      <c r="W110" s="15">
        <f t="shared" si="94"/>
        <v>-1.0734613539272964E-2</v>
      </c>
      <c r="X110" s="15">
        <f t="shared" si="95"/>
        <v>-1.217998157191269E-2</v>
      </c>
      <c r="Y110" s="15">
        <f t="shared" si="96"/>
        <v>-9.7425357312937999E-3</v>
      </c>
      <c r="Z110" s="5">
        <f t="shared" si="115"/>
        <v>16840.697801958024</v>
      </c>
      <c r="AA110" s="5">
        <f t="shared" si="116"/>
        <v>32224.741417567497</v>
      </c>
      <c r="AB110" s="5">
        <f t="shared" si="117"/>
        <v>21212.796065231691</v>
      </c>
      <c r="AC110" s="16">
        <f t="shared" si="100"/>
        <v>1.8592622532662233</v>
      </c>
      <c r="AD110" s="16">
        <f t="shared" si="101"/>
        <v>2.921881476801917</v>
      </c>
      <c r="AE110" s="16">
        <f t="shared" si="102"/>
        <v>3.973638699583141</v>
      </c>
      <c r="AF110" s="15">
        <f t="shared" si="103"/>
        <v>-4.0504037456468023E-3</v>
      </c>
      <c r="AG110" s="15">
        <f t="shared" si="104"/>
        <v>2.9673830763510267E-4</v>
      </c>
      <c r="AH110" s="15">
        <f t="shared" si="105"/>
        <v>9.7937136394747881E-3</v>
      </c>
      <c r="AI110" s="1">
        <f t="shared" si="63"/>
        <v>200768.71997904632</v>
      </c>
      <c r="AJ110" s="1">
        <f t="shared" si="64"/>
        <v>59786.039374274944</v>
      </c>
      <c r="AK110" s="1">
        <f t="shared" si="65"/>
        <v>23288.758595052994</v>
      </c>
      <c r="AL110" s="14">
        <f t="shared" si="106"/>
        <v>35.632945312853799</v>
      </c>
      <c r="AM110" s="14">
        <f t="shared" si="107"/>
        <v>6.8308120742191516</v>
      </c>
      <c r="AN110" s="14">
        <f t="shared" si="108"/>
        <v>2.3885466908111206</v>
      </c>
      <c r="AO110" s="11">
        <f t="shared" si="109"/>
        <v>1.1984302920094801E-2</v>
      </c>
      <c r="AP110" s="11">
        <f t="shared" si="110"/>
        <v>1.5097060860971715E-2</v>
      </c>
      <c r="AQ110" s="11">
        <f t="shared" si="111"/>
        <v>1.3694939061775633E-2</v>
      </c>
      <c r="AR110" s="1">
        <f t="shared" si="118"/>
        <v>115564.76318770908</v>
      </c>
      <c r="AS110" s="1">
        <f t="shared" si="119"/>
        <v>35847.898026306277</v>
      </c>
      <c r="AT110" s="1">
        <f t="shared" si="120"/>
        <v>13874.850353014064</v>
      </c>
      <c r="AU110" s="1">
        <f t="shared" si="69"/>
        <v>23112.952637541817</v>
      </c>
      <c r="AV110" s="1">
        <f t="shared" si="70"/>
        <v>7169.5796052612559</v>
      </c>
      <c r="AW110" s="1">
        <f t="shared" si="71"/>
        <v>2774.9700706028129</v>
      </c>
      <c r="AX110" s="2">
        <v>0</v>
      </c>
      <c r="AY110" s="2">
        <v>0</v>
      </c>
      <c r="AZ110" s="2">
        <v>0</v>
      </c>
      <c r="BA110" s="2">
        <f t="shared" si="123"/>
        <v>0</v>
      </c>
      <c r="BB110" s="2">
        <f t="shared" si="129"/>
        <v>0</v>
      </c>
      <c r="BC110" s="2">
        <f t="shared" si="124"/>
        <v>0</v>
      </c>
      <c r="BD110" s="2">
        <f t="shared" si="125"/>
        <v>0</v>
      </c>
      <c r="BE110" s="2">
        <f t="shared" si="126"/>
        <v>0</v>
      </c>
      <c r="BF110" s="2">
        <f t="shared" si="127"/>
        <v>0</v>
      </c>
      <c r="BG110" s="2">
        <f t="shared" si="128"/>
        <v>0</v>
      </c>
      <c r="BH110" s="2">
        <f t="shared" si="130"/>
        <v>0</v>
      </c>
      <c r="BI110" s="2">
        <f t="shared" si="131"/>
        <v>0</v>
      </c>
      <c r="BJ110" s="2">
        <f t="shared" si="132"/>
        <v>0</v>
      </c>
      <c r="BK110" s="11">
        <f t="shared" si="133"/>
        <v>4.3468191302384412E-2</v>
      </c>
      <c r="BL110" s="17">
        <f t="shared" si="121"/>
        <v>9.3690749513691732E-2</v>
      </c>
      <c r="BM110" s="17">
        <f t="shared" si="122"/>
        <v>9.1563913320999515E-2</v>
      </c>
      <c r="BN110" s="12">
        <f>(BN$3*temperature!$I220+BN$4*temperature!$I220^2+BN$5*temperature!$I220^6)</f>
        <v>-0.48169841608906161</v>
      </c>
      <c r="BO110" s="12">
        <f>(BO$3*temperature!$I220+BO$4*temperature!$I220^2+BO$5*temperature!$I220^6)</f>
        <v>-2.3723126486930362</v>
      </c>
      <c r="BP110" s="12">
        <f>(BP$3*temperature!$I220+BP$4*temperature!$I220^2+BP$5*temperature!$I220^6)</f>
        <v>-3.5493838553742654</v>
      </c>
      <c r="BQ110" s="12">
        <f>(BQ$3*temperature!$M220+BQ$4*temperature!$M220^2)</f>
        <v>-0.48171217987675874</v>
      </c>
      <c r="BR110" s="12">
        <f>(BR$3*temperature!$M220+BR$4*temperature!$M220^2)</f>
        <v>-2.3723245081870825</v>
      </c>
      <c r="BS110" s="12">
        <f>(BS$3*temperature!$M220+BS$4*temperature!$M220^2)</f>
        <v>-3.5493941352645884</v>
      </c>
      <c r="BT110" s="18">
        <f>BQ110-BN110</f>
        <v>-1.3763787697129715E-5</v>
      </c>
      <c r="BU110" s="18">
        <f>BR110-BO110</f>
        <v>-1.1859494046362329E-5</v>
      </c>
      <c r="BV110" s="18">
        <f>BS110-BP110</f>
        <v>-1.0279890322983931E-5</v>
      </c>
      <c r="BW110" s="18">
        <f>SUMPRODUCT(BT110:BV110,AR110:AT110)/100</f>
        <v>-2.1583787388790812E-2</v>
      </c>
      <c r="BX110" s="18">
        <f>BW110*BL110</f>
        <v>-2.0222012177999785E-3</v>
      </c>
      <c r="BY110" s="18">
        <f>BW110*BM110</f>
        <v>-1.9762960376061246E-3</v>
      </c>
    </row>
    <row r="111" spans="1:77">
      <c r="A111" s="2">
        <f t="shared" si="72"/>
        <v>2065</v>
      </c>
      <c r="B111" s="5">
        <f t="shared" si="73"/>
        <v>1160.002955084859</v>
      </c>
      <c r="C111" s="5">
        <f t="shared" si="74"/>
        <v>2937.1603946907176</v>
      </c>
      <c r="D111" s="5">
        <f t="shared" si="75"/>
        <v>4289.0626486667152</v>
      </c>
      <c r="E111" s="15">
        <f t="shared" si="76"/>
        <v>2.4458299735902422E-4</v>
      </c>
      <c r="F111" s="15">
        <f t="shared" si="77"/>
        <v>4.8184490542772595E-4</v>
      </c>
      <c r="G111" s="15">
        <f t="shared" si="78"/>
        <v>9.8366923417707894E-4</v>
      </c>
      <c r="H111" s="5">
        <f t="shared" si="79"/>
        <v>117027.29791534922</v>
      </c>
      <c r="I111" s="5">
        <f t="shared" si="80"/>
        <v>36463.947030283685</v>
      </c>
      <c r="J111" s="5">
        <f t="shared" si="81"/>
        <v>14101.151007648998</v>
      </c>
      <c r="K111" s="5">
        <f t="shared" si="82"/>
        <v>100885.34464706444</v>
      </c>
      <c r="L111" s="5">
        <f t="shared" si="83"/>
        <v>12414.693830203078</v>
      </c>
      <c r="M111" s="5">
        <f t="shared" si="84"/>
        <v>3287.6999388275285</v>
      </c>
      <c r="N111" s="15">
        <f t="shared" si="85"/>
        <v>1.2407924351247601E-2</v>
      </c>
      <c r="O111" s="15">
        <f t="shared" si="86"/>
        <v>1.6695190840804619E-2</v>
      </c>
      <c r="P111" s="15">
        <f t="shared" si="87"/>
        <v>1.5311402411936292E-2</v>
      </c>
      <c r="Q111" s="5">
        <f t="shared" si="88"/>
        <v>9092.532214031331</v>
      </c>
      <c r="R111" s="5">
        <f t="shared" si="89"/>
        <v>11138.106651177033</v>
      </c>
      <c r="S111" s="5">
        <f t="shared" si="90"/>
        <v>5408.6023058493784</v>
      </c>
      <c r="T111" s="5">
        <f t="shared" si="91"/>
        <v>77.695822906279034</v>
      </c>
      <c r="U111" s="5">
        <f t="shared" si="92"/>
        <v>305.4553211676926</v>
      </c>
      <c r="V111" s="5">
        <f t="shared" si="93"/>
        <v>383.55750554799022</v>
      </c>
      <c r="W111" s="15">
        <f t="shared" si="94"/>
        <v>-1.0734613539272964E-2</v>
      </c>
      <c r="X111" s="15">
        <f t="shared" si="95"/>
        <v>-1.217998157191269E-2</v>
      </c>
      <c r="Y111" s="15">
        <f t="shared" si="96"/>
        <v>-9.7425357312937999E-3</v>
      </c>
      <c r="Z111" s="5">
        <f t="shared" si="115"/>
        <v>16806.926583822838</v>
      </c>
      <c r="AA111" s="5">
        <f t="shared" si="116"/>
        <v>32398.508358817464</v>
      </c>
      <c r="AB111" s="5">
        <f t="shared" si="117"/>
        <v>21564.118413293309</v>
      </c>
      <c r="AC111" s="16">
        <f t="shared" si="100"/>
        <v>1.8517314904714541</v>
      </c>
      <c r="AD111" s="16">
        <f t="shared" si="101"/>
        <v>2.9227485109664535</v>
      </c>
      <c r="AE111" s="16">
        <f t="shared" si="102"/>
        <v>4.0125553791135928</v>
      </c>
      <c r="AF111" s="15">
        <f t="shared" si="103"/>
        <v>-4.0504037456468023E-3</v>
      </c>
      <c r="AG111" s="15">
        <f t="shared" si="104"/>
        <v>2.9673830763510267E-4</v>
      </c>
      <c r="AH111" s="15">
        <f t="shared" si="105"/>
        <v>9.7937136394747881E-3</v>
      </c>
      <c r="AI111" s="1">
        <f t="shared" si="63"/>
        <v>203804.80061868351</v>
      </c>
      <c r="AJ111" s="1">
        <f t="shared" si="64"/>
        <v>60977.015042108709</v>
      </c>
      <c r="AK111" s="1">
        <f t="shared" si="65"/>
        <v>23734.852806150506</v>
      </c>
      <c r="AL111" s="14">
        <f t="shared" si="106"/>
        <v>36.055710963312571</v>
      </c>
      <c r="AM111" s="14">
        <f t="shared" si="107"/>
        <v>6.9329060079773548</v>
      </c>
      <c r="AN111" s="14">
        <f t="shared" si="108"/>
        <v>2.4209305821742162</v>
      </c>
      <c r="AO111" s="11">
        <f t="shared" si="109"/>
        <v>1.1864459890893853E-2</v>
      </c>
      <c r="AP111" s="11">
        <f t="shared" si="110"/>
        <v>1.4946090252361998E-2</v>
      </c>
      <c r="AQ111" s="11">
        <f t="shared" si="111"/>
        <v>1.3557989671157877E-2</v>
      </c>
      <c r="AR111" s="1">
        <f t="shared" si="118"/>
        <v>117027.29791534922</v>
      </c>
      <c r="AS111" s="1">
        <f t="shared" si="119"/>
        <v>36463.947030283685</v>
      </c>
      <c r="AT111" s="1">
        <f t="shared" si="120"/>
        <v>14101.151007648998</v>
      </c>
      <c r="AU111" s="1">
        <f t="shared" si="69"/>
        <v>23405.459583069845</v>
      </c>
      <c r="AV111" s="1">
        <f t="shared" si="70"/>
        <v>7292.7894060567378</v>
      </c>
      <c r="AW111" s="1">
        <f t="shared" si="71"/>
        <v>2820.2302015297996</v>
      </c>
      <c r="AX111" s="2">
        <v>0</v>
      </c>
      <c r="AY111" s="2">
        <v>0</v>
      </c>
      <c r="AZ111" s="2">
        <v>0</v>
      </c>
      <c r="BA111" s="2">
        <f t="shared" si="123"/>
        <v>0</v>
      </c>
      <c r="BB111" s="2">
        <f t="shared" si="129"/>
        <v>0</v>
      </c>
      <c r="BC111" s="2">
        <f t="shared" si="124"/>
        <v>0</v>
      </c>
      <c r="BD111" s="2">
        <f t="shared" si="125"/>
        <v>0</v>
      </c>
      <c r="BE111" s="2">
        <f t="shared" si="126"/>
        <v>0</v>
      </c>
      <c r="BF111" s="2">
        <f t="shared" si="127"/>
        <v>0</v>
      </c>
      <c r="BG111" s="2">
        <f t="shared" si="128"/>
        <v>0</v>
      </c>
      <c r="BH111" s="2">
        <f t="shared" si="130"/>
        <v>0</v>
      </c>
      <c r="BI111" s="2">
        <f t="shared" si="131"/>
        <v>0</v>
      </c>
      <c r="BJ111" s="2">
        <f t="shared" si="132"/>
        <v>0</v>
      </c>
      <c r="BK111" s="11">
        <f t="shared" si="133"/>
        <v>4.322976933470099E-2</v>
      </c>
      <c r="BL111" s="17">
        <f t="shared" si="121"/>
        <v>8.9787834736728731E-2</v>
      </c>
      <c r="BM111" s="17">
        <f t="shared" si="122"/>
        <v>8.7203726972380491E-2</v>
      </c>
      <c r="BN111" s="12">
        <f>(BN$3*temperature!$I221+BN$4*temperature!$I221^2+BN$5*temperature!$I221^6)</f>
        <v>-0.73019844005566092</v>
      </c>
      <c r="BO111" s="12">
        <f>(BO$3*temperature!$I221+BO$4*temperature!$I221^2+BO$5*temperature!$I221^6)</f>
        <v>-2.5859949990937157</v>
      </c>
      <c r="BP111" s="12">
        <f>(BP$3*temperature!$I221+BP$4*temperature!$I221^2+BP$5*temperature!$I221^6)</f>
        <v>-3.7342723031013261</v>
      </c>
      <c r="BQ111" s="12">
        <f>(BQ$3*temperature!$M221+BQ$4*temperature!$M221^2)</f>
        <v>-0.73021254205584363</v>
      </c>
      <c r="BR111" s="12">
        <f>(BR$3*temperature!$M221+BR$4*temperature!$M221^2)</f>
        <v>-2.5860071011754062</v>
      </c>
      <c r="BS111" s="12">
        <f>(BS$3*temperature!$M221+BS$4*temperature!$M221^2)</f>
        <v>-3.7342827560185006</v>
      </c>
      <c r="BT111" s="18">
        <f>BQ111-BN111</f>
        <v>-1.4102000182703023E-5</v>
      </c>
      <c r="BU111" s="18">
        <f>BR111-BO111</f>
        <v>-1.2102081690557043E-5</v>
      </c>
      <c r="BV111" s="18">
        <f>BS111-BP111</f>
        <v>-1.0452917174497145E-5</v>
      </c>
      <c r="BW111" s="18">
        <f>SUMPRODUCT(BT111:BV111,AR111:AT111)/100</f>
        <v>-2.2390068058521659E-2</v>
      </c>
      <c r="BX111" s="18">
        <f>BW111*BL111</f>
        <v>-2.0103557305826514E-3</v>
      </c>
      <c r="BY111" s="18">
        <f>BW111*BM111</f>
        <v>-1.95249738186834E-3</v>
      </c>
    </row>
    <row r="112" spans="1:77">
      <c r="A112" s="2">
        <f t="shared" si="72"/>
        <v>2066</v>
      </c>
      <c r="B112" s="5">
        <f t="shared" si="73"/>
        <v>1160.272486234574</v>
      </c>
      <c r="C112" s="5">
        <f t="shared" si="74"/>
        <v>2938.5048876746932</v>
      </c>
      <c r="D112" s="5">
        <f t="shared" si="75"/>
        <v>4293.0707166891189</v>
      </c>
      <c r="E112" s="15">
        <f t="shared" si="76"/>
        <v>2.3235384749107301E-4</v>
      </c>
      <c r="F112" s="15">
        <f t="shared" si="77"/>
        <v>4.577526601563396E-4</v>
      </c>
      <c r="G112" s="15">
        <f t="shared" si="78"/>
        <v>9.3448577246822489E-4</v>
      </c>
      <c r="H112" s="5">
        <f t="shared" si="79"/>
        <v>118476.78026378274</v>
      </c>
      <c r="I112" s="5">
        <f t="shared" si="80"/>
        <v>37079.679595070484</v>
      </c>
      <c r="J112" s="5">
        <f t="shared" si="81"/>
        <v>14327.023415823491</v>
      </c>
      <c r="K112" s="5">
        <f t="shared" si="82"/>
        <v>102111.16928944406</v>
      </c>
      <c r="L112" s="5">
        <f t="shared" si="83"/>
        <v>12618.552975902141</v>
      </c>
      <c r="M112" s="5">
        <f t="shared" si="84"/>
        <v>3337.2437495911336</v>
      </c>
      <c r="N112" s="15">
        <f t="shared" si="85"/>
        <v>1.215067110756296E-2</v>
      </c>
      <c r="O112" s="15">
        <f t="shared" si="86"/>
        <v>1.6420795267870769E-2</v>
      </c>
      <c r="P112" s="15">
        <f t="shared" si="87"/>
        <v>1.5069444196684767E-2</v>
      </c>
      <c r="Q112" s="5">
        <f t="shared" si="88"/>
        <v>9106.337199992171</v>
      </c>
      <c r="R112" s="5">
        <f t="shared" si="89"/>
        <v>11188.232709574128</v>
      </c>
      <c r="S112" s="5">
        <f t="shared" si="90"/>
        <v>5441.6998169370045</v>
      </c>
      <c r="T112" s="5">
        <f t="shared" si="91"/>
        <v>76.861788273764333</v>
      </c>
      <c r="U112" s="5">
        <f t="shared" si="92"/>
        <v>301.73488098482744</v>
      </c>
      <c r="V112" s="5">
        <f t="shared" si="93"/>
        <v>379.820682845183</v>
      </c>
      <c r="W112" s="15">
        <f t="shared" si="94"/>
        <v>-1.0734613539272964E-2</v>
      </c>
      <c r="X112" s="15">
        <f t="shared" si="95"/>
        <v>-1.217998157191269E-2</v>
      </c>
      <c r="Y112" s="15">
        <f t="shared" si="96"/>
        <v>-9.7425357312937999E-3</v>
      </c>
      <c r="Z112" s="5">
        <f t="shared" si="115"/>
        <v>16768.731871684635</v>
      </c>
      <c r="AA112" s="5">
        <f t="shared" si="116"/>
        <v>32563.544614345195</v>
      </c>
      <c r="AB112" s="5">
        <f t="shared" si="117"/>
        <v>21914.86254674082</v>
      </c>
      <c r="AC112" s="16">
        <f t="shared" si="100"/>
        <v>1.8442312303065165</v>
      </c>
      <c r="AD112" s="16">
        <f t="shared" si="101"/>
        <v>2.9236158024132406</v>
      </c>
      <c r="AE112" s="16">
        <f t="shared" si="102"/>
        <v>4.0518531974591658</v>
      </c>
      <c r="AF112" s="15">
        <f t="shared" si="103"/>
        <v>-4.0504037456468023E-3</v>
      </c>
      <c r="AG112" s="15">
        <f t="shared" si="104"/>
        <v>2.9673830763510267E-4</v>
      </c>
      <c r="AH112" s="15">
        <f t="shared" si="105"/>
        <v>9.7937136394747881E-3</v>
      </c>
      <c r="AI112" s="1">
        <f t="shared" si="63"/>
        <v>206829.780139885</v>
      </c>
      <c r="AJ112" s="1">
        <f t="shared" si="64"/>
        <v>62172.102943954582</v>
      </c>
      <c r="AK112" s="1">
        <f t="shared" si="65"/>
        <v>24181.597727065258</v>
      </c>
      <c r="AL112" s="14">
        <f t="shared" si="106"/>
        <v>36.479214684508833</v>
      </c>
      <c r="AM112" s="14">
        <f t="shared" si="107"/>
        <v>7.0354896484946625</v>
      </c>
      <c r="AN112" s="14">
        <f t="shared" si="108"/>
        <v>2.4534253044836469</v>
      </c>
      <c r="AO112" s="11">
        <f t="shared" si="109"/>
        <v>1.1745815291984913E-2</v>
      </c>
      <c r="AP112" s="11">
        <f t="shared" si="110"/>
        <v>1.4796629349838377E-2</v>
      </c>
      <c r="AQ112" s="11">
        <f t="shared" si="111"/>
        <v>1.3422409774446298E-2</v>
      </c>
      <c r="AR112" s="1">
        <f t="shared" si="118"/>
        <v>118476.78026378274</v>
      </c>
      <c r="AS112" s="1">
        <f t="shared" si="119"/>
        <v>37079.679595070484</v>
      </c>
      <c r="AT112" s="1">
        <f t="shared" si="120"/>
        <v>14327.023415823491</v>
      </c>
      <c r="AU112" s="1">
        <f t="shared" si="69"/>
        <v>23695.35605275655</v>
      </c>
      <c r="AV112" s="1">
        <f t="shared" si="70"/>
        <v>7415.9359190140967</v>
      </c>
      <c r="AW112" s="1">
        <f t="shared" si="71"/>
        <v>2865.4046831646983</v>
      </c>
      <c r="AX112" s="2">
        <v>0</v>
      </c>
      <c r="AY112" s="2">
        <v>0</v>
      </c>
      <c r="AZ112" s="2">
        <v>0</v>
      </c>
      <c r="BA112" s="2">
        <f t="shared" si="123"/>
        <v>0</v>
      </c>
      <c r="BB112" s="2">
        <f t="shared" si="129"/>
        <v>0</v>
      </c>
      <c r="BC112" s="2">
        <f t="shared" si="124"/>
        <v>0</v>
      </c>
      <c r="BD112" s="2">
        <f t="shared" si="125"/>
        <v>0</v>
      </c>
      <c r="BE112" s="2">
        <f t="shared" si="126"/>
        <v>0</v>
      </c>
      <c r="BF112" s="2">
        <f t="shared" si="127"/>
        <v>0</v>
      </c>
      <c r="BG112" s="2">
        <f t="shared" si="128"/>
        <v>0</v>
      </c>
      <c r="BH112" s="2">
        <f t="shared" si="130"/>
        <v>0</v>
      </c>
      <c r="BI112" s="2">
        <f t="shared" si="131"/>
        <v>0</v>
      </c>
      <c r="BJ112" s="2">
        <f t="shared" si="132"/>
        <v>0</v>
      </c>
      <c r="BK112" s="11">
        <f t="shared" si="133"/>
        <v>4.2991486906612114E-2</v>
      </c>
      <c r="BL112" s="17">
        <f t="shared" si="121"/>
        <v>8.6067170795930348E-2</v>
      </c>
      <c r="BM112" s="17">
        <f t="shared" si="122"/>
        <v>8.3051168545124274E-2</v>
      </c>
      <c r="BN112" s="12">
        <f>(BN$3*temperature!$I222+BN$4*temperature!$I222^2+BN$5*temperature!$I222^6)</f>
        <v>-0.98646773720821379</v>
      </c>
      <c r="BO112" s="12">
        <f>(BO$3*temperature!$I222+BO$4*temperature!$I222^2+BO$5*temperature!$I222^6)</f>
        <v>-2.8054944124989056</v>
      </c>
      <c r="BP112" s="12">
        <f>(BP$3*temperature!$I222+BP$4*temperature!$I222^2+BP$5*temperature!$I222^6)</f>
        <v>-3.9235338020479622</v>
      </c>
      <c r="BQ112" s="12">
        <f>(BQ$3*temperature!$M222+BQ$4*temperature!$M222^2)</f>
        <v>-0.98648217144564043</v>
      </c>
      <c r="BR112" s="12">
        <f>(BR$3*temperature!$M222+BR$4*temperature!$M222^2)</f>
        <v>-2.8055067523390544</v>
      </c>
      <c r="BS112" s="12">
        <f>(BS$3*temperature!$M222+BS$4*temperature!$M222^2)</f>
        <v>-3.9235444240496218</v>
      </c>
      <c r="BT112" s="18">
        <f>BQ112-BN112</f>
        <v>-1.4434237426641516E-5</v>
      </c>
      <c r="BU112" s="18">
        <f>BR112-BO112</f>
        <v>-1.2339840148811732E-5</v>
      </c>
      <c r="BV112" s="18">
        <f>BS112-BP112</f>
        <v>-1.0622001659577052E-5</v>
      </c>
      <c r="BW112" s="18">
        <f>SUMPRODUCT(BT112:BV112,AR112:AT112)/100</f>
        <v>-2.3198609613434781E-2</v>
      </c>
      <c r="BX112" s="18">
        <f>BW112*BL112</f>
        <v>-1.9966386958276028E-3</v>
      </c>
      <c r="BY112" s="18">
        <f>BW112*BM112</f>
        <v>-1.9266716370179122E-3</v>
      </c>
    </row>
    <row r="113" spans="1:77">
      <c r="A113" s="2">
        <f t="shared" si="72"/>
        <v>2067</v>
      </c>
      <c r="B113" s="5">
        <f t="shared" si="73"/>
        <v>1160.5286003220729</v>
      </c>
      <c r="C113" s="5">
        <f t="shared" si="74"/>
        <v>2939.7827406824481</v>
      </c>
      <c r="D113" s="5">
        <f t="shared" si="75"/>
        <v>4296.8819395188175</v>
      </c>
      <c r="E113" s="15">
        <f t="shared" si="76"/>
        <v>2.2073615511651934E-4</v>
      </c>
      <c r="F113" s="15">
        <f t="shared" si="77"/>
        <v>4.3486502714852262E-4</v>
      </c>
      <c r="G113" s="15">
        <f t="shared" si="78"/>
        <v>8.8776148384481365E-4</v>
      </c>
      <c r="H113" s="5">
        <f t="shared" si="79"/>
        <v>119912.44440144936</v>
      </c>
      <c r="I113" s="5">
        <f t="shared" si="80"/>
        <v>37694.830653413504</v>
      </c>
      <c r="J113" s="5">
        <f t="shared" si="81"/>
        <v>14552.391767452989</v>
      </c>
      <c r="K113" s="5">
        <f t="shared" si="82"/>
        <v>103325.71241085396</v>
      </c>
      <c r="L113" s="5">
        <f t="shared" si="83"/>
        <v>12822.318510742374</v>
      </c>
      <c r="M113" s="5">
        <f t="shared" si="84"/>
        <v>3386.7329780726132</v>
      </c>
      <c r="N113" s="15">
        <f t="shared" si="85"/>
        <v>1.1894321942070407E-2</v>
      </c>
      <c r="O113" s="15">
        <f t="shared" si="86"/>
        <v>1.6148090452951847E-2</v>
      </c>
      <c r="P113" s="15">
        <f t="shared" si="87"/>
        <v>1.4829371839423677E-2</v>
      </c>
      <c r="Q113" s="5">
        <f t="shared" si="88"/>
        <v>9117.7473623197166</v>
      </c>
      <c r="R113" s="5">
        <f t="shared" si="89"/>
        <v>11235.312015514381</v>
      </c>
      <c r="S113" s="5">
        <f t="shared" si="90"/>
        <v>5473.4494664554823</v>
      </c>
      <c r="T113" s="5">
        <f t="shared" si="91"/>
        <v>76.03670668070805</v>
      </c>
      <c r="U113" s="5">
        <f t="shared" si="92"/>
        <v>298.05975569482899</v>
      </c>
      <c r="V113" s="5">
        <f t="shared" si="93"/>
        <v>376.1202662710794</v>
      </c>
      <c r="W113" s="15">
        <f t="shared" si="94"/>
        <v>-1.0734613539272964E-2</v>
      </c>
      <c r="X113" s="15">
        <f t="shared" si="95"/>
        <v>-1.217998157191269E-2</v>
      </c>
      <c r="Y113" s="15">
        <f t="shared" si="96"/>
        <v>-9.7425357312937999E-3</v>
      </c>
      <c r="Z113" s="5">
        <f t="shared" si="115"/>
        <v>16726.168201941262</v>
      </c>
      <c r="AA113" s="5">
        <f t="shared" si="116"/>
        <v>32719.800288709168</v>
      </c>
      <c r="AB113" s="5">
        <f t="shared" si="117"/>
        <v>22264.910089370172</v>
      </c>
      <c r="AC113" s="16">
        <f t="shared" si="100"/>
        <v>1.8367613492234443</v>
      </c>
      <c r="AD113" s="16">
        <f t="shared" si="101"/>
        <v>2.9244833512186239</v>
      </c>
      <c r="AE113" s="16">
        <f t="shared" si="102"/>
        <v>4.0915358873842713</v>
      </c>
      <c r="AF113" s="15">
        <f t="shared" si="103"/>
        <v>-4.0504037456468023E-3</v>
      </c>
      <c r="AG113" s="15">
        <f t="shared" si="104"/>
        <v>2.9673830763510267E-4</v>
      </c>
      <c r="AH113" s="15">
        <f t="shared" si="105"/>
        <v>9.7937136394747881E-3</v>
      </c>
      <c r="AI113" s="1">
        <f t="shared" si="63"/>
        <v>209842.15817865304</v>
      </c>
      <c r="AJ113" s="1">
        <f t="shared" si="64"/>
        <v>63370.828568573219</v>
      </c>
      <c r="AK113" s="1">
        <f t="shared" si="65"/>
        <v>24628.842637523434</v>
      </c>
      <c r="AL113" s="14">
        <f t="shared" si="106"/>
        <v>36.903408021012922</v>
      </c>
      <c r="AM113" s="14">
        <f t="shared" si="107"/>
        <v>7.1385501657918295</v>
      </c>
      <c r="AN113" s="14">
        <f t="shared" si="108"/>
        <v>2.4860268754735442</v>
      </c>
      <c r="AO113" s="11">
        <f t="shared" si="109"/>
        <v>1.1628357139065064E-2</v>
      </c>
      <c r="AP113" s="11">
        <f t="shared" si="110"/>
        <v>1.4648663056339993E-2</v>
      </c>
      <c r="AQ113" s="11">
        <f t="shared" si="111"/>
        <v>1.3288185676701836E-2</v>
      </c>
      <c r="AR113" s="1">
        <f t="shared" si="118"/>
        <v>119912.44440144936</v>
      </c>
      <c r="AS113" s="1">
        <f t="shared" si="119"/>
        <v>37694.830653413504</v>
      </c>
      <c r="AT113" s="1">
        <f t="shared" si="120"/>
        <v>14552.391767452989</v>
      </c>
      <c r="AU113" s="1">
        <f t="shared" si="69"/>
        <v>23982.488880289875</v>
      </c>
      <c r="AV113" s="1">
        <f t="shared" si="70"/>
        <v>7538.9661306827011</v>
      </c>
      <c r="AW113" s="1">
        <f t="shared" si="71"/>
        <v>2910.4783534905982</v>
      </c>
      <c r="AX113" s="2">
        <v>0</v>
      </c>
      <c r="AY113" s="2">
        <v>0</v>
      </c>
      <c r="AZ113" s="2">
        <v>0</v>
      </c>
      <c r="BA113" s="2">
        <f t="shared" si="123"/>
        <v>0</v>
      </c>
      <c r="BB113" s="2">
        <f t="shared" si="129"/>
        <v>0</v>
      </c>
      <c r="BC113" s="2">
        <f t="shared" si="124"/>
        <v>0</v>
      </c>
      <c r="BD113" s="2">
        <f t="shared" si="125"/>
        <v>0</v>
      </c>
      <c r="BE113" s="2">
        <f t="shared" si="126"/>
        <v>0</v>
      </c>
      <c r="BF113" s="2">
        <f t="shared" si="127"/>
        <v>0</v>
      </c>
      <c r="BG113" s="2">
        <f t="shared" si="128"/>
        <v>0</v>
      </c>
      <c r="BH113" s="2">
        <f t="shared" si="130"/>
        <v>0</v>
      </c>
      <c r="BI113" s="2">
        <f t="shared" si="131"/>
        <v>0</v>
      </c>
      <c r="BJ113" s="2">
        <f t="shared" si="132"/>
        <v>0</v>
      </c>
      <c r="BK113" s="11">
        <f t="shared" si="133"/>
        <v>4.2753424646900767E-2</v>
      </c>
      <c r="BL113" s="17">
        <f t="shared" si="121"/>
        <v>8.2519533358028904E-2</v>
      </c>
      <c r="BM113" s="17">
        <f t="shared" si="122"/>
        <v>7.9096350995356446E-2</v>
      </c>
      <c r="BN113" s="12">
        <f>(BN$3*temperature!$I223+BN$4*temperature!$I223^2+BN$5*temperature!$I223^6)</f>
        <v>-1.2504912744830037</v>
      </c>
      <c r="BO113" s="12">
        <f>(BO$3*temperature!$I223+BO$4*temperature!$I223^2+BO$5*temperature!$I223^6)</f>
        <v>-3.0307918511841088</v>
      </c>
      <c r="BP113" s="12">
        <f>(BP$3*temperature!$I223+BP$4*temperature!$I223^2+BP$5*temperature!$I223^6)</f>
        <v>-4.117147208724834</v>
      </c>
      <c r="BQ113" s="12">
        <f>(BQ$3*temperature!$M223+BQ$4*temperature!$M223^2)</f>
        <v>-1.250506034846083</v>
      </c>
      <c r="BR113" s="12">
        <f>(BR$3*temperature!$M223+BR$4*temperature!$M223^2)</f>
        <v>-3.0308044238839837</v>
      </c>
      <c r="BS113" s="12">
        <f>(BS$3*temperature!$M223+BS$4*temperature!$M223^2)</f>
        <v>-4.1171579958449103</v>
      </c>
      <c r="BT113" s="18">
        <f>BQ113-BN113</f>
        <v>-1.4760363079346916E-5</v>
      </c>
      <c r="BU113" s="18">
        <f>BR113-BO113</f>
        <v>-1.2572699874979776E-5</v>
      </c>
      <c r="BV113" s="18">
        <f>BS113-BP113</f>
        <v>-1.0787120076294343E-5</v>
      </c>
      <c r="BW113" s="18">
        <f>SUMPRODUCT(BT113:BV113,AR113:AT113)/100</f>
        <v>-2.4008554071337413E-2</v>
      </c>
      <c r="BX113" s="18">
        <f>BW113*BL113</f>
        <v>-1.9811746785677684E-3</v>
      </c>
      <c r="BY113" s="18">
        <f>BW113*BM113</f>
        <v>-1.898989019717498E-3</v>
      </c>
    </row>
    <row r="114" spans="1:77">
      <c r="A114" s="2">
        <f t="shared" si="72"/>
        <v>2068</v>
      </c>
      <c r="B114" s="5">
        <f t="shared" si="73"/>
        <v>1160.7719624121537</v>
      </c>
      <c r="C114" s="5">
        <f t="shared" si="74"/>
        <v>2940.9972289487187</v>
      </c>
      <c r="D114" s="5">
        <f t="shared" si="75"/>
        <v>4300.5058154910248</v>
      </c>
      <c r="E114" s="15">
        <f t="shared" si="76"/>
        <v>2.0969934736069336E-4</v>
      </c>
      <c r="F114" s="15">
        <f t="shared" si="77"/>
        <v>4.1312177579109647E-4</v>
      </c>
      <c r="G114" s="15">
        <f t="shared" si="78"/>
        <v>8.4337340965257295E-4</v>
      </c>
      <c r="H114" s="5">
        <f t="shared" si="79"/>
        <v>121333.53291184272</v>
      </c>
      <c r="I114" s="5">
        <f t="shared" si="80"/>
        <v>38309.13495838712</v>
      </c>
      <c r="J114" s="5">
        <f t="shared" si="81"/>
        <v>14777.180734911148</v>
      </c>
      <c r="K114" s="5">
        <f t="shared" si="82"/>
        <v>104528.31119361667</v>
      </c>
      <c r="L114" s="5">
        <f t="shared" si="83"/>
        <v>13025.899712282628</v>
      </c>
      <c r="M114" s="5">
        <f t="shared" si="84"/>
        <v>3436.1494598336944</v>
      </c>
      <c r="N114" s="15">
        <f t="shared" si="85"/>
        <v>1.1638911116149009E-2</v>
      </c>
      <c r="O114" s="15">
        <f t="shared" si="86"/>
        <v>1.5877097528788964E-2</v>
      </c>
      <c r="P114" s="15">
        <f t="shared" si="87"/>
        <v>1.4591195137327873E-2</v>
      </c>
      <c r="Q114" s="5">
        <f t="shared" si="88"/>
        <v>9126.7668307809254</v>
      </c>
      <c r="R114" s="5">
        <f t="shared" si="89"/>
        <v>11279.335366064472</v>
      </c>
      <c r="S114" s="5">
        <f t="shared" si="90"/>
        <v>5503.8481668955428</v>
      </c>
      <c r="T114" s="5">
        <f t="shared" si="91"/>
        <v>75.220482019691602</v>
      </c>
      <c r="U114" s="5">
        <f t="shared" si="92"/>
        <v>294.42939336313719</v>
      </c>
      <c r="V114" s="5">
        <f t="shared" si="93"/>
        <v>372.45590113766968</v>
      </c>
      <c r="W114" s="15">
        <f t="shared" si="94"/>
        <v>-1.0734613539272964E-2</v>
      </c>
      <c r="X114" s="15">
        <f t="shared" si="95"/>
        <v>-1.217998157191269E-2</v>
      </c>
      <c r="Y114" s="15">
        <f t="shared" si="96"/>
        <v>-9.7425357312937999E-3</v>
      </c>
      <c r="Z114" s="5">
        <f t="shared" si="115"/>
        <v>16679.293325427938</v>
      </c>
      <c r="AA114" s="5">
        <f t="shared" si="116"/>
        <v>32867.233008997682</v>
      </c>
      <c r="AB114" s="5">
        <f t="shared" si="117"/>
        <v>22614.143324120327</v>
      </c>
      <c r="AC114" s="16">
        <f t="shared" si="100"/>
        <v>1.8293217241746904</v>
      </c>
      <c r="AD114" s="16">
        <f t="shared" si="101"/>
        <v>2.9253511574589717</v>
      </c>
      <c r="AE114" s="16">
        <f t="shared" si="102"/>
        <v>4.1316072182109469</v>
      </c>
      <c r="AF114" s="15">
        <f t="shared" si="103"/>
        <v>-4.0504037456468023E-3</v>
      </c>
      <c r="AG114" s="15">
        <f t="shared" si="104"/>
        <v>2.9673830763510267E-4</v>
      </c>
      <c r="AH114" s="15">
        <f t="shared" si="105"/>
        <v>9.7937136394747881E-3</v>
      </c>
      <c r="AI114" s="1">
        <f t="shared" si="63"/>
        <v>212840.4312410776</v>
      </c>
      <c r="AJ114" s="1">
        <f t="shared" si="64"/>
        <v>64572.711842398603</v>
      </c>
      <c r="AK114" s="1">
        <f t="shared" si="65"/>
        <v>25076.436727261691</v>
      </c>
      <c r="AL114" s="14">
        <f t="shared" si="106"/>
        <v>37.328242769048728</v>
      </c>
      <c r="AM114" s="14">
        <f t="shared" si="107"/>
        <v>7.2420746797203996</v>
      </c>
      <c r="AN114" s="14">
        <f t="shared" si="108"/>
        <v>2.5187313143249219</v>
      </c>
      <c r="AO114" s="11">
        <f t="shared" si="109"/>
        <v>1.1512073567674414E-2</v>
      </c>
      <c r="AP114" s="11">
        <f t="shared" si="110"/>
        <v>1.4502176425776593E-2</v>
      </c>
      <c r="AQ114" s="11">
        <f t="shared" si="111"/>
        <v>1.3155303819934818E-2</v>
      </c>
      <c r="AR114" s="1">
        <f t="shared" si="118"/>
        <v>121333.53291184272</v>
      </c>
      <c r="AS114" s="1">
        <f t="shared" si="119"/>
        <v>38309.13495838712</v>
      </c>
      <c r="AT114" s="1">
        <f t="shared" si="120"/>
        <v>14777.180734911148</v>
      </c>
      <c r="AU114" s="1">
        <f t="shared" si="69"/>
        <v>24266.706582368544</v>
      </c>
      <c r="AV114" s="1">
        <f t="shared" si="70"/>
        <v>7661.8269916774243</v>
      </c>
      <c r="AW114" s="1">
        <f t="shared" si="71"/>
        <v>2955.4361469822297</v>
      </c>
      <c r="AX114" s="2">
        <v>0</v>
      </c>
      <c r="AY114" s="2">
        <v>0</v>
      </c>
      <c r="AZ114" s="2">
        <v>0</v>
      </c>
      <c r="BA114" s="2">
        <f t="shared" si="123"/>
        <v>0</v>
      </c>
      <c r="BB114" s="2">
        <f t="shared" si="129"/>
        <v>0</v>
      </c>
      <c r="BC114" s="2">
        <f t="shared" si="124"/>
        <v>0</v>
      </c>
      <c r="BD114" s="2">
        <f t="shared" si="125"/>
        <v>0</v>
      </c>
      <c r="BE114" s="2">
        <f t="shared" si="126"/>
        <v>0</v>
      </c>
      <c r="BF114" s="2">
        <f t="shared" si="127"/>
        <v>0</v>
      </c>
      <c r="BG114" s="2">
        <f t="shared" si="128"/>
        <v>0</v>
      </c>
      <c r="BH114" s="2">
        <f t="shared" si="130"/>
        <v>0</v>
      </c>
      <c r="BI114" s="2">
        <f t="shared" si="131"/>
        <v>0</v>
      </c>
      <c r="BJ114" s="2">
        <f t="shared" si="132"/>
        <v>0</v>
      </c>
      <c r="BK114" s="11">
        <f t="shared" si="133"/>
        <v>4.2515660996591292E-2</v>
      </c>
      <c r="BL114" s="17">
        <f t="shared" si="121"/>
        <v>7.9136190212918109E-2</v>
      </c>
      <c r="BM114" s="17">
        <f t="shared" si="122"/>
        <v>7.532985809081566E-2</v>
      </c>
      <c r="BN114" s="12">
        <f>(BN$3*temperature!$I224+BN$4*temperature!$I224^2+BN$5*temperature!$I224^6)</f>
        <v>-1.5222472219937941</v>
      </c>
      <c r="BO114" s="12">
        <f>(BO$3*temperature!$I224+BO$4*temperature!$I224^2+BO$5*temperature!$I224^6)</f>
        <v>-3.2618633223667235</v>
      </c>
      <c r="BP114" s="12">
        <f>(BP$3*temperature!$I224+BP$4*temperature!$I224^2+BP$5*temperature!$I224^6)</f>
        <v>-4.3150877721656764</v>
      </c>
      <c r="BQ114" s="12">
        <f>(BQ$3*temperature!$M224+BQ$4*temperature!$M224^2)</f>
        <v>-1.5222623022508692</v>
      </c>
      <c r="BR114" s="12">
        <f>(BR$3*temperature!$M224+BR$4*temperature!$M224^2)</f>
        <v>-3.2618761229684559</v>
      </c>
      <c r="BS114" s="12">
        <f>(BS$3*temperature!$M224+BS$4*temperature!$M224^2)</f>
        <v>-4.3150987204206324</v>
      </c>
      <c r="BT114" s="18">
        <f>BQ114-BN114</f>
        <v>-1.5080257075084091E-5</v>
      </c>
      <c r="BU114" s="18">
        <f>BR114-BO114</f>
        <v>-1.2800601732365635E-5</v>
      </c>
      <c r="BV114" s="18">
        <f>BS114-BP114</f>
        <v>-1.0948254955955861E-5</v>
      </c>
      <c r="BW114" s="18">
        <f>SUMPRODUCT(BT114:BV114,AR114:AT114)/100</f>
        <v>-2.48190518966857E-2</v>
      </c>
      <c r="BX114" s="18">
        <f>BW114*BL114</f>
        <v>-1.9640852118004053E-3</v>
      </c>
      <c r="BY114" s="18">
        <f>BW114*BM114</f>
        <v>-1.8696156573259229E-3</v>
      </c>
    </row>
    <row r="115" spans="1:77">
      <c r="A115" s="2">
        <f t="shared" si="72"/>
        <v>2069</v>
      </c>
      <c r="B115" s="5">
        <f t="shared" si="73"/>
        <v>1161.0032048789585</v>
      </c>
      <c r="C115" s="5">
        <f t="shared" si="74"/>
        <v>2942.1514694466478</v>
      </c>
      <c r="D115" s="5">
        <f t="shared" si="75"/>
        <v>4303.951401131224</v>
      </c>
      <c r="E115" s="15">
        <f t="shared" si="76"/>
        <v>1.992143799926587E-4</v>
      </c>
      <c r="F115" s="15">
        <f t="shared" si="77"/>
        <v>3.9246568700154164E-4</v>
      </c>
      <c r="G115" s="15">
        <f t="shared" si="78"/>
        <v>8.0120473916994424E-4</v>
      </c>
      <c r="H115" s="5">
        <f t="shared" si="79"/>
        <v>122739.2978199335</v>
      </c>
      <c r="I115" s="5">
        <f t="shared" si="80"/>
        <v>38922.327409715908</v>
      </c>
      <c r="J115" s="5">
        <f t="shared" si="81"/>
        <v>15001.315544936477</v>
      </c>
      <c r="K115" s="5">
        <f t="shared" si="82"/>
        <v>105718.31094362035</v>
      </c>
      <c r="L115" s="5">
        <f t="shared" si="83"/>
        <v>13229.205842701334</v>
      </c>
      <c r="M115" s="5">
        <f t="shared" si="84"/>
        <v>3485.4751243226456</v>
      </c>
      <c r="N115" s="15">
        <f t="shared" si="85"/>
        <v>1.1384473129002037E-2</v>
      </c>
      <c r="O115" s="15">
        <f t="shared" si="86"/>
        <v>1.5607837839178407E-2</v>
      </c>
      <c r="P115" s="15">
        <f t="shared" si="87"/>
        <v>1.4354924040858918E-2</v>
      </c>
      <c r="Q115" s="5">
        <f t="shared" si="88"/>
        <v>9133.4017271069297</v>
      </c>
      <c r="R115" s="5">
        <f t="shared" si="89"/>
        <v>11320.296153832838</v>
      </c>
      <c r="S115" s="5">
        <f t="shared" si="90"/>
        <v>5532.8937519906049</v>
      </c>
      <c r="T115" s="5">
        <f t="shared" si="91"/>
        <v>74.41301921497238</v>
      </c>
      <c r="U115" s="5">
        <f t="shared" si="92"/>
        <v>290.84324877774475</v>
      </c>
      <c r="V115" s="5">
        <f t="shared" si="93"/>
        <v>368.82723621250472</v>
      </c>
      <c r="W115" s="15">
        <f t="shared" si="94"/>
        <v>-1.0734613539272964E-2</v>
      </c>
      <c r="X115" s="15">
        <f t="shared" si="95"/>
        <v>-1.217998157191269E-2</v>
      </c>
      <c r="Y115" s="15">
        <f t="shared" si="96"/>
        <v>-9.7425357312937999E-3</v>
      </c>
      <c r="Z115" s="5">
        <f t="shared" si="115"/>
        <v>16628.16813318901</v>
      </c>
      <c r="AA115" s="5">
        <f t="shared" si="116"/>
        <v>33005.807950659197</v>
      </c>
      <c r="AB115" s="5">
        <f t="shared" si="117"/>
        <v>22962.445304466248</v>
      </c>
      <c r="AC115" s="16">
        <f t="shared" si="100"/>
        <v>1.8219122326111001</v>
      </c>
      <c r="AD115" s="16">
        <f t="shared" si="101"/>
        <v>2.9262192212106743</v>
      </c>
      <c r="AE115" s="16">
        <f t="shared" si="102"/>
        <v>4.1720709961768918</v>
      </c>
      <c r="AF115" s="15">
        <f t="shared" si="103"/>
        <v>-4.0504037456468023E-3</v>
      </c>
      <c r="AG115" s="15">
        <f t="shared" si="104"/>
        <v>2.9673830763510267E-4</v>
      </c>
      <c r="AH115" s="15">
        <f t="shared" si="105"/>
        <v>9.7937136394747881E-3</v>
      </c>
      <c r="AI115" s="1">
        <f t="shared" si="63"/>
        <v>215823.0946993384</v>
      </c>
      <c r="AJ115" s="1">
        <f t="shared" si="64"/>
        <v>65777.267649836169</v>
      </c>
      <c r="AK115" s="1">
        <f t="shared" si="65"/>
        <v>25524.229201517752</v>
      </c>
      <c r="AL115" s="14">
        <f t="shared" si="106"/>
        <v>37.753670991188933</v>
      </c>
      <c r="AM115" s="14">
        <f t="shared" si="107"/>
        <v>7.3460502659674152</v>
      </c>
      <c r="AN115" s="14">
        <f t="shared" si="108"/>
        <v>2.5515346432488428</v>
      </c>
      <c r="AO115" s="11">
        <f t="shared" si="109"/>
        <v>1.1396952831997669E-2</v>
      </c>
      <c r="AP115" s="11">
        <f t="shared" si="110"/>
        <v>1.4357154661518826E-2</v>
      </c>
      <c r="AQ115" s="11">
        <f t="shared" si="111"/>
        <v>1.302375078173547E-2</v>
      </c>
      <c r="AR115" s="1">
        <f t="shared" si="118"/>
        <v>122739.2978199335</v>
      </c>
      <c r="AS115" s="1">
        <f t="shared" si="119"/>
        <v>38922.327409715908</v>
      </c>
      <c r="AT115" s="1">
        <f t="shared" si="120"/>
        <v>15001.315544936477</v>
      </c>
      <c r="AU115" s="1">
        <f t="shared" si="69"/>
        <v>24547.859563986702</v>
      </c>
      <c r="AV115" s="1">
        <f t="shared" si="70"/>
        <v>7784.4654819431817</v>
      </c>
      <c r="AW115" s="1">
        <f t="shared" si="71"/>
        <v>3000.2631089872957</v>
      </c>
      <c r="AX115" s="2">
        <v>0</v>
      </c>
      <c r="AY115" s="2">
        <v>0</v>
      </c>
      <c r="AZ115" s="2">
        <v>0</v>
      </c>
      <c r="BA115" s="2">
        <f t="shared" si="123"/>
        <v>0</v>
      </c>
      <c r="BB115" s="2">
        <f t="shared" si="129"/>
        <v>0</v>
      </c>
      <c r="BC115" s="2">
        <f t="shared" si="124"/>
        <v>0</v>
      </c>
      <c r="BD115" s="2">
        <f t="shared" si="125"/>
        <v>0</v>
      </c>
      <c r="BE115" s="2">
        <f t="shared" si="126"/>
        <v>0</v>
      </c>
      <c r="BF115" s="2">
        <f t="shared" si="127"/>
        <v>0</v>
      </c>
      <c r="BG115" s="2">
        <f t="shared" si="128"/>
        <v>0</v>
      </c>
      <c r="BH115" s="2">
        <f t="shared" si="130"/>
        <v>0</v>
      </c>
      <c r="BI115" s="2">
        <f t="shared" si="131"/>
        <v>0</v>
      </c>
      <c r="BJ115" s="2">
        <f t="shared" si="132"/>
        <v>0</v>
      </c>
      <c r="BK115" s="11">
        <f t="shared" si="133"/>
        <v>4.2278272235621611E-2</v>
      </c>
      <c r="BL115" s="17">
        <f t="shared" si="121"/>
        <v>7.5908874248726374E-2</v>
      </c>
      <c r="BM115" s="17">
        <f t="shared" si="122"/>
        <v>7.1742721991253006E-2</v>
      </c>
      <c r="BN115" s="12">
        <f>(BN$3*temperature!$I225+BN$4*temperature!$I225^2+BN$5*temperature!$I225^6)</f>
        <v>-1.8017070463327194</v>
      </c>
      <c r="BO115" s="12">
        <f>(BO$3*temperature!$I225+BO$4*temperature!$I225^2+BO$5*temperature!$I225^6)</f>
        <v>-3.4986799531167048</v>
      </c>
      <c r="BP115" s="12">
        <f>(BP$3*temperature!$I225+BP$4*temperature!$I225^2+BP$5*temperature!$I225^6)</f>
        <v>-4.5173271946788818</v>
      </c>
      <c r="BQ115" s="12">
        <f>(BQ$3*temperature!$M225+BQ$4*temperature!$M225^2)</f>
        <v>-1.8017224401475858</v>
      </c>
      <c r="BR115" s="12">
        <f>(BR$3*temperature!$M225+BR$4*temperature!$M225^2)</f>
        <v>-3.4986929766132011</v>
      </c>
      <c r="BS115" s="12">
        <f>(BS$3*temperature!$M225+BS$4*temperature!$M225^2)</f>
        <v>-4.5173383000736846</v>
      </c>
      <c r="BT115" s="18">
        <f>BQ115-BN115</f>
        <v>-1.5393814866371258E-5</v>
      </c>
      <c r="BU115" s="18">
        <f>BR115-BO115</f>
        <v>-1.3023496496344933E-5</v>
      </c>
      <c r="BV115" s="18">
        <f>BS115-BP115</f>
        <v>-1.1105394802868318E-5</v>
      </c>
      <c r="BW115" s="18">
        <f>SUMPRODUCT(BT115:BV115,AR115:AT115)/100</f>
        <v>-2.5629263538074126E-2</v>
      </c>
      <c r="BX115" s="18">
        <f>BW115*BL115</f>
        <v>-1.9454885429991367E-3</v>
      </c>
      <c r="BY115" s="18">
        <f>BW115*BM115</f>
        <v>-1.8387131288526094E-3</v>
      </c>
    </row>
    <row r="116" spans="1:77">
      <c r="A116" s="2">
        <f t="shared" si="72"/>
        <v>2070</v>
      </c>
      <c r="B116" s="5">
        <f t="shared" si="73"/>
        <v>1161.2229289859065</v>
      </c>
      <c r="C116" s="5">
        <f t="shared" si="74"/>
        <v>2943.2484282694809</v>
      </c>
      <c r="D116" s="5">
        <f t="shared" si="75"/>
        <v>4307.2273300779807</v>
      </c>
      <c r="E116" s="15">
        <f t="shared" si="76"/>
        <v>1.8925366099302576E-4</v>
      </c>
      <c r="F116" s="15">
        <f t="shared" si="77"/>
        <v>3.7284240265146454E-4</v>
      </c>
      <c r="G116" s="15">
        <f t="shared" si="78"/>
        <v>7.6114450221144696E-4</v>
      </c>
      <c r="H116" s="5">
        <f t="shared" si="79"/>
        <v>124129.00159724572</v>
      </c>
      <c r="I116" s="5">
        <f t="shared" si="80"/>
        <v>39534.143379676265</v>
      </c>
      <c r="J116" s="5">
        <f t="shared" si="81"/>
        <v>15224.72205042645</v>
      </c>
      <c r="K116" s="5">
        <f t="shared" si="82"/>
        <v>106895.06596777873</v>
      </c>
      <c r="L116" s="5">
        <f t="shared" si="83"/>
        <v>13432.146263956674</v>
      </c>
      <c r="M116" s="5">
        <f t="shared" si="84"/>
        <v>3534.6920150023316</v>
      </c>
      <c r="N116" s="15">
        <f t="shared" si="85"/>
        <v>1.1131042613667486E-2</v>
      </c>
      <c r="O116" s="15">
        <f t="shared" si="86"/>
        <v>1.5340332871704776E-2</v>
      </c>
      <c r="P116" s="15">
        <f t="shared" si="87"/>
        <v>1.4120568623840146E-2</v>
      </c>
      <c r="Q116" s="5">
        <f t="shared" si="88"/>
        <v>9137.6601547180107</v>
      </c>
      <c r="R116" s="5">
        <f t="shared" si="89"/>
        <v>11358.190362736806</v>
      </c>
      <c r="S116" s="5">
        <f t="shared" si="90"/>
        <v>5560.5849714912483</v>
      </c>
      <c r="T116" s="5">
        <f t="shared" si="91"/>
        <v>73.614224211409152</v>
      </c>
      <c r="U116" s="5">
        <f t="shared" si="92"/>
        <v>287.30078336731663</v>
      </c>
      <c r="V116" s="5">
        <f t="shared" si="93"/>
        <v>365.23392368503005</v>
      </c>
      <c r="W116" s="15">
        <f t="shared" si="94"/>
        <v>-1.0734613539272964E-2</v>
      </c>
      <c r="X116" s="15">
        <f t="shared" si="95"/>
        <v>-1.217998157191269E-2</v>
      </c>
      <c r="Y116" s="15">
        <f t="shared" si="96"/>
        <v>-9.7425357312937999E-3</v>
      </c>
      <c r="Z116" s="5">
        <f t="shared" si="115"/>
        <v>16572.856575391939</v>
      </c>
      <c r="AA116" s="5">
        <f t="shared" si="116"/>
        <v>33135.497849862433</v>
      </c>
      <c r="AB116" s="5">
        <f t="shared" si="117"/>
        <v>23309.699965982483</v>
      </c>
      <c r="AC116" s="16">
        <f t="shared" si="100"/>
        <v>1.8145327524798924</v>
      </c>
      <c r="AD116" s="16">
        <f t="shared" si="101"/>
        <v>2.9270875425501459</v>
      </c>
      <c r="AE116" s="16">
        <f t="shared" si="102"/>
        <v>4.2129310647970062</v>
      </c>
      <c r="AF116" s="15">
        <f t="shared" si="103"/>
        <v>-4.0504037456468023E-3</v>
      </c>
      <c r="AG116" s="15">
        <f t="shared" si="104"/>
        <v>2.9673830763510267E-4</v>
      </c>
      <c r="AH116" s="15">
        <f t="shared" si="105"/>
        <v>9.7937136394747881E-3</v>
      </c>
      <c r="AI116" s="1">
        <f t="shared" si="63"/>
        <v>218788.64479339129</v>
      </c>
      <c r="AJ116" s="1">
        <f t="shared" si="64"/>
        <v>66984.006366795744</v>
      </c>
      <c r="AK116" s="1">
        <f t="shared" si="65"/>
        <v>25972.069390353274</v>
      </c>
      <c r="AL116" s="14">
        <f t="shared" si="106"/>
        <v>38.179645030635058</v>
      </c>
      <c r="AM116" s="14">
        <f t="shared" si="107"/>
        <v>7.4504639619890041</v>
      </c>
      <c r="AN116" s="14">
        <f t="shared" si="108"/>
        <v>2.5844328890404338</v>
      </c>
      <c r="AO116" s="11">
        <f t="shared" si="109"/>
        <v>1.1282983303677692E-2</v>
      </c>
      <c r="AP116" s="11">
        <f t="shared" si="110"/>
        <v>1.4213583114903637E-2</v>
      </c>
      <c r="AQ116" s="11">
        <f t="shared" si="111"/>
        <v>1.2893513273918116E-2</v>
      </c>
      <c r="AR116" s="1">
        <f t="shared" si="118"/>
        <v>124129.00159724572</v>
      </c>
      <c r="AS116" s="1">
        <f t="shared" si="119"/>
        <v>39534.143379676265</v>
      </c>
      <c r="AT116" s="1">
        <f t="shared" si="120"/>
        <v>15224.72205042645</v>
      </c>
      <c r="AU116" s="1">
        <f t="shared" si="69"/>
        <v>24825.800319449147</v>
      </c>
      <c r="AV116" s="1">
        <f t="shared" si="70"/>
        <v>7906.8286759352532</v>
      </c>
      <c r="AW116" s="1">
        <f t="shared" si="71"/>
        <v>3044.9444100852902</v>
      </c>
      <c r="AX116" s="2">
        <v>0</v>
      </c>
      <c r="AY116" s="2">
        <v>0</v>
      </c>
      <c r="AZ116" s="2">
        <v>0</v>
      </c>
      <c r="BA116" s="2">
        <f t="shared" si="123"/>
        <v>0</v>
      </c>
      <c r="BB116" s="2">
        <f t="shared" si="129"/>
        <v>0</v>
      </c>
      <c r="BC116" s="2">
        <f t="shared" si="124"/>
        <v>0</v>
      </c>
      <c r="BD116" s="2">
        <f t="shared" si="125"/>
        <v>0</v>
      </c>
      <c r="BE116" s="2">
        <f t="shared" si="126"/>
        <v>0</v>
      </c>
      <c r="BF116" s="2">
        <f t="shared" si="127"/>
        <v>0</v>
      </c>
      <c r="BG116" s="2">
        <f t="shared" si="128"/>
        <v>0</v>
      </c>
      <c r="BH116" s="2">
        <f t="shared" si="130"/>
        <v>0</v>
      </c>
      <c r="BI116" s="2">
        <f t="shared" si="131"/>
        <v>0</v>
      </c>
      <c r="BJ116" s="2">
        <f t="shared" si="132"/>
        <v>0</v>
      </c>
      <c r="BK116" s="11">
        <f t="shared" si="133"/>
        <v>4.2041332509180157E-2</v>
      </c>
      <c r="BL116" s="17">
        <f t="shared" si="121"/>
        <v>7.2829757916670942E-2</v>
      </c>
      <c r="BM116" s="17">
        <f t="shared" si="122"/>
        <v>6.8326401896431438E-2</v>
      </c>
      <c r="BN116" s="12">
        <f>(BN$3*temperature!$I226+BN$4*temperature!$I226^2+BN$5*temperature!$I226^6)</f>
        <v>-2.0888356146970786</v>
      </c>
      <c r="BO116" s="12">
        <f>(BO$3*temperature!$I226+BO$4*temperature!$I226^2+BO$5*temperature!$I226^6)</f>
        <v>-3.7412080729488189</v>
      </c>
      <c r="BP116" s="12">
        <f>(BP$3*temperature!$I226+BP$4*temperature!$I226^2+BP$5*temperature!$I226^6)</f>
        <v>-4.7238336980015863</v>
      </c>
      <c r="BQ116" s="12">
        <f>(BQ$3*temperature!$M226+BQ$4*temperature!$M226^2)</f>
        <v>-2.0888513156438009</v>
      </c>
      <c r="BR116" s="12">
        <f>(BR$3*temperature!$M226+BR$4*temperature!$M226^2)</f>
        <v>-3.7412213142932238</v>
      </c>
      <c r="BS116" s="12">
        <f>(BS$3*temperature!$M226+BS$4*temperature!$M226^2)</f>
        <v>-4.7238449565353848</v>
      </c>
      <c r="BT116" s="18">
        <f>BQ116-BN116</f>
        <v>-1.5700946722319031E-5</v>
      </c>
      <c r="BU116" s="18">
        <f>BR116-BO116</f>
        <v>-1.3241344404946176E-5</v>
      </c>
      <c r="BV116" s="18">
        <f>BS116-BP116</f>
        <v>-1.1258533798574888E-5</v>
      </c>
      <c r="BW116" s="18">
        <f>SUMPRODUCT(BT116:BV116,AR116:AT116)/100</f>
        <v>-2.6438360967964595E-2</v>
      </c>
      <c r="BX116" s="18">
        <f>BW116*BL116</f>
        <v>-1.9254994290104235E-3</v>
      </c>
      <c r="BY116" s="18">
        <f>BW116*BM116</f>
        <v>-1.8064380769800749E-3</v>
      </c>
    </row>
    <row r="117" spans="1:77">
      <c r="A117" s="2">
        <f t="shared" si="72"/>
        <v>2071</v>
      </c>
      <c r="B117" s="5">
        <f t="shared" si="73"/>
        <v>1161.4317063919191</v>
      </c>
      <c r="C117" s="5">
        <f t="shared" si="74"/>
        <v>2944.2909276942974</v>
      </c>
      <c r="D117" s="5">
        <f t="shared" si="75"/>
        <v>4310.3418313599414</v>
      </c>
      <c r="E117" s="15">
        <f t="shared" si="76"/>
        <v>1.7979097794337446E-4</v>
      </c>
      <c r="F117" s="15">
        <f t="shared" si="77"/>
        <v>3.542002825188913E-4</v>
      </c>
      <c r="G117" s="15">
        <f t="shared" si="78"/>
        <v>7.2308727710087455E-4</v>
      </c>
      <c r="H117" s="5">
        <f t="shared" si="79"/>
        <v>125501.9181432481</v>
      </c>
      <c r="I117" s="5">
        <f t="shared" si="80"/>
        <v>40144.319037745066</v>
      </c>
      <c r="J117" s="5">
        <f t="shared" si="81"/>
        <v>15447.326801884139</v>
      </c>
      <c r="K117" s="5">
        <f t="shared" si="82"/>
        <v>108057.94043037614</v>
      </c>
      <c r="L117" s="5">
        <f t="shared" si="83"/>
        <v>13634.630552349143</v>
      </c>
      <c r="M117" s="5">
        <f t="shared" si="84"/>
        <v>3583.7823092119829</v>
      </c>
      <c r="N117" s="15">
        <f t="shared" si="85"/>
        <v>1.0878654239737662E-2</v>
      </c>
      <c r="O117" s="15">
        <f t="shared" si="86"/>
        <v>1.507460419306228E-2</v>
      </c>
      <c r="P117" s="15">
        <f t="shared" si="87"/>
        <v>1.3888139051803305E-2</v>
      </c>
      <c r="Q117" s="5">
        <f t="shared" si="88"/>
        <v>9139.5521842915423</v>
      </c>
      <c r="R117" s="5">
        <f t="shared" si="89"/>
        <v>11393.016559169067</v>
      </c>
      <c r="S117" s="5">
        <f t="shared" si="90"/>
        <v>5586.9214850250619</v>
      </c>
      <c r="T117" s="5">
        <f t="shared" si="91"/>
        <v>72.824003963506286</v>
      </c>
      <c r="U117" s="5">
        <f t="shared" si="92"/>
        <v>283.8014651203066</v>
      </c>
      <c r="V117" s="5">
        <f t="shared" si="93"/>
        <v>361.67561913324801</v>
      </c>
      <c r="W117" s="15">
        <f t="shared" si="94"/>
        <v>-1.0734613539272964E-2</v>
      </c>
      <c r="X117" s="15">
        <f t="shared" si="95"/>
        <v>-1.217998157191269E-2</v>
      </c>
      <c r="Y117" s="15">
        <f t="shared" si="96"/>
        <v>-9.7425357312937999E-3</v>
      </c>
      <c r="Z117" s="5">
        <f t="shared" si="115"/>
        <v>16513.425573719196</v>
      </c>
      <c r="AA117" s="5">
        <f t="shared" si="116"/>
        <v>33256.283002348857</v>
      </c>
      <c r="AB117" s="5">
        <f t="shared" si="117"/>
        <v>23655.792237702201</v>
      </c>
      <c r="AC117" s="16">
        <f t="shared" si="100"/>
        <v>1.8071831622226491</v>
      </c>
      <c r="AD117" s="16">
        <f t="shared" si="101"/>
        <v>2.9279561215538221</v>
      </c>
      <c r="AE117" s="16">
        <f t="shared" si="102"/>
        <v>4.2541913052284759</v>
      </c>
      <c r="AF117" s="15">
        <f t="shared" si="103"/>
        <v>-4.0504037456468023E-3</v>
      </c>
      <c r="AG117" s="15">
        <f t="shared" si="104"/>
        <v>2.9673830763510267E-4</v>
      </c>
      <c r="AH117" s="15">
        <f t="shared" si="105"/>
        <v>9.7937136394747881E-3</v>
      </c>
      <c r="AI117" s="1">
        <f t="shared" si="63"/>
        <v>221735.58063350129</v>
      </c>
      <c r="AJ117" s="1">
        <f t="shared" si="64"/>
        <v>68192.434406051427</v>
      </c>
      <c r="AK117" s="1">
        <f t="shared" si="65"/>
        <v>26419.806861403235</v>
      </c>
      <c r="AL117" s="14">
        <f t="shared" si="106"/>
        <v>38.606117525081849</v>
      </c>
      <c r="AM117" s="14">
        <f t="shared" si="107"/>
        <v>7.5553027728696458</v>
      </c>
      <c r="AN117" s="14">
        <f t="shared" si="108"/>
        <v>2.617422084603223</v>
      </c>
      <c r="AO117" s="11">
        <f t="shared" si="109"/>
        <v>1.1170153470640916E-2</v>
      </c>
      <c r="AP117" s="11">
        <f t="shared" si="110"/>
        <v>1.40714472837546E-2</v>
      </c>
      <c r="AQ117" s="11">
        <f t="shared" si="111"/>
        <v>1.2764578141178935E-2</v>
      </c>
      <c r="AR117" s="1">
        <f t="shared" si="118"/>
        <v>125501.9181432481</v>
      </c>
      <c r="AS117" s="1">
        <f t="shared" si="119"/>
        <v>40144.319037745066</v>
      </c>
      <c r="AT117" s="1">
        <f t="shared" si="120"/>
        <v>15447.326801884139</v>
      </c>
      <c r="AU117" s="1">
        <f t="shared" si="69"/>
        <v>25100.383628649623</v>
      </c>
      <c r="AV117" s="1">
        <f t="shared" si="70"/>
        <v>8028.8638075490135</v>
      </c>
      <c r="AW117" s="1">
        <f t="shared" si="71"/>
        <v>3089.4653603768279</v>
      </c>
      <c r="AX117" s="2">
        <v>0</v>
      </c>
      <c r="AY117" s="2">
        <v>0</v>
      </c>
      <c r="AZ117" s="2">
        <v>0</v>
      </c>
      <c r="BA117" s="2">
        <f t="shared" si="123"/>
        <v>0</v>
      </c>
      <c r="BB117" s="2">
        <f t="shared" si="129"/>
        <v>0</v>
      </c>
      <c r="BC117" s="2">
        <f t="shared" si="124"/>
        <v>0</v>
      </c>
      <c r="BD117" s="2">
        <f t="shared" si="125"/>
        <v>0</v>
      </c>
      <c r="BE117" s="2">
        <f t="shared" si="126"/>
        <v>0</v>
      </c>
      <c r="BF117" s="2">
        <f t="shared" si="127"/>
        <v>0</v>
      </c>
      <c r="BG117" s="2">
        <f t="shared" si="128"/>
        <v>0</v>
      </c>
      <c r="BH117" s="2">
        <f t="shared" si="130"/>
        <v>0</v>
      </c>
      <c r="BI117" s="2">
        <f t="shared" si="131"/>
        <v>0</v>
      </c>
      <c r="BJ117" s="2">
        <f t="shared" si="132"/>
        <v>0</v>
      </c>
      <c r="BK117" s="11">
        <f t="shared" si="133"/>
        <v>4.1804913853829201E-2</v>
      </c>
      <c r="BL117" s="17">
        <f t="shared" si="121"/>
        <v>6.9891429106080427E-2</v>
      </c>
      <c r="BM117" s="17">
        <f t="shared" si="122"/>
        <v>6.5072763710887077E-2</v>
      </c>
      <c r="BN117" s="12">
        <f>(BN$3*temperature!$I227+BN$4*temperature!$I227^2+BN$5*temperature!$I227^6)</f>
        <v>-2.3835913092897023</v>
      </c>
      <c r="BO117" s="12">
        <f>(BO$3*temperature!$I227+BO$4*temperature!$I227^2+BO$5*temperature!$I227^6)</f>
        <v>-3.9894093036963429</v>
      </c>
      <c r="BP117" s="12">
        <f>(BP$3*temperature!$I227+BP$4*temperature!$I227^2+BP$5*temperature!$I227^6)</f>
        <v>-4.9345720945671676</v>
      </c>
      <c r="BQ117" s="12">
        <f>(BQ$3*temperature!$M227+BQ$4*temperature!$M227^2)</f>
        <v>-2.3836073108666902</v>
      </c>
      <c r="BR117" s="12">
        <f>(BR$3*temperature!$M227+BR$4*temperature!$M227^2)</f>
        <v>-3.9894227578110488</v>
      </c>
      <c r="BS117" s="12">
        <f>(BS$3*temperature!$M227+BS$4*temperature!$M227^2)</f>
        <v>-4.934583502238719</v>
      </c>
      <c r="BT117" s="18">
        <f>BQ117-BN117</f>
        <v>-1.6001576987889621E-5</v>
      </c>
      <c r="BU117" s="18">
        <f>BR117-BO117</f>
        <v>-1.3454114705879761E-5</v>
      </c>
      <c r="BV117" s="18">
        <f>BS117-BP117</f>
        <v>-1.1407671551388887E-5</v>
      </c>
      <c r="BW117" s="18">
        <f>SUMPRODUCT(BT117:BV117,AR117:AT117)/100</f>
        <v>-2.7245529089231214E-2</v>
      </c>
      <c r="BX117" s="18">
        <f>BW117*BL117</f>
        <v>-1.9042289647976554E-3</v>
      </c>
      <c r="BY117" s="18">
        <f>BW117*BM117</f>
        <v>-1.7729418766016432E-3</v>
      </c>
    </row>
    <row r="118" spans="1:77">
      <c r="A118" s="2">
        <f t="shared" si="72"/>
        <v>2072</v>
      </c>
      <c r="B118" s="5">
        <f t="shared" si="73"/>
        <v>1161.6300805871103</v>
      </c>
      <c r="C118" s="5">
        <f t="shared" si="74"/>
        <v>2945.2816529387837</v>
      </c>
      <c r="D118" s="5">
        <f t="shared" si="75"/>
        <v>4313.3027470312427</v>
      </c>
      <c r="E118" s="15">
        <f t="shared" si="76"/>
        <v>1.7080142904620573E-4</v>
      </c>
      <c r="F118" s="15">
        <f t="shared" si="77"/>
        <v>3.364902683929467E-4</v>
      </c>
      <c r="G118" s="15">
        <f t="shared" si="78"/>
        <v>6.8693291324583075E-4</v>
      </c>
      <c r="H118" s="5">
        <f t="shared" si="79"/>
        <v>126857.33374082306</v>
      </c>
      <c r="I118" s="5">
        <f t="shared" si="80"/>
        <v>40752.591673175099</v>
      </c>
      <c r="J118" s="5">
        <f t="shared" si="81"/>
        <v>15669.05711829022</v>
      </c>
      <c r="K118" s="5">
        <f t="shared" si="82"/>
        <v>109206.30918640373</v>
      </c>
      <c r="L118" s="5">
        <f t="shared" si="83"/>
        <v>13836.568612211473</v>
      </c>
      <c r="M118" s="5">
        <f t="shared" si="84"/>
        <v>3632.7283377163612</v>
      </c>
      <c r="N118" s="15">
        <f t="shared" si="85"/>
        <v>1.0627342622428593E-2</v>
      </c>
      <c r="O118" s="15">
        <f t="shared" si="86"/>
        <v>1.4810673386932205E-2</v>
      </c>
      <c r="P118" s="15">
        <f t="shared" si="87"/>
        <v>1.3657645549107311E-2</v>
      </c>
      <c r="Q118" s="5">
        <f t="shared" si="88"/>
        <v>9139.0898352676722</v>
      </c>
      <c r="R118" s="5">
        <f t="shared" si="89"/>
        <v>11424.775878597487</v>
      </c>
      <c r="S118" s="5">
        <f t="shared" si="90"/>
        <v>5611.9038550066716</v>
      </c>
      <c r="T118" s="5">
        <f t="shared" si="91"/>
        <v>72.042266424575558</v>
      </c>
      <c r="U118" s="5">
        <f t="shared" si="92"/>
        <v>280.34476850505945</v>
      </c>
      <c r="V118" s="5">
        <f t="shared" si="93"/>
        <v>358.15198149070454</v>
      </c>
      <c r="W118" s="15">
        <f t="shared" si="94"/>
        <v>-1.0734613539272964E-2</v>
      </c>
      <c r="X118" s="15">
        <f t="shared" si="95"/>
        <v>-1.217998157191269E-2</v>
      </c>
      <c r="Y118" s="15">
        <f t="shared" si="96"/>
        <v>-9.7425357312937999E-3</v>
      </c>
      <c r="Z118" s="5">
        <f t="shared" si="115"/>
        <v>16449.944927591001</v>
      </c>
      <c r="AA118" s="5">
        <f t="shared" si="116"/>
        <v>33368.151248798611</v>
      </c>
      <c r="AB118" s="5">
        <f t="shared" si="117"/>
        <v>24000.608152906829</v>
      </c>
      <c r="AC118" s="16">
        <f t="shared" si="100"/>
        <v>1.7998633407733127</v>
      </c>
      <c r="AD118" s="16">
        <f t="shared" si="101"/>
        <v>2.9288249582981618</v>
      </c>
      <c r="AE118" s="16">
        <f t="shared" si="102"/>
        <v>4.2958556366394269</v>
      </c>
      <c r="AF118" s="15">
        <f t="shared" si="103"/>
        <v>-4.0504037456468023E-3</v>
      </c>
      <c r="AG118" s="15">
        <f t="shared" si="104"/>
        <v>2.9673830763510267E-4</v>
      </c>
      <c r="AH118" s="15">
        <f t="shared" si="105"/>
        <v>9.7937136394747881E-3</v>
      </c>
      <c r="AI118" s="1">
        <f t="shared" si="63"/>
        <v>224662.40619880077</v>
      </c>
      <c r="AJ118" s="1">
        <f t="shared" si="64"/>
        <v>69402.054772995296</v>
      </c>
      <c r="AK118" s="1">
        <f t="shared" si="65"/>
        <v>26867.291535639739</v>
      </c>
      <c r="AL118" s="14">
        <f t="shared" si="106"/>
        <v>39.033041420166008</v>
      </c>
      <c r="AM118" s="14">
        <f t="shared" si="107"/>
        <v>7.6605536771040734</v>
      </c>
      <c r="AN118" s="14">
        <f t="shared" si="108"/>
        <v>2.6504982704433142</v>
      </c>
      <c r="AO118" s="11">
        <f t="shared" si="109"/>
        <v>1.1058451935934506E-2</v>
      </c>
      <c r="AP118" s="11">
        <f t="shared" si="110"/>
        <v>1.3930732810917055E-2</v>
      </c>
      <c r="AQ118" s="11">
        <f t="shared" si="111"/>
        <v>1.2636932359767145E-2</v>
      </c>
      <c r="AR118" s="1">
        <f t="shared" si="118"/>
        <v>126857.33374082306</v>
      </c>
      <c r="AS118" s="1">
        <f t="shared" si="119"/>
        <v>40752.591673175099</v>
      </c>
      <c r="AT118" s="1">
        <f t="shared" si="120"/>
        <v>15669.05711829022</v>
      </c>
      <c r="AU118" s="1">
        <f t="shared" si="69"/>
        <v>25371.466748164614</v>
      </c>
      <c r="AV118" s="1">
        <f t="shared" si="70"/>
        <v>8150.5183346350204</v>
      </c>
      <c r="AW118" s="1">
        <f t="shared" si="71"/>
        <v>3133.8114236580441</v>
      </c>
      <c r="AX118" s="2">
        <v>0</v>
      </c>
      <c r="AY118" s="2">
        <v>0</v>
      </c>
      <c r="AZ118" s="2">
        <v>0</v>
      </c>
      <c r="BA118" s="2">
        <f t="shared" si="123"/>
        <v>0</v>
      </c>
      <c r="BB118" s="2">
        <f t="shared" si="129"/>
        <v>0</v>
      </c>
      <c r="BC118" s="2">
        <f t="shared" si="124"/>
        <v>0</v>
      </c>
      <c r="BD118" s="2">
        <f t="shared" si="125"/>
        <v>0</v>
      </c>
      <c r="BE118" s="2">
        <f t="shared" si="126"/>
        <v>0</v>
      </c>
      <c r="BF118" s="2">
        <f t="shared" si="127"/>
        <v>0</v>
      </c>
      <c r="BG118" s="2">
        <f t="shared" si="128"/>
        <v>0</v>
      </c>
      <c r="BH118" s="2">
        <f t="shared" si="130"/>
        <v>0</v>
      </c>
      <c r="BI118" s="2">
        <f t="shared" si="131"/>
        <v>0</v>
      </c>
      <c r="BJ118" s="2">
        <f t="shared" si="132"/>
        <v>0</v>
      </c>
      <c r="BK118" s="11">
        <f t="shared" si="133"/>
        <v>4.1569086223385704E-2</v>
      </c>
      <c r="BL118" s="17">
        <f t="shared" si="121"/>
        <v>6.7086868353825574E-2</v>
      </c>
      <c r="BM118" s="17">
        <f t="shared" si="122"/>
        <v>6.1974060677035307E-2</v>
      </c>
      <c r="BN118" s="12">
        <f>(BN$3*temperature!$I228+BN$4*temperature!$I228^2+BN$5*temperature!$I228^6)</f>
        <v>-2.685926151433808</v>
      </c>
      <c r="BO118" s="12">
        <f>(BO$3*temperature!$I228+BO$4*temperature!$I228^2+BO$5*temperature!$I228^6)</f>
        <v>-4.2432406562610936</v>
      </c>
      <c r="BP118" s="12">
        <f>(BP$3*temperature!$I228+BP$4*temperature!$I228^2+BP$5*temperature!$I228^6)</f>
        <v>-5.1495038635934494</v>
      </c>
      <c r="BQ118" s="12">
        <f>(BQ$3*temperature!$M228+BQ$4*temperature!$M228^2)</f>
        <v>-2.6859424470772524</v>
      </c>
      <c r="BR118" s="12">
        <f>(BR$3*temperature!$M228+BR$4*temperature!$M228^2)</f>
        <v>-4.2432543180463203</v>
      </c>
      <c r="BS118" s="12">
        <f>(BS$3*temperature!$M228+BS$4*temperature!$M228^2)</f>
        <v>-5.1495154164062846</v>
      </c>
      <c r="BT118" s="18">
        <f>BQ118-BN118</f>
        <v>-1.629564344440837E-5</v>
      </c>
      <c r="BU118" s="18">
        <f>BR118-BO118</f>
        <v>-1.3661785226659617E-5</v>
      </c>
      <c r="BV118" s="18">
        <f>BS118-BP118</f>
        <v>-1.1552812835269322E-5</v>
      </c>
      <c r="BW118" s="18">
        <f>SUMPRODUCT(BT118:BV118,AR118:AT118)/100</f>
        <v>-2.8049967180101946E-2</v>
      </c>
      <c r="BX118" s="18">
        <f>BW118*BL118</f>
        <v>-1.8817844555406272E-3</v>
      </c>
      <c r="BY118" s="18">
        <f>BW118*BM118</f>
        <v>-1.7383703680084869E-3</v>
      </c>
    </row>
    <row r="119" spans="1:77">
      <c r="A119" s="2">
        <f t="shared" si="72"/>
        <v>2073</v>
      </c>
      <c r="B119" s="5">
        <f t="shared" si="73"/>
        <v>1161.8185682610083</v>
      </c>
      <c r="C119" s="5">
        <f t="shared" si="74"/>
        <v>2946.2231586219796</v>
      </c>
      <c r="D119" s="5">
        <f t="shared" si="75"/>
        <v>4316.117549171885</v>
      </c>
      <c r="E119" s="15">
        <f t="shared" si="76"/>
        <v>1.6226135759389544E-4</v>
      </c>
      <c r="F119" s="15">
        <f t="shared" si="77"/>
        <v>3.1966575497329933E-4</v>
      </c>
      <c r="G119" s="15">
        <f t="shared" si="78"/>
        <v>6.5258626758353923E-4</v>
      </c>
      <c r="H119" s="5">
        <f t="shared" si="79"/>
        <v>128194.54798369271</v>
      </c>
      <c r="I119" s="5">
        <f t="shared" si="80"/>
        <v>41358.700014697744</v>
      </c>
      <c r="J119" s="5">
        <f t="shared" si="81"/>
        <v>15889.841157180224</v>
      </c>
      <c r="K119" s="5">
        <f t="shared" si="82"/>
        <v>110339.55859009233</v>
      </c>
      <c r="L119" s="5">
        <f t="shared" si="83"/>
        <v>14037.870788457933</v>
      </c>
      <c r="M119" s="5">
        <f t="shared" si="84"/>
        <v>3681.5126038976719</v>
      </c>
      <c r="N119" s="15">
        <f t="shared" si="85"/>
        <v>1.0377142237764536E-2</v>
      </c>
      <c r="O119" s="15">
        <f t="shared" si="86"/>
        <v>1.4548561994539577E-2</v>
      </c>
      <c r="P119" s="15">
        <f t="shared" si="87"/>
        <v>1.3429098365218772E-2</v>
      </c>
      <c r="Q119" s="5">
        <f t="shared" si="88"/>
        <v>9136.2870534000831</v>
      </c>
      <c r="R119" s="5">
        <f t="shared" si="89"/>
        <v>11453.472007650573</v>
      </c>
      <c r="S119" s="5">
        <f t="shared" si="90"/>
        <v>5635.5335385701947</v>
      </c>
      <c r="T119" s="5">
        <f t="shared" si="91"/>
        <v>71.268920536014406</v>
      </c>
      <c r="U119" s="5">
        <f t="shared" si="92"/>
        <v>276.93017439088567</v>
      </c>
      <c r="V119" s="5">
        <f t="shared" si="93"/>
        <v>354.6626730137977</v>
      </c>
      <c r="W119" s="15">
        <f t="shared" si="94"/>
        <v>-1.0734613539272964E-2</v>
      </c>
      <c r="X119" s="15">
        <f t="shared" si="95"/>
        <v>-1.217998157191269E-2</v>
      </c>
      <c r="Y119" s="15">
        <f t="shared" si="96"/>
        <v>-9.7425357312937999E-3</v>
      </c>
      <c r="Z119" s="5">
        <f t="shared" si="115"/>
        <v>16382.487214586368</v>
      </c>
      <c r="AA119" s="5">
        <f t="shared" si="116"/>
        <v>33471.097946781403</v>
      </c>
      <c r="AB119" s="5">
        <f t="shared" si="117"/>
        <v>24344.034958993467</v>
      </c>
      <c r="AC119" s="16">
        <f t="shared" si="100"/>
        <v>1.792573167556192</v>
      </c>
      <c r="AD119" s="16">
        <f t="shared" si="101"/>
        <v>2.9296940528596465</v>
      </c>
      <c r="AE119" s="16">
        <f t="shared" si="102"/>
        <v>4.3379280165811975</v>
      </c>
      <c r="AF119" s="15">
        <f t="shared" si="103"/>
        <v>-4.0504037456468023E-3</v>
      </c>
      <c r="AG119" s="15">
        <f t="shared" si="104"/>
        <v>2.9673830763510267E-4</v>
      </c>
      <c r="AH119" s="15">
        <f t="shared" si="105"/>
        <v>9.7937136394747881E-3</v>
      </c>
      <c r="AI119" s="1">
        <f t="shared" si="63"/>
        <v>227567.63232708533</v>
      </c>
      <c r="AJ119" s="1">
        <f t="shared" si="64"/>
        <v>70612.367630330788</v>
      </c>
      <c r="AK119" s="1">
        <f t="shared" si="65"/>
        <v>27314.373805733809</v>
      </c>
      <c r="AL119" s="14">
        <f t="shared" si="106"/>
        <v>39.460369982499671</v>
      </c>
      <c r="AM119" s="14">
        <f t="shared" si="107"/>
        <v>7.7662036322989048</v>
      </c>
      <c r="AN119" s="14">
        <f t="shared" si="108"/>
        <v>2.6836574961329536</v>
      </c>
      <c r="AO119" s="11">
        <f t="shared" si="109"/>
        <v>1.094786741657516E-2</v>
      </c>
      <c r="AP119" s="11">
        <f t="shared" si="110"/>
        <v>1.3791425482807885E-2</v>
      </c>
      <c r="AQ119" s="11">
        <f t="shared" si="111"/>
        <v>1.2510563036169473E-2</v>
      </c>
      <c r="AR119" s="1">
        <f t="shared" si="118"/>
        <v>128194.54798369271</v>
      </c>
      <c r="AS119" s="1">
        <f t="shared" si="119"/>
        <v>41358.700014697744</v>
      </c>
      <c r="AT119" s="1">
        <f t="shared" si="120"/>
        <v>15889.841157180224</v>
      </c>
      <c r="AU119" s="1">
        <f t="shared" si="69"/>
        <v>25638.909596738544</v>
      </c>
      <c r="AV119" s="1">
        <f t="shared" si="70"/>
        <v>8271.7400029395485</v>
      </c>
      <c r="AW119" s="1">
        <f t="shared" si="71"/>
        <v>3177.9682314360452</v>
      </c>
      <c r="AX119" s="2">
        <v>0</v>
      </c>
      <c r="AY119" s="2">
        <v>0</v>
      </c>
      <c r="AZ119" s="2">
        <v>0</v>
      </c>
      <c r="BA119" s="2">
        <f t="shared" si="123"/>
        <v>0</v>
      </c>
      <c r="BB119" s="2">
        <f t="shared" si="129"/>
        <v>0</v>
      </c>
      <c r="BC119" s="2">
        <f t="shared" si="124"/>
        <v>0</v>
      </c>
      <c r="BD119" s="2">
        <f t="shared" si="125"/>
        <v>0</v>
      </c>
      <c r="BE119" s="2">
        <f t="shared" si="126"/>
        <v>0</v>
      </c>
      <c r="BF119" s="2">
        <f t="shared" si="127"/>
        <v>0</v>
      </c>
      <c r="BG119" s="2">
        <f t="shared" si="128"/>
        <v>0</v>
      </c>
      <c r="BH119" s="2">
        <f t="shared" si="130"/>
        <v>0</v>
      </c>
      <c r="BI119" s="2">
        <f t="shared" si="131"/>
        <v>0</v>
      </c>
      <c r="BJ119" s="2">
        <f t="shared" si="132"/>
        <v>0</v>
      </c>
      <c r="BK119" s="11">
        <f t="shared" si="133"/>
        <v>4.1333917514674495E-2</v>
      </c>
      <c r="BL119" s="17">
        <f t="shared" si="121"/>
        <v>6.4409427316122772E-2</v>
      </c>
      <c r="BM119" s="17">
        <f t="shared" si="122"/>
        <v>5.9022914930509811E-2</v>
      </c>
      <c r="BN119" s="12">
        <f>(BN$3*temperature!$I229+BN$4*temperature!$I229^2+BN$5*temperature!$I229^6)</f>
        <v>-2.9957859348386542</v>
      </c>
      <c r="BO119" s="12">
        <f>(BO$3*temperature!$I229+BO$4*temperature!$I229^2+BO$5*temperature!$I229^6)</f>
        <v>-4.502654633831094</v>
      </c>
      <c r="BP119" s="12">
        <f>(BP$3*temperature!$I229+BP$4*temperature!$I229^2+BP$5*temperature!$I229^6)</f>
        <v>-5.3685872316961092</v>
      </c>
      <c r="BQ119" s="12">
        <f>(BQ$3*temperature!$M229+BQ$4*temperature!$M229^2)</f>
        <v>-2.9958025179352177</v>
      </c>
      <c r="BR119" s="12">
        <f>(BR$3*temperature!$M229+BR$4*temperature!$M229^2)</f>
        <v>-4.5026684981730156</v>
      </c>
      <c r="BS119" s="12">
        <f>(BS$3*temperature!$M229+BS$4*temperature!$M229^2)</f>
        <v>-5.3685989256634059</v>
      </c>
      <c r="BT119" s="18">
        <f>BQ119-BN119</f>
        <v>-1.6583096563493882E-5</v>
      </c>
      <c r="BU119" s="18">
        <f>BR119-BO119</f>
        <v>-1.3864341921632217E-5</v>
      </c>
      <c r="BV119" s="18">
        <f>BS119-BP119</f>
        <v>-1.1693967296722008E-5</v>
      </c>
      <c r="BW119" s="18">
        <f>SUMPRODUCT(BT119:BV119,AR119:AT119)/100</f>
        <v>-2.8850890094071841E-2</v>
      </c>
      <c r="BX119" s="18">
        <f>BW119*BL119</f>
        <v>-1.8582693085195667E-3</v>
      </c>
      <c r="BY119" s="18">
        <f>BW119*BM119</f>
        <v>-1.7028636316918904E-3</v>
      </c>
    </row>
    <row r="120" spans="1:77">
      <c r="A120" s="2">
        <f t="shared" si="72"/>
        <v>2074</v>
      </c>
      <c r="B120" s="5">
        <f t="shared" si="73"/>
        <v>1161.9976606062639</v>
      </c>
      <c r="C120" s="5">
        <f t="shared" si="74"/>
        <v>2947.1178749397845</v>
      </c>
      <c r="D120" s="5">
        <f t="shared" si="75"/>
        <v>4318.7933562616581</v>
      </c>
      <c r="E120" s="15">
        <f t="shared" si="76"/>
        <v>1.5414828971420066E-4</v>
      </c>
      <c r="F120" s="15">
        <f t="shared" si="77"/>
        <v>3.0368246722463436E-4</v>
      </c>
      <c r="G120" s="15">
        <f t="shared" si="78"/>
        <v>6.1995695420436229E-4</v>
      </c>
      <c r="H120" s="5">
        <f t="shared" si="79"/>
        <v>129512.87467379165</v>
      </c>
      <c r="I120" s="5">
        <f t="shared" si="80"/>
        <v>41962.384546573434</v>
      </c>
      <c r="J120" s="5">
        <f t="shared" si="81"/>
        <v>16109.607983716023</v>
      </c>
      <c r="K120" s="5">
        <f t="shared" si="82"/>
        <v>111457.0872769393</v>
      </c>
      <c r="L120" s="5">
        <f t="shared" si="83"/>
        <v>14238.447977731737</v>
      </c>
      <c r="M120" s="5">
        <f t="shared" si="84"/>
        <v>3730.1178025476261</v>
      </c>
      <c r="N120" s="15">
        <f t="shared" si="85"/>
        <v>1.0128087343529657E-2</v>
      </c>
      <c r="O120" s="15">
        <f t="shared" si="86"/>
        <v>1.4288291457898339E-2</v>
      </c>
      <c r="P120" s="15">
        <f t="shared" si="87"/>
        <v>1.3202507740567082E-2</v>
      </c>
      <c r="Q120" s="5">
        <f t="shared" si="88"/>
        <v>9131.1596844698743</v>
      </c>
      <c r="R120" s="5">
        <f t="shared" si="89"/>
        <v>11479.111161757608</v>
      </c>
      <c r="S120" s="5">
        <f t="shared" si="90"/>
        <v>5657.8128785040299</v>
      </c>
      <c r="T120" s="5">
        <f t="shared" si="91"/>
        <v>70.50387621669914</v>
      </c>
      <c r="U120" s="5">
        <f t="shared" si="92"/>
        <v>273.55716997009813</v>
      </c>
      <c r="V120" s="5">
        <f t="shared" si="93"/>
        <v>351.20735924940459</v>
      </c>
      <c r="W120" s="15">
        <f t="shared" si="94"/>
        <v>-1.0734613539272964E-2</v>
      </c>
      <c r="X120" s="15">
        <f t="shared" si="95"/>
        <v>-1.217998157191269E-2</v>
      </c>
      <c r="Y120" s="15">
        <f t="shared" si="96"/>
        <v>-9.7425357312937999E-3</v>
      </c>
      <c r="Z120" s="5">
        <f t="shared" si="115"/>
        <v>16311.1276854434</v>
      </c>
      <c r="AA120" s="5">
        <f t="shared" si="116"/>
        <v>33565.125929417984</v>
      </c>
      <c r="AB120" s="5">
        <f t="shared" si="117"/>
        <v>24685.961226078372</v>
      </c>
      <c r="AC120" s="16">
        <f t="shared" si="100"/>
        <v>1.7853125224839765</v>
      </c>
      <c r="AD120" s="16">
        <f t="shared" si="101"/>
        <v>2.9305634053147807</v>
      </c>
      <c r="AE120" s="16">
        <f t="shared" si="102"/>
        <v>4.3804124413642489</v>
      </c>
      <c r="AF120" s="15">
        <f t="shared" si="103"/>
        <v>-4.0504037456468023E-3</v>
      </c>
      <c r="AG120" s="15">
        <f t="shared" si="104"/>
        <v>2.9673830763510267E-4</v>
      </c>
      <c r="AH120" s="15">
        <f t="shared" si="105"/>
        <v>9.7937136394747881E-3</v>
      </c>
      <c r="AI120" s="1">
        <f t="shared" si="63"/>
        <v>230449.77869111535</v>
      </c>
      <c r="AJ120" s="1">
        <f t="shared" si="64"/>
        <v>71822.870870237253</v>
      </c>
      <c r="AK120" s="1">
        <f t="shared" si="65"/>
        <v>27760.904656596475</v>
      </c>
      <c r="AL120" s="14">
        <f t="shared" si="106"/>
        <v>39.888056812289307</v>
      </c>
      <c r="AM120" s="14">
        <f t="shared" si="107"/>
        <v>7.8722395807912759</v>
      </c>
      <c r="AN120" s="14">
        <f t="shared" si="108"/>
        <v>2.7168958217430852</v>
      </c>
      <c r="AO120" s="11">
        <f t="shared" si="109"/>
        <v>1.0838388742409407E-2</v>
      </c>
      <c r="AP120" s="11">
        <f t="shared" si="110"/>
        <v>1.3653511227979807E-2</v>
      </c>
      <c r="AQ120" s="11">
        <f t="shared" si="111"/>
        <v>1.2385457405807777E-2</v>
      </c>
      <c r="AR120" s="1">
        <f t="shared" si="118"/>
        <v>129512.87467379165</v>
      </c>
      <c r="AS120" s="1">
        <f t="shared" si="119"/>
        <v>41962.384546573434</v>
      </c>
      <c r="AT120" s="1">
        <f t="shared" si="120"/>
        <v>16109.607983716023</v>
      </c>
      <c r="AU120" s="1">
        <f t="shared" si="69"/>
        <v>25902.574934758333</v>
      </c>
      <c r="AV120" s="1">
        <f t="shared" si="70"/>
        <v>8392.4769093146879</v>
      </c>
      <c r="AW120" s="1">
        <f t="shared" si="71"/>
        <v>3221.9215967432046</v>
      </c>
      <c r="AX120" s="2">
        <v>0</v>
      </c>
      <c r="AY120" s="2">
        <v>0</v>
      </c>
      <c r="AZ120" s="2">
        <v>0</v>
      </c>
      <c r="BA120" s="2">
        <f t="shared" si="123"/>
        <v>0</v>
      </c>
      <c r="BB120" s="2">
        <f t="shared" si="129"/>
        <v>0</v>
      </c>
      <c r="BC120" s="2">
        <f t="shared" si="124"/>
        <v>0</v>
      </c>
      <c r="BD120" s="2">
        <f t="shared" si="125"/>
        <v>0</v>
      </c>
      <c r="BE120" s="2">
        <f t="shared" si="126"/>
        <v>0</v>
      </c>
      <c r="BF120" s="2">
        <f t="shared" si="127"/>
        <v>0</v>
      </c>
      <c r="BG120" s="2">
        <f t="shared" si="128"/>
        <v>0</v>
      </c>
      <c r="BH120" s="2">
        <f t="shared" si="130"/>
        <v>0</v>
      </c>
      <c r="BI120" s="2">
        <f t="shared" si="131"/>
        <v>0</v>
      </c>
      <c r="BJ120" s="2">
        <f t="shared" si="132"/>
        <v>0</v>
      </c>
      <c r="BK120" s="11">
        <f t="shared" si="133"/>
        <v>4.1099473593138008E-2</v>
      </c>
      <c r="BL120" s="17">
        <f t="shared" si="121"/>
        <v>6.1852808434250499E-2</v>
      </c>
      <c r="BM120" s="17">
        <f t="shared" si="122"/>
        <v>5.6212299933818863E-2</v>
      </c>
      <c r="BN120" s="12">
        <f>(BN$3*temperature!$I230+BN$4*temperature!$I230^2+BN$5*temperature!$I230^6)</f>
        <v>-3.3131103674492799</v>
      </c>
      <c r="BO120" s="12">
        <f>(BO$3*temperature!$I230+BO$4*temperature!$I230^2+BO$5*temperature!$I230^6)</f>
        <v>-4.7675993411549111</v>
      </c>
      <c r="BP120" s="12">
        <f>(BP$3*temperature!$I230+BP$4*temperature!$I230^2+BP$5*temperature!$I230^6)</f>
        <v>-5.5917772577300209</v>
      </c>
      <c r="BQ120" s="12">
        <f>(BQ$3*temperature!$M230+BQ$4*temperature!$M230^2)</f>
        <v>-3.3131272313482114</v>
      </c>
      <c r="BR120" s="12">
        <f>(BR$3*temperature!$M230+BR$4*temperature!$M230^2)</f>
        <v>-4.7676134029333799</v>
      </c>
      <c r="BS120" s="12">
        <f>(BS$3*temperature!$M230+BS$4*temperature!$M230^2)</f>
        <v>-5.5917890888792634</v>
      </c>
      <c r="BT120" s="18">
        <f>BQ120-BN120</f>
        <v>-1.6863898931518406E-5</v>
      </c>
      <c r="BU120" s="18">
        <f>BR120-BO120</f>
        <v>-1.4061778468743569E-5</v>
      </c>
      <c r="BV120" s="18">
        <f>BS120-BP120</f>
        <v>-1.183114924252493E-5</v>
      </c>
      <c r="BW120" s="18">
        <f>SUMPRODUCT(BT120:BV120,AR120:AT120)/100</f>
        <v>-2.9647529606372923E-2</v>
      </c>
      <c r="BX120" s="18">
        <f>BW120*BL120</f>
        <v>-1.8337829692917544E-3</v>
      </c>
      <c r="BY120" s="18">
        <f>BW120*BM120</f>
        <v>-1.6665558265302094E-3</v>
      </c>
    </row>
    <row r="121" spans="1:77">
      <c r="A121" s="2">
        <f t="shared" si="72"/>
        <v>2075</v>
      </c>
      <c r="B121" s="5">
        <f t="shared" si="73"/>
        <v>1162.1678245606965</v>
      </c>
      <c r="C121" s="5">
        <f t="shared" si="74"/>
        <v>2947.9681135658748</v>
      </c>
      <c r="D121" s="5">
        <f t="shared" si="75"/>
        <v>4321.3369489378947</v>
      </c>
      <c r="E121" s="15">
        <f t="shared" si="76"/>
        <v>1.4644087522849061E-4</v>
      </c>
      <c r="F121" s="15">
        <f t="shared" si="77"/>
        <v>2.8849834386340264E-4</v>
      </c>
      <c r="G121" s="15">
        <f t="shared" si="78"/>
        <v>5.8895910649414413E-4</v>
      </c>
      <c r="H121" s="5">
        <f t="shared" si="79"/>
        <v>130811.64268670818</v>
      </c>
      <c r="I121" s="5">
        <f t="shared" si="80"/>
        <v>42563.387820233263</v>
      </c>
      <c r="J121" s="5">
        <f t="shared" si="81"/>
        <v>16328.287638548794</v>
      </c>
      <c r="K121" s="5">
        <f t="shared" si="82"/>
        <v>112558.30691763941</v>
      </c>
      <c r="L121" s="5">
        <f t="shared" si="83"/>
        <v>14438.211737897127</v>
      </c>
      <c r="M121" s="5">
        <f t="shared" si="84"/>
        <v>3778.526838218896</v>
      </c>
      <c r="N121" s="15">
        <f t="shared" si="85"/>
        <v>9.8802119058063465E-3</v>
      </c>
      <c r="O121" s="15">
        <f t="shared" si="86"/>
        <v>1.4029883065753479E-2</v>
      </c>
      <c r="P121" s="15">
        <f t="shared" si="87"/>
        <v>1.2977883872248519E-2</v>
      </c>
      <c r="Q121" s="5">
        <f t="shared" si="88"/>
        <v>9123.7254442921894</v>
      </c>
      <c r="R121" s="5">
        <f t="shared" si="89"/>
        <v>11501.702058428285</v>
      </c>
      <c r="S121" s="5">
        <f t="shared" si="90"/>
        <v>5678.745093174738</v>
      </c>
      <c r="T121" s="5">
        <f t="shared" si="91"/>
        <v>69.747044352492139</v>
      </c>
      <c r="U121" s="5">
        <f t="shared" si="92"/>
        <v>270.22524868099777</v>
      </c>
      <c r="V121" s="5">
        <f t="shared" si="93"/>
        <v>347.78570900282392</v>
      </c>
      <c r="W121" s="15">
        <f t="shared" si="94"/>
        <v>-1.0734613539272964E-2</v>
      </c>
      <c r="X121" s="15">
        <f t="shared" si="95"/>
        <v>-1.217998157191269E-2</v>
      </c>
      <c r="Y121" s="15">
        <f t="shared" si="96"/>
        <v>-9.7425357312937999E-3</v>
      </c>
      <c r="Z121" s="5">
        <f t="shared" si="115"/>
        <v>16235.944154029561</v>
      </c>
      <c r="AA121" s="5">
        <f t="shared" si="116"/>
        <v>33650.24545092685</v>
      </c>
      <c r="AB121" s="5">
        <f t="shared" si="117"/>
        <v>25026.276954009183</v>
      </c>
      <c r="AC121" s="16">
        <f t="shared" si="100"/>
        <v>1.7780812859557573</v>
      </c>
      <c r="AD121" s="16">
        <f t="shared" si="101"/>
        <v>2.9314330157400912</v>
      </c>
      <c r="AE121" s="16">
        <f t="shared" si="102"/>
        <v>4.423312946437763</v>
      </c>
      <c r="AF121" s="15">
        <f t="shared" si="103"/>
        <v>-4.0504037456468023E-3</v>
      </c>
      <c r="AG121" s="15">
        <f t="shared" si="104"/>
        <v>2.9673830763510267E-4</v>
      </c>
      <c r="AH121" s="15">
        <f t="shared" si="105"/>
        <v>9.7937136394747881E-3</v>
      </c>
      <c r="AI121" s="1">
        <f t="shared" ref="AI121:AI184" si="134">(1-$AI$5)*AI120+AU120</f>
        <v>233307.37575676217</v>
      </c>
      <c r="AJ121" s="1">
        <f t="shared" ref="AJ121:AJ184" si="135">(1-$AI$5)*AJ120+AV120</f>
        <v>73033.060692528219</v>
      </c>
      <c r="AK121" s="1">
        <f t="shared" ref="AK121:AK184" si="136">(1-$AI$5)*AK120+AW120</f>
        <v>28206.735787680031</v>
      </c>
      <c r="AL121" s="14">
        <f t="shared" si="106"/>
        <v>40.316055855541094</v>
      </c>
      <c r="AM121" s="14">
        <f t="shared" si="107"/>
        <v>7.978648455181899</v>
      </c>
      <c r="AN121" s="14">
        <f t="shared" si="108"/>
        <v>2.7502093192445392</v>
      </c>
      <c r="AO121" s="11">
        <f t="shared" si="109"/>
        <v>1.0730004854985313E-2</v>
      </c>
      <c r="AP121" s="11">
        <f t="shared" si="110"/>
        <v>1.3516976115700009E-2</v>
      </c>
      <c r="AQ121" s="11">
        <f t="shared" si="111"/>
        <v>1.2261602831749699E-2</v>
      </c>
      <c r="AR121" s="1">
        <f t="shared" si="118"/>
        <v>130811.64268670818</v>
      </c>
      <c r="AS121" s="1">
        <f t="shared" si="119"/>
        <v>42563.387820233263</v>
      </c>
      <c r="AT121" s="1">
        <f t="shared" si="120"/>
        <v>16328.287638548794</v>
      </c>
      <c r="AU121" s="1">
        <f t="shared" ref="AU121:AU184" si="137">$AU$5*AR121</f>
        <v>26162.328537341637</v>
      </c>
      <c r="AV121" s="1">
        <f t="shared" ref="AV121:AV184" si="138">$AU$5*AS121</f>
        <v>8512.6775640466531</v>
      </c>
      <c r="AW121" s="1">
        <f t="shared" ref="AW121:AW184" si="139">$AU$5*AT121</f>
        <v>3265.6575277097591</v>
      </c>
      <c r="AX121" s="2">
        <v>0</v>
      </c>
      <c r="AY121" s="2">
        <v>0</v>
      </c>
      <c r="AZ121" s="2">
        <v>0</v>
      </c>
      <c r="BA121" s="2">
        <f t="shared" si="123"/>
        <v>0</v>
      </c>
      <c r="BB121" s="2">
        <f t="shared" si="129"/>
        <v>0</v>
      </c>
      <c r="BC121" s="2">
        <f t="shared" si="124"/>
        <v>0</v>
      </c>
      <c r="BD121" s="2">
        <f t="shared" si="125"/>
        <v>0</v>
      </c>
      <c r="BE121" s="2">
        <f t="shared" si="126"/>
        <v>0</v>
      </c>
      <c r="BF121" s="2">
        <f t="shared" si="127"/>
        <v>0</v>
      </c>
      <c r="BG121" s="2">
        <f t="shared" si="128"/>
        <v>0</v>
      </c>
      <c r="BH121" s="2">
        <f t="shared" si="130"/>
        <v>0</v>
      </c>
      <c r="BI121" s="2">
        <f t="shared" si="131"/>
        <v>0</v>
      </c>
      <c r="BJ121" s="2">
        <f t="shared" si="132"/>
        <v>0</v>
      </c>
      <c r="BK121" s="11">
        <f t="shared" si="133"/>
        <v>4.0865818318392283E-2</v>
      </c>
      <c r="BL121" s="17">
        <f t="shared" si="121"/>
        <v>5.941104572916401E-2</v>
      </c>
      <c r="BM121" s="17">
        <f t="shared" si="122"/>
        <v>5.3535523746494153E-2</v>
      </c>
      <c r="BN121" s="12">
        <f>(BN$3*temperature!$I231+BN$4*temperature!$I231^2+BN$5*temperature!$I231^6)</f>
        <v>-3.6378332213125084</v>
      </c>
      <c r="BO121" s="12">
        <f>(BO$3*temperature!$I231+BO$4*temperature!$I231^2+BO$5*temperature!$I231^6)</f>
        <v>-5.0380185994607434</v>
      </c>
      <c r="BP121" s="12">
        <f>(BP$3*temperature!$I231+BP$4*temperature!$I231^2+BP$5*temperature!$I231^6)</f>
        <v>-5.8190259215605318</v>
      </c>
      <c r="BQ121" s="12">
        <f>(BQ$3*temperature!$M231+BQ$4*temperature!$M231^2)</f>
        <v>-3.637850359337083</v>
      </c>
      <c r="BR121" s="12">
        <f>(BR$3*temperature!$M231+BR$4*temperature!$M231^2)</f>
        <v>-5.0380328535566079</v>
      </c>
      <c r="BS121" s="12">
        <f>(BS$3*temperature!$M231+BS$4*temperature!$M231^2)</f>
        <v>-5.8190378859378935</v>
      </c>
      <c r="BT121" s="18">
        <f>BQ121-BN121</f>
        <v>-1.7138024574592237E-5</v>
      </c>
      <c r="BU121" s="18">
        <f>BR121-BO121</f>
        <v>-1.4254095864529859E-5</v>
      </c>
      <c r="BV121" s="18">
        <f>BS121-BP121</f>
        <v>-1.1964377361728395E-5</v>
      </c>
      <c r="BW121" s="18">
        <f>SUMPRODUCT(BT121:BV121,AR121:AT121)/100</f>
        <v>-3.0439135522947938E-2</v>
      </c>
      <c r="BX121" s="18">
        <f>BW121*BL121</f>
        <v>-1.8084208725100805E-3</v>
      </c>
      <c r="BY121" s="18">
        <f>BW121*BM121</f>
        <v>-1.629575062611533E-3</v>
      </c>
    </row>
    <row r="122" spans="1:77">
      <c r="A122" s="2">
        <f t="shared" ref="A122:A185" si="140">1+A121</f>
        <v>2076</v>
      </c>
      <c r="B122" s="5">
        <f t="shared" ref="B122:B185" si="141">B121*(1+E122)</f>
        <v>1162.3295039904181</v>
      </c>
      <c r="C122" s="5">
        <f t="shared" ref="C122:C185" si="142">C121*(1+F122)</f>
        <v>2948.7760732884744</v>
      </c>
      <c r="D122" s="5">
        <f t="shared" ref="D122:D185" si="143">D121*(1+G122)</f>
        <v>4323.7547851487852</v>
      </c>
      <c r="E122" s="15">
        <f t="shared" ref="E122:E185" si="144">E121*$E$5</f>
        <v>1.3911883146706607E-4</v>
      </c>
      <c r="F122" s="15">
        <f t="shared" ref="F122:F185" si="145">F121*$E$5</f>
        <v>2.7407342667023251E-4</v>
      </c>
      <c r="G122" s="15">
        <f t="shared" ref="G122:G185" si="146">G121*$E$5</f>
        <v>5.5951115116943694E-4</v>
      </c>
      <c r="H122" s="5">
        <f t="shared" ref="H122:H185" si="147">AR122</f>
        <v>132090.1968034335</v>
      </c>
      <c r="I122" s="5">
        <f t="shared" ref="I122:I185" si="148">AS122</f>
        <v>43161.454760780623</v>
      </c>
      <c r="J122" s="5">
        <f t="shared" ref="J122:J185" si="149">AT122</f>
        <v>16545.811204280169</v>
      </c>
      <c r="K122" s="5">
        <f t="shared" ref="K122:K185" si="150">H122/B122*1000</f>
        <v>113642.64294242884</v>
      </c>
      <c r="L122" s="5">
        <f t="shared" ref="L122:L185" si="151">I122/C122*1000</f>
        <v>14637.074395631194</v>
      </c>
      <c r="M122" s="5">
        <f t="shared" ref="M122:M185" si="152">J122/D122*1000</f>
        <v>3826.7228430973128</v>
      </c>
      <c r="N122" s="15">
        <f t="shared" ref="N122:N185" si="153">K122/K121-1</f>
        <v>9.6335495307589003E-3</v>
      </c>
      <c r="O122" s="15">
        <f t="shared" ref="O122:O185" si="154">L122/L121-1</f>
        <v>1.3773357902218342E-2</v>
      </c>
      <c r="P122" s="15">
        <f t="shared" ref="P122:P185" si="155">M122/M121-1</f>
        <v>1.2755236879866905E-2</v>
      </c>
      <c r="Q122" s="5">
        <f t="shared" ref="Q122:Q185" si="156">T122*H122/1000</f>
        <v>9114.0038851540467</v>
      </c>
      <c r="R122" s="5">
        <f t="shared" ref="R122:R185" si="157">U122*I122/1000</f>
        <v>11521.255886271865</v>
      </c>
      <c r="S122" s="5">
        <f t="shared" ref="S122:S185" si="158">V122*J122/1000</f>
        <v>5698.3342654336157</v>
      </c>
      <c r="T122" s="5">
        <f t="shared" ref="T122:T185" si="159">T121*(1+W122)</f>
        <v>68.998336785861611</v>
      </c>
      <c r="U122" s="5">
        <f t="shared" ref="U122:U185" si="160">U121*(1+X122)</f>
        <v>266.93391013179769</v>
      </c>
      <c r="V122" s="5">
        <f t="shared" ref="V122:V185" si="161">V121*(1+Y122)</f>
        <v>344.39739430603055</v>
      </c>
      <c r="W122" s="15">
        <f t="shared" ref="W122:W185" si="162">T$5-1</f>
        <v>-1.0734613539272964E-2</v>
      </c>
      <c r="X122" s="15">
        <f t="shared" ref="X122:X185" si="163">U$5-1</f>
        <v>-1.217998157191269E-2</v>
      </c>
      <c r="Y122" s="15">
        <f t="shared" ref="Y122:Y185" si="164">V$5-1</f>
        <v>-9.7425357312937999E-3</v>
      </c>
      <c r="Z122" s="5">
        <f t="shared" si="115"/>
        <v>16157.01688268322</v>
      </c>
      <c r="AA122" s="5">
        <f t="shared" si="116"/>
        <v>33726.474119277824</v>
      </c>
      <c r="AB122" s="5">
        <f t="shared" si="117"/>
        <v>25364.873677471307</v>
      </c>
      <c r="AC122" s="16">
        <f t="shared" ref="AC122:AC185" si="165">AC121*(1+AF122)</f>
        <v>1.7708793388550577</v>
      </c>
      <c r="AD122" s="16">
        <f t="shared" ref="AD122:AD185" si="166">AD121*(1+AG122)</f>
        <v>2.9323028842121275</v>
      </c>
      <c r="AE122" s="16">
        <f t="shared" ref="AE122:AE185" si="167">AE121*(1+AH122)</f>
        <v>4.4666336067729562</v>
      </c>
      <c r="AF122" s="15">
        <f t="shared" ref="AF122:AF185" si="168">AC$5-1</f>
        <v>-4.0504037456468023E-3</v>
      </c>
      <c r="AG122" s="15">
        <f t="shared" ref="AG122:AG185" si="169">AD$5-1</f>
        <v>2.9673830763510267E-4</v>
      </c>
      <c r="AH122" s="15">
        <f t="shared" ref="AH122:AH185" si="170">AE$5-1</f>
        <v>9.7937136394747881E-3</v>
      </c>
      <c r="AI122" s="1">
        <f t="shared" si="134"/>
        <v>236138.9667184276</v>
      </c>
      <c r="AJ122" s="1">
        <f t="shared" si="135"/>
        <v>74242.432187322047</v>
      </c>
      <c r="AK122" s="1">
        <f t="shared" si="136"/>
        <v>28651.719736621788</v>
      </c>
      <c r="AL122" s="14">
        <f t="shared" ref="AL122:AL185" si="171">AL121*(1+AO122)</f>
        <v>40.744321415854273</v>
      </c>
      <c r="AM122" s="14">
        <f t="shared" ref="AM122:AM185" si="172">AM121*(1+AP122)</f>
        <v>8.0854171837801161</v>
      </c>
      <c r="AN122" s="14">
        <f t="shared" ref="AN122:AN185" si="173">AN121*(1+AQ122)</f>
        <v>2.7835940738775249</v>
      </c>
      <c r="AO122" s="11">
        <f t="shared" ref="AO122:AO185" si="174">AO$5*AO121</f>
        <v>1.062270480643546E-2</v>
      </c>
      <c r="AP122" s="11">
        <f t="shared" ref="AP122:AP185" si="175">AP$5*AP121</f>
        <v>1.3381806354543009E-2</v>
      </c>
      <c r="AQ122" s="11">
        <f t="shared" ref="AQ122:AQ185" si="176">AQ$5*AQ121</f>
        <v>1.2138986803432202E-2</v>
      </c>
      <c r="AR122" s="1">
        <f t="shared" si="118"/>
        <v>132090.1968034335</v>
      </c>
      <c r="AS122" s="1">
        <f t="shared" si="119"/>
        <v>43161.454760780623</v>
      </c>
      <c r="AT122" s="1">
        <f t="shared" si="120"/>
        <v>16545.811204280169</v>
      </c>
      <c r="AU122" s="1">
        <f t="shared" si="137"/>
        <v>26418.0393606867</v>
      </c>
      <c r="AV122" s="1">
        <f t="shared" si="138"/>
        <v>8632.2909521561251</v>
      </c>
      <c r="AW122" s="1">
        <f t="shared" si="139"/>
        <v>3309.1622408560343</v>
      </c>
      <c r="AX122" s="2">
        <v>0</v>
      </c>
      <c r="AY122" s="2">
        <v>0</v>
      </c>
      <c r="AZ122" s="2">
        <v>0</v>
      </c>
      <c r="BA122" s="2">
        <f t="shared" si="123"/>
        <v>0</v>
      </c>
      <c r="BB122" s="2">
        <f t="shared" si="129"/>
        <v>0</v>
      </c>
      <c r="BC122" s="2">
        <f t="shared" si="124"/>
        <v>0</v>
      </c>
      <c r="BD122" s="2">
        <f t="shared" si="125"/>
        <v>0</v>
      </c>
      <c r="BE122" s="2">
        <f t="shared" si="126"/>
        <v>0</v>
      </c>
      <c r="BF122" s="2">
        <f t="shared" si="127"/>
        <v>0</v>
      </c>
      <c r="BG122" s="2">
        <f t="shared" si="128"/>
        <v>0</v>
      </c>
      <c r="BH122" s="2">
        <f t="shared" si="130"/>
        <v>0</v>
      </c>
      <c r="BI122" s="2">
        <f t="shared" si="131"/>
        <v>0</v>
      </c>
      <c r="BJ122" s="2">
        <f t="shared" si="132"/>
        <v>0</v>
      </c>
      <c r="BK122" s="11">
        <f t="shared" si="133"/>
        <v>4.0633013569711024E-2</v>
      </c>
      <c r="BL122" s="17">
        <f t="shared" si="121"/>
        <v>5.7078486663293099E-2</v>
      </c>
      <c r="BM122" s="17">
        <f t="shared" si="122"/>
        <v>5.0986213091899192E-2</v>
      </c>
      <c r="BN122" s="12">
        <f>(BN$3*temperature!$I232+BN$4*temperature!$I232^2+BN$5*temperature!$I232^6)</f>
        <v>-3.9698824898917451</v>
      </c>
      <c r="BO122" s="12">
        <f>(BO$3*temperature!$I232+BO$4*temperature!$I232^2+BO$5*temperature!$I232^6)</f>
        <v>-5.3138520666085487</v>
      </c>
      <c r="BP122" s="12">
        <f>(BP$3*temperature!$I232+BP$4*temperature!$I232^2+BP$5*temperature!$I232^6)</f>
        <v>-6.0502822164666705</v>
      </c>
      <c r="BQ122" s="12">
        <f>(BQ$3*temperature!$M232+BQ$4*temperature!$M232^2)</f>
        <v>-3.969899895350089</v>
      </c>
      <c r="BR122" s="12">
        <f>(BR$3*temperature!$M232+BR$4*temperature!$M232^2)</f>
        <v>-5.3138665079105518</v>
      </c>
      <c r="BS122" s="12">
        <f>(BS$3*temperature!$M232+BS$4*temperature!$M232^2)</f>
        <v>-6.0502943101411484</v>
      </c>
      <c r="BT122" s="18">
        <f>BQ122-BN122</f>
        <v>-1.7405458343944247E-5</v>
      </c>
      <c r="BU122" s="18">
        <f>BR122-BO122</f>
        <v>-1.4441302003120882E-5</v>
      </c>
      <c r="BV122" s="18">
        <f>BS122-BP122</f>
        <v>-1.2093674477853256E-5</v>
      </c>
      <c r="BW122" s="18">
        <f>SUMPRODUCT(BT122:BV122,AR122:AT122)/100</f>
        <v>-3.1224976758766135E-2</v>
      </c>
      <c r="BX122" s="18">
        <f>BW122*BL122</f>
        <v>-1.7822744194868699E-3</v>
      </c>
      <c r="BY122" s="18">
        <f>BW122*BM122</f>
        <v>-1.5920433188120499E-3</v>
      </c>
    </row>
    <row r="123" spans="1:77">
      <c r="A123" s="2">
        <f t="shared" si="140"/>
        <v>2077</v>
      </c>
      <c r="B123" s="5">
        <f t="shared" si="141"/>
        <v>1162.4831208166743</v>
      </c>
      <c r="C123" s="5">
        <f t="shared" si="142"/>
        <v>2949.5438453932193</v>
      </c>
      <c r="D123" s="5">
        <f t="shared" si="143"/>
        <v>4326.0530147151367</v>
      </c>
      <c r="E123" s="15">
        <f t="shared" si="144"/>
        <v>1.3216288989371277E-4</v>
      </c>
      <c r="F123" s="15">
        <f t="shared" si="145"/>
        <v>2.6036975533672089E-4</v>
      </c>
      <c r="G123" s="15">
        <f t="shared" si="146"/>
        <v>5.3153559361096504E-4</v>
      </c>
      <c r="H123" s="5">
        <f t="shared" si="147"/>
        <v>133347.89850679584</v>
      </c>
      <c r="I123" s="5">
        <f t="shared" si="148"/>
        <v>43756.332967650123</v>
      </c>
      <c r="J123" s="5">
        <f t="shared" si="149"/>
        <v>16762.110870338136</v>
      </c>
      <c r="K123" s="5">
        <f t="shared" si="150"/>
        <v>114709.53523446906</v>
      </c>
      <c r="L123" s="5">
        <f t="shared" si="151"/>
        <v>14834.949151880377</v>
      </c>
      <c r="M123" s="5">
        <f t="shared" si="152"/>
        <v>3874.6891943583573</v>
      </c>
      <c r="N123" s="15">
        <f t="shared" si="153"/>
        <v>9.3881334014795925E-3</v>
      </c>
      <c r="O123" s="15">
        <f t="shared" si="154"/>
        <v>1.351873679812976E-2</v>
      </c>
      <c r="P123" s="15">
        <f t="shared" si="155"/>
        <v>1.2534576771758399E-2</v>
      </c>
      <c r="Q123" s="5">
        <f t="shared" si="156"/>
        <v>9102.0163588315918</v>
      </c>
      <c r="R123" s="5">
        <f t="shared" si="157"/>
        <v>11537.786269870319</v>
      </c>
      <c r="S123" s="5">
        <f t="shared" si="158"/>
        <v>5716.5853305060273</v>
      </c>
      <c r="T123" s="5">
        <f t="shared" si="159"/>
        <v>68.257666305612787</v>
      </c>
      <c r="U123" s="5">
        <f t="shared" si="160"/>
        <v>263.68266002547381</v>
      </c>
      <c r="V123" s="5">
        <f t="shared" si="161"/>
        <v>341.04209038623958</v>
      </c>
      <c r="W123" s="15">
        <f t="shared" si="162"/>
        <v>-1.0734613539272964E-2</v>
      </c>
      <c r="X123" s="15">
        <f t="shared" si="163"/>
        <v>-1.217998157191269E-2</v>
      </c>
      <c r="Y123" s="15">
        <f t="shared" si="164"/>
        <v>-9.7425357312937999E-3</v>
      </c>
      <c r="Z123" s="5">
        <f t="shared" si="115"/>
        <v>16074.428463332981</v>
      </c>
      <c r="AA123" s="5">
        <f t="shared" si="116"/>
        <v>33793.836816219242</v>
      </c>
      <c r="AB123" s="5">
        <f t="shared" si="117"/>
        <v>25701.644568888853</v>
      </c>
      <c r="AC123" s="16">
        <f t="shared" si="165"/>
        <v>1.7637065625478705</v>
      </c>
      <c r="AD123" s="16">
        <f t="shared" si="166"/>
        <v>2.9331730108074621</v>
      </c>
      <c r="AE123" s="16">
        <f t="shared" si="167"/>
        <v>4.510378537250145</v>
      </c>
      <c r="AF123" s="15">
        <f t="shared" si="168"/>
        <v>-4.0504037456468023E-3</v>
      </c>
      <c r="AG123" s="15">
        <f t="shared" si="169"/>
        <v>2.9673830763510267E-4</v>
      </c>
      <c r="AH123" s="15">
        <f t="shared" si="170"/>
        <v>9.7937136394747881E-3</v>
      </c>
      <c r="AI123" s="1">
        <f t="shared" si="134"/>
        <v>238943.10940727155</v>
      </c>
      <c r="AJ123" s="1">
        <f t="shared" si="135"/>
        <v>75450.479920745973</v>
      </c>
      <c r="AK123" s="1">
        <f t="shared" si="136"/>
        <v>29095.710003815642</v>
      </c>
      <c r="AL123" s="14">
        <f t="shared" si="171"/>
        <v>41.172808165804028</v>
      </c>
      <c r="AM123" s="14">
        <f t="shared" si="172"/>
        <v>8.1925326959586648</v>
      </c>
      <c r="AN123" s="14">
        <f t="shared" si="173"/>
        <v>2.8170461854891471</v>
      </c>
      <c r="AO123" s="11">
        <f t="shared" si="174"/>
        <v>1.0516477758371105E-2</v>
      </c>
      <c r="AP123" s="11">
        <f t="shared" si="175"/>
        <v>1.3247988290997579E-2</v>
      </c>
      <c r="AQ123" s="11">
        <f t="shared" si="176"/>
        <v>1.2017596935397879E-2</v>
      </c>
      <c r="AR123" s="1">
        <f t="shared" si="118"/>
        <v>133347.89850679584</v>
      </c>
      <c r="AS123" s="1">
        <f t="shared" si="119"/>
        <v>43756.332967650123</v>
      </c>
      <c r="AT123" s="1">
        <f t="shared" si="120"/>
        <v>16762.110870338136</v>
      </c>
      <c r="AU123" s="1">
        <f t="shared" si="137"/>
        <v>26669.579701359169</v>
      </c>
      <c r="AV123" s="1">
        <f t="shared" si="138"/>
        <v>8751.2665935300247</v>
      </c>
      <c r="AW123" s="1">
        <f t="shared" si="139"/>
        <v>3352.4221740676276</v>
      </c>
      <c r="AX123" s="2">
        <v>0</v>
      </c>
      <c r="AY123" s="2">
        <v>0</v>
      </c>
      <c r="AZ123" s="2">
        <v>0</v>
      </c>
      <c r="BA123" s="2">
        <f t="shared" si="123"/>
        <v>0</v>
      </c>
      <c r="BB123" s="2">
        <f t="shared" si="129"/>
        <v>0</v>
      </c>
      <c r="BC123" s="2">
        <f t="shared" si="124"/>
        <v>0</v>
      </c>
      <c r="BD123" s="2">
        <f t="shared" si="125"/>
        <v>0</v>
      </c>
      <c r="BE123" s="2">
        <f t="shared" si="126"/>
        <v>0</v>
      </c>
      <c r="BF123" s="2">
        <f t="shared" si="127"/>
        <v>0</v>
      </c>
      <c r="BG123" s="2">
        <f t="shared" si="128"/>
        <v>0</v>
      </c>
      <c r="BH123" s="2">
        <f t="shared" si="130"/>
        <v>0</v>
      </c>
      <c r="BI123" s="2">
        <f t="shared" si="131"/>
        <v>0</v>
      </c>
      <c r="BJ123" s="2">
        <f t="shared" si="132"/>
        <v>0</v>
      </c>
      <c r="BK123" s="11">
        <f t="shared" si="133"/>
        <v>4.0401119271512992E-2</v>
      </c>
      <c r="BL123" s="17">
        <f t="shared" si="121"/>
        <v>5.4849775010976494E-2</v>
      </c>
      <c r="BM123" s="17">
        <f t="shared" si="122"/>
        <v>4.8558298182761132E-2</v>
      </c>
      <c r="BN123" s="12">
        <f>(BN$3*temperature!$I233+BN$4*temperature!$I233^2+BN$5*temperature!$I233^6)</f>
        <v>-4.3091805522651647</v>
      </c>
      <c r="BO123" s="12">
        <f>(BO$3*temperature!$I233+BO$4*temperature!$I233^2+BO$5*temperature!$I233^6)</f>
        <v>-5.5950353620649018</v>
      </c>
      <c r="BP123" s="12">
        <f>(BP$3*temperature!$I233+BP$4*temperature!$I233^2+BP$5*temperature!$I233^6)</f>
        <v>-6.2854922448792943</v>
      </c>
      <c r="BQ123" s="12">
        <f>(BQ$3*temperature!$M233+BQ$4*temperature!$M233^2)</f>
        <v>-4.3091982184604944</v>
      </c>
      <c r="BR123" s="12">
        <f>(BR$3*temperature!$M233+BR$4*temperature!$M233^2)</f>
        <v>-5.5950499854762139</v>
      </c>
      <c r="BS123" s="12">
        <f>(BS$3*temperature!$M233+BS$4*temperature!$M233^2)</f>
        <v>-6.2855044639466193</v>
      </c>
      <c r="BT123" s="18">
        <f>BQ123-BN123</f>
        <v>-1.7666195329724133E-5</v>
      </c>
      <c r="BU123" s="18">
        <f>BR123-BO123</f>
        <v>-1.4623411312086887E-5</v>
      </c>
      <c r="BV123" s="18">
        <f>BS123-BP123</f>
        <v>-1.2219067325069943E-5</v>
      </c>
      <c r="BW123" s="18">
        <f>SUMPRODUCT(BT123:BV123,AR123:AT123)/100</f>
        <v>-3.200434237558808E-2</v>
      </c>
      <c r="BX123" s="18">
        <f>BW123*BL123</f>
        <v>-1.7554309786752672E-3</v>
      </c>
      <c r="BY123" s="18">
        <f>BW123*BM123</f>
        <v>-1.5540764002169838E-3</v>
      </c>
    </row>
    <row r="124" spans="1:77">
      <c r="A124" s="2">
        <f t="shared" si="140"/>
        <v>2078</v>
      </c>
      <c r="B124" s="5">
        <f t="shared" si="141"/>
        <v>1162.6290760889392</v>
      </c>
      <c r="C124" s="5">
        <f t="shared" si="142"/>
        <v>2950.27341880213</v>
      </c>
      <c r="D124" s="5">
        <f t="shared" si="143"/>
        <v>4328.2374933144465</v>
      </c>
      <c r="E124" s="15">
        <f t="shared" si="144"/>
        <v>1.2555474539902711E-4</v>
      </c>
      <c r="F124" s="15">
        <f t="shared" si="145"/>
        <v>2.4735126756988485E-4</v>
      </c>
      <c r="G124" s="15">
        <f t="shared" si="146"/>
        <v>5.0495881393041678E-4</v>
      </c>
      <c r="H124" s="5">
        <f t="shared" si="147"/>
        <v>134584.12674108677</v>
      </c>
      <c r="I124" s="5">
        <f t="shared" si="148"/>
        <v>44347.773008748794</v>
      </c>
      <c r="J124" s="5">
        <f t="shared" si="149"/>
        <v>16977.119996094283</v>
      </c>
      <c r="K124" s="5">
        <f t="shared" si="150"/>
        <v>115758.43879100725</v>
      </c>
      <c r="L124" s="5">
        <f t="shared" si="151"/>
        <v>15031.750184955697</v>
      </c>
      <c r="M124" s="5">
        <f t="shared" si="152"/>
        <v>3922.4095309736958</v>
      </c>
      <c r="N124" s="15">
        <f t="shared" si="153"/>
        <v>9.1439962196186997E-3</v>
      </c>
      <c r="O124" s="15">
        <f t="shared" si="154"/>
        <v>1.3266040285037084E-2</v>
      </c>
      <c r="P124" s="15">
        <f t="shared" si="155"/>
        <v>1.2315913411795831E-2</v>
      </c>
      <c r="Q124" s="5">
        <f t="shared" si="156"/>
        <v>9087.7859763427077</v>
      </c>
      <c r="R124" s="5">
        <f t="shared" si="157"/>
        <v>11551.309230632629</v>
      </c>
      <c r="S124" s="5">
        <f t="shared" si="158"/>
        <v>5733.5040628696406</v>
      </c>
      <c r="T124" s="5">
        <f t="shared" si="159"/>
        <v>67.524946636729382</v>
      </c>
      <c r="U124" s="5">
        <f t="shared" si="160"/>
        <v>260.47101008553062</v>
      </c>
      <c r="V124" s="5">
        <f t="shared" si="161"/>
        <v>337.71947563477653</v>
      </c>
      <c r="W124" s="15">
        <f t="shared" si="162"/>
        <v>-1.0734613539272964E-2</v>
      </c>
      <c r="X124" s="15">
        <f t="shared" si="163"/>
        <v>-1.217998157191269E-2</v>
      </c>
      <c r="Y124" s="15">
        <f t="shared" si="164"/>
        <v>-9.7425357312937999E-3</v>
      </c>
      <c r="Z124" s="5">
        <f t="shared" si="115"/>
        <v>15988.263694807838</v>
      </c>
      <c r="AA124" s="5">
        <f t="shared" si="116"/>
        <v>33852.365604988408</v>
      </c>
      <c r="AB124" s="5">
        <f t="shared" si="117"/>
        <v>26036.484538835834</v>
      </c>
      <c r="AC124" s="16">
        <f t="shared" si="165"/>
        <v>1.7565628388807049</v>
      </c>
      <c r="AD124" s="16">
        <f t="shared" si="166"/>
        <v>2.9340433956026901</v>
      </c>
      <c r="AE124" s="16">
        <f t="shared" si="167"/>
        <v>4.5545518930496058</v>
      </c>
      <c r="AF124" s="15">
        <f t="shared" si="168"/>
        <v>-4.0504037456468023E-3</v>
      </c>
      <c r="AG124" s="15">
        <f t="shared" si="169"/>
        <v>2.9673830763510267E-4</v>
      </c>
      <c r="AH124" s="15">
        <f t="shared" si="170"/>
        <v>9.7937136394747881E-3</v>
      </c>
      <c r="AI124" s="1">
        <f t="shared" si="134"/>
        <v>241718.37816790357</v>
      </c>
      <c r="AJ124" s="1">
        <f t="shared" si="135"/>
        <v>76656.69852220139</v>
      </c>
      <c r="AK124" s="1">
        <f t="shared" si="136"/>
        <v>29538.56117750171</v>
      </c>
      <c r="AL124" s="14">
        <f t="shared" si="171"/>
        <v>41.601471157916137</v>
      </c>
      <c r="AM124" s="14">
        <f t="shared" si="172"/>
        <v>8.2999819274160433</v>
      </c>
      <c r="AN124" s="14">
        <f t="shared" si="173"/>
        <v>2.8505617698386994</v>
      </c>
      <c r="AO124" s="11">
        <f t="shared" si="174"/>
        <v>1.0411312980787395E-2</v>
      </c>
      <c r="AP124" s="11">
        <f t="shared" si="175"/>
        <v>1.3115508408087603E-2</v>
      </c>
      <c r="AQ124" s="11">
        <f t="shared" si="176"/>
        <v>1.18974209660439E-2</v>
      </c>
      <c r="AR124" s="1">
        <f t="shared" si="118"/>
        <v>134584.12674108677</v>
      </c>
      <c r="AS124" s="1">
        <f t="shared" si="119"/>
        <v>44347.773008748794</v>
      </c>
      <c r="AT124" s="1">
        <f t="shared" si="120"/>
        <v>16977.119996094283</v>
      </c>
      <c r="AU124" s="1">
        <f t="shared" si="137"/>
        <v>26916.825348217357</v>
      </c>
      <c r="AV124" s="1">
        <f t="shared" si="138"/>
        <v>8869.55460174976</v>
      </c>
      <c r="AW124" s="1">
        <f t="shared" si="139"/>
        <v>3395.4239992188568</v>
      </c>
      <c r="AX124" s="2">
        <v>0</v>
      </c>
      <c r="AY124" s="2">
        <v>0</v>
      </c>
      <c r="AZ124" s="2">
        <v>0</v>
      </c>
      <c r="BA124" s="2">
        <f t="shared" si="123"/>
        <v>0</v>
      </c>
      <c r="BB124" s="2">
        <f t="shared" si="129"/>
        <v>0</v>
      </c>
      <c r="BC124" s="2">
        <f t="shared" si="124"/>
        <v>0</v>
      </c>
      <c r="BD124" s="2">
        <f t="shared" si="125"/>
        <v>0</v>
      </c>
      <c r="BE124" s="2">
        <f t="shared" si="126"/>
        <v>0</v>
      </c>
      <c r="BF124" s="2">
        <f t="shared" si="127"/>
        <v>0</v>
      </c>
      <c r="BG124" s="2">
        <f t="shared" si="128"/>
        <v>0</v>
      </c>
      <c r="BH124" s="2">
        <f t="shared" si="130"/>
        <v>0</v>
      </c>
      <c r="BI124" s="2">
        <f t="shared" si="131"/>
        <v>0</v>
      </c>
      <c r="BJ124" s="2">
        <f t="shared" si="132"/>
        <v>0</v>
      </c>
      <c r="BK124" s="11">
        <f t="shared" si="133"/>
        <v>4.0170193418846062E-2</v>
      </c>
      <c r="BL124" s="17">
        <f t="shared" si="121"/>
        <v>5.2719834682014001E-2</v>
      </c>
      <c r="BM124" s="17">
        <f t="shared" si="122"/>
        <v>4.6245998269296318E-2</v>
      </c>
      <c r="BN124" s="12">
        <f>(BN$3*temperature!$I234+BN$4*temperature!$I234^2+BN$5*temperature!$I234^6)</f>
        <v>-4.6556443436453918</v>
      </c>
      <c r="BO124" s="12">
        <f>(BO$3*temperature!$I234+BO$4*temperature!$I234^2+BO$5*temperature!$I234^6)</f>
        <v>-5.8815001962927784</v>
      </c>
      <c r="BP124" s="12">
        <f>(BP$3*temperature!$I234+BP$4*temperature!$I234^2+BP$5*temperature!$I234^6)</f>
        <v>-6.5245993171589287</v>
      </c>
      <c r="BQ124" s="12">
        <f>(BQ$3*temperature!$M234+BQ$4*temperature!$M234^2)</f>
        <v>-4.6556622638856773</v>
      </c>
      <c r="BR124" s="12">
        <f>(BR$3*temperature!$M234+BR$4*temperature!$M234^2)</f>
        <v>-5.8815149967371454</v>
      </c>
      <c r="BS124" s="12">
        <f>(BS$3*temperature!$M234+BS$4*temperature!$M234^2)</f>
        <v>-6.5246116577452389</v>
      </c>
      <c r="BT124" s="18">
        <f>BQ124-BN124</f>
        <v>-1.7920240285462796E-5</v>
      </c>
      <c r="BU124" s="18">
        <f>BR124-BO124</f>
        <v>-1.4800444366969145E-5</v>
      </c>
      <c r="BV124" s="18">
        <f>BS124-BP124</f>
        <v>-1.2340586310166657E-5</v>
      </c>
      <c r="BW124" s="18">
        <f>SUMPRODUCT(BT124:BV124,AR124:AT124)/100</f>
        <v>-3.2776542516342738E-2</v>
      </c>
      <c r="BX124" s="18">
        <f>BW124*BL124</f>
        <v>-1.7279739029095924E-3</v>
      </c>
      <c r="BY124" s="18">
        <f>BW124*BM124</f>
        <v>-1.5157839284843035E-3</v>
      </c>
    </row>
    <row r="125" spans="1:77">
      <c r="A125" s="2">
        <f t="shared" si="140"/>
        <v>2079</v>
      </c>
      <c r="B125" s="5">
        <f t="shared" si="141"/>
        <v>1162.767751006699</v>
      </c>
      <c r="C125" s="5">
        <f t="shared" si="142"/>
        <v>2950.9666849784571</v>
      </c>
      <c r="D125" s="5">
        <f t="shared" si="143"/>
        <v>4330.3137959019286</v>
      </c>
      <c r="E125" s="15">
        <f t="shared" si="144"/>
        <v>1.1927700812907576E-4</v>
      </c>
      <c r="F125" s="15">
        <f t="shared" si="145"/>
        <v>2.3498370419139061E-4</v>
      </c>
      <c r="G125" s="15">
        <f t="shared" si="146"/>
        <v>4.7971087323389595E-4</v>
      </c>
      <c r="H125" s="5">
        <f t="shared" si="147"/>
        <v>135798.27863352472</v>
      </c>
      <c r="I125" s="5">
        <f t="shared" si="148"/>
        <v>44935.528707437421</v>
      </c>
      <c r="J125" s="5">
        <f t="shared" si="149"/>
        <v>17190.773172058769</v>
      </c>
      <c r="K125" s="5">
        <f t="shared" si="150"/>
        <v>116788.82435116862</v>
      </c>
      <c r="L125" s="5">
        <f t="shared" si="151"/>
        <v>15227.392751052173</v>
      </c>
      <c r="M125" s="5">
        <f t="shared" si="152"/>
        <v>3969.8677699356504</v>
      </c>
      <c r="N125" s="15">
        <f t="shared" si="153"/>
        <v>8.9011701515915309E-3</v>
      </c>
      <c r="O125" s="15">
        <f t="shared" si="154"/>
        <v>1.301528855184686E-2</v>
      </c>
      <c r="P125" s="15">
        <f t="shared" si="155"/>
        <v>1.2099256486910903E-2</v>
      </c>
      <c r="Q125" s="5">
        <f t="shared" si="156"/>
        <v>9071.3375645983524</v>
      </c>
      <c r="R125" s="5">
        <f t="shared" si="157"/>
        <v>11561.843143770286</v>
      </c>
      <c r="S125" s="5">
        <f t="shared" si="158"/>
        <v>5749.0970621332435</v>
      </c>
      <c r="T125" s="5">
        <f t="shared" si="159"/>
        <v>66.800092430324057</v>
      </c>
      <c r="U125" s="5">
        <f t="shared" si="160"/>
        <v>257.29847798267139</v>
      </c>
      <c r="V125" s="5">
        <f t="shared" si="161"/>
        <v>334.42923157625091</v>
      </c>
      <c r="W125" s="15">
        <f t="shared" si="162"/>
        <v>-1.0734613539272964E-2</v>
      </c>
      <c r="X125" s="15">
        <f t="shared" si="163"/>
        <v>-1.217998157191269E-2</v>
      </c>
      <c r="Y125" s="15">
        <f t="shared" si="164"/>
        <v>-9.7425357312937999E-3</v>
      </c>
      <c r="Z125" s="5">
        <f t="shared" si="115"/>
        <v>15898.609456753524</v>
      </c>
      <c r="AA125" s="5">
        <f t="shared" si="116"/>
        <v>33902.099626053219</v>
      </c>
      <c r="AB125" s="5">
        <f t="shared" si="117"/>
        <v>26369.290333689125</v>
      </c>
      <c r="AC125" s="16">
        <f t="shared" si="165"/>
        <v>1.7494480501786385</v>
      </c>
      <c r="AD125" s="16">
        <f t="shared" si="166"/>
        <v>2.934914038674429</v>
      </c>
      <c r="AE125" s="16">
        <f t="shared" si="167"/>
        <v>4.5991578700462616</v>
      </c>
      <c r="AF125" s="15">
        <f t="shared" si="168"/>
        <v>-4.0504037456468023E-3</v>
      </c>
      <c r="AG125" s="15">
        <f t="shared" si="169"/>
        <v>2.9673830763510267E-4</v>
      </c>
      <c r="AH125" s="15">
        <f t="shared" si="170"/>
        <v>9.7937136394747881E-3</v>
      </c>
      <c r="AI125" s="1">
        <f t="shared" si="134"/>
        <v>244463.36569933058</v>
      </c>
      <c r="AJ125" s="1">
        <f t="shared" si="135"/>
        <v>77860.583271731011</v>
      </c>
      <c r="AK125" s="1">
        <f t="shared" si="136"/>
        <v>29980.129058970397</v>
      </c>
      <c r="AL125" s="14">
        <f t="shared" si="171"/>
        <v>42.030265835235539</v>
      </c>
      <c r="AM125" s="14">
        <f t="shared" si="172"/>
        <v>8.4077518253444836</v>
      </c>
      <c r="AN125" s="14">
        <f t="shared" si="173"/>
        <v>2.8841369598705269</v>
      </c>
      <c r="AO125" s="11">
        <f t="shared" si="174"/>
        <v>1.0307199850979521E-2</v>
      </c>
      <c r="AP125" s="11">
        <f t="shared" si="175"/>
        <v>1.2984353324006727E-2</v>
      </c>
      <c r="AQ125" s="11">
        <f t="shared" si="176"/>
        <v>1.1778446756383461E-2</v>
      </c>
      <c r="AR125" s="1">
        <f t="shared" si="118"/>
        <v>135798.27863352472</v>
      </c>
      <c r="AS125" s="1">
        <f t="shared" si="119"/>
        <v>44935.528707437421</v>
      </c>
      <c r="AT125" s="1">
        <f t="shared" si="120"/>
        <v>17190.773172058769</v>
      </c>
      <c r="AU125" s="1">
        <f t="shared" si="137"/>
        <v>27159.655726704947</v>
      </c>
      <c r="AV125" s="1">
        <f t="shared" si="138"/>
        <v>8987.1057414874849</v>
      </c>
      <c r="AW125" s="1">
        <f t="shared" si="139"/>
        <v>3438.1546344117542</v>
      </c>
      <c r="AX125" s="2">
        <v>0</v>
      </c>
      <c r="AY125" s="2">
        <v>0</v>
      </c>
      <c r="AZ125" s="2">
        <v>0</v>
      </c>
      <c r="BA125" s="2">
        <f t="shared" si="123"/>
        <v>0</v>
      </c>
      <c r="BB125" s="2">
        <f t="shared" si="129"/>
        <v>0</v>
      </c>
      <c r="BC125" s="2">
        <f t="shared" si="124"/>
        <v>0</v>
      </c>
      <c r="BD125" s="2">
        <f t="shared" si="125"/>
        <v>0</v>
      </c>
      <c r="BE125" s="2">
        <f t="shared" si="126"/>
        <v>0</v>
      </c>
      <c r="BF125" s="2">
        <f t="shared" si="127"/>
        <v>0</v>
      </c>
      <c r="BG125" s="2">
        <f t="shared" si="128"/>
        <v>0</v>
      </c>
      <c r="BH125" s="2">
        <f t="shared" si="130"/>
        <v>0</v>
      </c>
      <c r="BI125" s="2">
        <f t="shared" si="131"/>
        <v>0</v>
      </c>
      <c r="BJ125" s="2">
        <f t="shared" si="132"/>
        <v>0</v>
      </c>
      <c r="BK125" s="11">
        <f t="shared" si="133"/>
        <v>3.9940292102894154E-2</v>
      </c>
      <c r="BL125" s="17">
        <f t="shared" si="121"/>
        <v>5.0683854445716908E-2</v>
      </c>
      <c r="BM125" s="17">
        <f t="shared" si="122"/>
        <v>4.4043807875520299E-2</v>
      </c>
      <c r="BN125" s="12">
        <f>(BN$3*temperature!$I235+BN$4*temperature!$I235^2+BN$5*temperature!$I235^6)</f>
        <v>-5.009185531663757</v>
      </c>
      <c r="BO125" s="12">
        <f>(BO$3*temperature!$I235+BO$4*temperature!$I235^2+BO$5*temperature!$I235^6)</f>
        <v>-6.1731745041520742</v>
      </c>
      <c r="BP125" s="12">
        <f>(BP$3*temperature!$I235+BP$4*temperature!$I235^2+BP$5*temperature!$I235^6)</f>
        <v>-6.7675440531206474</v>
      </c>
      <c r="BQ125" s="12">
        <f>(BQ$3*temperature!$M235+BQ$4*temperature!$M235^2)</f>
        <v>-5.0092036992707918</v>
      </c>
      <c r="BR125" s="12">
        <f>(BR$3*temperature!$M235+BR$4*temperature!$M235^2)</f>
        <v>-6.1731894765795801</v>
      </c>
      <c r="BS125" s="12">
        <f>(BS$3*temperature!$M235+BS$4*temperature!$M235^2)</f>
        <v>-6.7675565113859149</v>
      </c>
      <c r="BT125" s="18">
        <f>BQ125-BN125</f>
        <v>-1.8167607034769162E-5</v>
      </c>
      <c r="BU125" s="18">
        <f>BR125-BO125</f>
        <v>-1.4972427505810515E-5</v>
      </c>
      <c r="BV125" s="18">
        <f>BS125-BP125</f>
        <v>-1.2458265267412116E-5</v>
      </c>
      <c r="BW125" s="18">
        <f>SUMPRODUCT(BT125:BV125,AR125:AT125)/100</f>
        <v>-3.35409092054876E-2</v>
      </c>
      <c r="BX125" s="18">
        <f>BW125*BL125</f>
        <v>-1.6999825601479398E-3</v>
      </c>
      <c r="BY125" s="18">
        <f>BW125*BM125</f>
        <v>-1.477269361016766E-3</v>
      </c>
    </row>
    <row r="126" spans="1:77">
      <c r="A126" s="2">
        <f t="shared" si="140"/>
        <v>2080</v>
      </c>
      <c r="B126" s="5">
        <f t="shared" si="141"/>
        <v>1162.8995078922637</v>
      </c>
      <c r="C126" s="5">
        <f t="shared" si="142"/>
        <v>2951.6254426069099</v>
      </c>
      <c r="D126" s="5">
        <f t="shared" si="143"/>
        <v>4332.2872295837178</v>
      </c>
      <c r="E126" s="15">
        <f t="shared" si="144"/>
        <v>1.1331315772262197E-4</v>
      </c>
      <c r="F126" s="15">
        <f t="shared" si="145"/>
        <v>2.2323451898182106E-4</v>
      </c>
      <c r="G126" s="15">
        <f t="shared" si="146"/>
        <v>4.557253295722011E-4</v>
      </c>
      <c r="H126" s="5">
        <f t="shared" si="147"/>
        <v>136989.77017633745</v>
      </c>
      <c r="I126" s="5">
        <f t="shared" si="148"/>
        <v>45519.357421742185</v>
      </c>
      <c r="J126" s="5">
        <f t="shared" si="149"/>
        <v>17403.006279000962</v>
      </c>
      <c r="K126" s="5">
        <f t="shared" si="150"/>
        <v>117800.17898935151</v>
      </c>
      <c r="L126" s="5">
        <f t="shared" si="151"/>
        <v>15421.793281988705</v>
      </c>
      <c r="M126" s="5">
        <f t="shared" si="152"/>
        <v>4017.0481218700697</v>
      </c>
      <c r="N126" s="15">
        <f t="shared" si="153"/>
        <v>8.6596867791208787E-3</v>
      </c>
      <c r="O126" s="15">
        <f t="shared" si="154"/>
        <v>1.2766501404063213E-2</v>
      </c>
      <c r="P126" s="15">
        <f t="shared" si="155"/>
        <v>1.1884615475538762E-2</v>
      </c>
      <c r="Q126" s="5">
        <f t="shared" si="156"/>
        <v>9052.6976201224097</v>
      </c>
      <c r="R126" s="5">
        <f t="shared" si="157"/>
        <v>11569.408691545004</v>
      </c>
      <c r="S126" s="5">
        <f t="shared" si="158"/>
        <v>5763.3717379335349</v>
      </c>
      <c r="T126" s="5">
        <f t="shared" si="159"/>
        <v>66.083019253696818</v>
      </c>
      <c r="U126" s="5">
        <f t="shared" si="160"/>
        <v>254.16458726236127</v>
      </c>
      <c r="V126" s="5">
        <f t="shared" si="161"/>
        <v>331.17104283803013</v>
      </c>
      <c r="W126" s="15">
        <f t="shared" si="162"/>
        <v>-1.0734613539272964E-2</v>
      </c>
      <c r="X126" s="15">
        <f t="shared" si="163"/>
        <v>-1.217998157191269E-2</v>
      </c>
      <c r="Y126" s="15">
        <f t="shared" si="164"/>
        <v>-9.7425357312937999E-3</v>
      </c>
      <c r="Z126" s="5">
        <f t="shared" ref="Z126:Z189" si="177">Q125*AC126*(1-AX125)</f>
        <v>15805.554580572169</v>
      </c>
      <c r="AA126" s="5">
        <f t="shared" ref="AA126:AA189" si="178">R125*AD126*(1-AY125)</f>
        <v>33943.084981271379</v>
      </c>
      <c r="AB126" s="5">
        <f t="shared" ref="AB126:AB189" si="179">S125*AE126*(1-AZ125)</f>
        <v>26699.960630269783</v>
      </c>
      <c r="AC126" s="16">
        <f t="shared" si="165"/>
        <v>1.7423620792433805</v>
      </c>
      <c r="AD126" s="16">
        <f t="shared" si="166"/>
        <v>2.9357849400993197</v>
      </c>
      <c r="AE126" s="16">
        <f t="shared" si="167"/>
        <v>4.6442007052082319</v>
      </c>
      <c r="AF126" s="15">
        <f t="shared" si="168"/>
        <v>-4.0504037456468023E-3</v>
      </c>
      <c r="AG126" s="15">
        <f t="shared" si="169"/>
        <v>2.9673830763510267E-4</v>
      </c>
      <c r="AH126" s="15">
        <f t="shared" si="170"/>
        <v>9.7937136394747881E-3</v>
      </c>
      <c r="AI126" s="1">
        <f t="shared" si="134"/>
        <v>247176.68485610248</v>
      </c>
      <c r="AJ126" s="1">
        <f t="shared" si="135"/>
        <v>79061.630686045391</v>
      </c>
      <c r="AK126" s="1">
        <f t="shared" si="136"/>
        <v>30420.270787485111</v>
      </c>
      <c r="AL126" s="14">
        <f t="shared" si="171"/>
        <v>42.459148041491581</v>
      </c>
      <c r="AM126" s="14">
        <f t="shared" si="172"/>
        <v>8.5158293535017098</v>
      </c>
      <c r="AN126" s="14">
        <f t="shared" si="173"/>
        <v>2.9177679069542797</v>
      </c>
      <c r="AO126" s="11">
        <f t="shared" si="174"/>
        <v>1.0204127852469725E-2</v>
      </c>
      <c r="AP126" s="11">
        <f t="shared" si="175"/>
        <v>1.2854509790766659E-2</v>
      </c>
      <c r="AQ126" s="11">
        <f t="shared" si="176"/>
        <v>1.1660662288819627E-2</v>
      </c>
      <c r="AR126" s="1">
        <f t="shared" ref="AR126:AR189" si="180">AL126*AI126^$AR$5*B126^(1-$AR$5)*(1-BB125+BN125/100)</f>
        <v>136989.77017633745</v>
      </c>
      <c r="AS126" s="1">
        <f t="shared" ref="AS126:AS189" si="181">AM126*AJ126^$AR$5*C126^(1-$AR$5)*(1-BC125+BO125/100)</f>
        <v>45519.357421742185</v>
      </c>
      <c r="AT126" s="1">
        <f t="shared" ref="AT126:AT189" si="182">AN126*AK126^$AR$5*D126^(1-$AR$5)*(1-BD125+BP125/100)</f>
        <v>17403.006279000962</v>
      </c>
      <c r="AU126" s="1">
        <f t="shared" si="137"/>
        <v>27397.954035267492</v>
      </c>
      <c r="AV126" s="1">
        <f t="shared" si="138"/>
        <v>9103.8714843484377</v>
      </c>
      <c r="AW126" s="1">
        <f t="shared" si="139"/>
        <v>3480.6012558001926</v>
      </c>
      <c r="AX126" s="2">
        <v>0</v>
      </c>
      <c r="AY126" s="2">
        <v>0</v>
      </c>
      <c r="AZ126" s="2">
        <v>0</v>
      </c>
      <c r="BA126" s="2">
        <f t="shared" si="123"/>
        <v>0</v>
      </c>
      <c r="BB126" s="2">
        <f t="shared" si="129"/>
        <v>0</v>
      </c>
      <c r="BC126" s="2">
        <f t="shared" si="124"/>
        <v>0</v>
      </c>
      <c r="BD126" s="2">
        <f t="shared" si="125"/>
        <v>0</v>
      </c>
      <c r="BE126" s="2">
        <f t="shared" si="126"/>
        <v>0</v>
      </c>
      <c r="BF126" s="2">
        <f t="shared" si="127"/>
        <v>0</v>
      </c>
      <c r="BG126" s="2">
        <f t="shared" si="128"/>
        <v>0</v>
      </c>
      <c r="BH126" s="2">
        <f t="shared" si="130"/>
        <v>0</v>
      </c>
      <c r="BI126" s="2">
        <f t="shared" si="131"/>
        <v>0</v>
      </c>
      <c r="BJ126" s="2">
        <f t="shared" si="132"/>
        <v>0</v>
      </c>
      <c r="BK126" s="11">
        <f t="shared" si="133"/>
        <v>3.9711469536538119E-2</v>
      </c>
      <c r="BL126" s="17">
        <f t="shared" si="121"/>
        <v>4.8737273505604424E-2</v>
      </c>
      <c r="BM126" s="17">
        <f t="shared" si="122"/>
        <v>4.194648369097171E-2</v>
      </c>
      <c r="BN126" s="12">
        <f>(BN$3*temperature!$I236+BN$4*temperature!$I236^2+BN$5*temperature!$I236^6)</f>
        <v>-5.3697106978682925</v>
      </c>
      <c r="BO126" s="12">
        <f>(BO$3*temperature!$I236+BO$4*temperature!$I236^2+BO$5*temperature!$I236^6)</f>
        <v>-6.4699825819109975</v>
      </c>
      <c r="BP126" s="12">
        <f>(BP$3*temperature!$I236+BP$4*temperature!$I236^2+BP$5*temperature!$I236^6)</f>
        <v>-7.014264486016466</v>
      </c>
      <c r="BQ126" s="12">
        <f>(BQ$3*temperature!$M236+BQ$4*temperature!$M236^2)</f>
        <v>-5.3697291061862913</v>
      </c>
      <c r="BR126" s="12">
        <f>(BR$3*temperature!$M236+BR$4*temperature!$M236^2)</f>
        <v>-6.469997721303514</v>
      </c>
      <c r="BS126" s="12">
        <f>(BS$3*temperature!$M236+BS$4*temperature!$M236^2)</f>
        <v>-7.0142770581577327</v>
      </c>
      <c r="BT126" s="18">
        <f>BQ126-BN126</f>
        <v>-1.8408317998819257E-5</v>
      </c>
      <c r="BU126" s="18">
        <f>BR126-BO126</f>
        <v>-1.5139392516516637E-5</v>
      </c>
      <c r="BV126" s="18">
        <f>BS126-BP126</f>
        <v>-1.2572141266709025E-5</v>
      </c>
      <c r="BW126" s="18">
        <f>SUMPRODUCT(BT126:BV126,AR126:AT126)/100</f>
        <v>-3.4296797245035801E-2</v>
      </c>
      <c r="BX126" s="18">
        <f>BW126*BL126</f>
        <v>-1.6715323876975701E-3</v>
      </c>
      <c r="BY126" s="18">
        <f>BW126*BM126</f>
        <v>-1.4386300462914576E-3</v>
      </c>
    </row>
    <row r="127" spans="1:77">
      <c r="A127" s="2">
        <f t="shared" si="140"/>
        <v>2081</v>
      </c>
      <c r="B127" s="5">
        <f t="shared" si="141"/>
        <v>1163.0246911168495</v>
      </c>
      <c r="C127" s="5">
        <f t="shared" si="142"/>
        <v>2952.2514020585104</v>
      </c>
      <c r="D127" s="5">
        <f t="shared" si="143"/>
        <v>4334.162845957946</v>
      </c>
      <c r="E127" s="15">
        <f t="shared" si="144"/>
        <v>1.0764749983649086E-4</v>
      </c>
      <c r="F127" s="15">
        <f t="shared" si="145"/>
        <v>2.1207279303273E-4</v>
      </c>
      <c r="G127" s="15">
        <f t="shared" si="146"/>
        <v>4.3293906309359103E-4</v>
      </c>
      <c r="H127" s="5">
        <f t="shared" si="147"/>
        <v>138158.03686838559</v>
      </c>
      <c r="I127" s="5">
        <f t="shared" si="148"/>
        <v>46099.020315219954</v>
      </c>
      <c r="J127" s="5">
        <f t="shared" si="149"/>
        <v>17613.756544853441</v>
      </c>
      <c r="K127" s="5">
        <f t="shared" si="150"/>
        <v>118792.00667331732</v>
      </c>
      <c r="L127" s="5">
        <f t="shared" si="151"/>
        <v>15614.869479976056</v>
      </c>
      <c r="M127" s="5">
        <f t="shared" si="152"/>
        <v>4063.9351060101685</v>
      </c>
      <c r="N127" s="15">
        <f t="shared" si="153"/>
        <v>8.4195770539148285E-3</v>
      </c>
      <c r="O127" s="15">
        <f t="shared" si="154"/>
        <v>1.2519698225552434E-2</v>
      </c>
      <c r="P127" s="15">
        <f t="shared" si="155"/>
        <v>1.1671999617040019E-2</v>
      </c>
      <c r="Q127" s="5">
        <f t="shared" si="156"/>
        <v>9031.8942600154242</v>
      </c>
      <c r="R127" s="5">
        <f t="shared" si="157"/>
        <v>11574.028812949869</v>
      </c>
      <c r="S127" s="5">
        <f t="shared" si="158"/>
        <v>5776.3362938719138</v>
      </c>
      <c r="T127" s="5">
        <f t="shared" si="159"/>
        <v>65.373643580500044</v>
      </c>
      <c r="U127" s="5">
        <f t="shared" si="160"/>
        <v>251.0688672732729</v>
      </c>
      <c r="V127" s="5">
        <f t="shared" si="161"/>
        <v>327.94459712001077</v>
      </c>
      <c r="W127" s="15">
        <f t="shared" si="162"/>
        <v>-1.0734613539272964E-2</v>
      </c>
      <c r="X127" s="15">
        <f t="shared" si="163"/>
        <v>-1.217998157191269E-2</v>
      </c>
      <c r="Y127" s="15">
        <f t="shared" si="164"/>
        <v>-9.7425357312937999E-3</v>
      </c>
      <c r="Z127" s="5">
        <f t="shared" si="177"/>
        <v>15709.189717801848</v>
      </c>
      <c r="AA127" s="5">
        <f t="shared" si="178"/>
        <v>33975.374606886755</v>
      </c>
      <c r="AB127" s="5">
        <f t="shared" si="179"/>
        <v>27028.396127237658</v>
      </c>
      <c r="AC127" s="16">
        <f t="shared" si="165"/>
        <v>1.7353048093513401</v>
      </c>
      <c r="AD127" s="16">
        <f t="shared" si="166"/>
        <v>2.9366560999540252</v>
      </c>
      <c r="AE127" s="16">
        <f t="shared" si="167"/>
        <v>4.6896846769992884</v>
      </c>
      <c r="AF127" s="15">
        <f t="shared" si="168"/>
        <v>-4.0504037456468023E-3</v>
      </c>
      <c r="AG127" s="15">
        <f t="shared" si="169"/>
        <v>2.9673830763510267E-4</v>
      </c>
      <c r="AH127" s="15">
        <f t="shared" si="170"/>
        <v>9.7937136394747881E-3</v>
      </c>
      <c r="AI127" s="1">
        <f t="shared" si="134"/>
        <v>249856.97040575973</v>
      </c>
      <c r="AJ127" s="1">
        <f t="shared" si="135"/>
        <v>80259.339101789286</v>
      </c>
      <c r="AK127" s="1">
        <f t="shared" si="136"/>
        <v>30858.844964536795</v>
      </c>
      <c r="AL127" s="14">
        <f t="shared" si="171"/>
        <v>42.888074030862676</v>
      </c>
      <c r="AM127" s="14">
        <f t="shared" si="172"/>
        <v>8.6242014971847851</v>
      </c>
      <c r="AN127" s="14">
        <f t="shared" si="173"/>
        <v>2.9514507820924281</v>
      </c>
      <c r="AO127" s="11">
        <f t="shared" si="174"/>
        <v>1.0102086573945028E-2</v>
      </c>
      <c r="AP127" s="11">
        <f t="shared" si="175"/>
        <v>1.2725964692858992E-2</v>
      </c>
      <c r="AQ127" s="11">
        <f t="shared" si="176"/>
        <v>1.1544055665931431E-2</v>
      </c>
      <c r="AR127" s="1">
        <f t="shared" si="180"/>
        <v>138158.03686838559</v>
      </c>
      <c r="AS127" s="1">
        <f t="shared" si="181"/>
        <v>46099.020315219954</v>
      </c>
      <c r="AT127" s="1">
        <f t="shared" si="182"/>
        <v>17613.756544853441</v>
      </c>
      <c r="AU127" s="1">
        <f t="shared" si="137"/>
        <v>27631.607373677121</v>
      </c>
      <c r="AV127" s="1">
        <f t="shared" si="138"/>
        <v>9219.8040630439918</v>
      </c>
      <c r="AW127" s="1">
        <f t="shared" si="139"/>
        <v>3522.7513089706881</v>
      </c>
      <c r="AX127" s="2">
        <v>0</v>
      </c>
      <c r="AY127" s="2">
        <v>0</v>
      </c>
      <c r="AZ127" s="2">
        <v>0</v>
      </c>
      <c r="BA127" s="2">
        <f t="shared" si="123"/>
        <v>0</v>
      </c>
      <c r="BB127" s="2">
        <f t="shared" si="129"/>
        <v>0</v>
      </c>
      <c r="BC127" s="2">
        <f t="shared" si="124"/>
        <v>0</v>
      </c>
      <c r="BD127" s="2">
        <f t="shared" si="125"/>
        <v>0</v>
      </c>
      <c r="BE127" s="2">
        <f t="shared" si="126"/>
        <v>0</v>
      </c>
      <c r="BF127" s="2">
        <f t="shared" si="127"/>
        <v>0</v>
      </c>
      <c r="BG127" s="2">
        <f t="shared" si="128"/>
        <v>0</v>
      </c>
      <c r="BH127" s="2">
        <f t="shared" si="130"/>
        <v>0</v>
      </c>
      <c r="BI127" s="2">
        <f t="shared" si="131"/>
        <v>0</v>
      </c>
      <c r="BJ127" s="2">
        <f t="shared" si="132"/>
        <v>0</v>
      </c>
      <c r="BK127" s="11">
        <f t="shared" si="133"/>
        <v>3.948377807995393E-2</v>
      </c>
      <c r="BL127" s="17">
        <f t="shared" ref="BL127:BL190" si="183">BL126/(1+BK126)</f>
        <v>4.6875767877533905E-2</v>
      </c>
      <c r="BM127" s="17">
        <f t="shared" ref="BM127:BM190" si="184">BM126/(1+BM$5)</f>
        <v>3.9949032086639726E-2</v>
      </c>
      <c r="BN127" s="12">
        <f>(BN$3*temperature!$I237+BN$4*temperature!$I237^2+BN$5*temperature!$I237^6)</f>
        <v>-5.7371215238924975</v>
      </c>
      <c r="BO127" s="12">
        <f>(BO$3*temperature!$I237+BO$4*temperature!$I237^2+BO$5*temperature!$I237^6)</f>
        <v>-6.7718452274742837</v>
      </c>
      <c r="BP127" s="12">
        <f>(BP$3*temperature!$I237+BP$4*temperature!$I237^2+BP$5*temperature!$I237^6)</f>
        <v>-7.264696168689909</v>
      </c>
      <c r="BQ127" s="12">
        <f>(BQ$3*temperature!$M237+BQ$4*temperature!$M237^2)</f>
        <v>-5.7371401662960722</v>
      </c>
      <c r="BR127" s="12">
        <f>(BR$3*temperature!$M237+BR$4*temperature!$M237^2)</f>
        <v>-6.7718605288505191</v>
      </c>
      <c r="BS127" s="12">
        <f>(BS$3*temperature!$M237+BS$4*temperature!$M237^2)</f>
        <v>-7.2647088509442712</v>
      </c>
      <c r="BT127" s="18">
        <f>BQ127-BN127</f>
        <v>-1.8642403574631317E-5</v>
      </c>
      <c r="BU127" s="18">
        <f>BR127-BO127</f>
        <v>-1.5301376235399289E-5</v>
      </c>
      <c r="BV127" s="18">
        <f>BS127-BP127</f>
        <v>-1.2682254362239576E-5</v>
      </c>
      <c r="BW127" s="18">
        <f>SUMPRODUCT(BT127:BV127,AR127:AT127)/100</f>
        <v>-3.5043584750821262E-2</v>
      </c>
      <c r="BX127" s="18">
        <f>BW127*BL127</f>
        <v>-1.6426949443761843E-3</v>
      </c>
      <c r="BY127" s="18">
        <f>BW127*BM127</f>
        <v>-1.3999572916414372E-3</v>
      </c>
    </row>
    <row r="128" spans="1:77">
      <c r="A128" s="2">
        <f t="shared" si="140"/>
        <v>2082</v>
      </c>
      <c r="B128" s="5">
        <f t="shared" si="141"/>
        <v>1163.1436279820839</v>
      </c>
      <c r="C128" s="5">
        <f t="shared" si="142"/>
        <v>2952.8461896490512</v>
      </c>
      <c r="D128" s="5">
        <f t="shared" si="143"/>
        <v>4335.9454529396789</v>
      </c>
      <c r="E128" s="15">
        <f t="shared" si="144"/>
        <v>1.0226512484466631E-4</v>
      </c>
      <c r="F128" s="15">
        <f t="shared" si="145"/>
        <v>2.0146915338109349E-4</v>
      </c>
      <c r="G128" s="15">
        <f t="shared" si="146"/>
        <v>4.1129210993891144E-4</v>
      </c>
      <c r="H128" s="5">
        <f t="shared" si="147"/>
        <v>139302.53431538877</v>
      </c>
      <c r="I128" s="5">
        <f t="shared" si="148"/>
        <v>46674.282618938218</v>
      </c>
      <c r="J128" s="5">
        <f t="shared" si="149"/>
        <v>17822.96259926886</v>
      </c>
      <c r="K128" s="5">
        <f t="shared" si="150"/>
        <v>119763.82878618536</v>
      </c>
      <c r="L128" s="5">
        <f t="shared" si="151"/>
        <v>15806.540409233272</v>
      </c>
      <c r="M128" s="5">
        <f t="shared" si="152"/>
        <v>4110.5135645065066</v>
      </c>
      <c r="N128" s="15">
        <f t="shared" si="153"/>
        <v>8.1808712562672081E-3</v>
      </c>
      <c r="O128" s="15">
        <f t="shared" si="154"/>
        <v>1.2274897942823548E-2</v>
      </c>
      <c r="P128" s="15">
        <f t="shared" si="155"/>
        <v>1.1461417882252301E-2</v>
      </c>
      <c r="Q128" s="5">
        <f t="shared" si="156"/>
        <v>9008.9571703423335</v>
      </c>
      <c r="R128" s="5">
        <f t="shared" si="157"/>
        <v>11575.728649994839</v>
      </c>
      <c r="S128" s="5">
        <f t="shared" si="158"/>
        <v>5787.9997105182465</v>
      </c>
      <c r="T128" s="5">
        <f t="shared" si="159"/>
        <v>64.671882781009202</v>
      </c>
      <c r="U128" s="5">
        <f t="shared" si="160"/>
        <v>248.01085309660346</v>
      </c>
      <c r="V128" s="5">
        <f t="shared" si="161"/>
        <v>324.74958516468433</v>
      </c>
      <c r="W128" s="15">
        <f t="shared" si="162"/>
        <v>-1.0734613539272964E-2</v>
      </c>
      <c r="X128" s="15">
        <f t="shared" si="163"/>
        <v>-1.217998157191269E-2</v>
      </c>
      <c r="Y128" s="15">
        <f t="shared" si="164"/>
        <v>-9.7425357312937999E-3</v>
      </c>
      <c r="Z128" s="5">
        <f t="shared" si="177"/>
        <v>15609.607206350674</v>
      </c>
      <c r="AA128" s="5">
        <f t="shared" si="178"/>
        <v>33999.02813581362</v>
      </c>
      <c r="AB128" s="5">
        <f t="shared" si="179"/>
        <v>27354.499633019142</v>
      </c>
      <c r="AC128" s="16">
        <f t="shared" si="165"/>
        <v>1.7282761242517046</v>
      </c>
      <c r="AD128" s="16">
        <f t="shared" si="166"/>
        <v>2.9375275183152318</v>
      </c>
      <c r="AE128" s="16">
        <f t="shared" si="167"/>
        <v>4.7356141057852525</v>
      </c>
      <c r="AF128" s="15">
        <f t="shared" si="168"/>
        <v>-4.0504037456468023E-3</v>
      </c>
      <c r="AG128" s="15">
        <f t="shared" si="169"/>
        <v>2.9673830763510267E-4</v>
      </c>
      <c r="AH128" s="15">
        <f t="shared" si="170"/>
        <v>9.7937136394747881E-3</v>
      </c>
      <c r="AI128" s="1">
        <f t="shared" si="134"/>
        <v>252502.88073886087</v>
      </c>
      <c r="AJ128" s="1">
        <f t="shared" si="135"/>
        <v>81453.209254654357</v>
      </c>
      <c r="AK128" s="1">
        <f t="shared" si="136"/>
        <v>31295.711777053803</v>
      </c>
      <c r="AL128" s="14">
        <f t="shared" si="171"/>
        <v>43.317000477343711</v>
      </c>
      <c r="AM128" s="14">
        <f t="shared" si="172"/>
        <v>8.7328552681044869</v>
      </c>
      <c r="AN128" s="14">
        <f t="shared" si="173"/>
        <v>2.9851817770949229</v>
      </c>
      <c r="AO128" s="11">
        <f t="shared" si="174"/>
        <v>1.0001065708205577E-2</v>
      </c>
      <c r="AP128" s="11">
        <f t="shared" si="175"/>
        <v>1.2598705045930402E-2</v>
      </c>
      <c r="AQ128" s="11">
        <f t="shared" si="176"/>
        <v>1.1428615109272117E-2</v>
      </c>
      <c r="AR128" s="1">
        <f t="shared" si="180"/>
        <v>139302.53431538877</v>
      </c>
      <c r="AS128" s="1">
        <f t="shared" si="181"/>
        <v>46674.282618938218</v>
      </c>
      <c r="AT128" s="1">
        <f t="shared" si="182"/>
        <v>17822.96259926886</v>
      </c>
      <c r="AU128" s="1">
        <f t="shared" si="137"/>
        <v>27860.506863077753</v>
      </c>
      <c r="AV128" s="1">
        <f t="shared" si="138"/>
        <v>9334.8565237876446</v>
      </c>
      <c r="AW128" s="1">
        <f t="shared" si="139"/>
        <v>3564.592519853772</v>
      </c>
      <c r="AX128" s="2">
        <v>0</v>
      </c>
      <c r="AY128" s="2">
        <v>0</v>
      </c>
      <c r="AZ128" s="2">
        <v>0</v>
      </c>
      <c r="BA128" s="2">
        <f t="shared" si="123"/>
        <v>0</v>
      </c>
      <c r="BB128" s="2">
        <f t="shared" si="129"/>
        <v>0</v>
      </c>
      <c r="BC128" s="2">
        <f t="shared" si="124"/>
        <v>0</v>
      </c>
      <c r="BD128" s="2">
        <f t="shared" si="125"/>
        <v>0</v>
      </c>
      <c r="BE128" s="2">
        <f t="shared" si="126"/>
        <v>0</v>
      </c>
      <c r="BF128" s="2">
        <f t="shared" si="127"/>
        <v>0</v>
      </c>
      <c r="BG128" s="2">
        <f t="shared" si="128"/>
        <v>0</v>
      </c>
      <c r="BH128" s="2">
        <f t="shared" si="130"/>
        <v>0</v>
      </c>
      <c r="BI128" s="2">
        <f t="shared" si="131"/>
        <v>0</v>
      </c>
      <c r="BJ128" s="2">
        <f t="shared" si="132"/>
        <v>0</v>
      </c>
      <c r="BK128" s="11">
        <f t="shared" si="133"/>
        <v>3.9257268266286366E-2</v>
      </c>
      <c r="BL128" s="17">
        <f t="shared" si="183"/>
        <v>4.5095237526571928E-2</v>
      </c>
      <c r="BM128" s="17">
        <f t="shared" si="184"/>
        <v>3.8046697225371164E-2</v>
      </c>
      <c r="BN128" s="12">
        <f>(BN$3*temperature!$I238+BN$4*temperature!$I238^2+BN$5*temperature!$I238^6)</f>
        <v>-6.1113149817601595</v>
      </c>
      <c r="BO128" s="12">
        <f>(BO$3*temperature!$I238+BO$4*temperature!$I238^2+BO$5*temperature!$I238^6)</f>
        <v>-7.0786798834400866</v>
      </c>
      <c r="BP128" s="12">
        <f>(BP$3*temperature!$I238+BP$4*temperature!$I238^2+BP$5*temperature!$I238^6)</f>
        <v>-7.5187722816217777</v>
      </c>
      <c r="BQ128" s="12">
        <f>(BQ$3*temperature!$M238+BQ$4*temperature!$M238^2)</f>
        <v>-6.1113338516618647</v>
      </c>
      <c r="BR128" s="12">
        <f>(BR$3*temperature!$M238+BR$4*temperature!$M238^2)</f>
        <v>-7.0786953418603549</v>
      </c>
      <c r="BS128" s="12">
        <f>(BS$3*temperature!$M238+BS$4*temperature!$M238^2)</f>
        <v>-7.5187850702691863</v>
      </c>
      <c r="BT128" s="18">
        <f>BQ128-BN128</f>
        <v>-1.8869901705187431E-5</v>
      </c>
      <c r="BU128" s="18">
        <f>BR128-BO128</f>
        <v>-1.5458420268288364E-5</v>
      </c>
      <c r="BV128" s="18">
        <f>BS128-BP128</f>
        <v>-1.2788647408612519E-5</v>
      </c>
      <c r="BW128" s="18">
        <f>SUMPRODUCT(BT128:BV128,AR128:AT128)/100</f>
        <v>-3.578067390718237E-2</v>
      </c>
      <c r="BX128" s="18">
        <f>BW128*BL128</f>
        <v>-1.6135379887052034E-3</v>
      </c>
      <c r="BY128" s="18">
        <f>BW128*BM128</f>
        <v>-1.361336466666306E-3</v>
      </c>
    </row>
    <row r="129" spans="1:77">
      <c r="A129" s="2">
        <f t="shared" si="140"/>
        <v>2083</v>
      </c>
      <c r="B129" s="5">
        <f t="shared" si="141"/>
        <v>1163.2566295589952</v>
      </c>
      <c r="C129" s="5">
        <f t="shared" si="142"/>
        <v>2953.4113516998495</v>
      </c>
      <c r="D129" s="5">
        <f t="shared" si="143"/>
        <v>4337.6396260859019</v>
      </c>
      <c r="E129" s="15">
        <f t="shared" si="144"/>
        <v>9.7151868602433E-5</v>
      </c>
      <c r="F129" s="15">
        <f t="shared" si="145"/>
        <v>1.9139569571203881E-4</v>
      </c>
      <c r="G129" s="15">
        <f t="shared" si="146"/>
        <v>3.9072750444196585E-4</v>
      </c>
      <c r="H129" s="5">
        <f t="shared" si="147"/>
        <v>140422.73878795569</v>
      </c>
      <c r="I129" s="5">
        <f t="shared" si="148"/>
        <v>47244.913884064888</v>
      </c>
      <c r="J129" s="5">
        <f t="shared" si="149"/>
        <v>18030.564525709502</v>
      </c>
      <c r="K129" s="5">
        <f t="shared" si="150"/>
        <v>120715.1846116636</v>
      </c>
      <c r="L129" s="5">
        <f t="shared" si="151"/>
        <v>15996.726584284597</v>
      </c>
      <c r="M129" s="5">
        <f t="shared" si="152"/>
        <v>4156.7686760505512</v>
      </c>
      <c r="N129" s="15">
        <f t="shared" si="153"/>
        <v>7.9435989573839461E-3</v>
      </c>
      <c r="O129" s="15">
        <f t="shared" si="154"/>
        <v>1.2032118991720075E-2</v>
      </c>
      <c r="P129" s="15">
        <f t="shared" si="155"/>
        <v>1.1252878945212208E-2</v>
      </c>
      <c r="Q129" s="5">
        <f t="shared" si="156"/>
        <v>8983.9175521282104</v>
      </c>
      <c r="R129" s="5">
        <f t="shared" si="157"/>
        <v>11574.535490775244</v>
      </c>
      <c r="S129" s="5">
        <f t="shared" si="158"/>
        <v>5798.3717275125964</v>
      </c>
      <c r="T129" s="5">
        <f t="shared" si="159"/>
        <v>63.977655112497906</v>
      </c>
      <c r="U129" s="5">
        <f t="shared" si="160"/>
        <v>244.99008547625249</v>
      </c>
      <c r="V129" s="5">
        <f t="shared" si="161"/>
        <v>321.58570072749455</v>
      </c>
      <c r="W129" s="15">
        <f t="shared" si="162"/>
        <v>-1.0734613539272964E-2</v>
      </c>
      <c r="X129" s="15">
        <f t="shared" si="163"/>
        <v>-1.217998157191269E-2</v>
      </c>
      <c r="Y129" s="15">
        <f t="shared" si="164"/>
        <v>-9.7425357312937999E-3</v>
      </c>
      <c r="Z129" s="5">
        <f t="shared" si="177"/>
        <v>15506.900934996298</v>
      </c>
      <c r="AA129" s="5">
        <f t="shared" si="178"/>
        <v>34014.111749688891</v>
      </c>
      <c r="AB129" s="5">
        <f t="shared" si="179"/>
        <v>27678.176150066596</v>
      </c>
      <c r="AC129" s="16">
        <f t="shared" si="165"/>
        <v>1.7212759081645237</v>
      </c>
      <c r="AD129" s="16">
        <f t="shared" si="166"/>
        <v>2.9383991952596484</v>
      </c>
      <c r="AE129" s="16">
        <f t="shared" si="167"/>
        <v>4.7819933542443707</v>
      </c>
      <c r="AF129" s="15">
        <f t="shared" si="168"/>
        <v>-4.0504037456468023E-3</v>
      </c>
      <c r="AG129" s="15">
        <f t="shared" si="169"/>
        <v>2.9673830763510267E-4</v>
      </c>
      <c r="AH129" s="15">
        <f t="shared" si="170"/>
        <v>9.7937136394747881E-3</v>
      </c>
      <c r="AI129" s="1">
        <f t="shared" si="134"/>
        <v>255113.09952805255</v>
      </c>
      <c r="AJ129" s="1">
        <f t="shared" si="135"/>
        <v>82642.744852976568</v>
      </c>
      <c r="AK129" s="1">
        <f t="shared" si="136"/>
        <v>31730.733119202196</v>
      </c>
      <c r="AL129" s="14">
        <f t="shared" si="171"/>
        <v>43.745884483719436</v>
      </c>
      <c r="AM129" s="14">
        <f t="shared" si="172"/>
        <v>8.8417777091588192</v>
      </c>
      <c r="AN129" s="14">
        <f t="shared" si="173"/>
        <v>3.0189571057209377</v>
      </c>
      <c r="AO129" s="11">
        <f t="shared" si="174"/>
        <v>9.901055051123521E-3</v>
      </c>
      <c r="AP129" s="11">
        <f t="shared" si="175"/>
        <v>1.2472717995471097E-2</v>
      </c>
      <c r="AQ129" s="11">
        <f t="shared" si="176"/>
        <v>1.1314328958179395E-2</v>
      </c>
      <c r="AR129" s="1">
        <f t="shared" si="180"/>
        <v>140422.73878795569</v>
      </c>
      <c r="AS129" s="1">
        <f t="shared" si="181"/>
        <v>47244.913884064888</v>
      </c>
      <c r="AT129" s="1">
        <f t="shared" si="182"/>
        <v>18030.564525709502</v>
      </c>
      <c r="AU129" s="1">
        <f t="shared" si="137"/>
        <v>28084.547757591139</v>
      </c>
      <c r="AV129" s="1">
        <f t="shared" si="138"/>
        <v>9448.982776812978</v>
      </c>
      <c r="AW129" s="1">
        <f t="shared" si="139"/>
        <v>3606.1129051419007</v>
      </c>
      <c r="AX129" s="2">
        <v>0</v>
      </c>
      <c r="AY129" s="2">
        <v>0</v>
      </c>
      <c r="AZ129" s="2">
        <v>0</v>
      </c>
      <c r="BA129" s="2">
        <f t="shared" si="123"/>
        <v>0</v>
      </c>
      <c r="BB129" s="2">
        <f t="shared" si="129"/>
        <v>0</v>
      </c>
      <c r="BC129" s="2">
        <f t="shared" si="124"/>
        <v>0</v>
      </c>
      <c r="BD129" s="2">
        <f t="shared" si="125"/>
        <v>0</v>
      </c>
      <c r="BE129" s="2">
        <f t="shared" si="126"/>
        <v>0</v>
      </c>
      <c r="BF129" s="2">
        <f t="shared" si="127"/>
        <v>0</v>
      </c>
      <c r="BG129" s="2">
        <f t="shared" si="128"/>
        <v>0</v>
      </c>
      <c r="BH129" s="2">
        <f t="shared" si="130"/>
        <v>0</v>
      </c>
      <c r="BI129" s="2">
        <f t="shared" si="131"/>
        <v>0</v>
      </c>
      <c r="BJ129" s="2">
        <f t="shared" si="132"/>
        <v>0</v>
      </c>
      <c r="BK129" s="11">
        <f t="shared" si="133"/>
        <v>3.9031988827389091E-2</v>
      </c>
      <c r="BL129" s="17">
        <f t="shared" si="183"/>
        <v>4.3391794220309733E-2</v>
      </c>
      <c r="BM129" s="17">
        <f t="shared" si="184"/>
        <v>3.6234949738448728E-2</v>
      </c>
      <c r="BN129" s="12">
        <f>(BN$3*temperature!$I239+BN$4*temperature!$I239^2+BN$5*temperature!$I239^6)</f>
        <v>-6.4921835278017177</v>
      </c>
      <c r="BO129" s="12">
        <f>(BO$3*temperature!$I239+BO$4*temperature!$I239^2+BO$5*temperature!$I239^6)</f>
        <v>-7.3904007826049796</v>
      </c>
      <c r="BP129" s="12">
        <f>(BP$3*temperature!$I239+BP$4*temperature!$I239^2+BP$5*temperature!$I239^6)</f>
        <v>-7.7764237425915406</v>
      </c>
      <c r="BQ129" s="12">
        <f>(BQ$3*temperature!$M239+BQ$4*temperature!$M239^2)</f>
        <v>-6.4922026186590855</v>
      </c>
      <c r="BR129" s="12">
        <f>(BR$3*temperature!$M239+BR$4*temperature!$M239^2)</f>
        <v>-7.3904163931756166</v>
      </c>
      <c r="BS129" s="12">
        <f>(BS$3*temperature!$M239+BS$4*temperature!$M239^2)</f>
        <v>-7.7764366339573838</v>
      </c>
      <c r="BT129" s="18">
        <f>BQ129-BN129</f>
        <v>-1.9090857367842773E-5</v>
      </c>
      <c r="BU129" s="18">
        <f>BR129-BO129</f>
        <v>-1.5610570637036858E-5</v>
      </c>
      <c r="BV129" s="18">
        <f>BS129-BP129</f>
        <v>-1.289136584325945E-5</v>
      </c>
      <c r="BW129" s="18">
        <f>SUMPRODUCT(BT129:BV129,AR129:AT129)/100</f>
        <v>-3.6507491464920404E-2</v>
      </c>
      <c r="BX129" s="18">
        <f>BW129*BL129</f>
        <v>-1.58412555714554E-3</v>
      </c>
      <c r="BY129" s="18">
        <f>BW129*BM129</f>
        <v>-1.3228471183082367E-3</v>
      </c>
    </row>
    <row r="130" spans="1:77">
      <c r="A130" s="2">
        <f t="shared" si="140"/>
        <v>2084</v>
      </c>
      <c r="B130" s="5">
        <f t="shared" si="141"/>
        <v>1163.3639914864596</v>
      </c>
      <c r="C130" s="5">
        <f t="shared" si="142"/>
        <v>2953.9483584092131</v>
      </c>
      <c r="D130" s="5">
        <f t="shared" si="143"/>
        <v>4339.249719436858</v>
      </c>
      <c r="E130" s="15">
        <f t="shared" si="144"/>
        <v>9.229427517231135E-5</v>
      </c>
      <c r="F130" s="15">
        <f t="shared" si="145"/>
        <v>1.8182591092643686E-4</v>
      </c>
      <c r="G130" s="15">
        <f t="shared" si="146"/>
        <v>3.7119112921986754E-4</v>
      </c>
      <c r="H130" s="5">
        <f t="shared" si="147"/>
        <v>141518.14773675724</v>
      </c>
      <c r="I130" s="5">
        <f t="shared" si="148"/>
        <v>47810.68822460204</v>
      </c>
      <c r="J130" s="5">
        <f t="shared" si="149"/>
        <v>18236.503910960779</v>
      </c>
      <c r="K130" s="5">
        <f t="shared" si="150"/>
        <v>121645.63178196354</v>
      </c>
      <c r="L130" s="5">
        <f t="shared" si="151"/>
        <v>16185.350054782095</v>
      </c>
      <c r="M130" s="5">
        <f t="shared" si="152"/>
        <v>4202.6859687917404</v>
      </c>
      <c r="N130" s="15">
        <f t="shared" si="153"/>
        <v>7.7077889852312786E-3</v>
      </c>
      <c r="O130" s="15">
        <f t="shared" si="154"/>
        <v>1.1791379286484993E-2</v>
      </c>
      <c r="P130" s="15">
        <f t="shared" si="155"/>
        <v>1.1046391156126711E-2</v>
      </c>
      <c r="Q130" s="5">
        <f t="shared" si="156"/>
        <v>8956.8080651489709</v>
      </c>
      <c r="R130" s="5">
        <f t="shared" si="157"/>
        <v>11570.478709509611</v>
      </c>
      <c r="S130" s="5">
        <f t="shared" si="158"/>
        <v>5807.4628247999754</v>
      </c>
      <c r="T130" s="5">
        <f t="shared" si="159"/>
        <v>63.29087970971635</v>
      </c>
      <c r="U130" s="5">
        <f t="shared" si="160"/>
        <v>242.00611074985042</v>
      </c>
      <c r="V130" s="5">
        <f t="shared" si="161"/>
        <v>318.45264054748378</v>
      </c>
      <c r="W130" s="15">
        <f t="shared" si="162"/>
        <v>-1.0734613539272964E-2</v>
      </c>
      <c r="X130" s="15">
        <f t="shared" si="163"/>
        <v>-1.217998157191269E-2</v>
      </c>
      <c r="Y130" s="15">
        <f t="shared" si="164"/>
        <v>-9.7425357312937999E-3</v>
      </c>
      <c r="Z130" s="5">
        <f t="shared" si="177"/>
        <v>15401.166206556587</v>
      </c>
      <c r="AA130" s="5">
        <f t="shared" si="178"/>
        <v>34020.698021196527</v>
      </c>
      <c r="AB130" s="5">
        <f t="shared" si="179"/>
        <v>27999.332955263817</v>
      </c>
      <c r="AC130" s="16">
        <f t="shared" si="165"/>
        <v>1.7143040457788026</v>
      </c>
      <c r="AD130" s="16">
        <f t="shared" si="166"/>
        <v>2.939271130864006</v>
      </c>
      <c r="AE130" s="16">
        <f t="shared" si="167"/>
        <v>4.8288268277817119</v>
      </c>
      <c r="AF130" s="15">
        <f t="shared" si="168"/>
        <v>-4.0504037456468023E-3</v>
      </c>
      <c r="AG130" s="15">
        <f t="shared" si="169"/>
        <v>2.9673830763510267E-4</v>
      </c>
      <c r="AH130" s="15">
        <f t="shared" si="170"/>
        <v>9.7937136394747881E-3</v>
      </c>
      <c r="AI130" s="1">
        <f t="shared" si="134"/>
        <v>257686.33733283845</v>
      </c>
      <c r="AJ130" s="1">
        <f t="shared" si="135"/>
        <v>83827.453144491883</v>
      </c>
      <c r="AK130" s="1">
        <f t="shared" si="136"/>
        <v>32163.772712423877</v>
      </c>
      <c r="AL130" s="14">
        <f t="shared" si="171"/>
        <v>44.174683590147502</v>
      </c>
      <c r="AM130" s="14">
        <f t="shared" si="172"/>
        <v>8.9509558991043505</v>
      </c>
      <c r="AN130" s="14">
        <f t="shared" si="173"/>
        <v>3.05277300478765</v>
      </c>
      <c r="AO130" s="11">
        <f t="shared" si="174"/>
        <v>9.8020445006122853E-3</v>
      </c>
      <c r="AP130" s="11">
        <f t="shared" si="175"/>
        <v>1.2347990815516387E-2</v>
      </c>
      <c r="AQ130" s="11">
        <f t="shared" si="176"/>
        <v>1.1201185668597602E-2</v>
      </c>
      <c r="AR130" s="1">
        <f t="shared" si="180"/>
        <v>141518.14773675724</v>
      </c>
      <c r="AS130" s="1">
        <f t="shared" si="181"/>
        <v>47810.68822460204</v>
      </c>
      <c r="AT130" s="1">
        <f t="shared" si="182"/>
        <v>18236.503910960779</v>
      </c>
      <c r="AU130" s="1">
        <f t="shared" si="137"/>
        <v>28303.629547351447</v>
      </c>
      <c r="AV130" s="1">
        <f t="shared" si="138"/>
        <v>9562.137644920409</v>
      </c>
      <c r="AW130" s="1">
        <f t="shared" si="139"/>
        <v>3647.300782192156</v>
      </c>
      <c r="AX130" s="2">
        <v>0</v>
      </c>
      <c r="AY130" s="2">
        <v>0</v>
      </c>
      <c r="AZ130" s="2">
        <v>0</v>
      </c>
      <c r="BA130" s="2">
        <f t="shared" si="123"/>
        <v>0</v>
      </c>
      <c r="BB130" s="2">
        <f t="shared" si="129"/>
        <v>0</v>
      </c>
      <c r="BC130" s="2">
        <f t="shared" si="124"/>
        <v>0</v>
      </c>
      <c r="BD130" s="2">
        <f t="shared" si="125"/>
        <v>0</v>
      </c>
      <c r="BE130" s="2">
        <f t="shared" si="126"/>
        <v>0</v>
      </c>
      <c r="BF130" s="2">
        <f t="shared" si="127"/>
        <v>0</v>
      </c>
      <c r="BG130" s="2">
        <f t="shared" si="128"/>
        <v>0</v>
      </c>
      <c r="BH130" s="2">
        <f t="shared" si="130"/>
        <v>0</v>
      </c>
      <c r="BI130" s="2">
        <f t="shared" si="131"/>
        <v>0</v>
      </c>
      <c r="BJ130" s="2">
        <f t="shared" si="132"/>
        <v>0</v>
      </c>
      <c r="BK130" s="11">
        <f t="shared" si="133"/>
        <v>3.8807986719617577E-2</v>
      </c>
      <c r="BL130" s="17">
        <f t="shared" si="183"/>
        <v>4.1761750058609853E-2</v>
      </c>
      <c r="BM130" s="17">
        <f t="shared" si="184"/>
        <v>3.4509475941379743E-2</v>
      </c>
      <c r="BN130" s="12">
        <f>(BN$3*temperature!$I240+BN$4*temperature!$I240^2+BN$5*temperature!$I240^6)</f>
        <v>-6.8796152996682594</v>
      </c>
      <c r="BO130" s="12">
        <f>(BO$3*temperature!$I240+BO$4*temperature!$I240^2+BO$5*temperature!$I240^6)</f>
        <v>-7.7069190955440412</v>
      </c>
      <c r="BP130" s="12">
        <f>(BP$3*temperature!$I240+BP$4*temperature!$I240^2+BP$5*temperature!$I240^6)</f>
        <v>-8.037579317684413</v>
      </c>
      <c r="BQ130" s="12">
        <f>(BQ$3*temperature!$M240+BQ$4*temperature!$M240^2)</f>
        <v>-6.8796346049903256</v>
      </c>
      <c r="BR130" s="12">
        <f>(BR$3*temperature!$M240+BR$4*temperature!$M240^2)</f>
        <v>-7.7069348534215063</v>
      </c>
      <c r="BS130" s="12">
        <f>(BS$3*temperature!$M240+BS$4*temperature!$M240^2)</f>
        <v>-8.0375923081419067</v>
      </c>
      <c r="BT130" s="18">
        <f>BQ130-BN130</f>
        <v>-1.9305322066287545E-5</v>
      </c>
      <c r="BU130" s="18">
        <f>BR130-BO130</f>
        <v>-1.5757877465105707E-5</v>
      </c>
      <c r="BV130" s="18">
        <f>BS130-BP130</f>
        <v>-1.2990457493700092E-5</v>
      </c>
      <c r="BW130" s="18">
        <f>SUMPRODUCT(BT130:BV130,AR130:AT130)/100</f>
        <v>-3.7223489157372433E-2</v>
      </c>
      <c r="BX130" s="18">
        <f>BW130*BL130</f>
        <v>-1.5545180504995615E-3</v>
      </c>
      <c r="BY130" s="18">
        <f>BW130*BM130</f>
        <v>-1.2845631035305538E-3</v>
      </c>
    </row>
    <row r="131" spans="1:77">
      <c r="A131" s="2">
        <f t="shared" si="140"/>
        <v>2085</v>
      </c>
      <c r="B131" s="5">
        <f t="shared" si="141"/>
        <v>1163.4659947309976</v>
      </c>
      <c r="C131" s="5">
        <f t="shared" si="142"/>
        <v>2954.4586075427555</v>
      </c>
      <c r="D131" s="5">
        <f t="shared" si="143"/>
        <v>4340.7798758900162</v>
      </c>
      <c r="E131" s="15">
        <f t="shared" si="144"/>
        <v>8.7679561413695777E-5</v>
      </c>
      <c r="F131" s="15">
        <f t="shared" si="145"/>
        <v>1.7273461538011502E-4</v>
      </c>
      <c r="G131" s="15">
        <f t="shared" si="146"/>
        <v>3.5263157275887413E-4</v>
      </c>
      <c r="H131" s="5">
        <f t="shared" si="147"/>
        <v>142588.28026432142</v>
      </c>
      <c r="I131" s="5">
        <f t="shared" si="148"/>
        <v>48371.384549835413</v>
      </c>
      <c r="J131" s="5">
        <f t="shared" si="149"/>
        <v>18440.723891971196</v>
      </c>
      <c r="K131" s="5">
        <f t="shared" si="150"/>
        <v>122554.74668796739</v>
      </c>
      <c r="L131" s="5">
        <f t="shared" si="151"/>
        <v>16372.334486712014</v>
      </c>
      <c r="M131" s="5">
        <f t="shared" si="152"/>
        <v>4248.2513325304672</v>
      </c>
      <c r="N131" s="15">
        <f t="shared" si="153"/>
        <v>7.4734693937332786E-3</v>
      </c>
      <c r="O131" s="15">
        <f t="shared" si="154"/>
        <v>1.1552696191125866E-2</v>
      </c>
      <c r="P131" s="15">
        <f t="shared" si="155"/>
        <v>1.0841962515659276E-2</v>
      </c>
      <c r="Q131" s="5">
        <f t="shared" si="156"/>
        <v>8927.6627697063868</v>
      </c>
      <c r="R131" s="5">
        <f t="shared" si="157"/>
        <v>11563.589703739146</v>
      </c>
      <c r="S131" s="5">
        <f t="shared" si="158"/>
        <v>5815.2842030367019</v>
      </c>
      <c r="T131" s="5">
        <f t="shared" si="159"/>
        <v>62.611476575471933</v>
      </c>
      <c r="U131" s="5">
        <f t="shared" si="160"/>
        <v>239.05848078062698</v>
      </c>
      <c r="V131" s="5">
        <f t="shared" si="161"/>
        <v>315.35010431822508</v>
      </c>
      <c r="W131" s="15">
        <f t="shared" si="162"/>
        <v>-1.0734613539272964E-2</v>
      </c>
      <c r="X131" s="15">
        <f t="shared" si="163"/>
        <v>-1.217998157191269E-2</v>
      </c>
      <c r="Y131" s="15">
        <f t="shared" si="164"/>
        <v>-9.7425357312937999E-3</v>
      </c>
      <c r="Z131" s="5">
        <f t="shared" si="177"/>
        <v>15292.49960013035</v>
      </c>
      <c r="AA131" s="5">
        <f t="shared" si="178"/>
        <v>34018.865747191929</v>
      </c>
      <c r="AB131" s="5">
        <f t="shared" si="179"/>
        <v>28317.879676310062</v>
      </c>
      <c r="AC131" s="16">
        <f t="shared" si="165"/>
        <v>1.7073604222506027</v>
      </c>
      <c r="AD131" s="16">
        <f t="shared" si="166"/>
        <v>2.9401433252050593</v>
      </c>
      <c r="AE131" s="16">
        <f t="shared" si="167"/>
        <v>4.8761189749476195</v>
      </c>
      <c r="AF131" s="15">
        <f t="shared" si="168"/>
        <v>-4.0504037456468023E-3</v>
      </c>
      <c r="AG131" s="15">
        <f t="shared" si="169"/>
        <v>2.9673830763510267E-4</v>
      </c>
      <c r="AH131" s="15">
        <f t="shared" si="170"/>
        <v>9.7937136394747881E-3</v>
      </c>
      <c r="AI131" s="1">
        <f t="shared" si="134"/>
        <v>260221.33314690605</v>
      </c>
      <c r="AJ131" s="1">
        <f t="shared" si="135"/>
        <v>85006.845474963106</v>
      </c>
      <c r="AK131" s="1">
        <f t="shared" si="136"/>
        <v>32594.696223373645</v>
      </c>
      <c r="AL131" s="14">
        <f t="shared" si="171"/>
        <v>44.603355782355081</v>
      </c>
      <c r="AM131" s="14">
        <f t="shared" si="172"/>
        <v>9.0603769571242623</v>
      </c>
      <c r="AN131" s="14">
        <f t="shared" si="173"/>
        <v>3.0866257352460522</v>
      </c>
      <c r="AO131" s="11">
        <f t="shared" si="174"/>
        <v>9.7040240556061624E-3</v>
      </c>
      <c r="AP131" s="11">
        <f t="shared" si="175"/>
        <v>1.2224510907361224E-2</v>
      </c>
      <c r="AQ131" s="11">
        <f t="shared" si="176"/>
        <v>1.1089173811911626E-2</v>
      </c>
      <c r="AR131" s="1">
        <f t="shared" si="180"/>
        <v>142588.28026432142</v>
      </c>
      <c r="AS131" s="1">
        <f t="shared" si="181"/>
        <v>48371.384549835413</v>
      </c>
      <c r="AT131" s="1">
        <f t="shared" si="182"/>
        <v>18440.723891971196</v>
      </c>
      <c r="AU131" s="1">
        <f t="shared" si="137"/>
        <v>28517.656052864288</v>
      </c>
      <c r="AV131" s="1">
        <f t="shared" si="138"/>
        <v>9674.2769099670822</v>
      </c>
      <c r="AW131" s="1">
        <f t="shared" si="139"/>
        <v>3688.1447783942394</v>
      </c>
      <c r="AX131" s="2">
        <v>0</v>
      </c>
      <c r="AY131" s="2">
        <v>0</v>
      </c>
      <c r="AZ131" s="2">
        <v>0</v>
      </c>
      <c r="BA131" s="2">
        <f t="shared" si="123"/>
        <v>0</v>
      </c>
      <c r="BB131" s="2">
        <f t="shared" si="129"/>
        <v>0</v>
      </c>
      <c r="BC131" s="2">
        <f t="shared" si="124"/>
        <v>0</v>
      </c>
      <c r="BD131" s="2">
        <f t="shared" si="125"/>
        <v>0</v>
      </c>
      <c r="BE131" s="2">
        <f t="shared" si="126"/>
        <v>0</v>
      </c>
      <c r="BF131" s="2">
        <f t="shared" si="127"/>
        <v>0</v>
      </c>
      <c r="BG131" s="2">
        <f t="shared" si="128"/>
        <v>0</v>
      </c>
      <c r="BH131" s="2">
        <f t="shared" si="130"/>
        <v>0</v>
      </c>
      <c r="BI131" s="2">
        <f t="shared" si="131"/>
        <v>0</v>
      </c>
      <c r="BJ131" s="2">
        <f t="shared" si="132"/>
        <v>0</v>
      </c>
      <c r="BK131" s="11">
        <f t="shared" si="133"/>
        <v>3.8585307149710396E-2</v>
      </c>
      <c r="BL131" s="17">
        <f t="shared" si="183"/>
        <v>4.0201606641942077E-2</v>
      </c>
      <c r="BM131" s="17">
        <f t="shared" si="184"/>
        <v>3.28661675632188E-2</v>
      </c>
      <c r="BN131" s="12">
        <f>(BN$3*temperature!$I241+BN$4*temperature!$I241^2+BN$5*temperature!$I241^6)</f>
        <v>-7.2734943159409298</v>
      </c>
      <c r="BO131" s="12">
        <f>(BO$3*temperature!$I241+BO$4*temperature!$I241^2+BO$5*temperature!$I241^6)</f>
        <v>-8.0281430799017937</v>
      </c>
      <c r="BP131" s="12">
        <f>(BP$3*temperature!$I241+BP$4*temperature!$I241^2+BP$5*temperature!$I241^6)</f>
        <v>-8.3021657333804875</v>
      </c>
      <c r="BQ131" s="12">
        <f>(BQ$3*temperature!$M241+BQ$4*temperature!$M241^2)</f>
        <v>-7.2735138292943375</v>
      </c>
      <c r="BR131" s="12">
        <f>(BR$3*temperature!$M241+BR$4*temperature!$M241^2)</f>
        <v>-8.0281589802964675</v>
      </c>
      <c r="BS131" s="12">
        <f>(BS$3*temperature!$M241+BS$4*temperature!$M241^2)</f>
        <v>-8.3021788193528661</v>
      </c>
      <c r="BT131" s="18">
        <f>BQ131-BN131</f>
        <v>-1.9513353407774048E-5</v>
      </c>
      <c r="BU131" s="18">
        <f>BR131-BO131</f>
        <v>-1.5900394673806773E-5</v>
      </c>
      <c r="BV131" s="18">
        <f>BS131-BP131</f>
        <v>-1.3085972378590327E-5</v>
      </c>
      <c r="BW131" s="18">
        <f>SUMPRODUCT(BT131:BV131,AR131:AT131)/100</f>
        <v>-3.7928144133568452E-2</v>
      </c>
      <c r="BX131" s="18">
        <f>BW131*BL131</f>
        <v>-1.524772331116602E-3</v>
      </c>
      <c r="BY131" s="18">
        <f>BW131*BM131</f>
        <v>-1.2465527404557748E-3</v>
      </c>
    </row>
    <row r="132" spans="1:77">
      <c r="A132" s="2">
        <f t="shared" si="140"/>
        <v>2086</v>
      </c>
      <c r="B132" s="5">
        <f t="shared" si="141"/>
        <v>1163.5629063097285</v>
      </c>
      <c r="C132" s="5">
        <f t="shared" si="142"/>
        <v>2954.9434279504244</v>
      </c>
      <c r="D132" s="5">
        <f t="shared" si="143"/>
        <v>4342.2340371229193</v>
      </c>
      <c r="E132" s="15">
        <f t="shared" si="144"/>
        <v>8.3295583343010989E-5</v>
      </c>
      <c r="F132" s="15">
        <f t="shared" si="145"/>
        <v>1.6409788461110926E-4</v>
      </c>
      <c r="G132" s="15">
        <f t="shared" si="146"/>
        <v>3.3499999412093043E-4</v>
      </c>
      <c r="H132" s="5">
        <f t="shared" si="147"/>
        <v>143632.67755306393</v>
      </c>
      <c r="I132" s="5">
        <f t="shared" si="148"/>
        <v>48926.786786110446</v>
      </c>
      <c r="J132" s="5">
        <f t="shared" si="149"/>
        <v>18643.169199931894</v>
      </c>
      <c r="K132" s="5">
        <f t="shared" si="150"/>
        <v>123442.12485133174</v>
      </c>
      <c r="L132" s="5">
        <f t="shared" si="151"/>
        <v>16557.605239856151</v>
      </c>
      <c r="M132" s="5">
        <f t="shared" si="152"/>
        <v>4293.4510301716718</v>
      </c>
      <c r="N132" s="15">
        <f t="shared" si="153"/>
        <v>7.2406674351315203E-3</v>
      </c>
      <c r="O132" s="15">
        <f t="shared" si="154"/>
        <v>1.1316086493010857E-2</v>
      </c>
      <c r="P132" s="15">
        <f t="shared" si="155"/>
        <v>1.0639600650529601E-2</v>
      </c>
      <c r="Q132" s="5">
        <f t="shared" si="156"/>
        <v>8896.5170665781388</v>
      </c>
      <c r="R132" s="5">
        <f t="shared" si="157"/>
        <v>11553.901828886699</v>
      </c>
      <c r="S132" s="5">
        <f t="shared" si="158"/>
        <v>5821.8477632100257</v>
      </c>
      <c r="T132" s="5">
        <f t="shared" si="159"/>
        <v>61.939366571310998</v>
      </c>
      <c r="U132" s="5">
        <f t="shared" si="160"/>
        <v>236.1467528901095</v>
      </c>
      <c r="V132" s="5">
        <f t="shared" si="161"/>
        <v>312.27779465903757</v>
      </c>
      <c r="W132" s="15">
        <f t="shared" si="162"/>
        <v>-1.0734613539272964E-2</v>
      </c>
      <c r="X132" s="15">
        <f t="shared" si="163"/>
        <v>-1.217998157191269E-2</v>
      </c>
      <c r="Y132" s="15">
        <f t="shared" si="164"/>
        <v>-9.7425357312937999E-3</v>
      </c>
      <c r="Z132" s="5">
        <f t="shared" si="177"/>
        <v>15180.998832799141</v>
      </c>
      <c r="AA132" s="5">
        <f t="shared" si="178"/>
        <v>34008.69977317327</v>
      </c>
      <c r="AB132" s="5">
        <f t="shared" si="179"/>
        <v>28633.728363932394</v>
      </c>
      <c r="AC132" s="16">
        <f t="shared" si="165"/>
        <v>1.7004449232011498</v>
      </c>
      <c r="AD132" s="16">
        <f t="shared" si="166"/>
        <v>2.9410157783595854</v>
      </c>
      <c r="AE132" s="16">
        <f t="shared" si="167"/>
        <v>4.9238742878602659</v>
      </c>
      <c r="AF132" s="15">
        <f t="shared" si="168"/>
        <v>-4.0504037456468023E-3</v>
      </c>
      <c r="AG132" s="15">
        <f t="shared" si="169"/>
        <v>2.9673830763510267E-4</v>
      </c>
      <c r="AH132" s="15">
        <f t="shared" si="170"/>
        <v>9.7937136394747881E-3</v>
      </c>
      <c r="AI132" s="1">
        <f t="shared" si="134"/>
        <v>262716.85588507971</v>
      </c>
      <c r="AJ132" s="1">
        <f t="shared" si="135"/>
        <v>86180.437837433885</v>
      </c>
      <c r="AK132" s="1">
        <f t="shared" si="136"/>
        <v>33023.371379430522</v>
      </c>
      <c r="AL132" s="14">
        <f t="shared" si="171"/>
        <v>45.031859499453084</v>
      </c>
      <c r="AM132" s="14">
        <f t="shared" si="172"/>
        <v>9.1700280472920603</v>
      </c>
      <c r="AN132" s="14">
        <f t="shared" si="173"/>
        <v>3.1205115832238106</v>
      </c>
      <c r="AO132" s="11">
        <f t="shared" si="174"/>
        <v>9.6069838150500998E-3</v>
      </c>
      <c r="AP132" s="11">
        <f t="shared" si="175"/>
        <v>1.2102265798287611E-2</v>
      </c>
      <c r="AQ132" s="11">
        <f t="shared" si="176"/>
        <v>1.0978282073792509E-2</v>
      </c>
      <c r="AR132" s="1">
        <f t="shared" si="180"/>
        <v>143632.67755306393</v>
      </c>
      <c r="AS132" s="1">
        <f t="shared" si="181"/>
        <v>48926.786786110446</v>
      </c>
      <c r="AT132" s="1">
        <f t="shared" si="182"/>
        <v>18643.169199931894</v>
      </c>
      <c r="AU132" s="1">
        <f t="shared" si="137"/>
        <v>28726.535510612786</v>
      </c>
      <c r="AV132" s="1">
        <f t="shared" si="138"/>
        <v>9785.3573572220903</v>
      </c>
      <c r="AW132" s="1">
        <f t="shared" si="139"/>
        <v>3728.6338399863789</v>
      </c>
      <c r="AX132" s="2">
        <v>0</v>
      </c>
      <c r="AY132" s="2">
        <v>0</v>
      </c>
      <c r="AZ132" s="2">
        <v>0</v>
      </c>
      <c r="BA132" s="2">
        <f t="shared" si="123"/>
        <v>0</v>
      </c>
      <c r="BB132" s="2">
        <f t="shared" si="129"/>
        <v>0</v>
      </c>
      <c r="BC132" s="2">
        <f t="shared" si="124"/>
        <v>0</v>
      </c>
      <c r="BD132" s="2">
        <f t="shared" si="125"/>
        <v>0</v>
      </c>
      <c r="BE132" s="2">
        <f t="shared" si="126"/>
        <v>0</v>
      </c>
      <c r="BF132" s="2">
        <f t="shared" si="127"/>
        <v>0</v>
      </c>
      <c r="BG132" s="2">
        <f t="shared" si="128"/>
        <v>0</v>
      </c>
      <c r="BH132" s="2">
        <f t="shared" si="130"/>
        <v>0</v>
      </c>
      <c r="BI132" s="2">
        <f t="shared" si="131"/>
        <v>0</v>
      </c>
      <c r="BJ132" s="2">
        <f t="shared" si="132"/>
        <v>0</v>
      </c>
      <c r="BK132" s="11">
        <f t="shared" si="133"/>
        <v>3.8363993600719376E-2</v>
      </c>
      <c r="BL132" s="17">
        <f t="shared" si="183"/>
        <v>3.8708044842528357E-2</v>
      </c>
      <c r="BM132" s="17">
        <f t="shared" si="184"/>
        <v>3.1301111964970284E-2</v>
      </c>
      <c r="BN132" s="12">
        <f>(BN$3*temperature!$I242+BN$4*temperature!$I242^2+BN$5*temperature!$I242^6)</f>
        <v>-7.6737006778463339</v>
      </c>
      <c r="BO132" s="12">
        <f>(BO$3*temperature!$I242+BO$4*temperature!$I242^2+BO$5*temperature!$I242^6)</f>
        <v>-8.3539782310388642</v>
      </c>
      <c r="BP132" s="12">
        <f>(BP$3*temperature!$I242+BP$4*temperature!$I242^2+BP$5*temperature!$I242^6)</f>
        <v>-8.5701077894690414</v>
      </c>
      <c r="BQ132" s="12">
        <f>(BQ$3*temperature!$M242+BQ$4*temperature!$M242^2)</f>
        <v>-7.6737203928610178</v>
      </c>
      <c r="BR132" s="12">
        <f>(BR$3*temperature!$M242+BR$4*temperature!$M242^2)</f>
        <v>-8.3539942692185907</v>
      </c>
      <c r="BS132" s="12">
        <f>(BS$3*temperature!$M242+BS$4*temperature!$M242^2)</f>
        <v>-8.5701209674315777</v>
      </c>
      <c r="BT132" s="18">
        <f>BQ132-BN132</f>
        <v>-1.971501468389647E-5</v>
      </c>
      <c r="BU132" s="18">
        <f>BR132-BO132</f>
        <v>-1.6038179726507451E-5</v>
      </c>
      <c r="BV132" s="18">
        <f>BS132-BP132</f>
        <v>-1.3177962536303767E-5</v>
      </c>
      <c r="BW132" s="18">
        <f>SUMPRODUCT(BT132:BV132,AR132:AT132)/100</f>
        <v>-3.8620959322368462E-2</v>
      </c>
      <c r="BX132" s="18">
        <f>BW132*BL132</f>
        <v>-1.4949418253117021E-3</v>
      </c>
      <c r="BY132" s="18">
        <f>BW132*BM132</f>
        <v>-1.2088789719440181E-3</v>
      </c>
    </row>
    <row r="133" spans="1:77">
      <c r="A133" s="2">
        <f t="shared" si="140"/>
        <v>2087</v>
      </c>
      <c r="B133" s="5">
        <f t="shared" si="141"/>
        <v>1163.654979978214</v>
      </c>
      <c r="C133" s="5">
        <f t="shared" si="142"/>
        <v>2955.4040829178134</v>
      </c>
      <c r="D133" s="5">
        <f t="shared" si="143"/>
        <v>4343.6159530809819</v>
      </c>
      <c r="E133" s="15">
        <f t="shared" si="144"/>
        <v>7.9130804175860434E-5</v>
      </c>
      <c r="F133" s="15">
        <f t="shared" si="145"/>
        <v>1.5589299038055378E-4</v>
      </c>
      <c r="G133" s="15">
        <f t="shared" si="146"/>
        <v>3.1824999441488387E-4</v>
      </c>
      <c r="H133" s="5">
        <f t="shared" si="147"/>
        <v>144650.9032493025</v>
      </c>
      <c r="I133" s="5">
        <f t="shared" si="148"/>
        <v>49476.684087583249</v>
      </c>
      <c r="J133" s="5">
        <f t="shared" si="149"/>
        <v>18843.786201520459</v>
      </c>
      <c r="K133" s="5">
        <f t="shared" si="150"/>
        <v>124307.38125832682</v>
      </c>
      <c r="L133" s="5">
        <f t="shared" si="151"/>
        <v>16741.089441392352</v>
      </c>
      <c r="M133" s="5">
        <f t="shared" si="152"/>
        <v>4338.2717084263222</v>
      </c>
      <c r="N133" s="15">
        <f t="shared" si="153"/>
        <v>7.0094095353361308E-3</v>
      </c>
      <c r="O133" s="15">
        <f t="shared" si="154"/>
        <v>1.1081566378604801E-2</v>
      </c>
      <c r="P133" s="15">
        <f t="shared" si="155"/>
        <v>1.0439312790498478E-2</v>
      </c>
      <c r="Q133" s="5">
        <f t="shared" si="156"/>
        <v>8863.4076353342443</v>
      </c>
      <c r="R133" s="5">
        <f t="shared" si="157"/>
        <v>11541.450330376834</v>
      </c>
      <c r="S133" s="5">
        <f t="shared" si="158"/>
        <v>5827.1660855156779</v>
      </c>
      <c r="T133" s="5">
        <f t="shared" si="159"/>
        <v>61.274471408300613</v>
      </c>
      <c r="U133" s="5">
        <f t="shared" si="160"/>
        <v>233.27048979164095</v>
      </c>
      <c r="V133" s="5">
        <f t="shared" si="161"/>
        <v>309.23541708648224</v>
      </c>
      <c r="W133" s="15">
        <f t="shared" si="162"/>
        <v>-1.0734613539272964E-2</v>
      </c>
      <c r="X133" s="15">
        <f t="shared" si="163"/>
        <v>-1.217998157191269E-2</v>
      </c>
      <c r="Y133" s="15">
        <f t="shared" si="164"/>
        <v>-9.7425357312937999E-3</v>
      </c>
      <c r="Z133" s="5">
        <f t="shared" si="177"/>
        <v>15066.762621171843</v>
      </c>
      <c r="AA133" s="5">
        <f t="shared" si="178"/>
        <v>33990.290809663944</v>
      </c>
      <c r="AB133" s="5">
        <f t="shared" si="179"/>
        <v>28946.793559792703</v>
      </c>
      <c r="AC133" s="16">
        <f t="shared" si="165"/>
        <v>1.6935574347149498</v>
      </c>
      <c r="AD133" s="16">
        <f t="shared" si="166"/>
        <v>2.9418884904043838</v>
      </c>
      <c r="AE133" s="16">
        <f t="shared" si="167"/>
        <v>4.9720973026323421</v>
      </c>
      <c r="AF133" s="15">
        <f t="shared" si="168"/>
        <v>-4.0504037456468023E-3</v>
      </c>
      <c r="AG133" s="15">
        <f t="shared" si="169"/>
        <v>2.9673830763510267E-4</v>
      </c>
      <c r="AH133" s="15">
        <f t="shared" si="170"/>
        <v>9.7937136394747881E-3</v>
      </c>
      <c r="AI133" s="1">
        <f t="shared" si="134"/>
        <v>265171.70580718451</v>
      </c>
      <c r="AJ133" s="1">
        <f t="shared" si="135"/>
        <v>87347.751410912591</v>
      </c>
      <c r="AK133" s="1">
        <f t="shared" si="136"/>
        <v>33449.66808147385</v>
      </c>
      <c r="AL133" s="14">
        <f t="shared" si="171"/>
        <v>45.460153641372216</v>
      </c>
      <c r="AM133" s="14">
        <f t="shared" si="172"/>
        <v>9.2798963829300813</v>
      </c>
      <c r="AN133" s="14">
        <f t="shared" si="173"/>
        <v>3.1544268610352266</v>
      </c>
      <c r="AO133" s="11">
        <f t="shared" si="174"/>
        <v>9.5109139768995987E-3</v>
      </c>
      <c r="AP133" s="11">
        <f t="shared" si="175"/>
        <v>1.1981243140304734E-2</v>
      </c>
      <c r="AQ133" s="11">
        <f t="shared" si="176"/>
        <v>1.0868499253054584E-2</v>
      </c>
      <c r="AR133" s="1">
        <f t="shared" si="180"/>
        <v>144650.9032493025</v>
      </c>
      <c r="AS133" s="1">
        <f t="shared" si="181"/>
        <v>49476.684087583249</v>
      </c>
      <c r="AT133" s="1">
        <f t="shared" si="182"/>
        <v>18843.786201520459</v>
      </c>
      <c r="AU133" s="1">
        <f t="shared" si="137"/>
        <v>28930.1806498605</v>
      </c>
      <c r="AV133" s="1">
        <f t="shared" si="138"/>
        <v>9895.3368175166506</v>
      </c>
      <c r="AW133" s="1">
        <f t="shared" si="139"/>
        <v>3768.7572403040922</v>
      </c>
      <c r="AX133" s="2">
        <v>0</v>
      </c>
      <c r="AY133" s="2">
        <v>0</v>
      </c>
      <c r="AZ133" s="2">
        <v>0</v>
      </c>
      <c r="BA133" s="2">
        <f t="shared" si="123"/>
        <v>0</v>
      </c>
      <c r="BB133" s="2">
        <f t="shared" si="129"/>
        <v>0</v>
      </c>
      <c r="BC133" s="2">
        <f t="shared" si="124"/>
        <v>0</v>
      </c>
      <c r="BD133" s="2">
        <f t="shared" si="125"/>
        <v>0</v>
      </c>
      <c r="BE133" s="2">
        <f t="shared" si="126"/>
        <v>0</v>
      </c>
      <c r="BF133" s="2">
        <f t="shared" si="127"/>
        <v>0</v>
      </c>
      <c r="BG133" s="2">
        <f t="shared" si="128"/>
        <v>0</v>
      </c>
      <c r="BH133" s="2">
        <f t="shared" si="130"/>
        <v>0</v>
      </c>
      <c r="BI133" s="2">
        <f t="shared" si="131"/>
        <v>0</v>
      </c>
      <c r="BJ133" s="2">
        <f t="shared" si="132"/>
        <v>0</v>
      </c>
      <c r="BK133" s="11">
        <f t="shared" si="133"/>
        <v>3.8144087858000358E-2</v>
      </c>
      <c r="BL133" s="17">
        <f t="shared" si="183"/>
        <v>3.727791514447746E-2</v>
      </c>
      <c r="BM133" s="17">
        <f t="shared" si="184"/>
        <v>2.9810582823781222E-2</v>
      </c>
      <c r="BN133" s="12">
        <f>(BN$3*temperature!$I243+BN$4*temperature!$I243^2+BN$5*temperature!$I243^6)</f>
        <v>-8.0801107726017918</v>
      </c>
      <c r="BO133" s="12">
        <f>(BO$3*temperature!$I243+BO$4*temperature!$I243^2+BO$5*temperature!$I243^6)</f>
        <v>-8.6843274336892105</v>
      </c>
      <c r="BP133" s="12">
        <f>(BP$3*temperature!$I243+BP$4*temperature!$I243^2+BP$5*temperature!$I243^6)</f>
        <v>-8.8413284725383328</v>
      </c>
      <c r="BQ133" s="12">
        <f>(BQ$3*temperature!$M243+BQ$4*temperature!$M243^2)</f>
        <v>-8.0801306829761792</v>
      </c>
      <c r="BR133" s="12">
        <f>(BR$3*temperature!$M243+BR$4*temperature!$M243^2)</f>
        <v>-8.6843436049825176</v>
      </c>
      <c r="BS133" s="12">
        <f>(BS$3*temperature!$M243+BS$4*temperature!$M243^2)</f>
        <v>-8.8413417390201623</v>
      </c>
      <c r="BT133" s="18">
        <f>BQ133-BN133</f>
        <v>-1.9910374387421825E-5</v>
      </c>
      <c r="BU133" s="18">
        <f>BR133-BO133</f>
        <v>-1.6171293307110091E-5</v>
      </c>
      <c r="BV133" s="18">
        <f>BS133-BP133</f>
        <v>-1.3266481829532495E-5</v>
      </c>
      <c r="BW133" s="18">
        <f>SUMPRODUCT(BT133:BV133,AR133:AT133)/100</f>
        <v>-3.9301463566579466E-2</v>
      </c>
      <c r="BX133" s="18">
        <f>BW133*BL133</f>
        <v>-1.4650766238887218E-3</v>
      </c>
      <c r="BY133" s="18">
        <f>BW133*BM133</f>
        <v>-1.1715995347473373E-3</v>
      </c>
    </row>
    <row r="134" spans="1:77">
      <c r="A134" s="2">
        <f t="shared" si="140"/>
        <v>2088</v>
      </c>
      <c r="B134" s="5">
        <f t="shared" si="141"/>
        <v>1163.7424568848455</v>
      </c>
      <c r="C134" s="5">
        <f t="shared" si="142"/>
        <v>2955.8417733590686</v>
      </c>
      <c r="D134" s="5">
        <f t="shared" si="143"/>
        <v>4344.9291910461498</v>
      </c>
      <c r="E134" s="15">
        <f t="shared" si="144"/>
        <v>7.5174263967067411E-5</v>
      </c>
      <c r="F134" s="15">
        <f t="shared" si="145"/>
        <v>1.4809834086152609E-4</v>
      </c>
      <c r="G134" s="15">
        <f t="shared" si="146"/>
        <v>3.0233749469413967E-4</v>
      </c>
      <c r="H134" s="5">
        <f t="shared" si="147"/>
        <v>145642.54380313552</v>
      </c>
      <c r="I134" s="5">
        <f t="shared" si="148"/>
        <v>50020.871035637225</v>
      </c>
      <c r="J134" s="5">
        <f t="shared" si="149"/>
        <v>19042.522937243994</v>
      </c>
      <c r="K134" s="5">
        <f t="shared" si="150"/>
        <v>125150.15065532416</v>
      </c>
      <c r="L134" s="5">
        <f t="shared" si="151"/>
        <v>16922.716055532517</v>
      </c>
      <c r="M134" s="5">
        <f t="shared" si="152"/>
        <v>4382.7004077502661</v>
      </c>
      <c r="N134" s="15">
        <f t="shared" si="153"/>
        <v>6.7797212721099065E-3</v>
      </c>
      <c r="O134" s="15">
        <f t="shared" si="154"/>
        <v>1.0849151411322921E-2</v>
      </c>
      <c r="P134" s="15">
        <f t="shared" si="155"/>
        <v>1.0241105746707557E-2</v>
      </c>
      <c r="Q134" s="5">
        <f t="shared" si="156"/>
        <v>8828.3723712113242</v>
      </c>
      <c r="R134" s="5">
        <f t="shared" si="157"/>
        <v>11526.272273522787</v>
      </c>
      <c r="S134" s="5">
        <f t="shared" si="158"/>
        <v>5831.2524075403144</v>
      </c>
      <c r="T134" s="5">
        <f t="shared" si="159"/>
        <v>60.616713637909278</v>
      </c>
      <c r="U134" s="5">
        <f t="shared" si="160"/>
        <v>230.42925952470773</v>
      </c>
      <c r="V134" s="5">
        <f t="shared" si="161"/>
        <v>306.22267998613563</v>
      </c>
      <c r="W134" s="15">
        <f t="shared" si="162"/>
        <v>-1.0734613539272964E-2</v>
      </c>
      <c r="X134" s="15">
        <f t="shared" si="163"/>
        <v>-1.217998157191269E-2</v>
      </c>
      <c r="Y134" s="15">
        <f t="shared" si="164"/>
        <v>-9.7425357312937999E-3</v>
      </c>
      <c r="Z134" s="5">
        <f t="shared" si="177"/>
        <v>14949.890543143054</v>
      </c>
      <c r="AA134" s="5">
        <f t="shared" si="178"/>
        <v>33963.735241083115</v>
      </c>
      <c r="AB134" s="5">
        <f t="shared" si="179"/>
        <v>29256.992359973887</v>
      </c>
      <c r="AC134" s="16">
        <f t="shared" si="165"/>
        <v>1.6866978433379123</v>
      </c>
      <c r="AD134" s="16">
        <f t="shared" si="166"/>
        <v>2.9427614614162776</v>
      </c>
      <c r="AE134" s="16">
        <f t="shared" si="167"/>
        <v>5.0207925998019283</v>
      </c>
      <c r="AF134" s="15">
        <f t="shared" si="168"/>
        <v>-4.0504037456468023E-3</v>
      </c>
      <c r="AG134" s="15">
        <f t="shared" si="169"/>
        <v>2.9673830763510267E-4</v>
      </c>
      <c r="AH134" s="15">
        <f t="shared" si="170"/>
        <v>9.7937136394747881E-3</v>
      </c>
      <c r="AI134" s="1">
        <f t="shared" si="134"/>
        <v>267584.71587632655</v>
      </c>
      <c r="AJ134" s="1">
        <f t="shared" si="135"/>
        <v>88508.313087337985</v>
      </c>
      <c r="AK134" s="1">
        <f t="shared" si="136"/>
        <v>33873.458513630561</v>
      </c>
      <c r="AL134" s="14">
        <f t="shared" si="171"/>
        <v>45.888197575925354</v>
      </c>
      <c r="AM134" s="14">
        <f t="shared" si="172"/>
        <v>9.3899692308619951</v>
      </c>
      <c r="AN134" s="14">
        <f t="shared" si="173"/>
        <v>3.1883679081583738</v>
      </c>
      <c r="AO134" s="11">
        <f t="shared" si="174"/>
        <v>9.4158048371306025E-3</v>
      </c>
      <c r="AP134" s="11">
        <f t="shared" si="175"/>
        <v>1.1861430708901687E-2</v>
      </c>
      <c r="AQ134" s="11">
        <f t="shared" si="176"/>
        <v>1.0759814260524039E-2</v>
      </c>
      <c r="AR134" s="1">
        <f t="shared" si="180"/>
        <v>145642.54380313552</v>
      </c>
      <c r="AS134" s="1">
        <f t="shared" si="181"/>
        <v>50020.871035637225</v>
      </c>
      <c r="AT134" s="1">
        <f t="shared" si="182"/>
        <v>19042.522937243994</v>
      </c>
      <c r="AU134" s="1">
        <f t="shared" si="137"/>
        <v>29128.508760627104</v>
      </c>
      <c r="AV134" s="1">
        <f t="shared" si="138"/>
        <v>10004.174207127446</v>
      </c>
      <c r="AW134" s="1">
        <f t="shared" si="139"/>
        <v>3808.5045874487987</v>
      </c>
      <c r="AX134" s="2">
        <v>0</v>
      </c>
      <c r="AY134" s="2">
        <v>0</v>
      </c>
      <c r="AZ134" s="2">
        <v>0</v>
      </c>
      <c r="BA134" s="2">
        <f t="shared" ref="BA134:BA197" si="185">(AX134*Z134+AY134*AA134+AZ134*AB134)/(Z134+AA134+AB134)</f>
        <v>0</v>
      </c>
      <c r="BB134" s="2">
        <f t="shared" si="129"/>
        <v>0</v>
      </c>
      <c r="BC134" s="2">
        <f t="shared" ref="BC134:BC197" si="186">BC$5*AY134^2</f>
        <v>0</v>
      </c>
      <c r="BD134" s="2">
        <f t="shared" ref="BD134:BD197" si="187">BD$5*AZ134^2</f>
        <v>0</v>
      </c>
      <c r="BE134" s="2">
        <f t="shared" ref="BE134:BE197" si="188">BB134*AR134</f>
        <v>0</v>
      </c>
      <c r="BF134" s="2">
        <f t="shared" ref="BF134:BF197" si="189">BC134*AS134</f>
        <v>0</v>
      </c>
      <c r="BG134" s="2">
        <f t="shared" ref="BG134:BG197" si="190">BD134*AT134</f>
        <v>0</v>
      </c>
      <c r="BH134" s="2">
        <f t="shared" si="130"/>
        <v>0</v>
      </c>
      <c r="BI134" s="2">
        <f t="shared" si="131"/>
        <v>0</v>
      </c>
      <c r="BJ134" s="2">
        <f t="shared" si="132"/>
        <v>0</v>
      </c>
      <c r="BK134" s="11">
        <f t="shared" si="133"/>
        <v>3.7925630035271912E-2</v>
      </c>
      <c r="BL134" s="17">
        <f t="shared" si="183"/>
        <v>3.5908228520949215E-2</v>
      </c>
      <c r="BM134" s="17">
        <f t="shared" si="184"/>
        <v>2.8391031260744021E-2</v>
      </c>
      <c r="BN134" s="12">
        <f>(BN$3*temperature!$I244+BN$4*temperature!$I244^2+BN$5*temperature!$I244^6)</f>
        <v>-8.4925974779283067</v>
      </c>
      <c r="BO134" s="12">
        <f>(BO$3*temperature!$I244+BO$4*temperature!$I244^2+BO$5*temperature!$I244^6)</f>
        <v>-9.0190911142927721</v>
      </c>
      <c r="BP134" s="12">
        <f>(BP$3*temperature!$I244+BP$4*temperature!$I244^2+BP$5*temperature!$I244^6)</f>
        <v>-9.1157490697986496</v>
      </c>
      <c r="BQ134" s="12">
        <f>(BQ$3*temperature!$M244+BQ$4*temperature!$M244^2)</f>
        <v>-8.4926175774341566</v>
      </c>
      <c r="BR134" s="12">
        <f>(BR$3*temperature!$M244+BR$4*temperature!$M244^2)</f>
        <v>-9.0191074140918328</v>
      </c>
      <c r="BS134" s="12">
        <f>(BS$3*temperature!$M244+BS$4*temperature!$M244^2)</f>
        <v>-9.1157624213844386</v>
      </c>
      <c r="BT134" s="18">
        <f>BQ134-BN134</f>
        <v>-2.0099505849913157E-5</v>
      </c>
      <c r="BU134" s="18">
        <f>BR134-BO134</f>
        <v>-1.629979906070389E-5</v>
      </c>
      <c r="BV134" s="18">
        <f>BS134-BP134</f>
        <v>-1.3351585788967668E-5</v>
      </c>
      <c r="BW134" s="18">
        <f>SUMPRODUCT(BT134:BV134,AR134:AT134)/100</f>
        <v>-3.996921186524624E-2</v>
      </c>
      <c r="BX134" s="18">
        <f>BW134*BL134</f>
        <v>-1.4352235934594968E-3</v>
      </c>
      <c r="BY134" s="18">
        <f>BW134*BM134</f>
        <v>-1.1347671435335068E-3</v>
      </c>
    </row>
    <row r="135" spans="1:77">
      <c r="A135" s="2">
        <f t="shared" si="140"/>
        <v>2089</v>
      </c>
      <c r="B135" s="5">
        <f t="shared" si="141"/>
        <v>1163.8255661933567</v>
      </c>
      <c r="C135" s="5">
        <f t="shared" si="142"/>
        <v>2956.2576408584277</v>
      </c>
      <c r="D135" s="5">
        <f t="shared" si="143"/>
        <v>4346.1771443020816</v>
      </c>
      <c r="E135" s="15">
        <f t="shared" si="144"/>
        <v>7.1415550768714036E-5</v>
      </c>
      <c r="F135" s="15">
        <f t="shared" si="145"/>
        <v>1.4069342381844977E-4</v>
      </c>
      <c r="G135" s="15">
        <f t="shared" si="146"/>
        <v>2.8722061995943267E-4</v>
      </c>
      <c r="H135" s="5">
        <f t="shared" si="147"/>
        <v>146607.20876418971</v>
      </c>
      <c r="I135" s="5">
        <f t="shared" si="148"/>
        <v>50559.147826691165</v>
      </c>
      <c r="J135" s="5">
        <f t="shared" si="149"/>
        <v>19239.329156827753</v>
      </c>
      <c r="K135" s="5">
        <f t="shared" si="150"/>
        <v>125970.08780595266</v>
      </c>
      <c r="L135" s="5">
        <f t="shared" si="151"/>
        <v>17102.415949108541</v>
      </c>
      <c r="M135" s="5">
        <f t="shared" si="152"/>
        <v>4426.7245715124309</v>
      </c>
      <c r="N135" s="15">
        <f t="shared" si="153"/>
        <v>6.5516273559005356E-3</v>
      </c>
      <c r="O135" s="15">
        <f t="shared" si="154"/>
        <v>1.0618856511350305E-2</v>
      </c>
      <c r="P135" s="15">
        <f t="shared" si="155"/>
        <v>1.0044985891418223E-2</v>
      </c>
      <c r="Q135" s="5">
        <f t="shared" si="156"/>
        <v>8791.4503207350554</v>
      </c>
      <c r="R135" s="5">
        <f t="shared" si="157"/>
        <v>11508.406471387436</v>
      </c>
      <c r="S135" s="5">
        <f t="shared" si="158"/>
        <v>5834.1206017981094</v>
      </c>
      <c r="T135" s="5">
        <f t="shared" si="159"/>
        <v>59.966016642985544</v>
      </c>
      <c r="U135" s="5">
        <f t="shared" si="160"/>
        <v>227.6226353900673</v>
      </c>
      <c r="V135" s="5">
        <f t="shared" si="161"/>
        <v>303.23929458463817</v>
      </c>
      <c r="W135" s="15">
        <f t="shared" si="162"/>
        <v>-1.0734613539272964E-2</v>
      </c>
      <c r="X135" s="15">
        <f t="shared" si="163"/>
        <v>-1.217998157191269E-2</v>
      </c>
      <c r="Y135" s="15">
        <f t="shared" si="164"/>
        <v>-9.7425357312937999E-3</v>
      </c>
      <c r="Z135" s="5">
        <f t="shared" si="177"/>
        <v>14830.482900225072</v>
      </c>
      <c r="AA135" s="5">
        <f t="shared" si="178"/>
        <v>33929.134927694809</v>
      </c>
      <c r="AB135" s="5">
        <f t="shared" si="179"/>
        <v>29564.24447394563</v>
      </c>
      <c r="AC135" s="16">
        <f t="shared" si="165"/>
        <v>1.679866036075482</v>
      </c>
      <c r="AD135" s="16">
        <f t="shared" si="166"/>
        <v>2.9436346914721119</v>
      </c>
      <c r="AE135" s="16">
        <f t="shared" si="167"/>
        <v>5.0699648047675829</v>
      </c>
      <c r="AF135" s="15">
        <f t="shared" si="168"/>
        <v>-4.0504037456468023E-3</v>
      </c>
      <c r="AG135" s="15">
        <f t="shared" si="169"/>
        <v>2.9673830763510267E-4</v>
      </c>
      <c r="AH135" s="15">
        <f t="shared" si="170"/>
        <v>9.7937136394747881E-3</v>
      </c>
      <c r="AI135" s="1">
        <f t="shared" si="134"/>
        <v>269954.75304932101</v>
      </c>
      <c r="AJ135" s="1">
        <f t="shared" si="135"/>
        <v>89661.655985731632</v>
      </c>
      <c r="AK135" s="1">
        <f t="shared" si="136"/>
        <v>34294.617249716306</v>
      </c>
      <c r="AL135" s="14">
        <f t="shared" si="171"/>
        <v>46.315951145500932</v>
      </c>
      <c r="AM135" s="14">
        <f t="shared" si="172"/>
        <v>9.5002339155586775</v>
      </c>
      <c r="AN135" s="14">
        <f t="shared" si="173"/>
        <v>3.2223310921795134</v>
      </c>
      <c r="AO135" s="11">
        <f t="shared" si="174"/>
        <v>9.3216467887592969E-3</v>
      </c>
      <c r="AP135" s="11">
        <f t="shared" si="175"/>
        <v>1.174281640181267E-2</v>
      </c>
      <c r="AQ135" s="11">
        <f t="shared" si="176"/>
        <v>1.0652216117918799E-2</v>
      </c>
      <c r="AR135" s="1">
        <f t="shared" si="180"/>
        <v>146607.20876418971</v>
      </c>
      <c r="AS135" s="1">
        <f t="shared" si="181"/>
        <v>50559.147826691165</v>
      </c>
      <c r="AT135" s="1">
        <f t="shared" si="182"/>
        <v>19239.329156827753</v>
      </c>
      <c r="AU135" s="1">
        <f t="shared" si="137"/>
        <v>29321.441752837942</v>
      </c>
      <c r="AV135" s="1">
        <f t="shared" si="138"/>
        <v>10111.829565338234</v>
      </c>
      <c r="AW135" s="1">
        <f t="shared" si="139"/>
        <v>3847.8658313655505</v>
      </c>
      <c r="AX135" s="2">
        <v>0</v>
      </c>
      <c r="AY135" s="2">
        <v>0</v>
      </c>
      <c r="AZ135" s="2">
        <v>0</v>
      </c>
      <c r="BA135" s="2">
        <f t="shared" si="185"/>
        <v>0</v>
      </c>
      <c r="BB135" s="2">
        <f t="shared" ref="BB135:BB198" si="191">BB$5*AX135^2</f>
        <v>0</v>
      </c>
      <c r="BC135" s="2">
        <f t="shared" si="186"/>
        <v>0</v>
      </c>
      <c r="BD135" s="2">
        <f t="shared" si="187"/>
        <v>0</v>
      </c>
      <c r="BE135" s="2">
        <f t="shared" si="188"/>
        <v>0</v>
      </c>
      <c r="BF135" s="2">
        <f t="shared" si="189"/>
        <v>0</v>
      </c>
      <c r="BG135" s="2">
        <f t="shared" si="190"/>
        <v>0</v>
      </c>
      <c r="BH135" s="2">
        <f t="shared" ref="BH135:BH198" si="192">2*BB$5*AX135*AR135/Z135*1000</f>
        <v>0</v>
      </c>
      <c r="BI135" s="2">
        <f t="shared" ref="BI135:BI198" si="193">2*BC$5*AY135*AS135/AA135*1000</f>
        <v>0</v>
      </c>
      <c r="BJ135" s="2">
        <f t="shared" ref="BJ135:BJ198" si="194">2*BD$5*AZ135*AT135/AB135*1000</f>
        <v>0</v>
      </c>
      <c r="BK135" s="11">
        <f t="shared" ref="BK135:BK198" si="195">SUM(H135:J135)*SUM(B134:D134)/SUM(H134:J134)/SUM(B135:D135)-1+BK$5</f>
        <v>3.770865860068226E-2</v>
      </c>
      <c r="BL135" s="17">
        <f t="shared" si="183"/>
        <v>3.4596147818152387E-2</v>
      </c>
      <c r="BM135" s="17">
        <f t="shared" si="184"/>
        <v>2.7039077391184781E-2</v>
      </c>
      <c r="BN135" s="12">
        <f>(BN$3*temperature!$I245+BN$4*temperature!$I245^2+BN$5*temperature!$I245^6)</f>
        <v>-8.9110303672840487</v>
      </c>
      <c r="BO135" s="12">
        <f>(BO$3*temperature!$I245+BO$4*temperature!$I245^2+BO$5*temperature!$I245^6)</f>
        <v>-9.3581673936795529</v>
      </c>
      <c r="BP135" s="12">
        <f>(BP$3*temperature!$I245+BP$4*temperature!$I245^2+BP$5*temperature!$I245^6)</f>
        <v>-9.3932892830044175</v>
      </c>
      <c r="BQ135" s="12">
        <f>(BQ$3*temperature!$M245+BQ$4*temperature!$M245^2)</f>
        <v>-8.9110506497708961</v>
      </c>
      <c r="BR135" s="12">
        <f>(BR$3*temperature!$M245+BR$4*temperature!$M245^2)</f>
        <v>-9.3581838174429013</v>
      </c>
      <c r="BS135" s="12">
        <f>(BS$3*temperature!$M245+BS$4*temperature!$M245^2)</f>
        <v>-9.3933027163358531</v>
      </c>
      <c r="BT135" s="18">
        <f>BQ135-BN135</f>
        <v>-2.0282486847378323E-5</v>
      </c>
      <c r="BU135" s="18">
        <f>BR135-BO135</f>
        <v>-1.6423763348427656E-5</v>
      </c>
      <c r="BV135" s="18">
        <f>BS135-BP135</f>
        <v>-1.3433331435663831E-5</v>
      </c>
      <c r="BW135" s="18">
        <f>SUMPRODUCT(BT135:BV135,AR135:AT135)/100</f>
        <v>-4.0623785476577697E-2</v>
      </c>
      <c r="BX135" s="18">
        <f>BW135*BL135</f>
        <v>-1.4054264872805941E-3</v>
      </c>
      <c r="BY135" s="18">
        <f>BW135*BM135</f>
        <v>-1.0984296794240727E-3</v>
      </c>
    </row>
    <row r="136" spans="1:77">
      <c r="A136" s="2">
        <f t="shared" si="140"/>
        <v>2090</v>
      </c>
      <c r="B136" s="5">
        <f t="shared" si="141"/>
        <v>1163.9045256749748</v>
      </c>
      <c r="C136" s="5">
        <f t="shared" si="142"/>
        <v>2956.6527705671506</v>
      </c>
      <c r="D136" s="5">
        <f t="shared" si="143"/>
        <v>4347.3630404112291</v>
      </c>
      <c r="E136" s="15">
        <f t="shared" si="144"/>
        <v>6.7844773230278332E-5</v>
      </c>
      <c r="F136" s="15">
        <f t="shared" si="145"/>
        <v>1.3365875262752726E-4</v>
      </c>
      <c r="G136" s="15">
        <f t="shared" si="146"/>
        <v>2.7285958896146101E-4</v>
      </c>
      <c r="H136" s="5">
        <f t="shared" si="147"/>
        <v>147544.53103337219</v>
      </c>
      <c r="I136" s="5">
        <f t="shared" si="148"/>
        <v>51091.32044816792</v>
      </c>
      <c r="J136" s="5">
        <f t="shared" si="149"/>
        <v>19434.15635160567</v>
      </c>
      <c r="K136" s="5">
        <f t="shared" si="150"/>
        <v>126766.86771005357</v>
      </c>
      <c r="L136" s="5">
        <f t="shared" si="151"/>
        <v>17280.121953031194</v>
      </c>
      <c r="M136" s="5">
        <f t="shared" si="152"/>
        <v>4470.3320543865457</v>
      </c>
      <c r="N136" s="15">
        <f t="shared" si="153"/>
        <v>6.3251516132012409E-3</v>
      </c>
      <c r="O136" s="15">
        <f t="shared" si="154"/>
        <v>1.0390695937430694E-2</v>
      </c>
      <c r="P136" s="15">
        <f t="shared" si="155"/>
        <v>9.8509591391215956E-3</v>
      </c>
      <c r="Q136" s="5">
        <f t="shared" si="156"/>
        <v>8752.6816162800806</v>
      </c>
      <c r="R136" s="5">
        <f t="shared" si="157"/>
        <v>11487.893410827894</v>
      </c>
      <c r="S136" s="5">
        <f t="shared" si="158"/>
        <v>5835.785152672428</v>
      </c>
      <c r="T136" s="5">
        <f t="shared" si="159"/>
        <v>59.322304628833486</v>
      </c>
      <c r="U136" s="5">
        <f t="shared" si="160"/>
        <v>224.85019588566607</v>
      </c>
      <c r="V136" s="5">
        <f t="shared" si="161"/>
        <v>300.28497492201501</v>
      </c>
      <c r="W136" s="15">
        <f t="shared" si="162"/>
        <v>-1.0734613539272964E-2</v>
      </c>
      <c r="X136" s="15">
        <f t="shared" si="163"/>
        <v>-1.217998157191269E-2</v>
      </c>
      <c r="Y136" s="15">
        <f t="shared" si="164"/>
        <v>-9.7425357312937999E-3</v>
      </c>
      <c r="Z136" s="5">
        <f t="shared" si="177"/>
        <v>14708.640580800098</v>
      </c>
      <c r="AA136" s="5">
        <f t="shared" si="178"/>
        <v>33886.597001231385</v>
      </c>
      <c r="AB136" s="5">
        <f t="shared" si="179"/>
        <v>29868.472278927733</v>
      </c>
      <c r="AC136" s="16">
        <f t="shared" si="165"/>
        <v>1.673061900390777</v>
      </c>
      <c r="AD136" s="16">
        <f t="shared" si="166"/>
        <v>2.9445081806487554</v>
      </c>
      <c r="AE136" s="16">
        <f t="shared" si="167"/>
        <v>5.1196185882276923</v>
      </c>
      <c r="AF136" s="15">
        <f t="shared" si="168"/>
        <v>-4.0504037456468023E-3</v>
      </c>
      <c r="AG136" s="15">
        <f t="shared" si="169"/>
        <v>2.9673830763510267E-4</v>
      </c>
      <c r="AH136" s="15">
        <f t="shared" si="170"/>
        <v>9.7937136394747881E-3</v>
      </c>
      <c r="AI136" s="1">
        <f t="shared" si="134"/>
        <v>272280.71949722688</v>
      </c>
      <c r="AJ136" s="1">
        <f t="shared" si="135"/>
        <v>90807.319952496706</v>
      </c>
      <c r="AK136" s="1">
        <f t="shared" si="136"/>
        <v>34713.021356110228</v>
      </c>
      <c r="AL136" s="14">
        <f t="shared" si="171"/>
        <v>46.743374673392083</v>
      </c>
      <c r="AM136" s="14">
        <f t="shared" si="172"/>
        <v>9.6106778231769106</v>
      </c>
      <c r="AN136" s="14">
        <f t="shared" si="173"/>
        <v>3.2563128097049252</v>
      </c>
      <c r="AO136" s="11">
        <f t="shared" si="174"/>
        <v>9.2284303208717035E-3</v>
      </c>
      <c r="AP136" s="11">
        <f t="shared" si="175"/>
        <v>1.1625388237794543E-2</v>
      </c>
      <c r="AQ136" s="11">
        <f t="shared" si="176"/>
        <v>1.0545693956739611E-2</v>
      </c>
      <c r="AR136" s="1">
        <f t="shared" si="180"/>
        <v>147544.53103337219</v>
      </c>
      <c r="AS136" s="1">
        <f t="shared" si="181"/>
        <v>51091.32044816792</v>
      </c>
      <c r="AT136" s="1">
        <f t="shared" si="182"/>
        <v>19434.15635160567</v>
      </c>
      <c r="AU136" s="1">
        <f t="shared" si="137"/>
        <v>29508.906206674437</v>
      </c>
      <c r="AV136" s="1">
        <f t="shared" si="138"/>
        <v>10218.264089633585</v>
      </c>
      <c r="AW136" s="1">
        <f t="shared" si="139"/>
        <v>3886.8312703211341</v>
      </c>
      <c r="AX136" s="2">
        <v>0</v>
      </c>
      <c r="AY136" s="2">
        <v>0</v>
      </c>
      <c r="AZ136" s="2">
        <v>0</v>
      </c>
      <c r="BA136" s="2">
        <f t="shared" si="185"/>
        <v>0</v>
      </c>
      <c r="BB136" s="2">
        <f t="shared" si="191"/>
        <v>0</v>
      </c>
      <c r="BC136" s="2">
        <f t="shared" si="186"/>
        <v>0</v>
      </c>
      <c r="BD136" s="2">
        <f t="shared" si="187"/>
        <v>0</v>
      </c>
      <c r="BE136" s="2">
        <f t="shared" si="188"/>
        <v>0</v>
      </c>
      <c r="BF136" s="2">
        <f t="shared" si="189"/>
        <v>0</v>
      </c>
      <c r="BG136" s="2">
        <f t="shared" si="190"/>
        <v>0</v>
      </c>
      <c r="BH136" s="2">
        <f t="shared" si="192"/>
        <v>0</v>
      </c>
      <c r="BI136" s="2">
        <f t="shared" si="193"/>
        <v>0</v>
      </c>
      <c r="BJ136" s="2">
        <f t="shared" si="194"/>
        <v>0</v>
      </c>
      <c r="BK136" s="11">
        <f t="shared" si="195"/>
        <v>3.7493210402941485E-2</v>
      </c>
      <c r="BL136" s="17">
        <f t="shared" si="183"/>
        <v>3.3338979617655126E-2</v>
      </c>
      <c r="BM136" s="17">
        <f t="shared" si="184"/>
        <v>2.5751502277318837E-2</v>
      </c>
      <c r="BN136" s="12">
        <f>(BN$3*temperature!$I246+BN$4*temperature!$I246^2+BN$5*temperature!$I246^6)</f>
        <v>-9.3352759153862408</v>
      </c>
      <c r="BO136" s="12">
        <f>(BO$3*temperature!$I246+BO$4*temperature!$I246^2+BO$5*temperature!$I246^6)</f>
        <v>-9.7014522397920491</v>
      </c>
      <c r="BP136" s="12">
        <f>(BP$3*temperature!$I246+BP$4*temperature!$I246^2+BP$5*temperature!$I246^6)</f>
        <v>-9.6738673422492774</v>
      </c>
      <c r="BQ136" s="12">
        <f>(BQ$3*temperature!$M246+BQ$4*temperature!$M246^2)</f>
        <v>-9.3352963747854432</v>
      </c>
      <c r="BR136" s="12">
        <f>(BR$3*temperature!$M246+BR$4*temperature!$M246^2)</f>
        <v>-9.7014687830470372</v>
      </c>
      <c r="BS136" s="12">
        <f>(BS$3*temperature!$M246+BS$4*temperature!$M246^2)</f>
        <v>-9.6738808540264039</v>
      </c>
      <c r="BT136" s="18">
        <f>BQ136-BN136</f>
        <v>-2.0459399202366058E-5</v>
      </c>
      <c r="BU136" s="18">
        <f>BR136-BO136</f>
        <v>-1.6543254988121703E-5</v>
      </c>
      <c r="BV136" s="18">
        <f>BS136-BP136</f>
        <v>-1.3511777126495872E-5</v>
      </c>
      <c r="BW136" s="18">
        <f>SUMPRODUCT(BT136:BV136,AR136:AT136)/100</f>
        <v>-4.126479191655897E-2</v>
      </c>
      <c r="BX136" s="18">
        <f>BW136*BL136</f>
        <v>-1.3757260566329395E-3</v>
      </c>
      <c r="BY136" s="18">
        <f>BW136*BM136</f>
        <v>-1.0626303830123562E-3</v>
      </c>
    </row>
    <row r="137" spans="1:77">
      <c r="A137" s="2">
        <f t="shared" si="140"/>
        <v>2091</v>
      </c>
      <c r="B137" s="5">
        <f t="shared" si="141"/>
        <v>1163.9795422716506</v>
      </c>
      <c r="C137" s="5">
        <f t="shared" si="142"/>
        <v>2957.0281939623542</v>
      </c>
      <c r="D137" s="5">
        <f t="shared" si="143"/>
        <v>4348.4899491188889</v>
      </c>
      <c r="E137" s="15">
        <f t="shared" si="144"/>
        <v>6.4452534568764416E-5</v>
      </c>
      <c r="F137" s="15">
        <f t="shared" si="145"/>
        <v>1.269758149961509E-4</v>
      </c>
      <c r="G137" s="15">
        <f t="shared" si="146"/>
        <v>2.5921660951338794E-4</v>
      </c>
      <c r="H137" s="5">
        <f t="shared" si="147"/>
        <v>148454.16707087777</v>
      </c>
      <c r="I137" s="5">
        <f t="shared" si="148"/>
        <v>51617.200842428159</v>
      </c>
      <c r="J137" s="5">
        <f t="shared" si="149"/>
        <v>19626.957783880429</v>
      </c>
      <c r="K137" s="5">
        <f t="shared" si="150"/>
        <v>127540.18578466681</v>
      </c>
      <c r="L137" s="5">
        <f t="shared" si="151"/>
        <v>17455.768919559141</v>
      </c>
      <c r="M137" s="5">
        <f t="shared" si="152"/>
        <v>4513.5111299630189</v>
      </c>
      <c r="N137" s="15">
        <f t="shared" si="153"/>
        <v>6.1003169722708694E-3</v>
      </c>
      <c r="O137" s="15">
        <f t="shared" si="154"/>
        <v>1.0164683270486696E-2</v>
      </c>
      <c r="P137" s="15">
        <f t="shared" si="155"/>
        <v>9.6590309290567333E-3</v>
      </c>
      <c r="Q137" s="5">
        <f t="shared" si="156"/>
        <v>8712.1074097541878</v>
      </c>
      <c r="R137" s="5">
        <f t="shared" si="157"/>
        <v>11464.775176933093</v>
      </c>
      <c r="S137" s="5">
        <f t="shared" si="158"/>
        <v>5836.261132815298</v>
      </c>
      <c r="T137" s="5">
        <f t="shared" si="159"/>
        <v>58.685502614383935</v>
      </c>
      <c r="U137" s="5">
        <f t="shared" si="160"/>
        <v>222.1115246433377</v>
      </c>
      <c r="V137" s="5">
        <f t="shared" si="161"/>
        <v>297.35943782426659</v>
      </c>
      <c r="W137" s="15">
        <f t="shared" si="162"/>
        <v>-1.0734613539272964E-2</v>
      </c>
      <c r="X137" s="15">
        <f t="shared" si="163"/>
        <v>-1.217998157191269E-2</v>
      </c>
      <c r="Y137" s="15">
        <f t="shared" si="164"/>
        <v>-9.7425357312937999E-3</v>
      </c>
      <c r="Z137" s="5">
        <f t="shared" si="177"/>
        <v>14584.464924626574</v>
      </c>
      <c r="AA137" s="5">
        <f t="shared" si="178"/>
        <v>33836.233654796008</v>
      </c>
      <c r="AB137" s="5">
        <f t="shared" si="179"/>
        <v>30169.600869584687</v>
      </c>
      <c r="AC137" s="16">
        <f t="shared" si="165"/>
        <v>1.6662853242027351</v>
      </c>
      <c r="AD137" s="16">
        <f t="shared" si="166"/>
        <v>2.9453819290230987</v>
      </c>
      <c r="AE137" s="16">
        <f t="shared" si="167"/>
        <v>5.1697586666241264</v>
      </c>
      <c r="AF137" s="15">
        <f t="shared" si="168"/>
        <v>-4.0504037456468023E-3</v>
      </c>
      <c r="AG137" s="15">
        <f t="shared" si="169"/>
        <v>2.9673830763510267E-4</v>
      </c>
      <c r="AH137" s="15">
        <f t="shared" si="170"/>
        <v>9.7937136394747881E-3</v>
      </c>
      <c r="AI137" s="1">
        <f t="shared" si="134"/>
        <v>274561.55375417863</v>
      </c>
      <c r="AJ137" s="1">
        <f t="shared" si="135"/>
        <v>91944.852046880624</v>
      </c>
      <c r="AK137" s="1">
        <f t="shared" si="136"/>
        <v>35128.550490820344</v>
      </c>
      <c r="AL137" s="14">
        <f t="shared" si="171"/>
        <v>47.170428969766519</v>
      </c>
      <c r="AM137" s="14">
        <f t="shared" si="172"/>
        <v>9.7212884054904762</v>
      </c>
      <c r="AN137" s="14">
        <f t="shared" si="173"/>
        <v>3.2903094872402985</v>
      </c>
      <c r="AO137" s="11">
        <f t="shared" si="174"/>
        <v>9.1361460176629869E-3</v>
      </c>
      <c r="AP137" s="11">
        <f t="shared" si="175"/>
        <v>1.1509134355416598E-2</v>
      </c>
      <c r="AQ137" s="11">
        <f t="shared" si="176"/>
        <v>1.0440237017172215E-2</v>
      </c>
      <c r="AR137" s="1">
        <f t="shared" si="180"/>
        <v>148454.16707087777</v>
      </c>
      <c r="AS137" s="1">
        <f t="shared" si="181"/>
        <v>51617.200842428159</v>
      </c>
      <c r="AT137" s="1">
        <f t="shared" si="182"/>
        <v>19626.957783880429</v>
      </c>
      <c r="AU137" s="1">
        <f t="shared" si="137"/>
        <v>29690.833414175555</v>
      </c>
      <c r="AV137" s="1">
        <f t="shared" si="138"/>
        <v>10323.440168485633</v>
      </c>
      <c r="AW137" s="1">
        <f t="shared" si="139"/>
        <v>3925.391556776086</v>
      </c>
      <c r="AX137" s="2">
        <v>0</v>
      </c>
      <c r="AY137" s="2">
        <v>0</v>
      </c>
      <c r="AZ137" s="2">
        <v>0</v>
      </c>
      <c r="BA137" s="2">
        <f t="shared" si="185"/>
        <v>0</v>
      </c>
      <c r="BB137" s="2">
        <f t="shared" si="191"/>
        <v>0</v>
      </c>
      <c r="BC137" s="2">
        <f t="shared" si="186"/>
        <v>0</v>
      </c>
      <c r="BD137" s="2">
        <f t="shared" si="187"/>
        <v>0</v>
      </c>
      <c r="BE137" s="2">
        <f t="shared" si="188"/>
        <v>0</v>
      </c>
      <c r="BF137" s="2">
        <f t="shared" si="189"/>
        <v>0</v>
      </c>
      <c r="BG137" s="2">
        <f t="shared" si="190"/>
        <v>0</v>
      </c>
      <c r="BH137" s="2">
        <f t="shared" si="192"/>
        <v>0</v>
      </c>
      <c r="BI137" s="2">
        <f t="shared" si="193"/>
        <v>0</v>
      </c>
      <c r="BJ137" s="2">
        <f t="shared" si="194"/>
        <v>0</v>
      </c>
      <c r="BK137" s="11">
        <f t="shared" si="195"/>
        <v>3.7279320697451296E-2</v>
      </c>
      <c r="BL137" s="17">
        <f t="shared" si="183"/>
        <v>3.2134166550070183E-2</v>
      </c>
      <c r="BM137" s="17">
        <f t="shared" si="184"/>
        <v>2.4525240264113176E-2</v>
      </c>
      <c r="BN137" s="12">
        <f>(BN$3*temperature!$I247+BN$4*temperature!$I247^2+BN$5*temperature!$I247^6)</f>
        <v>-9.7651977036051996</v>
      </c>
      <c r="BO137" s="12">
        <f>(BO$3*temperature!$I247+BO$4*temperature!$I247^2+BO$5*temperature!$I247^6)</f>
        <v>-10.048839620144658</v>
      </c>
      <c r="BP137" s="12">
        <f>(BP$3*temperature!$I247+BP$4*temperature!$I247^2+BP$5*temperature!$I247^6)</f>
        <v>-9.9574001194165263</v>
      </c>
      <c r="BQ137" s="12">
        <f>(BQ$3*temperature!$M247+BQ$4*temperature!$M247^2)</f>
        <v>-9.765218333933646</v>
      </c>
      <c r="BR137" s="12">
        <f>(BR$3*temperature!$M247+BR$4*temperature!$M247^2)</f>
        <v>-10.048856278489657</v>
      </c>
      <c r="BS137" s="12">
        <f>(BS$3*temperature!$M247+BS$4*temperature!$M247^2)</f>
        <v>-9.9574137063989241</v>
      </c>
      <c r="BT137" s="18">
        <f>BQ137-BN137</f>
        <v>-2.0630328446458179E-5</v>
      </c>
      <c r="BU137" s="18">
        <f>BR137-BO137</f>
        <v>-1.6658344998532471E-5</v>
      </c>
      <c r="BV137" s="18">
        <f>BS137-BP137</f>
        <v>-1.358698239783962E-5</v>
      </c>
      <c r="BW137" s="18">
        <f>SUMPRODUCT(BT137:BV137,AR137:AT137)/100</f>
        <v>-4.1891864953420184E-2</v>
      </c>
      <c r="BX137" s="18">
        <f>BW137*BL137</f>
        <v>-1.3461601655062523E-3</v>
      </c>
      <c r="BY137" s="18">
        <f>BW137*BM137</f>
        <v>-1.0274080530944124E-3</v>
      </c>
    </row>
    <row r="138" spans="1:77">
      <c r="A138" s="2">
        <f t="shared" si="140"/>
        <v>2092</v>
      </c>
      <c r="B138" s="5">
        <f t="shared" si="141"/>
        <v>1164.050812631752</v>
      </c>
      <c r="C138" s="5">
        <f t="shared" si="142"/>
        <v>2957.3848914740047</v>
      </c>
      <c r="D138" s="5">
        <f t="shared" si="143"/>
        <v>4349.5607898989465</v>
      </c>
      <c r="E138" s="15">
        <f t="shared" si="144"/>
        <v>6.1229907840326195E-5</v>
      </c>
      <c r="F138" s="15">
        <f t="shared" si="145"/>
        <v>1.2062702424634335E-4</v>
      </c>
      <c r="G138" s="15">
        <f t="shared" si="146"/>
        <v>2.4625577903771852E-4</v>
      </c>
      <c r="H138" s="5">
        <f t="shared" si="147"/>
        <v>149335.79706082173</v>
      </c>
      <c r="I138" s="5">
        <f t="shared" si="148"/>
        <v>52136.607058515459</v>
      </c>
      <c r="J138" s="5">
        <f t="shared" si="149"/>
        <v>19817.688513229201</v>
      </c>
      <c r="K138" s="5">
        <f t="shared" si="150"/>
        <v>128289.75800738018</v>
      </c>
      <c r="L138" s="5">
        <f t="shared" si="151"/>
        <v>17629.293775329257</v>
      </c>
      <c r="M138" s="5">
        <f t="shared" si="152"/>
        <v>4556.2504975794645</v>
      </c>
      <c r="N138" s="15">
        <f t="shared" si="153"/>
        <v>5.8771454510730958E-3</v>
      </c>
      <c r="O138" s="15">
        <f t="shared" si="154"/>
        <v>9.9408313990501096E-3</v>
      </c>
      <c r="P138" s="15">
        <f t="shared" si="155"/>
        <v>9.4692062090464546E-3</v>
      </c>
      <c r="Q138" s="5">
        <f t="shared" si="156"/>
        <v>8669.769805591046</v>
      </c>
      <c r="R138" s="5">
        <f t="shared" si="157"/>
        <v>11439.095376064324</v>
      </c>
      <c r="S138" s="5">
        <f t="shared" si="158"/>
        <v>5835.5641790580585</v>
      </c>
      <c r="T138" s="5">
        <f t="shared" si="159"/>
        <v>58.055536423460531</v>
      </c>
      <c r="U138" s="5">
        <f t="shared" si="160"/>
        <v>219.4062103662724</v>
      </c>
      <c r="V138" s="5">
        <f t="shared" si="161"/>
        <v>294.46240287622624</v>
      </c>
      <c r="W138" s="15">
        <f t="shared" si="162"/>
        <v>-1.0734613539272964E-2</v>
      </c>
      <c r="X138" s="15">
        <f t="shared" si="163"/>
        <v>-1.217998157191269E-2</v>
      </c>
      <c r="Y138" s="15">
        <f t="shared" si="164"/>
        <v>-9.7425357312937999E-3</v>
      </c>
      <c r="Z138" s="5">
        <f t="shared" si="177"/>
        <v>14458.057588918609</v>
      </c>
      <c r="AA138" s="5">
        <f t="shared" si="178"/>
        <v>33778.161927649548</v>
      </c>
      <c r="AB138" s="5">
        <f t="shared" si="179"/>
        <v>30467.558103002721</v>
      </c>
      <c r="AC138" s="16">
        <f t="shared" si="165"/>
        <v>1.659536195884268</v>
      </c>
      <c r="AD138" s="16">
        <f t="shared" si="166"/>
        <v>2.9462559366720562</v>
      </c>
      <c r="AE138" s="16">
        <f t="shared" si="167"/>
        <v>5.220389802590236</v>
      </c>
      <c r="AF138" s="15">
        <f t="shared" si="168"/>
        <v>-4.0504037456468023E-3</v>
      </c>
      <c r="AG138" s="15">
        <f t="shared" si="169"/>
        <v>2.9673830763510267E-4</v>
      </c>
      <c r="AH138" s="15">
        <f t="shared" si="170"/>
        <v>9.7937136394747881E-3</v>
      </c>
      <c r="AI138" s="1">
        <f t="shared" si="134"/>
        <v>276796.23179293633</v>
      </c>
      <c r="AJ138" s="1">
        <f t="shared" si="135"/>
        <v>93073.807010678196</v>
      </c>
      <c r="AK138" s="1">
        <f t="shared" si="136"/>
        <v>35541.086998514395</v>
      </c>
      <c r="AL138" s="14">
        <f t="shared" si="171"/>
        <v>47.59707533728227</v>
      </c>
      <c r="AM138" s="14">
        <f t="shared" si="172"/>
        <v>9.832053183713354</v>
      </c>
      <c r="AN138" s="14">
        <f t="shared" si="173"/>
        <v>3.324317582037871</v>
      </c>
      <c r="AO138" s="11">
        <f t="shared" si="174"/>
        <v>9.0447845574863576E-3</v>
      </c>
      <c r="AP138" s="11">
        <f t="shared" si="175"/>
        <v>1.1394043011862432E-2</v>
      </c>
      <c r="AQ138" s="11">
        <f t="shared" si="176"/>
        <v>1.0335834647000492E-2</v>
      </c>
      <c r="AR138" s="1">
        <f t="shared" si="180"/>
        <v>149335.79706082173</v>
      </c>
      <c r="AS138" s="1">
        <f t="shared" si="181"/>
        <v>52136.607058515459</v>
      </c>
      <c r="AT138" s="1">
        <f t="shared" si="182"/>
        <v>19817.688513229201</v>
      </c>
      <c r="AU138" s="1">
        <f t="shared" si="137"/>
        <v>29867.159412164347</v>
      </c>
      <c r="AV138" s="1">
        <f t="shared" si="138"/>
        <v>10427.321411703093</v>
      </c>
      <c r="AW138" s="1">
        <f t="shared" si="139"/>
        <v>3963.5377026458405</v>
      </c>
      <c r="AX138" s="2">
        <v>0</v>
      </c>
      <c r="AY138" s="2">
        <v>0</v>
      </c>
      <c r="AZ138" s="2">
        <v>0</v>
      </c>
      <c r="BA138" s="2">
        <f t="shared" si="185"/>
        <v>0</v>
      </c>
      <c r="BB138" s="2">
        <f t="shared" si="191"/>
        <v>0</v>
      </c>
      <c r="BC138" s="2">
        <f t="shared" si="186"/>
        <v>0</v>
      </c>
      <c r="BD138" s="2">
        <f t="shared" si="187"/>
        <v>0</v>
      </c>
      <c r="BE138" s="2">
        <f t="shared" si="188"/>
        <v>0</v>
      </c>
      <c r="BF138" s="2">
        <f t="shared" si="189"/>
        <v>0</v>
      </c>
      <c r="BG138" s="2">
        <f t="shared" si="190"/>
        <v>0</v>
      </c>
      <c r="BH138" s="2">
        <f t="shared" si="192"/>
        <v>0</v>
      </c>
      <c r="BI138" s="2">
        <f t="shared" si="193"/>
        <v>0</v>
      </c>
      <c r="BJ138" s="2">
        <f t="shared" si="194"/>
        <v>0</v>
      </c>
      <c r="BK138" s="11">
        <f t="shared" si="195"/>
        <v>3.7067023172453001E-2</v>
      </c>
      <c r="BL138" s="17">
        <f t="shared" si="183"/>
        <v>3.0979280034681152E-2</v>
      </c>
      <c r="BM138" s="17">
        <f t="shared" si="184"/>
        <v>2.3357371680107784E-2</v>
      </c>
      <c r="BN138" s="12">
        <f>(BN$3*temperature!$I248+BN$4*temperature!$I248^2+BN$5*temperature!$I248^6)</f>
        <v>-10.200656624830412</v>
      </c>
      <c r="BO138" s="12">
        <f>(BO$3*temperature!$I248+BO$4*temperature!$I248^2+BO$5*temperature!$I248^6)</f>
        <v>-10.400221653730451</v>
      </c>
      <c r="BP138" s="12">
        <f>(BP$3*temperature!$I248+BP$4*temperature!$I248^2+BP$5*temperature!$I248^6)</f>
        <v>-10.243803241076048</v>
      </c>
      <c r="BQ138" s="12">
        <f>(BQ$3*temperature!$M248+BQ$4*temperature!$M248^2)</f>
        <v>-10.200677420193887</v>
      </c>
      <c r="BR138" s="12">
        <f>(BR$3*temperature!$M248+BR$4*temperature!$M248^2)</f>
        <v>-10.400238422836866</v>
      </c>
      <c r="BS138" s="12">
        <f>(BS$3*temperature!$M248+BS$4*temperature!$M248^2)</f>
        <v>-10.243816900083869</v>
      </c>
      <c r="BT138" s="18">
        <f>BQ138-BN138</f>
        <v>-2.0795363475656359E-5</v>
      </c>
      <c r="BU138" s="18">
        <f>BR138-BO138</f>
        <v>-1.6769106414571411E-5</v>
      </c>
      <c r="BV138" s="18">
        <f>BS138-BP138</f>
        <v>-1.3659007821686941E-5</v>
      </c>
      <c r="BW138" s="18">
        <f>SUMPRODUCT(BT138:BV138,AR138:AT138)/100</f>
        <v>-4.2504664540755369E-2</v>
      </c>
      <c r="BX138" s="18">
        <f>BW138*BL138</f>
        <v>-1.3167639055882427E-3</v>
      </c>
      <c r="BY138" s="18">
        <f>BW138*BM138</f>
        <v>-9.9279724781672104E-4</v>
      </c>
    </row>
    <row r="139" spans="1:77">
      <c r="A139" s="2">
        <f t="shared" si="140"/>
        <v>2093</v>
      </c>
      <c r="B139" s="5">
        <f t="shared" si="141"/>
        <v>1164.118523619532</v>
      </c>
      <c r="C139" s="5">
        <f t="shared" si="142"/>
        <v>2957.7237949860637</v>
      </c>
      <c r="D139" s="5">
        <f t="shared" si="143"/>
        <v>4350.5783391556952</v>
      </c>
      <c r="E139" s="15">
        <f t="shared" si="144"/>
        <v>5.8168412448309883E-5</v>
      </c>
      <c r="F139" s="15">
        <f t="shared" si="145"/>
        <v>1.1459567303402617E-4</v>
      </c>
      <c r="G139" s="15">
        <f t="shared" si="146"/>
        <v>2.3394299008583258E-4</v>
      </c>
      <c r="H139" s="5">
        <f t="shared" si="147"/>
        <v>150189.12503297924</v>
      </c>
      <c r="I139" s="5">
        <f t="shared" si="148"/>
        <v>52649.363391593768</v>
      </c>
      <c r="J139" s="5">
        <f t="shared" si="149"/>
        <v>20006.305419743003</v>
      </c>
      <c r="K139" s="5">
        <f t="shared" si="150"/>
        <v>129015.32102247128</v>
      </c>
      <c r="L139" s="5">
        <f t="shared" si="151"/>
        <v>17800.63557011139</v>
      </c>
      <c r="M139" s="5">
        <f t="shared" si="152"/>
        <v>4598.5392883709274</v>
      </c>
      <c r="N139" s="15">
        <f t="shared" si="153"/>
        <v>5.6556581473117262E-3</v>
      </c>
      <c r="O139" s="15">
        <f t="shared" si="154"/>
        <v>9.7191525063762274E-3</v>
      </c>
      <c r="P139" s="15">
        <f t="shared" si="155"/>
        <v>9.2814894207262633E-3</v>
      </c>
      <c r="Q139" s="5">
        <f t="shared" si="156"/>
        <v>8625.7117932323745</v>
      </c>
      <c r="R139" s="5">
        <f t="shared" si="157"/>
        <v>11410.89905770684</v>
      </c>
      <c r="S139" s="5">
        <f t="shared" si="158"/>
        <v>5833.7104678880578</v>
      </c>
      <c r="T139" s="5">
        <f t="shared" si="159"/>
        <v>57.432332676139495</v>
      </c>
      <c r="U139" s="5">
        <f t="shared" si="160"/>
        <v>216.733846767248</v>
      </c>
      <c r="V139" s="5">
        <f t="shared" si="161"/>
        <v>291.59359239468199</v>
      </c>
      <c r="W139" s="15">
        <f t="shared" si="162"/>
        <v>-1.0734613539272964E-2</v>
      </c>
      <c r="X139" s="15">
        <f t="shared" si="163"/>
        <v>-1.217998157191269E-2</v>
      </c>
      <c r="Y139" s="15">
        <f t="shared" si="164"/>
        <v>-9.7425357312937999E-3</v>
      </c>
      <c r="Z139" s="5">
        <f t="shared" si="177"/>
        <v>14329.520416302959</v>
      </c>
      <c r="AA139" s="5">
        <f t="shared" si="178"/>
        <v>33712.503485490342</v>
      </c>
      <c r="AB139" s="5">
        <f t="shared" si="179"/>
        <v>30762.274638913714</v>
      </c>
      <c r="AC139" s="16">
        <f t="shared" si="165"/>
        <v>1.652814404260422</v>
      </c>
      <c r="AD139" s="16">
        <f t="shared" si="166"/>
        <v>2.9471302036725642</v>
      </c>
      <c r="AE139" s="16">
        <f t="shared" si="167"/>
        <v>5.2715168054032393</v>
      </c>
      <c r="AF139" s="15">
        <f t="shared" si="168"/>
        <v>-4.0504037456468023E-3</v>
      </c>
      <c r="AG139" s="15">
        <f t="shared" si="169"/>
        <v>2.9673830763510267E-4</v>
      </c>
      <c r="AH139" s="15">
        <f t="shared" si="170"/>
        <v>9.7937136394747881E-3</v>
      </c>
      <c r="AI139" s="1">
        <f t="shared" si="134"/>
        <v>278983.76802580705</v>
      </c>
      <c r="AJ139" s="1">
        <f t="shared" si="135"/>
        <v>94193.74772131347</v>
      </c>
      <c r="AK139" s="1">
        <f t="shared" si="136"/>
        <v>35950.516001308795</v>
      </c>
      <c r="AL139" s="14">
        <f t="shared" si="171"/>
        <v>48.023275576354521</v>
      </c>
      <c r="AM139" s="14">
        <f t="shared" si="172"/>
        <v>9.9429597522148008</v>
      </c>
      <c r="AN139" s="14">
        <f t="shared" si="173"/>
        <v>3.3583335829115106</v>
      </c>
      <c r="AO139" s="11">
        <f t="shared" si="174"/>
        <v>8.9543367119114935E-3</v>
      </c>
      <c r="AP139" s="11">
        <f t="shared" si="175"/>
        <v>1.1280102581743808E-2</v>
      </c>
      <c r="AQ139" s="11">
        <f t="shared" si="176"/>
        <v>1.0232476300530487E-2</v>
      </c>
      <c r="AR139" s="1">
        <f t="shared" si="180"/>
        <v>150189.12503297924</v>
      </c>
      <c r="AS139" s="1">
        <f t="shared" si="181"/>
        <v>52649.363391593768</v>
      </c>
      <c r="AT139" s="1">
        <f t="shared" si="182"/>
        <v>20006.305419743003</v>
      </c>
      <c r="AU139" s="1">
        <f t="shared" si="137"/>
        <v>30037.825006595849</v>
      </c>
      <c r="AV139" s="1">
        <f t="shared" si="138"/>
        <v>10529.872678318754</v>
      </c>
      <c r="AW139" s="1">
        <f t="shared" si="139"/>
        <v>4001.2610839486006</v>
      </c>
      <c r="AX139" s="2">
        <v>0</v>
      </c>
      <c r="AY139" s="2">
        <v>0</v>
      </c>
      <c r="AZ139" s="2">
        <v>0</v>
      </c>
      <c r="BA139" s="2">
        <f t="shared" si="185"/>
        <v>0</v>
      </c>
      <c r="BB139" s="2">
        <f t="shared" si="191"/>
        <v>0</v>
      </c>
      <c r="BC139" s="2">
        <f t="shared" si="186"/>
        <v>0</v>
      </c>
      <c r="BD139" s="2">
        <f t="shared" si="187"/>
        <v>0</v>
      </c>
      <c r="BE139" s="2">
        <f t="shared" si="188"/>
        <v>0</v>
      </c>
      <c r="BF139" s="2">
        <f t="shared" si="189"/>
        <v>0</v>
      </c>
      <c r="BG139" s="2">
        <f t="shared" si="190"/>
        <v>0</v>
      </c>
      <c r="BH139" s="2">
        <f t="shared" si="192"/>
        <v>0</v>
      </c>
      <c r="BI139" s="2">
        <f t="shared" si="193"/>
        <v>0</v>
      </c>
      <c r="BJ139" s="2">
        <f t="shared" si="194"/>
        <v>0</v>
      </c>
      <c r="BK139" s="11">
        <f t="shared" si="195"/>
        <v>3.6856349975166597E-2</v>
      </c>
      <c r="BL139" s="17">
        <f t="shared" si="183"/>
        <v>2.9872013420997219E-2</v>
      </c>
      <c r="BM139" s="17">
        <f t="shared" si="184"/>
        <v>2.2245115885816936E-2</v>
      </c>
      <c r="BN139" s="12">
        <f>(BN$3*temperature!$I249+BN$4*temperature!$I249^2+BN$5*temperature!$I249^6)</f>
        <v>-10.641511087425194</v>
      </c>
      <c r="BO139" s="12">
        <f>(BO$3*temperature!$I249+BO$4*temperature!$I249^2+BO$5*temperature!$I249^6)</f>
        <v>-10.755488762098018</v>
      </c>
      <c r="BP139" s="12">
        <f>(BP$3*temperature!$I249+BP$4*temperature!$I249^2+BP$5*temperature!$I249^6)</f>
        <v>-10.532991200627759</v>
      </c>
      <c r="BQ139" s="12">
        <f>(BQ$3*temperature!$M249+BQ$4*temperature!$M249^2)</f>
        <v>-10.641532042021392</v>
      </c>
      <c r="BR139" s="12">
        <f>(BR$3*temperature!$M249+BR$4*temperature!$M249^2)</f>
        <v>-10.755505637712037</v>
      </c>
      <c r="BS139" s="12">
        <f>(BS$3*temperature!$M249+BS$4*temperature!$M249^2)</f>
        <v>-10.533004928542619</v>
      </c>
      <c r="BT139" s="18">
        <f>BQ139-BN139</f>
        <v>-2.0954596198663467E-5</v>
      </c>
      <c r="BU139" s="18">
        <f>BR139-BO139</f>
        <v>-1.6875614019085106E-5</v>
      </c>
      <c r="BV139" s="18">
        <f>BS139-BP139</f>
        <v>-1.372791485998448E-5</v>
      </c>
      <c r="BW139" s="18">
        <f>SUMPRODUCT(BT139:BV139,AR139:AT139)/100</f>
        <v>-4.3102876609088223E-2</v>
      </c>
      <c r="BX139" s="18">
        <f>BW139*BL139</f>
        <v>-1.2875697085502704E-3</v>
      </c>
      <c r="BY139" s="18">
        <f>BW139*BM139</f>
        <v>-9.5882848518123568E-4</v>
      </c>
    </row>
    <row r="140" spans="1:77">
      <c r="A140" s="2">
        <f t="shared" si="140"/>
        <v>2094</v>
      </c>
      <c r="B140" s="5">
        <f t="shared" si="141"/>
        <v>1164.1828527996317</v>
      </c>
      <c r="C140" s="5">
        <f t="shared" si="142"/>
        <v>2958.0457902175522</v>
      </c>
      <c r="D140" s="5">
        <f t="shared" si="143"/>
        <v>4351.5452370956973</v>
      </c>
      <c r="E140" s="15">
        <f t="shared" si="144"/>
        <v>5.5259991825894384E-5</v>
      </c>
      <c r="F140" s="15">
        <f t="shared" si="145"/>
        <v>1.0886588938232486E-4</v>
      </c>
      <c r="G140" s="15">
        <f t="shared" si="146"/>
        <v>2.2224584058154093E-4</v>
      </c>
      <c r="H140" s="5">
        <f t="shared" si="147"/>
        <v>151013.87894221922</v>
      </c>
      <c r="I140" s="5">
        <f t="shared" si="148"/>
        <v>53155.300509997636</v>
      </c>
      <c r="J140" s="5">
        <f t="shared" si="149"/>
        <v>20192.767224195599</v>
      </c>
      <c r="K140" s="5">
        <f t="shared" si="150"/>
        <v>129716.63221036147</v>
      </c>
      <c r="L140" s="5">
        <f t="shared" si="151"/>
        <v>17969.735521263949</v>
      </c>
      <c r="M140" s="5">
        <f t="shared" si="152"/>
        <v>4640.3670705426539</v>
      </c>
      <c r="N140" s="15">
        <f t="shared" si="153"/>
        <v>5.4358752304157765E-3</v>
      </c>
      <c r="O140" s="15">
        <f t="shared" si="154"/>
        <v>9.4996580592037194E-3</v>
      </c>
      <c r="P140" s="15">
        <f t="shared" si="155"/>
        <v>9.0958844860808963E-3</v>
      </c>
      <c r="Q140" s="5">
        <f t="shared" si="156"/>
        <v>8579.9771792765168</v>
      </c>
      <c r="R140" s="5">
        <f t="shared" si="157"/>
        <v>11380.232635339382</v>
      </c>
      <c r="S140" s="5">
        <f t="shared" si="158"/>
        <v>5830.7166905464237</v>
      </c>
      <c r="T140" s="5">
        <f t="shared" si="159"/>
        <v>56.815818780202179</v>
      </c>
      <c r="U140" s="5">
        <f t="shared" si="160"/>
        <v>214.09403250761318</v>
      </c>
      <c r="V140" s="5">
        <f t="shared" si="161"/>
        <v>288.75273140176046</v>
      </c>
      <c r="W140" s="15">
        <f t="shared" si="162"/>
        <v>-1.0734613539272964E-2</v>
      </c>
      <c r="X140" s="15">
        <f t="shared" si="163"/>
        <v>-1.217998157191269E-2</v>
      </c>
      <c r="Y140" s="15">
        <f t="shared" si="164"/>
        <v>-9.7425357312937999E-3</v>
      </c>
      <c r="Z140" s="5">
        <f t="shared" si="177"/>
        <v>14198.955304942261</v>
      </c>
      <c r="AA140" s="5">
        <f t="shared" si="178"/>
        <v>33639.384396831454</v>
      </c>
      <c r="AB140" s="5">
        <f t="shared" si="179"/>
        <v>31053.683975148655</v>
      </c>
      <c r="AC140" s="16">
        <f t="shared" si="165"/>
        <v>1.6461198386065465</v>
      </c>
      <c r="AD140" s="16">
        <f t="shared" si="166"/>
        <v>2.9480047301015824</v>
      </c>
      <c r="AE140" s="16">
        <f t="shared" si="167"/>
        <v>5.3231445314410379</v>
      </c>
      <c r="AF140" s="15">
        <f t="shared" si="168"/>
        <v>-4.0504037456468023E-3</v>
      </c>
      <c r="AG140" s="15">
        <f t="shared" si="169"/>
        <v>2.9673830763510267E-4</v>
      </c>
      <c r="AH140" s="15">
        <f t="shared" si="170"/>
        <v>9.7937136394747881E-3</v>
      </c>
      <c r="AI140" s="1">
        <f t="shared" si="134"/>
        <v>281123.2162298222</v>
      </c>
      <c r="AJ140" s="1">
        <f t="shared" si="135"/>
        <v>95304.245627500888</v>
      </c>
      <c r="AK140" s="1">
        <f t="shared" si="136"/>
        <v>36356.725485126517</v>
      </c>
      <c r="AL140" s="14">
        <f t="shared" si="171"/>
        <v>48.448991990078916</v>
      </c>
      <c r="AM140" s="14">
        <f t="shared" si="172"/>
        <v>10.053995782126222</v>
      </c>
      <c r="AN140" s="14">
        <f t="shared" si="173"/>
        <v>3.3923540110199641</v>
      </c>
      <c r="AO140" s="11">
        <f t="shared" si="174"/>
        <v>8.864793344792378E-3</v>
      </c>
      <c r="AP140" s="11">
        <f t="shared" si="175"/>
        <v>1.116730155592637E-2</v>
      </c>
      <c r="AQ140" s="11">
        <f t="shared" si="176"/>
        <v>1.0130151537525181E-2</v>
      </c>
      <c r="AR140" s="1">
        <f t="shared" si="180"/>
        <v>151013.87894221922</v>
      </c>
      <c r="AS140" s="1">
        <f t="shared" si="181"/>
        <v>53155.300509997636</v>
      </c>
      <c r="AT140" s="1">
        <f t="shared" si="182"/>
        <v>20192.767224195599</v>
      </c>
      <c r="AU140" s="1">
        <f t="shared" si="137"/>
        <v>30202.775788443847</v>
      </c>
      <c r="AV140" s="1">
        <f t="shared" si="138"/>
        <v>10631.060101999528</v>
      </c>
      <c r="AW140" s="1">
        <f t="shared" si="139"/>
        <v>4038.5534448391199</v>
      </c>
      <c r="AX140" s="2">
        <v>0</v>
      </c>
      <c r="AY140" s="2">
        <v>0</v>
      </c>
      <c r="AZ140" s="2">
        <v>0</v>
      </c>
      <c r="BA140" s="2">
        <f t="shared" si="185"/>
        <v>0</v>
      </c>
      <c r="BB140" s="2">
        <f t="shared" si="191"/>
        <v>0</v>
      </c>
      <c r="BC140" s="2">
        <f t="shared" si="186"/>
        <v>0</v>
      </c>
      <c r="BD140" s="2">
        <f t="shared" si="187"/>
        <v>0</v>
      </c>
      <c r="BE140" s="2">
        <f t="shared" si="188"/>
        <v>0</v>
      </c>
      <c r="BF140" s="2">
        <f t="shared" si="189"/>
        <v>0</v>
      </c>
      <c r="BG140" s="2">
        <f t="shared" si="190"/>
        <v>0</v>
      </c>
      <c r="BH140" s="2">
        <f t="shared" si="192"/>
        <v>0</v>
      </c>
      <c r="BI140" s="2">
        <f t="shared" si="193"/>
        <v>0</v>
      </c>
      <c r="BJ140" s="2">
        <f t="shared" si="194"/>
        <v>0</v>
      </c>
      <c r="BK140" s="11">
        <f t="shared" si="195"/>
        <v>3.6647331737904548E-2</v>
      </c>
      <c r="BL140" s="17">
        <f t="shared" si="183"/>
        <v>2.8810175509570515E-2</v>
      </c>
      <c r="BM140" s="17">
        <f t="shared" si="184"/>
        <v>2.1185824653158988E-2</v>
      </c>
      <c r="BN140" s="12">
        <f>(BN$3*temperature!$I250+BN$4*temperature!$I250^2+BN$5*temperature!$I250^6)</f>
        <v>-11.087617217903091</v>
      </c>
      <c r="BO140" s="12">
        <f>(BO$3*temperature!$I250+BO$4*temperature!$I250^2+BO$5*temperature!$I250^6)</f>
        <v>-11.114529819333118</v>
      </c>
      <c r="BP140" s="12">
        <f>(BP$3*temperature!$I250+BP$4*temperature!$I250^2+BP$5*temperature!$I250^6)</f>
        <v>-10.824877469500514</v>
      </c>
      <c r="BQ140" s="12">
        <f>(BQ$3*temperature!$M250+BQ$4*temperature!$M250^2)</f>
        <v>-11.087638326024319</v>
      </c>
      <c r="BR140" s="12">
        <f>(BR$3*temperature!$M250+BR$4*temperature!$M250^2)</f>
        <v>-11.114546797277264</v>
      </c>
      <c r="BS140" s="12">
        <f>(BS$3*temperature!$M250+BS$4*temperature!$M250^2)</f>
        <v>-10.824891263266247</v>
      </c>
      <c r="BT140" s="18">
        <f>BQ140-BN140</f>
        <v>-2.1108121227797483E-5</v>
      </c>
      <c r="BU140" s="18">
        <f>BR140-BO140</f>
        <v>-1.6977944145679658E-5</v>
      </c>
      <c r="BV140" s="18">
        <f>BS140-BP140</f>
        <v>-1.379376573318325E-5</v>
      </c>
      <c r="BW140" s="18">
        <f>SUMPRODUCT(BT140:BV140,AR140:AT140)/100</f>
        <v>-4.3686212874931088E-2</v>
      </c>
      <c r="BX140" s="18">
        <f>BW140*BL140</f>
        <v>-1.2586074602752237E-3</v>
      </c>
      <c r="BY140" s="18">
        <f>BW140*BM140</f>
        <v>-9.2552844572886658E-4</v>
      </c>
    </row>
    <row r="141" spans="1:77">
      <c r="A141" s="2">
        <f t="shared" si="140"/>
        <v>2095</v>
      </c>
      <c r="B141" s="5">
        <f t="shared" si="141"/>
        <v>1164.243968897815</v>
      </c>
      <c r="C141" s="5">
        <f t="shared" si="142"/>
        <v>2958.3517189890485</v>
      </c>
      <c r="D141" s="5">
        <f t="shared" si="143"/>
        <v>4352.4639942832919</v>
      </c>
      <c r="E141" s="15">
        <f t="shared" si="144"/>
        <v>5.249699223459966E-5</v>
      </c>
      <c r="F141" s="15">
        <f t="shared" si="145"/>
        <v>1.0342259491320861E-4</v>
      </c>
      <c r="G141" s="15">
        <f t="shared" si="146"/>
        <v>2.1113354855246388E-4</v>
      </c>
      <c r="H141" s="5">
        <f t="shared" si="147"/>
        <v>151809.81070632362</v>
      </c>
      <c r="I141" s="5">
        <f t="shared" si="148"/>
        <v>53654.255569852059</v>
      </c>
      <c r="J141" s="5">
        <f t="shared" si="149"/>
        <v>20377.034505147938</v>
      </c>
      <c r="K141" s="5">
        <f t="shared" si="150"/>
        <v>130393.46972099099</v>
      </c>
      <c r="L141" s="5">
        <f t="shared" si="151"/>
        <v>18136.537053879183</v>
      </c>
      <c r="M141" s="5">
        <f t="shared" si="152"/>
        <v>4681.7238538703568</v>
      </c>
      <c r="N141" s="15">
        <f t="shared" si="153"/>
        <v>5.2178159353681863E-3</v>
      </c>
      <c r="O141" s="15">
        <f t="shared" si="154"/>
        <v>9.2823587980943589E-3</v>
      </c>
      <c r="P141" s="15">
        <f t="shared" si="155"/>
        <v>8.9123947952820526E-3</v>
      </c>
      <c r="Q141" s="5">
        <f t="shared" si="156"/>
        <v>8532.6105194661668</v>
      </c>
      <c r="R141" s="5">
        <f t="shared" si="157"/>
        <v>11347.143806525932</v>
      </c>
      <c r="S141" s="5">
        <f t="shared" si="158"/>
        <v>5826.600027802454</v>
      </c>
      <c r="T141" s="5">
        <f t="shared" si="159"/>
        <v>56.205922922679342</v>
      </c>
      <c r="U141" s="5">
        <f t="shared" si="160"/>
        <v>211.48637113701398</v>
      </c>
      <c r="V141" s="5">
        <f t="shared" si="161"/>
        <v>285.93954759857013</v>
      </c>
      <c r="W141" s="15">
        <f t="shared" si="162"/>
        <v>-1.0734613539272964E-2</v>
      </c>
      <c r="X141" s="15">
        <f t="shared" si="163"/>
        <v>-1.217998157191269E-2</v>
      </c>
      <c r="Y141" s="15">
        <f t="shared" si="164"/>
        <v>-9.7425357312937999E-3</v>
      </c>
      <c r="Z141" s="5">
        <f t="shared" si="177"/>
        <v>14066.464081097098</v>
      </c>
      <c r="AA141" s="5">
        <f t="shared" si="178"/>
        <v>33558.934906077746</v>
      </c>
      <c r="AB141" s="5">
        <f t="shared" si="179"/>
        <v>31341.722478315973</v>
      </c>
      <c r="AC141" s="16">
        <f t="shared" si="165"/>
        <v>1.6394523886464711</v>
      </c>
      <c r="AD141" s="16">
        <f t="shared" si="166"/>
        <v>2.9488795160360928</v>
      </c>
      <c r="AE141" s="16">
        <f t="shared" si="167"/>
        <v>5.3752778846435074</v>
      </c>
      <c r="AF141" s="15">
        <f t="shared" si="168"/>
        <v>-4.0504037456468023E-3</v>
      </c>
      <c r="AG141" s="15">
        <f t="shared" si="169"/>
        <v>2.9673830763510267E-4</v>
      </c>
      <c r="AH141" s="15">
        <f t="shared" si="170"/>
        <v>9.7937136394747881E-3</v>
      </c>
      <c r="AI141" s="1">
        <f t="shared" si="134"/>
        <v>283213.67039528384</v>
      </c>
      <c r="AJ141" s="1">
        <f t="shared" si="135"/>
        <v>96404.881166750318</v>
      </c>
      <c r="AK141" s="1">
        <f t="shared" si="136"/>
        <v>36759.606381452984</v>
      </c>
      <c r="AL141" s="14">
        <f t="shared" si="171"/>
        <v>48.874187388816907</v>
      </c>
      <c r="AM141" s="14">
        <f t="shared" si="172"/>
        <v>10.165149024839828</v>
      </c>
      <c r="AN141" s="14">
        <f t="shared" si="173"/>
        <v>3.426375420618522</v>
      </c>
      <c r="AO141" s="11">
        <f t="shared" si="174"/>
        <v>8.7761454113444541E-3</v>
      </c>
      <c r="AP141" s="11">
        <f t="shared" si="175"/>
        <v>1.1055628540367107E-2</v>
      </c>
      <c r="AQ141" s="11">
        <f t="shared" si="176"/>
        <v>1.0028850022149928E-2</v>
      </c>
      <c r="AR141" s="1">
        <f t="shared" si="180"/>
        <v>151809.81070632362</v>
      </c>
      <c r="AS141" s="1">
        <f t="shared" si="181"/>
        <v>53654.255569852059</v>
      </c>
      <c r="AT141" s="1">
        <f t="shared" si="182"/>
        <v>20377.034505147938</v>
      </c>
      <c r="AU141" s="1">
        <f t="shared" si="137"/>
        <v>30361.962141264725</v>
      </c>
      <c r="AV141" s="1">
        <f t="shared" si="138"/>
        <v>10730.851113970413</v>
      </c>
      <c r="AW141" s="1">
        <f t="shared" si="139"/>
        <v>4075.406901029588</v>
      </c>
      <c r="AX141" s="2">
        <v>0</v>
      </c>
      <c r="AY141" s="2">
        <v>0</v>
      </c>
      <c r="AZ141" s="2">
        <v>0</v>
      </c>
      <c r="BA141" s="2">
        <f t="shared" si="185"/>
        <v>0</v>
      </c>
      <c r="BB141" s="2">
        <f t="shared" si="191"/>
        <v>0</v>
      </c>
      <c r="BC141" s="2">
        <f t="shared" si="186"/>
        <v>0</v>
      </c>
      <c r="BD141" s="2">
        <f t="shared" si="187"/>
        <v>0</v>
      </c>
      <c r="BE141" s="2">
        <f t="shared" si="188"/>
        <v>0</v>
      </c>
      <c r="BF141" s="2">
        <f t="shared" si="189"/>
        <v>0</v>
      </c>
      <c r="BG141" s="2">
        <f t="shared" si="190"/>
        <v>0</v>
      </c>
      <c r="BH141" s="2">
        <f t="shared" si="192"/>
        <v>0</v>
      </c>
      <c r="BI141" s="2">
        <f t="shared" si="193"/>
        <v>0</v>
      </c>
      <c r="BJ141" s="2">
        <f t="shared" si="194"/>
        <v>0</v>
      </c>
      <c r="BK141" s="11">
        <f t="shared" si="195"/>
        <v>3.6439997604166691E-2</v>
      </c>
      <c r="BL141" s="17">
        <f t="shared" si="183"/>
        <v>2.7791684430684079E-2</v>
      </c>
      <c r="BM141" s="17">
        <f t="shared" si="184"/>
        <v>2.0176975860151415E-2</v>
      </c>
      <c r="BN141" s="12">
        <f>(BN$3*temperature!$I251+BN$4*temperature!$I251^2+BN$5*temperature!$I251^6)</f>
        <v>-11.538829061976404</v>
      </c>
      <c r="BO141" s="12">
        <f>(BO$3*temperature!$I251+BO$4*temperature!$I251^2+BO$5*temperature!$I251^6)</f>
        <v>-11.477232300692677</v>
      </c>
      <c r="BP141" s="12">
        <f>(BP$3*temperature!$I251+BP$4*temperature!$I251^2+BP$5*temperature!$I251^6)</f>
        <v>-11.119374607224813</v>
      </c>
      <c r="BQ141" s="12">
        <f>(BQ$3*temperature!$M251+BQ$4*temperature!$M251^2)</f>
        <v>-11.538850318012017</v>
      </c>
      <c r="BR141" s="12">
        <f>(BR$3*temperature!$M251+BR$4*temperature!$M251^2)</f>
        <v>-11.477249376867196</v>
      </c>
      <c r="BS141" s="12">
        <f>(BS$3*temperature!$M251+BS$4*temperature!$M251^2)</f>
        <v>-11.119388463848111</v>
      </c>
      <c r="BT141" s="18">
        <f>BQ141-BN141</f>
        <v>-2.1256035612537971E-5</v>
      </c>
      <c r="BU141" s="18">
        <f>BR141-BO141</f>
        <v>-1.7076174518848575E-5</v>
      </c>
      <c r="BV141" s="18">
        <f>BS141-BP141</f>
        <v>-1.3856623297670012E-5</v>
      </c>
      <c r="BW141" s="18">
        <f>SUMPRODUCT(BT141:BV141,AR141:AT141)/100</f>
        <v>-4.4254410655574186E-2</v>
      </c>
      <c r="BX141" s="18">
        <f>BW141*BL141</f>
        <v>-1.2299046156056207E-3</v>
      </c>
      <c r="BY141" s="18">
        <f>BW141*BM141</f>
        <v>-8.9292017550274792E-4</v>
      </c>
    </row>
    <row r="142" spans="1:77">
      <c r="A142" s="2">
        <f t="shared" si="140"/>
        <v>2096</v>
      </c>
      <c r="B142" s="5">
        <f t="shared" si="141"/>
        <v>1164.3020322390798</v>
      </c>
      <c r="C142" s="5">
        <f t="shared" si="142"/>
        <v>2958.6423813799202</v>
      </c>
      <c r="D142" s="5">
        <f t="shared" si="143"/>
        <v>4353.3369978929486</v>
      </c>
      <c r="E142" s="15">
        <f t="shared" si="144"/>
        <v>4.9872142622869677E-5</v>
      </c>
      <c r="F142" s="15">
        <f t="shared" si="145"/>
        <v>9.8251465167548176E-5</v>
      </c>
      <c r="G142" s="15">
        <f t="shared" si="146"/>
        <v>2.0057687112484069E-4</v>
      </c>
      <c r="H142" s="5">
        <f t="shared" si="147"/>
        <v>152576.69620297948</v>
      </c>
      <c r="I142" s="5">
        <f t="shared" si="148"/>
        <v>54146.072317252074</v>
      </c>
      <c r="J142" s="5">
        <f t="shared" si="149"/>
        <v>20559.069713003089</v>
      </c>
      <c r="K142" s="5">
        <f t="shared" si="150"/>
        <v>131045.63247180618</v>
      </c>
      <c r="L142" s="5">
        <f t="shared" si="151"/>
        <v>18300.985836618136</v>
      </c>
      <c r="M142" s="5">
        <f t="shared" si="152"/>
        <v>4722.6000934349559</v>
      </c>
      <c r="N142" s="15">
        <f t="shared" si="153"/>
        <v>5.0014985582533811E-3</v>
      </c>
      <c r="O142" s="15">
        <f t="shared" si="154"/>
        <v>9.0672647292266983E-3</v>
      </c>
      <c r="P142" s="15">
        <f t="shared" si="155"/>
        <v>8.7310231958270812E-3</v>
      </c>
      <c r="Q142" s="5">
        <f t="shared" si="156"/>
        <v>8483.6570506830503</v>
      </c>
      <c r="R142" s="5">
        <f t="shared" si="157"/>
        <v>11311.681472430279</v>
      </c>
      <c r="S142" s="5">
        <f t="shared" si="158"/>
        <v>5821.3781244603151</v>
      </c>
      <c r="T142" s="5">
        <f t="shared" si="159"/>
        <v>55.602574061486216</v>
      </c>
      <c r="U142" s="5">
        <f t="shared" si="160"/>
        <v>208.91047103385446</v>
      </c>
      <c r="V142" s="5">
        <f t="shared" si="161"/>
        <v>283.15377133910107</v>
      </c>
      <c r="W142" s="15">
        <f t="shared" si="162"/>
        <v>-1.0734613539272964E-2</v>
      </c>
      <c r="X142" s="15">
        <f t="shared" si="163"/>
        <v>-1.217998157191269E-2</v>
      </c>
      <c r="Y142" s="15">
        <f t="shared" si="164"/>
        <v>-9.7425357312937999E-3</v>
      </c>
      <c r="Z142" s="5">
        <f t="shared" si="177"/>
        <v>13932.148374383207</v>
      </c>
      <c r="AA142" s="5">
        <f t="shared" si="178"/>
        <v>33471.289203898887</v>
      </c>
      <c r="AB142" s="5">
        <f t="shared" si="179"/>
        <v>31626.329409715352</v>
      </c>
      <c r="AC142" s="16">
        <f t="shared" si="165"/>
        <v>1.6328119445506879</v>
      </c>
      <c r="AD142" s="16">
        <f t="shared" si="166"/>
        <v>2.9497545615531013</v>
      </c>
      <c r="AE142" s="16">
        <f t="shared" si="167"/>
        <v>5.4279218169783077</v>
      </c>
      <c r="AF142" s="15">
        <f t="shared" si="168"/>
        <v>-4.0504037456468023E-3</v>
      </c>
      <c r="AG142" s="15">
        <f t="shared" si="169"/>
        <v>2.9673830763510267E-4</v>
      </c>
      <c r="AH142" s="15">
        <f t="shared" si="170"/>
        <v>9.7937136394747881E-3</v>
      </c>
      <c r="AI142" s="1">
        <f t="shared" si="134"/>
        <v>285254.26549702021</v>
      </c>
      <c r="AJ142" s="1">
        <f t="shared" si="135"/>
        <v>97495.244164045696</v>
      </c>
      <c r="AK142" s="1">
        <f t="shared" si="136"/>
        <v>37159.052644337273</v>
      </c>
      <c r="AL142" s="14">
        <f t="shared" si="171"/>
        <v>49.298825094448603</v>
      </c>
      <c r="AM142" s="14">
        <f t="shared" si="172"/>
        <v>10.276407315399169</v>
      </c>
      <c r="AN142" s="14">
        <f t="shared" si="173"/>
        <v>3.4603943997793563</v>
      </c>
      <c r="AO142" s="11">
        <f t="shared" si="174"/>
        <v>8.6883839572310089E-3</v>
      </c>
      <c r="AP142" s="11">
        <f t="shared" si="175"/>
        <v>1.0945072254963436E-2</v>
      </c>
      <c r="AQ142" s="11">
        <f t="shared" si="176"/>
        <v>9.9285615219284282E-3</v>
      </c>
      <c r="AR142" s="1">
        <f t="shared" si="180"/>
        <v>152576.69620297948</v>
      </c>
      <c r="AS142" s="1">
        <f t="shared" si="181"/>
        <v>54146.072317252074</v>
      </c>
      <c r="AT142" s="1">
        <f t="shared" si="182"/>
        <v>20559.069713003089</v>
      </c>
      <c r="AU142" s="1">
        <f t="shared" si="137"/>
        <v>30515.339240595898</v>
      </c>
      <c r="AV142" s="1">
        <f t="shared" si="138"/>
        <v>10829.214463450415</v>
      </c>
      <c r="AW142" s="1">
        <f t="shared" si="139"/>
        <v>4111.8139426006182</v>
      </c>
      <c r="AX142" s="2">
        <v>0</v>
      </c>
      <c r="AY142" s="2">
        <v>0</v>
      </c>
      <c r="AZ142" s="2">
        <v>0</v>
      </c>
      <c r="BA142" s="2">
        <f t="shared" si="185"/>
        <v>0</v>
      </c>
      <c r="BB142" s="2">
        <f t="shared" si="191"/>
        <v>0</v>
      </c>
      <c r="BC142" s="2">
        <f t="shared" si="186"/>
        <v>0</v>
      </c>
      <c r="BD142" s="2">
        <f t="shared" si="187"/>
        <v>0</v>
      </c>
      <c r="BE142" s="2">
        <f t="shared" si="188"/>
        <v>0</v>
      </c>
      <c r="BF142" s="2">
        <f t="shared" si="189"/>
        <v>0</v>
      </c>
      <c r="BG142" s="2">
        <f t="shared" si="190"/>
        <v>0</v>
      </c>
      <c r="BH142" s="2">
        <f t="shared" si="192"/>
        <v>0</v>
      </c>
      <c r="BI142" s="2">
        <f t="shared" si="193"/>
        <v>0</v>
      </c>
      <c r="BJ142" s="2">
        <f t="shared" si="194"/>
        <v>0</v>
      </c>
      <c r="BK142" s="11">
        <f t="shared" si="195"/>
        <v>3.6234375254674295E-2</v>
      </c>
      <c r="BL142" s="17">
        <f t="shared" si="183"/>
        <v>2.681456186072257E-2</v>
      </c>
      <c r="BM142" s="17">
        <f t="shared" si="184"/>
        <v>1.9216167485858488E-2</v>
      </c>
      <c r="BN142" s="12">
        <f>(BN$3*temperature!$I252+BN$4*temperature!$I252^2+BN$5*temperature!$I252^6)</f>
        <v>-11.994998783644363</v>
      </c>
      <c r="BO142" s="12">
        <f>(BO$3*temperature!$I252+BO$4*temperature!$I252^2+BO$5*temperature!$I252^6)</f>
        <v>-11.843482429651123</v>
      </c>
      <c r="BP142" s="12">
        <f>(BP$3*temperature!$I252+BP$4*temperature!$I252^2+BP$5*temperature!$I252^6)</f>
        <v>-11.416394370206675</v>
      </c>
      <c r="BQ142" s="12">
        <f>(BQ$3*temperature!$M252+BQ$4*temperature!$M252^2)</f>
        <v>-11.995020182082879</v>
      </c>
      <c r="BR142" s="12">
        <f>(BR$3*temperature!$M252+BR$4*temperature!$M252^2)</f>
        <v>-11.843499600035136</v>
      </c>
      <c r="BS142" s="12">
        <f>(BS$3*temperature!$M252+BS$4*temperature!$M252^2)</f>
        <v>-11.416408286757591</v>
      </c>
      <c r="BT142" s="18">
        <f>BQ142-BN142</f>
        <v>-2.1398438516229135E-5</v>
      </c>
      <c r="BU142" s="18">
        <f>BR142-BO142</f>
        <v>-1.717038401238824E-5</v>
      </c>
      <c r="BV142" s="18">
        <f>BS142-BP142</f>
        <v>-1.3916550916093229E-5</v>
      </c>
      <c r="BW142" s="18">
        <f>SUMPRODUCT(BT142:BV142,AR142:AT142)/100</f>
        <v>-4.4807232476071074E-2</v>
      </c>
      <c r="BX142" s="18">
        <f>BW142*BL142</f>
        <v>-1.2014863070373852E-3</v>
      </c>
      <c r="BY142" s="18">
        <f>BW142*BM142</f>
        <v>-8.6102328383797953E-4</v>
      </c>
    </row>
    <row r="143" spans="1:77">
      <c r="A143" s="2">
        <f t="shared" si="140"/>
        <v>2097</v>
      </c>
      <c r="B143" s="5">
        <f t="shared" si="141"/>
        <v>1164.3571951642373</v>
      </c>
      <c r="C143" s="5">
        <f t="shared" si="142"/>
        <v>2958.9185377813533</v>
      </c>
      <c r="D143" s="5">
        <f t="shared" si="143"/>
        <v>4354.1665176712386</v>
      </c>
      <c r="E143" s="15">
        <f t="shared" si="144"/>
        <v>4.737853549172619E-5</v>
      </c>
      <c r="F143" s="15">
        <f t="shared" si="145"/>
        <v>9.3338891909170766E-5</v>
      </c>
      <c r="G143" s="15">
        <f t="shared" si="146"/>
        <v>1.9054802756859865E-4</v>
      </c>
      <c r="H143" s="5">
        <f t="shared" si="147"/>
        <v>153314.33522681863</v>
      </c>
      <c r="I143" s="5">
        <f t="shared" si="148"/>
        <v>54630.601178030352</v>
      </c>
      <c r="J143" s="5">
        <f t="shared" si="149"/>
        <v>20738.837181034025</v>
      </c>
      <c r="K143" s="5">
        <f t="shared" si="150"/>
        <v>131672.94011112547</v>
      </c>
      <c r="L143" s="5">
        <f t="shared" si="151"/>
        <v>18463.029813248355</v>
      </c>
      <c r="M143" s="5">
        <f t="shared" si="152"/>
        <v>4762.9866926003288</v>
      </c>
      <c r="N143" s="15">
        <f t="shared" si="153"/>
        <v>4.7869404533893434E-3</v>
      </c>
      <c r="O143" s="15">
        <f t="shared" si="154"/>
        <v>8.8543851176579036E-3</v>
      </c>
      <c r="P143" s="15">
        <f t="shared" si="155"/>
        <v>8.5517719828778205E-3</v>
      </c>
      <c r="Q143" s="5">
        <f t="shared" si="156"/>
        <v>8433.1626231119899</v>
      </c>
      <c r="R143" s="5">
        <f t="shared" si="157"/>
        <v>11273.895656950895</v>
      </c>
      <c r="S143" s="5">
        <f t="shared" si="158"/>
        <v>5815.0690636531781</v>
      </c>
      <c r="T143" s="5">
        <f t="shared" si="159"/>
        <v>55.005701917147356</v>
      </c>
      <c r="U143" s="5">
        <f t="shared" si="160"/>
        <v>206.3659453464825</v>
      </c>
      <c r="V143" s="5">
        <f t="shared" si="161"/>
        <v>280.39513560437928</v>
      </c>
      <c r="W143" s="15">
        <f t="shared" si="162"/>
        <v>-1.0734613539272964E-2</v>
      </c>
      <c r="X143" s="15">
        <f t="shared" si="163"/>
        <v>-1.217998157191269E-2</v>
      </c>
      <c r="Y143" s="15">
        <f t="shared" si="164"/>
        <v>-9.7425357312937999E-3</v>
      </c>
      <c r="Z143" s="5">
        <f t="shared" si="177"/>
        <v>13796.10949596321</v>
      </c>
      <c r="AA143" s="5">
        <f t="shared" si="178"/>
        <v>33376.585195485037</v>
      </c>
      <c r="AB143" s="5">
        <f t="shared" si="179"/>
        <v>31907.446946511827</v>
      </c>
      <c r="AC143" s="16">
        <f t="shared" si="165"/>
        <v>1.626198396934543</v>
      </c>
      <c r="AD143" s="16">
        <f t="shared" si="166"/>
        <v>2.9506298667296353</v>
      </c>
      <c r="AE143" s="16">
        <f t="shared" si="167"/>
        <v>5.4810813289112508</v>
      </c>
      <c r="AF143" s="15">
        <f t="shared" si="168"/>
        <v>-4.0504037456468023E-3</v>
      </c>
      <c r="AG143" s="15">
        <f t="shared" si="169"/>
        <v>2.9673830763510267E-4</v>
      </c>
      <c r="AH143" s="15">
        <f t="shared" si="170"/>
        <v>9.7937136394747881E-3</v>
      </c>
      <c r="AI143" s="1">
        <f t="shared" si="134"/>
        <v>287244.17818791408</v>
      </c>
      <c r="AJ143" s="1">
        <f t="shared" si="135"/>
        <v>98574.934211091546</v>
      </c>
      <c r="AK143" s="1">
        <f t="shared" si="136"/>
        <v>37554.961322504161</v>
      </c>
      <c r="AL143" s="14">
        <f t="shared" si="171"/>
        <v>49.722868944298938</v>
      </c>
      <c r="AM143" s="14">
        <f t="shared" si="172"/>
        <v>10.387758575781763</v>
      </c>
      <c r="AN143" s="14">
        <f t="shared" si="173"/>
        <v>3.4944075710808185</v>
      </c>
      <c r="AO143" s="11">
        <f t="shared" si="174"/>
        <v>8.6015001176586985E-3</v>
      </c>
      <c r="AP143" s="11">
        <f t="shared" si="175"/>
        <v>1.0835621532413801E-2</v>
      </c>
      <c r="AQ143" s="11">
        <f t="shared" si="176"/>
        <v>9.8292759067091437E-3</v>
      </c>
      <c r="AR143" s="1">
        <f t="shared" si="180"/>
        <v>153314.33522681863</v>
      </c>
      <c r="AS143" s="1">
        <f t="shared" si="181"/>
        <v>54630.601178030352</v>
      </c>
      <c r="AT143" s="1">
        <f t="shared" si="182"/>
        <v>20738.837181034025</v>
      </c>
      <c r="AU143" s="1">
        <f t="shared" si="137"/>
        <v>30662.867045363728</v>
      </c>
      <c r="AV143" s="1">
        <f t="shared" si="138"/>
        <v>10926.120235606071</v>
      </c>
      <c r="AW143" s="1">
        <f t="shared" si="139"/>
        <v>4147.7674362068055</v>
      </c>
      <c r="AX143" s="2">
        <v>0</v>
      </c>
      <c r="AY143" s="2">
        <v>0</v>
      </c>
      <c r="AZ143" s="2">
        <v>0</v>
      </c>
      <c r="BA143" s="2">
        <f t="shared" si="185"/>
        <v>0</v>
      </c>
      <c r="BB143" s="2">
        <f t="shared" si="191"/>
        <v>0</v>
      </c>
      <c r="BC143" s="2">
        <f t="shared" si="186"/>
        <v>0</v>
      </c>
      <c r="BD143" s="2">
        <f t="shared" si="187"/>
        <v>0</v>
      </c>
      <c r="BE143" s="2">
        <f t="shared" si="188"/>
        <v>0</v>
      </c>
      <c r="BF143" s="2">
        <f t="shared" si="189"/>
        <v>0</v>
      </c>
      <c r="BG143" s="2">
        <f t="shared" si="190"/>
        <v>0</v>
      </c>
      <c r="BH143" s="2">
        <f t="shared" si="192"/>
        <v>0</v>
      </c>
      <c r="BI143" s="2">
        <f t="shared" si="193"/>
        <v>0</v>
      </c>
      <c r="BJ143" s="2">
        <f t="shared" si="194"/>
        <v>0</v>
      </c>
      <c r="BK143" s="11">
        <f t="shared" si="195"/>
        <v>3.603049093334329E-2</v>
      </c>
      <c r="BL143" s="17">
        <f t="shared" si="183"/>
        <v>2.5876927557177767E-2</v>
      </c>
      <c r="BM143" s="17">
        <f t="shared" si="184"/>
        <v>1.8301111891293798E-2</v>
      </c>
      <c r="BN143" s="12">
        <f>(BN$3*temperature!$I253+BN$4*temperature!$I253^2+BN$5*temperature!$I253^6)</f>
        <v>-12.455976862005773</v>
      </c>
      <c r="BO143" s="12">
        <f>(BO$3*temperature!$I253+BO$4*temperature!$I253^2+BO$5*temperature!$I253^6)</f>
        <v>-12.213165323131767</v>
      </c>
      <c r="BP143" s="12">
        <f>(BP$3*temperature!$I253+BP$4*temperature!$I253^2+BP$5*temperature!$I253^6)</f>
        <v>-11.715847819039483</v>
      </c>
      <c r="BQ143" s="12">
        <f>(BQ$3*temperature!$M253+BQ$4*temperature!$M253^2)</f>
        <v>-12.455998397436733</v>
      </c>
      <c r="BR143" s="12">
        <f>(BR$3*temperature!$M253+BR$4*temperature!$M253^2)</f>
        <v>-12.213182583784253</v>
      </c>
      <c r="BS143" s="12">
        <f>(BS$3*temperature!$M253+BS$4*temperature!$M253^2)</f>
        <v>-11.715861792651822</v>
      </c>
      <c r="BT143" s="18">
        <f>BQ143-BN143</f>
        <v>-2.153543096028443E-5</v>
      </c>
      <c r="BU143" s="18">
        <f>BR143-BO143</f>
        <v>-1.7260652485973083E-5</v>
      </c>
      <c r="BV143" s="18">
        <f>BS143-BP143</f>
        <v>-1.3973612338347152E-5</v>
      </c>
      <c r="BW143" s="18">
        <f>SUMPRODUCT(BT143:BV143,AR143:AT143)/100</f>
        <v>-4.5344465746486991E-2</v>
      </c>
      <c r="BX143" s="18">
        <f>BW143*BL143</f>
        <v>-1.1733754552407725E-3</v>
      </c>
      <c r="BY143" s="18">
        <f>BW143*BM143</f>
        <v>-8.2985414127739732E-4</v>
      </c>
    </row>
    <row r="144" spans="1:77">
      <c r="A144" s="2">
        <f t="shared" si="140"/>
        <v>2098</v>
      </c>
      <c r="B144" s="5">
        <f t="shared" si="141"/>
        <v>1164.4096024259986</v>
      </c>
      <c r="C144" s="5">
        <f t="shared" si="142"/>
        <v>2959.1809108500406</v>
      </c>
      <c r="D144" s="5">
        <f t="shared" si="143"/>
        <v>4354.9547116208032</v>
      </c>
      <c r="E144" s="15">
        <f t="shared" si="144"/>
        <v>4.5009608717139881E-5</v>
      </c>
      <c r="F144" s="15">
        <f t="shared" si="145"/>
        <v>8.8671947313712221E-5</v>
      </c>
      <c r="G144" s="15">
        <f t="shared" si="146"/>
        <v>1.8102062619016873E-4</v>
      </c>
      <c r="H144" s="5">
        <f t="shared" si="147"/>
        <v>154022.55140747275</v>
      </c>
      <c r="I144" s="5">
        <f t="shared" si="148"/>
        <v>55107.699335170968</v>
      </c>
      <c r="J144" s="5">
        <f t="shared" si="149"/>
        <v>20916.303133416903</v>
      </c>
      <c r="K144" s="5">
        <f t="shared" si="150"/>
        <v>132275.23294773011</v>
      </c>
      <c r="L144" s="5">
        <f t="shared" si="151"/>
        <v>18622.619229907436</v>
      </c>
      <c r="M144" s="5">
        <f t="shared" si="152"/>
        <v>4802.8750052448622</v>
      </c>
      <c r="N144" s="15">
        <f t="shared" si="153"/>
        <v>4.574158031986908E-3</v>
      </c>
      <c r="O144" s="15">
        <f t="shared" si="154"/>
        <v>8.64372848190742E-3</v>
      </c>
      <c r="P144" s="15">
        <f t="shared" si="155"/>
        <v>8.3746428908784143E-3</v>
      </c>
      <c r="Q144" s="5">
        <f t="shared" si="156"/>
        <v>8381.1736327315066</v>
      </c>
      <c r="R144" s="5">
        <f t="shared" si="157"/>
        <v>11233.837425668467</v>
      </c>
      <c r="S144" s="5">
        <f t="shared" si="158"/>
        <v>5807.6913409801764</v>
      </c>
      <c r="T144" s="5">
        <f t="shared" si="159"/>
        <v>54.41523696461033</v>
      </c>
      <c r="U144" s="5">
        <f t="shared" si="160"/>
        <v>203.85241193509199</v>
      </c>
      <c r="V144" s="5">
        <f t="shared" si="161"/>
        <v>277.66337597687266</v>
      </c>
      <c r="W144" s="15">
        <f t="shared" si="162"/>
        <v>-1.0734613539272964E-2</v>
      </c>
      <c r="X144" s="15">
        <f t="shared" si="163"/>
        <v>-1.217998157191269E-2</v>
      </c>
      <c r="Y144" s="15">
        <f t="shared" si="164"/>
        <v>-9.7425357312937999E-3</v>
      </c>
      <c r="Z144" s="5">
        <f t="shared" si="177"/>
        <v>13658.448319894913</v>
      </c>
      <c r="AA144" s="5">
        <f t="shared" si="178"/>
        <v>33274.964267264135</v>
      </c>
      <c r="AB144" s="5">
        <f t="shared" si="179"/>
        <v>32185.020198206217</v>
      </c>
      <c r="AC144" s="16">
        <f t="shared" si="165"/>
        <v>1.6196116368564346</v>
      </c>
      <c r="AD144" s="16">
        <f t="shared" si="166"/>
        <v>2.9515054316427465</v>
      </c>
      <c r="AE144" s="16">
        <f t="shared" si="167"/>
        <v>5.5347614698812793</v>
      </c>
      <c r="AF144" s="15">
        <f t="shared" si="168"/>
        <v>-4.0504037456468023E-3</v>
      </c>
      <c r="AG144" s="15">
        <f t="shared" si="169"/>
        <v>2.9673830763510267E-4</v>
      </c>
      <c r="AH144" s="15">
        <f t="shared" si="170"/>
        <v>9.7937136394747881E-3</v>
      </c>
      <c r="AI144" s="1">
        <f t="shared" si="134"/>
        <v>289182.62741448637</v>
      </c>
      <c r="AJ144" s="1">
        <f t="shared" si="135"/>
        <v>99643.561025588468</v>
      </c>
      <c r="AK144" s="1">
        <f t="shared" si="136"/>
        <v>37947.232626460551</v>
      </c>
      <c r="AL144" s="14">
        <f t="shared" si="171"/>
        <v>50.146283294742908</v>
      </c>
      <c r="AM144" s="14">
        <f t="shared" si="172"/>
        <v>10.499190818074046</v>
      </c>
      <c r="AN144" s="14">
        <f t="shared" si="173"/>
        <v>3.5284115922659987</v>
      </c>
      <c r="AO144" s="11">
        <f t="shared" si="174"/>
        <v>8.5154851164821119E-3</v>
      </c>
      <c r="AP144" s="11">
        <f t="shared" si="175"/>
        <v>1.0727265317089663E-2</v>
      </c>
      <c r="AQ144" s="11">
        <f t="shared" si="176"/>
        <v>9.7309831476420517E-3</v>
      </c>
      <c r="AR144" s="1">
        <f t="shared" si="180"/>
        <v>154022.55140747275</v>
      </c>
      <c r="AS144" s="1">
        <f t="shared" si="181"/>
        <v>55107.699335170968</v>
      </c>
      <c r="AT144" s="1">
        <f t="shared" si="182"/>
        <v>20916.303133416903</v>
      </c>
      <c r="AU144" s="1">
        <f t="shared" si="137"/>
        <v>30804.510281494553</v>
      </c>
      <c r="AV144" s="1">
        <f t="shared" si="138"/>
        <v>11021.539867034195</v>
      </c>
      <c r="AW144" s="1">
        <f t="shared" si="139"/>
        <v>4183.2606266833809</v>
      </c>
      <c r="AX144" s="2">
        <v>0</v>
      </c>
      <c r="AY144" s="2">
        <v>0</v>
      </c>
      <c r="AZ144" s="2">
        <v>0</v>
      </c>
      <c r="BA144" s="2">
        <f t="shared" si="185"/>
        <v>0</v>
      </c>
      <c r="BB144" s="2">
        <f t="shared" si="191"/>
        <v>0</v>
      </c>
      <c r="BC144" s="2">
        <f t="shared" si="186"/>
        <v>0</v>
      </c>
      <c r="BD144" s="2">
        <f t="shared" si="187"/>
        <v>0</v>
      </c>
      <c r="BE144" s="2">
        <f t="shared" si="188"/>
        <v>0</v>
      </c>
      <c r="BF144" s="2">
        <f t="shared" si="189"/>
        <v>0</v>
      </c>
      <c r="BG144" s="2">
        <f t="shared" si="190"/>
        <v>0</v>
      </c>
      <c r="BH144" s="2">
        <f t="shared" si="192"/>
        <v>0</v>
      </c>
      <c r="BI144" s="2">
        <f t="shared" si="193"/>
        <v>0</v>
      </c>
      <c r="BJ144" s="2">
        <f t="shared" si="194"/>
        <v>0</v>
      </c>
      <c r="BK144" s="11">
        <f t="shared" si="195"/>
        <v>3.5828369473198202E-2</v>
      </c>
      <c r="BL144" s="17">
        <f t="shared" si="183"/>
        <v>2.4976994194317249E-2</v>
      </c>
      <c r="BM144" s="17">
        <f t="shared" si="184"/>
        <v>1.7429630372660758E-2</v>
      </c>
      <c r="BN144" s="12">
        <f>(BN$3*temperature!$I254+BN$4*temperature!$I254^2+BN$5*temperature!$I254^6)</f>
        <v>-12.921612285498462</v>
      </c>
      <c r="BO144" s="12">
        <f>(BO$3*temperature!$I254+BO$4*temperature!$I254^2+BO$5*temperature!$I254^6)</f>
        <v>-12.586165134708731</v>
      </c>
      <c r="BP144" s="12">
        <f>(BP$3*temperature!$I254+BP$4*temperature!$I254^2+BP$5*temperature!$I254^6)</f>
        <v>-12.017645424199962</v>
      </c>
      <c r="BQ144" s="12">
        <f>(BQ$3*temperature!$M254+BQ$4*temperature!$M254^2)</f>
        <v>-12.921633952613991</v>
      </c>
      <c r="BR144" s="12">
        <f>(BR$3*temperature!$M254+BR$4*temperature!$M254^2)</f>
        <v>-12.586182481769345</v>
      </c>
      <c r="BS144" s="12">
        <f>(BS$3*temperature!$M254+BS$4*temperature!$M254^2)</f>
        <v>-12.017659452071559</v>
      </c>
      <c r="BT144" s="18">
        <f>BQ144-BN144</f>
        <v>-2.1667115529311332E-5</v>
      </c>
      <c r="BU144" s="18">
        <f>BR144-BO144</f>
        <v>-1.734706061462532E-5</v>
      </c>
      <c r="BV144" s="18">
        <f>BS144-BP144</f>
        <v>-1.4027871596766772E-5</v>
      </c>
      <c r="BW144" s="18">
        <f>SUMPRODUCT(BT144:BV144,AR144:AT144)/100</f>
        <v>-4.586592230799387E-2</v>
      </c>
      <c r="BX144" s="18">
        <f>BW144*BL144</f>
        <v>-1.1455928752037688E-3</v>
      </c>
      <c r="BY144" s="18">
        <f>BW144*BM144</f>
        <v>-7.9942607252950855E-4</v>
      </c>
    </row>
    <row r="145" spans="1:77">
      <c r="A145" s="2">
        <f t="shared" si="140"/>
        <v>2099</v>
      </c>
      <c r="B145" s="5">
        <f t="shared" si="141"/>
        <v>1164.4593915655607</v>
      </c>
      <c r="C145" s="5">
        <f t="shared" si="142"/>
        <v>2959.4301873671679</v>
      </c>
      <c r="D145" s="5">
        <f t="shared" si="143"/>
        <v>4355.7036314182842</v>
      </c>
      <c r="E145" s="15">
        <f t="shared" si="144"/>
        <v>4.2759128281282883E-5</v>
      </c>
      <c r="F145" s="15">
        <f t="shared" si="145"/>
        <v>8.42383499480266E-5</v>
      </c>
      <c r="G145" s="15">
        <f t="shared" si="146"/>
        <v>1.7196959488066028E-4</v>
      </c>
      <c r="H145" s="5">
        <f t="shared" si="147"/>
        <v>154701.19208968314</v>
      </c>
      <c r="I145" s="5">
        <f t="shared" si="148"/>
        <v>55577.230793962146</v>
      </c>
      <c r="J145" s="5">
        <f t="shared" si="149"/>
        <v>21091.435690307793</v>
      </c>
      <c r="K145" s="5">
        <f t="shared" si="150"/>
        <v>132852.37184758732</v>
      </c>
      <c r="L145" s="5">
        <f t="shared" si="151"/>
        <v>18779.706658127307</v>
      </c>
      <c r="M145" s="5">
        <f t="shared" si="152"/>
        <v>4842.2568372587129</v>
      </c>
      <c r="N145" s="15">
        <f t="shared" si="153"/>
        <v>4.3631667621804038E-3</v>
      </c>
      <c r="O145" s="15">
        <f t="shared" si="154"/>
        <v>8.435302589852256E-3</v>
      </c>
      <c r="P145" s="15">
        <f t="shared" si="155"/>
        <v>8.1996370862962298E-3</v>
      </c>
      <c r="Q145" s="5">
        <f t="shared" si="156"/>
        <v>8327.7369542816541</v>
      </c>
      <c r="R145" s="5">
        <f t="shared" si="157"/>
        <v>11191.558804793882</v>
      </c>
      <c r="S145" s="5">
        <f t="shared" si="158"/>
        <v>5799.2638385401779</v>
      </c>
      <c r="T145" s="5">
        <f t="shared" si="159"/>
        <v>53.83111042514728</v>
      </c>
      <c r="U145" s="5">
        <f t="shared" si="160"/>
        <v>201.36949331433263</v>
      </c>
      <c r="V145" s="5">
        <f t="shared" si="161"/>
        <v>274.95823061514631</v>
      </c>
      <c r="W145" s="15">
        <f t="shared" si="162"/>
        <v>-1.0734613539272964E-2</v>
      </c>
      <c r="X145" s="15">
        <f t="shared" si="163"/>
        <v>-1.217998157191269E-2</v>
      </c>
      <c r="Y145" s="15">
        <f t="shared" si="164"/>
        <v>-9.7425357312937999E-3</v>
      </c>
      <c r="Z145" s="5">
        <f t="shared" si="177"/>
        <v>13519.265167841744</v>
      </c>
      <c r="AA145" s="5">
        <f t="shared" si="178"/>
        <v>33166.571052645864</v>
      </c>
      <c r="AB145" s="5">
        <f t="shared" si="179"/>
        <v>32458.997218454177</v>
      </c>
      <c r="AC145" s="16">
        <f t="shared" si="165"/>
        <v>1.6130515558160181</v>
      </c>
      <c r="AD145" s="16">
        <f t="shared" si="166"/>
        <v>2.9523812563695078</v>
      </c>
      <c r="AE145" s="16">
        <f t="shared" si="167"/>
        <v>5.5889673387800949</v>
      </c>
      <c r="AF145" s="15">
        <f t="shared" si="168"/>
        <v>-4.0504037456468023E-3</v>
      </c>
      <c r="AG145" s="15">
        <f t="shared" si="169"/>
        <v>2.9673830763510267E-4</v>
      </c>
      <c r="AH145" s="15">
        <f t="shared" si="170"/>
        <v>9.7937136394747881E-3</v>
      </c>
      <c r="AI145" s="1">
        <f t="shared" si="134"/>
        <v>291068.87495453231</v>
      </c>
      <c r="AJ145" s="1">
        <f t="shared" si="135"/>
        <v>100700.74479006382</v>
      </c>
      <c r="AK145" s="1">
        <f t="shared" si="136"/>
        <v>38335.76999049788</v>
      </c>
      <c r="AL145" s="14">
        <f t="shared" si="171"/>
        <v>50.569033024495752</v>
      </c>
      <c r="AM145" s="14">
        <f t="shared" si="172"/>
        <v>10.610692147539076</v>
      </c>
      <c r="AN145" s="14">
        <f t="shared" si="173"/>
        <v>3.5624031568708614</v>
      </c>
      <c r="AO145" s="11">
        <f t="shared" si="174"/>
        <v>8.4303302653172905E-3</v>
      </c>
      <c r="AP145" s="11">
        <f t="shared" si="175"/>
        <v>1.0619992663918767E-2</v>
      </c>
      <c r="AQ145" s="11">
        <f t="shared" si="176"/>
        <v>9.6336733161656307E-3</v>
      </c>
      <c r="AR145" s="1">
        <f t="shared" si="180"/>
        <v>154701.19208968314</v>
      </c>
      <c r="AS145" s="1">
        <f t="shared" si="181"/>
        <v>55577.230793962146</v>
      </c>
      <c r="AT145" s="1">
        <f t="shared" si="182"/>
        <v>21091.435690307793</v>
      </c>
      <c r="AU145" s="1">
        <f t="shared" si="137"/>
        <v>30940.238417936631</v>
      </c>
      <c r="AV145" s="1">
        <f t="shared" si="138"/>
        <v>11115.446158792431</v>
      </c>
      <c r="AW145" s="1">
        <f t="shared" si="139"/>
        <v>4218.2871380615588</v>
      </c>
      <c r="AX145" s="2">
        <v>0</v>
      </c>
      <c r="AY145" s="2">
        <v>0</v>
      </c>
      <c r="AZ145" s="2">
        <v>0</v>
      </c>
      <c r="BA145" s="2">
        <f t="shared" si="185"/>
        <v>0</v>
      </c>
      <c r="BB145" s="2">
        <f t="shared" si="191"/>
        <v>0</v>
      </c>
      <c r="BC145" s="2">
        <f t="shared" si="186"/>
        <v>0</v>
      </c>
      <c r="BD145" s="2">
        <f t="shared" si="187"/>
        <v>0</v>
      </c>
      <c r="BE145" s="2">
        <f t="shared" si="188"/>
        <v>0</v>
      </c>
      <c r="BF145" s="2">
        <f t="shared" si="189"/>
        <v>0</v>
      </c>
      <c r="BG145" s="2">
        <f t="shared" si="190"/>
        <v>0</v>
      </c>
      <c r="BH145" s="2">
        <f t="shared" si="192"/>
        <v>0</v>
      </c>
      <c r="BI145" s="2">
        <f t="shared" si="193"/>
        <v>0</v>
      </c>
      <c r="BJ145" s="2">
        <f t="shared" si="194"/>
        <v>0</v>
      </c>
      <c r="BK145" s="11">
        <f t="shared" si="195"/>
        <v>3.5628034322176622E-2</v>
      </c>
      <c r="BL145" s="17">
        <f t="shared" si="183"/>
        <v>2.4113062482561714E-2</v>
      </c>
      <c r="BM145" s="17">
        <f t="shared" si="184"/>
        <v>1.6599647973962624E-2</v>
      </c>
      <c r="BN145" s="12">
        <f>(BN$3*temperature!$I255+BN$4*temperature!$I255^2+BN$5*temperature!$I255^6)</f>
        <v>-13.391752743284837</v>
      </c>
      <c r="BO145" s="12">
        <f>(BO$3*temperature!$I255+BO$4*temperature!$I255^2+BO$5*temperature!$I255^6)</f>
        <v>-12.962365195577586</v>
      </c>
      <c r="BP145" s="12">
        <f>(BP$3*temperature!$I255+BP$4*temperature!$I255^2+BP$5*temperature!$I255^6)</f>
        <v>-12.321697169983656</v>
      </c>
      <c r="BQ145" s="12">
        <f>(BQ$3*temperature!$M255+BQ$4*temperature!$M255^2)</f>
        <v>-13.391774536881023</v>
      </c>
      <c r="BR145" s="12">
        <f>(BR$3*temperature!$M255+BR$4*temperature!$M255^2)</f>
        <v>-12.962382625267304</v>
      </c>
      <c r="BS145" s="12">
        <f>(BS$3*temperature!$M255+BS$4*temperature!$M255^2)</f>
        <v>-12.321711249376541</v>
      </c>
      <c r="BT145" s="18">
        <f>BQ145-BN145</f>
        <v>-2.1793596186370223E-5</v>
      </c>
      <c r="BU145" s="18">
        <f>BR145-BO145</f>
        <v>-1.7429689718184704E-5</v>
      </c>
      <c r="BV145" s="18">
        <f>BS145-BP145</f>
        <v>-1.4079392885335551E-5</v>
      </c>
      <c r="BW145" s="18">
        <f>SUMPRODUCT(BT145:BV145,AR145:AT145)/100</f>
        <v>-4.6371438076869775E-2</v>
      </c>
      <c r="BX145" s="18">
        <f>BW145*BL145</f>
        <v>-1.1181573837538022E-3</v>
      </c>
      <c r="BY145" s="18">
        <f>BW145*BM145</f>
        <v>-7.697495481224447E-4</v>
      </c>
    </row>
    <row r="146" spans="1:77">
      <c r="A146" s="2">
        <f t="shared" si="140"/>
        <v>2100</v>
      </c>
      <c r="B146" s="5">
        <f t="shared" si="141"/>
        <v>1164.5066932706379</v>
      </c>
      <c r="C146" s="5">
        <f t="shared" si="142"/>
        <v>2959.6670200071494</v>
      </c>
      <c r="D146" s="5">
        <f t="shared" si="143"/>
        <v>4356.4152275777533</v>
      </c>
      <c r="E146" s="15">
        <f t="shared" si="144"/>
        <v>4.0621171867218736E-5</v>
      </c>
      <c r="F146" s="15">
        <f t="shared" si="145"/>
        <v>8.0026432450625273E-5</v>
      </c>
      <c r="G146" s="15">
        <f t="shared" si="146"/>
        <v>1.6337111513662725E-4</v>
      </c>
      <c r="H146" s="5">
        <f t="shared" si="147"/>
        <v>155350.12817658292</v>
      </c>
      <c r="I146" s="5">
        <f t="shared" si="148"/>
        <v>56039.066435009685</v>
      </c>
      <c r="J146" s="5">
        <f t="shared" si="149"/>
        <v>21264.20487001006</v>
      </c>
      <c r="K146" s="5">
        <f t="shared" si="150"/>
        <v>133404.23809868019</v>
      </c>
      <c r="L146" s="5">
        <f t="shared" si="151"/>
        <v>18934.247013663826</v>
      </c>
      <c r="M146" s="5">
        <f t="shared" si="152"/>
        <v>4881.1244473207271</v>
      </c>
      <c r="N146" s="15">
        <f t="shared" si="153"/>
        <v>4.1539811703623641E-3</v>
      </c>
      <c r="O146" s="15">
        <f t="shared" si="154"/>
        <v>8.2291144558235274E-3</v>
      </c>
      <c r="P146" s="15">
        <f t="shared" si="155"/>
        <v>8.0267551615493815E-3</v>
      </c>
      <c r="Q146" s="5">
        <f t="shared" si="156"/>
        <v>8272.899874853807</v>
      </c>
      <c r="R146" s="5">
        <f t="shared" si="157"/>
        <v>11147.112700298552</v>
      </c>
      <c r="S146" s="5">
        <f t="shared" si="158"/>
        <v>5789.8057989161161</v>
      </c>
      <c r="T146" s="5">
        <f t="shared" si="159"/>
        <v>53.253254258343397</v>
      </c>
      <c r="U146" s="5">
        <f t="shared" si="160"/>
        <v>198.91681659661867</v>
      </c>
      <c r="V146" s="5">
        <f t="shared" si="161"/>
        <v>272.27944022876494</v>
      </c>
      <c r="W146" s="15">
        <f t="shared" si="162"/>
        <v>-1.0734613539272964E-2</v>
      </c>
      <c r="X146" s="15">
        <f t="shared" si="163"/>
        <v>-1.217998157191269E-2</v>
      </c>
      <c r="Y146" s="15">
        <f t="shared" si="164"/>
        <v>-9.7425357312937999E-3</v>
      </c>
      <c r="Z146" s="5">
        <f t="shared" si="177"/>
        <v>13378.659697332769</v>
      </c>
      <c r="AA146" s="5">
        <f t="shared" si="178"/>
        <v>33051.553197345413</v>
      </c>
      <c r="AB146" s="5">
        <f t="shared" si="179"/>
        <v>32729.329012294009</v>
      </c>
      <c r="AC146" s="16">
        <f t="shared" si="165"/>
        <v>1.6065180457524195</v>
      </c>
      <c r="AD146" s="16">
        <f t="shared" si="166"/>
        <v>2.9532573409870166</v>
      </c>
      <c r="AE146" s="16">
        <f t="shared" si="167"/>
        <v>5.643704084436485</v>
      </c>
      <c r="AF146" s="15">
        <f t="shared" si="168"/>
        <v>-4.0504037456468023E-3</v>
      </c>
      <c r="AG146" s="15">
        <f t="shared" si="169"/>
        <v>2.9673830763510267E-4</v>
      </c>
      <c r="AH146" s="15">
        <f t="shared" si="170"/>
        <v>9.7937136394747881E-3</v>
      </c>
      <c r="AI146" s="1">
        <f t="shared" si="134"/>
        <v>292902.22587701568</v>
      </c>
      <c r="AJ146" s="1">
        <f t="shared" si="135"/>
        <v>101746.11646984988</v>
      </c>
      <c r="AK146" s="1">
        <f t="shared" si="136"/>
        <v>38720.480129509655</v>
      </c>
      <c r="AL146" s="14">
        <f t="shared" si="171"/>
        <v>50.991083537594044</v>
      </c>
      <c r="AM146" s="14">
        <f t="shared" si="172"/>
        <v>10.722250765577382</v>
      </c>
      <c r="AN146" s="14">
        <f t="shared" si="173"/>
        <v>3.5963789948222948</v>
      </c>
      <c r="AO146" s="11">
        <f t="shared" si="174"/>
        <v>8.346026962664118E-3</v>
      </c>
      <c r="AP146" s="11">
        <f t="shared" si="175"/>
        <v>1.0513792737279579E-2</v>
      </c>
      <c r="AQ146" s="11">
        <f t="shared" si="176"/>
        <v>9.5373365830039736E-3</v>
      </c>
      <c r="AR146" s="1">
        <f t="shared" si="180"/>
        <v>155350.12817658292</v>
      </c>
      <c r="AS146" s="1">
        <f t="shared" si="181"/>
        <v>56039.066435009685</v>
      </c>
      <c r="AT146" s="1">
        <f t="shared" si="182"/>
        <v>21264.20487001006</v>
      </c>
      <c r="AU146" s="1">
        <f t="shared" si="137"/>
        <v>31070.025635316586</v>
      </c>
      <c r="AV146" s="1">
        <f t="shared" si="138"/>
        <v>11207.813287001938</v>
      </c>
      <c r="AW146" s="1">
        <f t="shared" si="139"/>
        <v>4252.8409740020124</v>
      </c>
      <c r="AX146" s="2">
        <v>0</v>
      </c>
      <c r="AY146" s="2">
        <v>0</v>
      </c>
      <c r="AZ146" s="2">
        <v>0</v>
      </c>
      <c r="BA146" s="2">
        <f t="shared" si="185"/>
        <v>0</v>
      </c>
      <c r="BB146" s="2">
        <f t="shared" si="191"/>
        <v>0</v>
      </c>
      <c r="BC146" s="2">
        <f t="shared" si="186"/>
        <v>0</v>
      </c>
      <c r="BD146" s="2">
        <f t="shared" si="187"/>
        <v>0</v>
      </c>
      <c r="BE146" s="2">
        <f t="shared" si="188"/>
        <v>0</v>
      </c>
      <c r="BF146" s="2">
        <f t="shared" si="189"/>
        <v>0</v>
      </c>
      <c r="BG146" s="2">
        <f t="shared" si="190"/>
        <v>0</v>
      </c>
      <c r="BH146" s="2">
        <f t="shared" si="192"/>
        <v>0</v>
      </c>
      <c r="BI146" s="2">
        <f t="shared" si="193"/>
        <v>0</v>
      </c>
      <c r="BJ146" s="2">
        <f t="shared" si="194"/>
        <v>0</v>
      </c>
      <c r="BK146" s="11">
        <f t="shared" si="195"/>
        <v>3.542950756884175E-2</v>
      </c>
      <c r="BL146" s="17">
        <f t="shared" si="183"/>
        <v>2.3283516555578591E-2</v>
      </c>
      <c r="BM146" s="17">
        <f t="shared" si="184"/>
        <v>1.5809188546631069E-2</v>
      </c>
      <c r="BN146" s="12">
        <f>(BN$3*temperature!$I256+BN$4*temperature!$I256^2+BN$5*temperature!$I256^6)</f>
        <v>-13.866244813520765</v>
      </c>
      <c r="BO146" s="12">
        <f>(BO$3*temperature!$I256+BO$4*temperature!$I256^2+BO$5*temperature!$I256^6)</f>
        <v>-13.341648153105636</v>
      </c>
      <c r="BP146" s="12">
        <f>(BP$3*temperature!$I256+BP$4*temperature!$I256^2+BP$5*temperature!$I256^6)</f>
        <v>-12.627912656544765</v>
      </c>
      <c r="BQ146" s="12">
        <f>(BQ$3*temperature!$M256+BQ$4*temperature!$M256^2)</f>
        <v>-13.866266728498765</v>
      </c>
      <c r="BR146" s="12">
        <f>(BR$3*temperature!$M256+BR$4*temperature!$M256^2)</f>
        <v>-13.341665661727257</v>
      </c>
      <c r="BS146" s="12">
        <f>(BS$3*temperature!$M256+BS$4*temperature!$M256^2)</f>
        <v>-12.627926784785251</v>
      </c>
      <c r="BT146" s="18">
        <f>BQ146-BN146</f>
        <v>-2.1914977999415441E-5</v>
      </c>
      <c r="BU146" s="18">
        <f>BR146-BO146</f>
        <v>-1.7508621620976328E-5</v>
      </c>
      <c r="BV146" s="18">
        <f>BS146-BP146</f>
        <v>-1.4128240485078436E-5</v>
      </c>
      <c r="BW146" s="18">
        <f>SUMPRODUCT(BT146:BV146,AR146:AT146)/100</f>
        <v>-4.6860872515270005E-2</v>
      </c>
      <c r="BX146" s="18">
        <f>BW146*BL146</f>
        <v>-1.0910859010181469E-3</v>
      </c>
      <c r="BY146" s="18">
        <f>BW146*BM146</f>
        <v>-7.4083236905354518E-4</v>
      </c>
    </row>
    <row r="147" spans="1:77">
      <c r="A147" s="2">
        <f t="shared" si="140"/>
        <v>2101</v>
      </c>
      <c r="B147" s="5">
        <f t="shared" si="141"/>
        <v>1164.5516317158392</v>
      </c>
      <c r="C147" s="5">
        <f t="shared" si="142"/>
        <v>2959.8920290203596</v>
      </c>
      <c r="D147" s="5">
        <f t="shared" si="143"/>
        <v>4357.0913543707948</v>
      </c>
      <c r="E147" s="15">
        <f t="shared" si="144"/>
        <v>3.8590113273857797E-5</v>
      </c>
      <c r="F147" s="15">
        <f t="shared" si="145"/>
        <v>7.6025110828094008E-5</v>
      </c>
      <c r="G147" s="15">
        <f t="shared" si="146"/>
        <v>1.5520255937979588E-4</v>
      </c>
      <c r="H147" s="5">
        <f t="shared" si="147"/>
        <v>155969.25393733746</v>
      </c>
      <c r="I147" s="5">
        <f t="shared" si="148"/>
        <v>56493.084055264808</v>
      </c>
      <c r="J147" s="5">
        <f t="shared" si="149"/>
        <v>21434.582588285597</v>
      </c>
      <c r="K147" s="5">
        <f t="shared" si="150"/>
        <v>133930.7332449776</v>
      </c>
      <c r="L147" s="5">
        <f t="shared" si="151"/>
        <v>19086.197571187226</v>
      </c>
      <c r="M147" s="5">
        <f t="shared" si="152"/>
        <v>4919.4705469701939</v>
      </c>
      <c r="N147" s="15">
        <f t="shared" si="153"/>
        <v>3.9466148437350412E-3</v>
      </c>
      <c r="O147" s="15">
        <f t="shared" si="154"/>
        <v>8.0251703388967144E-3</v>
      </c>
      <c r="P147" s="15">
        <f t="shared" si="155"/>
        <v>7.8559971300291576E-3</v>
      </c>
      <c r="Q147" s="5">
        <f t="shared" si="156"/>
        <v>8216.7100282404954</v>
      </c>
      <c r="R147" s="5">
        <f t="shared" si="157"/>
        <v>11100.552817403528</v>
      </c>
      <c r="S147" s="5">
        <f t="shared" si="158"/>
        <v>5779.3367991623227</v>
      </c>
      <c r="T147" s="5">
        <f t="shared" si="159"/>
        <v>52.681601154171439</v>
      </c>
      <c r="U147" s="5">
        <f t="shared" si="160"/>
        <v>196.49401343612831</v>
      </c>
      <c r="V147" s="5">
        <f t="shared" si="161"/>
        <v>269.62674805343954</v>
      </c>
      <c r="W147" s="15">
        <f t="shared" si="162"/>
        <v>-1.0734613539272964E-2</v>
      </c>
      <c r="X147" s="15">
        <f t="shared" si="163"/>
        <v>-1.217998157191269E-2</v>
      </c>
      <c r="Y147" s="15">
        <f t="shared" si="164"/>
        <v>-9.7425357312937999E-3</v>
      </c>
      <c r="Z147" s="5">
        <f t="shared" si="177"/>
        <v>13236.730793743038</v>
      </c>
      <c r="AA147" s="5">
        <f t="shared" si="178"/>
        <v>32930.061124823776</v>
      </c>
      <c r="AB147" s="5">
        <f t="shared" si="179"/>
        <v>32995.969538858015</v>
      </c>
      <c r="AC147" s="16">
        <f t="shared" si="165"/>
        <v>1.6000109990424547</v>
      </c>
      <c r="AD147" s="16">
        <f t="shared" si="166"/>
        <v>2.9541336855723919</v>
      </c>
      <c r="AE147" s="16">
        <f t="shared" si="167"/>
        <v>5.6989769061053899</v>
      </c>
      <c r="AF147" s="15">
        <f t="shared" si="168"/>
        <v>-4.0504037456468023E-3</v>
      </c>
      <c r="AG147" s="15">
        <f t="shared" si="169"/>
        <v>2.9673830763510267E-4</v>
      </c>
      <c r="AH147" s="15">
        <f t="shared" si="170"/>
        <v>9.7937136394747881E-3</v>
      </c>
      <c r="AI147" s="1">
        <f t="shared" si="134"/>
        <v>294682.02892463066</v>
      </c>
      <c r="AJ147" s="1">
        <f t="shared" si="135"/>
        <v>102779.31810986683</v>
      </c>
      <c r="AK147" s="1">
        <f t="shared" si="136"/>
        <v>39101.273090560702</v>
      </c>
      <c r="AL147" s="14">
        <f t="shared" si="171"/>
        <v>51.412400766073652</v>
      </c>
      <c r="AM147" s="14">
        <f t="shared" si="172"/>
        <v>10.833854972581534</v>
      </c>
      <c r="AN147" s="14">
        <f t="shared" si="173"/>
        <v>3.6303358730064237</v>
      </c>
      <c r="AO147" s="11">
        <f t="shared" si="174"/>
        <v>8.2625666930374771E-3</v>
      </c>
      <c r="AP147" s="11">
        <f t="shared" si="175"/>
        <v>1.0408654809906782E-2</v>
      </c>
      <c r="AQ147" s="11">
        <f t="shared" si="176"/>
        <v>9.4419632171739345E-3</v>
      </c>
      <c r="AR147" s="1">
        <f t="shared" si="180"/>
        <v>155969.25393733746</v>
      </c>
      <c r="AS147" s="1">
        <f t="shared" si="181"/>
        <v>56493.084055264808</v>
      </c>
      <c r="AT147" s="1">
        <f t="shared" si="182"/>
        <v>21434.582588285597</v>
      </c>
      <c r="AU147" s="1">
        <f t="shared" si="137"/>
        <v>31193.850787467494</v>
      </c>
      <c r="AV147" s="1">
        <f t="shared" si="138"/>
        <v>11298.616811052962</v>
      </c>
      <c r="AW147" s="1">
        <f t="shared" si="139"/>
        <v>4286.9165176571196</v>
      </c>
      <c r="AX147" s="2">
        <v>0</v>
      </c>
      <c r="AY147" s="2">
        <v>0</v>
      </c>
      <c r="AZ147" s="2">
        <v>0</v>
      </c>
      <c r="BA147" s="2">
        <f t="shared" si="185"/>
        <v>0</v>
      </c>
      <c r="BB147" s="2">
        <f t="shared" si="191"/>
        <v>0</v>
      </c>
      <c r="BC147" s="2">
        <f t="shared" si="186"/>
        <v>0</v>
      </c>
      <c r="BD147" s="2">
        <f t="shared" si="187"/>
        <v>0</v>
      </c>
      <c r="BE147" s="2">
        <f t="shared" si="188"/>
        <v>0</v>
      </c>
      <c r="BF147" s="2">
        <f t="shared" si="189"/>
        <v>0</v>
      </c>
      <c r="BG147" s="2">
        <f t="shared" si="190"/>
        <v>0</v>
      </c>
      <c r="BH147" s="2">
        <f t="shared" si="192"/>
        <v>0</v>
      </c>
      <c r="BI147" s="2">
        <f t="shared" si="193"/>
        <v>0</v>
      </c>
      <c r="BJ147" s="2">
        <f t="shared" si="194"/>
        <v>0</v>
      </c>
      <c r="BK147" s="11">
        <f t="shared" si="195"/>
        <v>3.523280996798725E-2</v>
      </c>
      <c r="BL147" s="17">
        <f t="shared" si="183"/>
        <v>2.2486819610006679E-2</v>
      </c>
      <c r="BM147" s="17">
        <f t="shared" si="184"/>
        <v>1.5056370044410541E-2</v>
      </c>
      <c r="BN147" s="12">
        <f>(BN$3*temperature!$I257+BN$4*temperature!$I257^2+BN$5*temperature!$I257^6)</f>
        <v>-14.34493414826175</v>
      </c>
      <c r="BO147" s="12">
        <f>(BO$3*temperature!$I257+BO$4*temperature!$I257^2+BO$5*temperature!$I257^6)</f>
        <v>-13.723896106785352</v>
      </c>
      <c r="BP147" s="12">
        <f>(BP$3*temperature!$I257+BP$4*temperature!$I257^2+BP$5*temperature!$I257^6)</f>
        <v>-12.936201199914326</v>
      </c>
      <c r="BQ147" s="12">
        <f>(BQ$3*temperature!$M257+BQ$4*temperature!$M257^2)</f>
        <v>-14.344956179628657</v>
      </c>
      <c r="BR147" s="12">
        <f>(BR$3*temperature!$M257+BR$4*temperature!$M257^2)</f>
        <v>-13.72391369072383</v>
      </c>
      <c r="BS147" s="12">
        <f>(BS$3*temperature!$M257+BS$4*temperature!$M257^2)</f>
        <v>-12.936215374392976</v>
      </c>
      <c r="BT147" s="18">
        <f>BQ147-BN147</f>
        <v>-2.2031366906816174E-5</v>
      </c>
      <c r="BU147" s="18">
        <f>BR147-BO147</f>
        <v>-1.7583938477727656E-5</v>
      </c>
      <c r="BV147" s="18">
        <f>BS147-BP147</f>
        <v>-1.4174478650375022E-5</v>
      </c>
      <c r="BW147" s="18">
        <f>SUMPRODUCT(BT147:BV147,AR147:AT147)/100</f>
        <v>-4.7334108073980932E-2</v>
      </c>
      <c r="BX147" s="18">
        <f>BW147*BL147</f>
        <v>-1.0643935496601699E-3</v>
      </c>
      <c r="BY147" s="18">
        <f>BW147*BM147</f>
        <v>-7.1267984688397758E-4</v>
      </c>
    </row>
    <row r="148" spans="1:77">
      <c r="A148" s="2">
        <f t="shared" si="140"/>
        <v>2102</v>
      </c>
      <c r="B148" s="5">
        <f t="shared" si="141"/>
        <v>1164.5943248862513</v>
      </c>
      <c r="C148" s="5">
        <f t="shared" si="142"/>
        <v>2960.1058038339274</v>
      </c>
      <c r="D148" s="5">
        <f t="shared" si="143"/>
        <v>4357.7337745139621</v>
      </c>
      <c r="E148" s="15">
        <f t="shared" si="144"/>
        <v>3.6660607610164905E-5</v>
      </c>
      <c r="F148" s="15">
        <f t="shared" si="145"/>
        <v>7.2223855286689307E-5</v>
      </c>
      <c r="G148" s="15">
        <f t="shared" si="146"/>
        <v>1.4744243141080607E-4</v>
      </c>
      <c r="H148" s="5">
        <f t="shared" si="147"/>
        <v>156558.48678038703</v>
      </c>
      <c r="I148" s="5">
        <f t="shared" si="148"/>
        <v>56939.168397245528</v>
      </c>
      <c r="J148" s="5">
        <f t="shared" si="149"/>
        <v>21602.542654870002</v>
      </c>
      <c r="K148" s="5">
        <f t="shared" si="150"/>
        <v>134431.77889062653</v>
      </c>
      <c r="L148" s="5">
        <f t="shared" si="151"/>
        <v>19235.517974897368</v>
      </c>
      <c r="M148" s="5">
        <f t="shared" si="152"/>
        <v>4957.2882999901558</v>
      </c>
      <c r="N148" s="15">
        <f t="shared" si="153"/>
        <v>3.7410804339617076E-3</v>
      </c>
      <c r="O148" s="15">
        <f t="shared" si="154"/>
        <v>7.8234757422588341E-3</v>
      </c>
      <c r="P148" s="15">
        <f t="shared" si="155"/>
        <v>7.6873624222129067E-3</v>
      </c>
      <c r="Q148" s="5">
        <f t="shared" si="156"/>
        <v>8159.215330176432</v>
      </c>
      <c r="R148" s="5">
        <f t="shared" si="157"/>
        <v>11051.933580596866</v>
      </c>
      <c r="S148" s="5">
        <f t="shared" si="158"/>
        <v>5767.8767248461772</v>
      </c>
      <c r="T148" s="5">
        <f t="shared" si="159"/>
        <v>52.116084525151294</v>
      </c>
      <c r="U148" s="5">
        <f t="shared" si="160"/>
        <v>194.1007199734851</v>
      </c>
      <c r="V148" s="5">
        <f t="shared" si="161"/>
        <v>266.99989982641637</v>
      </c>
      <c r="W148" s="15">
        <f t="shared" si="162"/>
        <v>-1.0734613539272964E-2</v>
      </c>
      <c r="X148" s="15">
        <f t="shared" si="163"/>
        <v>-1.217998157191269E-2</v>
      </c>
      <c r="Y148" s="15">
        <f t="shared" si="164"/>
        <v>-9.7425357312937999E-3</v>
      </c>
      <c r="Z148" s="5">
        <f t="shared" si="177"/>
        <v>13093.57646614773</v>
      </c>
      <c r="AA148" s="5">
        <f t="shared" si="178"/>
        <v>32802.247802366852</v>
      </c>
      <c r="AB148" s="5">
        <f t="shared" si="179"/>
        <v>33258.875709651358</v>
      </c>
      <c r="AC148" s="16">
        <f t="shared" si="165"/>
        <v>1.593530308498857</v>
      </c>
      <c r="AD148" s="16">
        <f t="shared" si="166"/>
        <v>2.9550102902027766</v>
      </c>
      <c r="AE148" s="16">
        <f t="shared" si="167"/>
        <v>5.7547910539617657</v>
      </c>
      <c r="AF148" s="15">
        <f t="shared" si="168"/>
        <v>-4.0504037456468023E-3</v>
      </c>
      <c r="AG148" s="15">
        <f t="shared" si="169"/>
        <v>2.9673830763510267E-4</v>
      </c>
      <c r="AH148" s="15">
        <f t="shared" si="170"/>
        <v>9.7937136394747881E-3</v>
      </c>
      <c r="AI148" s="1">
        <f t="shared" si="134"/>
        <v>296407.67681963509</v>
      </c>
      <c r="AJ148" s="1">
        <f t="shared" si="135"/>
        <v>103800.00310993311</v>
      </c>
      <c r="AK148" s="1">
        <f t="shared" si="136"/>
        <v>39478.062299161749</v>
      </c>
      <c r="AL148" s="14">
        <f t="shared" si="171"/>
        <v>51.832951172350725</v>
      </c>
      <c r="AM148" s="14">
        <f t="shared" si="172"/>
        <v>10.945493170685026</v>
      </c>
      <c r="AN148" s="14">
        <f t="shared" si="173"/>
        <v>3.6642705958075479</v>
      </c>
      <c r="AO148" s="11">
        <f t="shared" si="174"/>
        <v>8.1799410261071022E-3</v>
      </c>
      <c r="AP148" s="11">
        <f t="shared" si="175"/>
        <v>1.0304568261807714E-2</v>
      </c>
      <c r="AQ148" s="11">
        <f t="shared" si="176"/>
        <v>9.3475435850021958E-3</v>
      </c>
      <c r="AR148" s="1">
        <f t="shared" si="180"/>
        <v>156558.48678038703</v>
      </c>
      <c r="AS148" s="1">
        <f t="shared" si="181"/>
        <v>56939.168397245528</v>
      </c>
      <c r="AT148" s="1">
        <f t="shared" si="182"/>
        <v>21602.542654870002</v>
      </c>
      <c r="AU148" s="1">
        <f t="shared" si="137"/>
        <v>31311.697356077406</v>
      </c>
      <c r="AV148" s="1">
        <f t="shared" si="138"/>
        <v>11387.833679449106</v>
      </c>
      <c r="AW148" s="1">
        <f t="shared" si="139"/>
        <v>4320.5085309740007</v>
      </c>
      <c r="AX148" s="2">
        <v>0</v>
      </c>
      <c r="AY148" s="2">
        <v>0</v>
      </c>
      <c r="AZ148" s="2">
        <v>0</v>
      </c>
      <c r="BA148" s="2">
        <f t="shared" si="185"/>
        <v>0</v>
      </c>
      <c r="BB148" s="2">
        <f t="shared" si="191"/>
        <v>0</v>
      </c>
      <c r="BC148" s="2">
        <f t="shared" si="186"/>
        <v>0</v>
      </c>
      <c r="BD148" s="2">
        <f t="shared" si="187"/>
        <v>0</v>
      </c>
      <c r="BE148" s="2">
        <f t="shared" si="188"/>
        <v>0</v>
      </c>
      <c r="BF148" s="2">
        <f t="shared" si="189"/>
        <v>0</v>
      </c>
      <c r="BG148" s="2">
        <f t="shared" si="190"/>
        <v>0</v>
      </c>
      <c r="BH148" s="2">
        <f t="shared" si="192"/>
        <v>0</v>
      </c>
      <c r="BI148" s="2">
        <f t="shared" si="193"/>
        <v>0</v>
      </c>
      <c r="BJ148" s="2">
        <f t="shared" si="194"/>
        <v>0</v>
      </c>
      <c r="BK148" s="11">
        <f t="shared" si="195"/>
        <v>3.5037960966103093E-2</v>
      </c>
      <c r="BL148" s="17">
        <f t="shared" si="183"/>
        <v>2.1721509783583892E-2</v>
      </c>
      <c r="BM148" s="17">
        <f t="shared" si="184"/>
        <v>1.4339400042295752E-2</v>
      </c>
      <c r="BN148" s="12">
        <f>(BN$3*temperature!$I258+BN$4*temperature!$I258^2+BN$5*temperature!$I258^6)</f>
        <v>-14.827665654777462</v>
      </c>
      <c r="BO148" s="12">
        <f>(BO$3*temperature!$I258+BO$4*temperature!$I258^2+BO$5*temperature!$I258^6)</f>
        <v>-14.108990741426956</v>
      </c>
      <c r="BP148" s="12">
        <f>(BP$3*temperature!$I258+BP$4*temperature!$I258^2+BP$5*temperature!$I258^6)</f>
        <v>-13.246471929879899</v>
      </c>
      <c r="BQ148" s="12">
        <f>(BQ$3*temperature!$M258+BQ$4*temperature!$M258^2)</f>
        <v>-14.827687797647009</v>
      </c>
      <c r="BR148" s="12">
        <f>(BR$3*temperature!$M258+BR$4*temperature!$M258^2)</f>
        <v>-14.109008397149625</v>
      </c>
      <c r="BS148" s="12">
        <f>(BS$3*temperature!$M258+BS$4*temperature!$M258^2)</f>
        <v>-13.246486148051435</v>
      </c>
      <c r="BT148" s="18">
        <f>BQ148-BN148</f>
        <v>-2.2142869546826205E-5</v>
      </c>
      <c r="BU148" s="18">
        <f>BR148-BO148</f>
        <v>-1.7655722668763474E-5</v>
      </c>
      <c r="BV148" s="18">
        <f>BS148-BP148</f>
        <v>-1.4218171536128921E-5</v>
      </c>
      <c r="BW148" s="18">
        <f>SUMPRODUCT(BT148:BV148,AR148:AT148)/100</f>
        <v>-4.779104972521897E-2</v>
      </c>
      <c r="BX148" s="18">
        <f>BW148*BL148</f>
        <v>-1.0380937541740881E-3</v>
      </c>
      <c r="BY148" s="18">
        <f>BW148*BM148</f>
        <v>-6.8529498045116332E-4</v>
      </c>
    </row>
    <row r="149" spans="1:77">
      <c r="A149" s="2">
        <f t="shared" si="140"/>
        <v>2103</v>
      </c>
      <c r="B149" s="5">
        <f t="shared" si="141"/>
        <v>1164.6348848850425</v>
      </c>
      <c r="C149" s="5">
        <f t="shared" si="142"/>
        <v>2960.3089045744769</v>
      </c>
      <c r="D149" s="5">
        <f t="shared" si="143"/>
        <v>4358.3441636339594</v>
      </c>
      <c r="E149" s="15">
        <f t="shared" si="144"/>
        <v>3.4827577229656655E-5</v>
      </c>
      <c r="F149" s="15">
        <f t="shared" si="145"/>
        <v>6.8612662522354835E-5</v>
      </c>
      <c r="G149" s="15">
        <f t="shared" si="146"/>
        <v>1.4007030984026575E-4</v>
      </c>
      <c r="H149" s="5">
        <f t="shared" si="147"/>
        <v>157117.76699359372</v>
      </c>
      <c r="I149" s="5">
        <f t="shared" si="148"/>
        <v>57377.211166659363</v>
      </c>
      <c r="J149" s="5">
        <f t="shared" si="149"/>
        <v>21768.060767257346</v>
      </c>
      <c r="K149" s="5">
        <f t="shared" si="150"/>
        <v>134907.3164754998</v>
      </c>
      <c r="L149" s="5">
        <f t="shared" si="151"/>
        <v>19382.170245137619</v>
      </c>
      <c r="M149" s="5">
        <f t="shared" si="152"/>
        <v>4994.5713211201009</v>
      </c>
      <c r="N149" s="15">
        <f t="shared" si="153"/>
        <v>3.5373896618609013E-3</v>
      </c>
      <c r="O149" s="15">
        <f t="shared" si="154"/>
        <v>7.6240354136360988E-3</v>
      </c>
      <c r="P149" s="15">
        <f t="shared" si="155"/>
        <v>7.5208498827916692E-3</v>
      </c>
      <c r="Q149" s="5">
        <f t="shared" si="156"/>
        <v>8100.4639145949905</v>
      </c>
      <c r="R149" s="5">
        <f t="shared" si="157"/>
        <v>11001.310054342321</v>
      </c>
      <c r="S149" s="5">
        <f t="shared" si="158"/>
        <v>5755.4457441939421</v>
      </c>
      <c r="T149" s="5">
        <f t="shared" si="159"/>
        <v>51.556638498593713</v>
      </c>
      <c r="U149" s="5">
        <f t="shared" si="160"/>
        <v>191.73657678111306</v>
      </c>
      <c r="V149" s="5">
        <f t="shared" si="161"/>
        <v>264.39864376210562</v>
      </c>
      <c r="W149" s="15">
        <f t="shared" si="162"/>
        <v>-1.0734613539272964E-2</v>
      </c>
      <c r="X149" s="15">
        <f t="shared" si="163"/>
        <v>-1.217998157191269E-2</v>
      </c>
      <c r="Y149" s="15">
        <f t="shared" si="164"/>
        <v>-9.7425357312937999E-3</v>
      </c>
      <c r="Z149" s="5">
        <f t="shared" si="177"/>
        <v>12949.293747186217</v>
      </c>
      <c r="AA149" s="5">
        <f t="shared" si="178"/>
        <v>32668.268508305806</v>
      </c>
      <c r="AB149" s="5">
        <f t="shared" si="179"/>
        <v>33518.007382492957</v>
      </c>
      <c r="AC149" s="16">
        <f t="shared" si="165"/>
        <v>1.5870758673685115</v>
      </c>
      <c r="AD149" s="16">
        <f t="shared" si="166"/>
        <v>2.9558871549553358</v>
      </c>
      <c r="AE149" s="16">
        <f t="shared" si="167"/>
        <v>5.8111518295992788</v>
      </c>
      <c r="AF149" s="15">
        <f t="shared" si="168"/>
        <v>-4.0504037456468023E-3</v>
      </c>
      <c r="AG149" s="15">
        <f t="shared" si="169"/>
        <v>2.9673830763510267E-4</v>
      </c>
      <c r="AH149" s="15">
        <f t="shared" si="170"/>
        <v>9.7937136394747881E-3</v>
      </c>
      <c r="AI149" s="1">
        <f t="shared" si="134"/>
        <v>298078.60649374896</v>
      </c>
      <c r="AJ149" s="1">
        <f t="shared" si="135"/>
        <v>104807.83647838891</v>
      </c>
      <c r="AK149" s="1">
        <f t="shared" si="136"/>
        <v>39850.764600219576</v>
      </c>
      <c r="AL149" s="14">
        <f t="shared" si="171"/>
        <v>52.252701751311655</v>
      </c>
      <c r="AM149" s="14">
        <f t="shared" si="172"/>
        <v>11.057153866406136</v>
      </c>
      <c r="AN149" s="14">
        <f t="shared" si="173"/>
        <v>3.6981800056180854</v>
      </c>
      <c r="AO149" s="11">
        <f t="shared" si="174"/>
        <v>8.0981416158460318E-3</v>
      </c>
      <c r="AP149" s="11">
        <f t="shared" si="175"/>
        <v>1.0201522579189637E-2</v>
      </c>
      <c r="AQ149" s="11">
        <f t="shared" si="176"/>
        <v>9.254068149152174E-3</v>
      </c>
      <c r="AR149" s="1">
        <f t="shared" si="180"/>
        <v>157117.76699359372</v>
      </c>
      <c r="AS149" s="1">
        <f t="shared" si="181"/>
        <v>57377.211166659363</v>
      </c>
      <c r="AT149" s="1">
        <f t="shared" si="182"/>
        <v>21768.060767257346</v>
      </c>
      <c r="AU149" s="1">
        <f t="shared" si="137"/>
        <v>31423.553398718745</v>
      </c>
      <c r="AV149" s="1">
        <f t="shared" si="138"/>
        <v>11475.442233331873</v>
      </c>
      <c r="AW149" s="1">
        <f t="shared" si="139"/>
        <v>4353.6121534514696</v>
      </c>
      <c r="AX149" s="2">
        <v>0</v>
      </c>
      <c r="AY149" s="2">
        <v>0</v>
      </c>
      <c r="AZ149" s="2">
        <v>0</v>
      </c>
      <c r="BA149" s="2">
        <f t="shared" si="185"/>
        <v>0</v>
      </c>
      <c r="BB149" s="2">
        <f t="shared" si="191"/>
        <v>0</v>
      </c>
      <c r="BC149" s="2">
        <f t="shared" si="186"/>
        <v>0</v>
      </c>
      <c r="BD149" s="2">
        <f t="shared" si="187"/>
        <v>0</v>
      </c>
      <c r="BE149" s="2">
        <f t="shared" si="188"/>
        <v>0</v>
      </c>
      <c r="BF149" s="2">
        <f t="shared" si="189"/>
        <v>0</v>
      </c>
      <c r="BG149" s="2">
        <f t="shared" si="190"/>
        <v>0</v>
      </c>
      <c r="BH149" s="2">
        <f t="shared" si="192"/>
        <v>0</v>
      </c>
      <c r="BI149" s="2">
        <f t="shared" si="193"/>
        <v>0</v>
      </c>
      <c r="BJ149" s="2">
        <f t="shared" si="194"/>
        <v>0</v>
      </c>
      <c r="BK149" s="11">
        <f t="shared" si="195"/>
        <v>3.4844978726703307E-2</v>
      </c>
      <c r="BL149" s="17">
        <f t="shared" si="183"/>
        <v>2.0986196258259999E-2</v>
      </c>
      <c r="BM149" s="17">
        <f t="shared" si="184"/>
        <v>1.3656571468853096E-2</v>
      </c>
      <c r="BN149" s="12">
        <f>(BN$3*temperature!$I259+BN$4*temperature!$I259^2+BN$5*temperature!$I259^6)</f>
        <v>-15.31428367306297</v>
      </c>
      <c r="BO149" s="12">
        <f>(BO$3*temperature!$I259+BO$4*temperature!$I259^2+BO$5*temperature!$I259^6)</f>
        <v>-14.496813457438693</v>
      </c>
      <c r="BP149" s="12">
        <f>(BP$3*temperature!$I259+BP$4*temperature!$I259^2+BP$5*temperature!$I259^6)</f>
        <v>-13.55863388561912</v>
      </c>
      <c r="BQ149" s="12">
        <f>(BQ$3*temperature!$M259+BQ$4*temperature!$M259^2)</f>
        <v>-15.314305922655979</v>
      </c>
      <c r="BR149" s="12">
        <f>(BR$3*temperature!$M259+BR$4*temperature!$M259^2)</f>
        <v>-14.496831181495315</v>
      </c>
      <c r="BS149" s="12">
        <f>(BS$3*temperature!$M259+BS$4*temperature!$M259^2)</f>
        <v>-13.558648145002202</v>
      </c>
      <c r="BT149" s="18">
        <f>BQ149-BN149</f>
        <v>-2.2249593008893953E-5</v>
      </c>
      <c r="BU149" s="18">
        <f>BR149-BO149</f>
        <v>-1.7724056622370199E-5</v>
      </c>
      <c r="BV149" s="18">
        <f>BS149-BP149</f>
        <v>-1.4259383082304566E-5</v>
      </c>
      <c r="BW149" s="18">
        <f>SUMPRODUCT(BT149:BV149,AR149:AT149)/100</f>
        <v>-4.8231624270644612E-2</v>
      </c>
      <c r="BX149" s="18">
        <f>BW149*BL149</f>
        <v>-1.012198332798404E-3</v>
      </c>
      <c r="BY149" s="18">
        <f>BW149*BM149</f>
        <v>-6.5867862391092769E-4</v>
      </c>
    </row>
    <row r="150" spans="1:77">
      <c r="A150" s="2">
        <f t="shared" si="140"/>
        <v>2104</v>
      </c>
      <c r="B150" s="5">
        <f t="shared" si="141"/>
        <v>1164.6734182258704</v>
      </c>
      <c r="C150" s="5">
        <f t="shared" si="142"/>
        <v>2960.5018635165166</v>
      </c>
      <c r="D150" s="5">
        <f t="shared" si="143"/>
        <v>4358.9241145204805</v>
      </c>
      <c r="E150" s="15">
        <f t="shared" si="144"/>
        <v>3.3086198368173824E-5</v>
      </c>
      <c r="F150" s="15">
        <f t="shared" si="145"/>
        <v>6.5182029396237086E-5</v>
      </c>
      <c r="G150" s="15">
        <f t="shared" si="146"/>
        <v>1.3306679434825245E-4</v>
      </c>
      <c r="H150" s="5">
        <f t="shared" si="147"/>
        <v>157647.05745264745</v>
      </c>
      <c r="I150" s="5">
        <f t="shared" si="148"/>
        <v>57807.111038659037</v>
      </c>
      <c r="J150" s="5">
        <f t="shared" si="149"/>
        <v>21931.114501826873</v>
      </c>
      <c r="K150" s="5">
        <f t="shared" si="150"/>
        <v>135357.30702327599</v>
      </c>
      <c r="L150" s="5">
        <f t="shared" si="151"/>
        <v>19526.118781089066</v>
      </c>
      <c r="M150" s="5">
        <f t="shared" si="152"/>
        <v>5031.3136741173766</v>
      </c>
      <c r="N150" s="15">
        <f t="shared" si="153"/>
        <v>3.3355533230692291E-3</v>
      </c>
      <c r="O150" s="15">
        <f t="shared" si="154"/>
        <v>7.4268533467019004E-3</v>
      </c>
      <c r="P150" s="15">
        <f t="shared" si="155"/>
        <v>7.3564577688391974E-3</v>
      </c>
      <c r="Q150" s="5">
        <f t="shared" si="156"/>
        <v>8040.5040710174117</v>
      </c>
      <c r="R150" s="5">
        <f t="shared" si="157"/>
        <v>10948.737864635214</v>
      </c>
      <c r="S150" s="5">
        <f t="shared" si="158"/>
        <v>5742.0642823893832</v>
      </c>
      <c r="T150" s="5">
        <f t="shared" si="159"/>
        <v>51.003197908927305</v>
      </c>
      <c r="U150" s="5">
        <f t="shared" si="160"/>
        <v>189.40122880925747</v>
      </c>
      <c r="V150" s="5">
        <f t="shared" si="161"/>
        <v>261.82273052794767</v>
      </c>
      <c r="W150" s="15">
        <f t="shared" si="162"/>
        <v>-1.0734613539272964E-2</v>
      </c>
      <c r="X150" s="15">
        <f t="shared" si="163"/>
        <v>-1.217998157191269E-2</v>
      </c>
      <c r="Y150" s="15">
        <f t="shared" si="164"/>
        <v>-9.7425357312937999E-3</v>
      </c>
      <c r="Z150" s="5">
        <f t="shared" si="177"/>
        <v>12803.978597055589</v>
      </c>
      <c r="AA150" s="5">
        <f t="shared" si="178"/>
        <v>32528.280600863945</v>
      </c>
      <c r="AB150" s="5">
        <f t="shared" si="179"/>
        <v>33773.327351221626</v>
      </c>
      <c r="AC150" s="16">
        <f t="shared" si="165"/>
        <v>1.5806475693306965</v>
      </c>
      <c r="AD150" s="16">
        <f t="shared" si="166"/>
        <v>2.9567642799072575</v>
      </c>
      <c r="AE150" s="16">
        <f t="shared" si="167"/>
        <v>5.8680645865338841</v>
      </c>
      <c r="AF150" s="15">
        <f t="shared" si="168"/>
        <v>-4.0504037456468023E-3</v>
      </c>
      <c r="AG150" s="15">
        <f t="shared" si="169"/>
        <v>2.9673830763510267E-4</v>
      </c>
      <c r="AH150" s="15">
        <f t="shared" si="170"/>
        <v>9.7937136394747881E-3</v>
      </c>
      <c r="AI150" s="1">
        <f t="shared" si="134"/>
        <v>299694.29924309283</v>
      </c>
      <c r="AJ150" s="1">
        <f t="shared" si="135"/>
        <v>105802.49506388188</v>
      </c>
      <c r="AK150" s="1">
        <f t="shared" si="136"/>
        <v>40219.300293649088</v>
      </c>
      <c r="AL150" s="14">
        <f t="shared" si="171"/>
        <v>52.671620032118419</v>
      </c>
      <c r="AM150" s="14">
        <f t="shared" si="172"/>
        <v>11.168825673187555</v>
      </c>
      <c r="AN150" s="14">
        <f t="shared" si="173"/>
        <v>3.7320609833199088</v>
      </c>
      <c r="AO150" s="11">
        <f t="shared" si="174"/>
        <v>8.0171601996875709E-3</v>
      </c>
      <c r="AP150" s="11">
        <f t="shared" si="175"/>
        <v>1.0099507353397741E-2</v>
      </c>
      <c r="AQ150" s="11">
        <f t="shared" si="176"/>
        <v>9.1615274676606524E-3</v>
      </c>
      <c r="AR150" s="1">
        <f t="shared" si="180"/>
        <v>157647.05745264745</v>
      </c>
      <c r="AS150" s="1">
        <f t="shared" si="181"/>
        <v>57807.111038659037</v>
      </c>
      <c r="AT150" s="1">
        <f t="shared" si="182"/>
        <v>21931.114501826873</v>
      </c>
      <c r="AU150" s="1">
        <f t="shared" si="137"/>
        <v>31529.411490529492</v>
      </c>
      <c r="AV150" s="1">
        <f t="shared" si="138"/>
        <v>11561.422207731808</v>
      </c>
      <c r="AW150" s="1">
        <f t="shared" si="139"/>
        <v>4386.2229003653747</v>
      </c>
      <c r="AX150" s="2">
        <v>0</v>
      </c>
      <c r="AY150" s="2">
        <v>0</v>
      </c>
      <c r="AZ150" s="2">
        <v>0</v>
      </c>
      <c r="BA150" s="2">
        <f t="shared" si="185"/>
        <v>0</v>
      </c>
      <c r="BB150" s="2">
        <f t="shared" si="191"/>
        <v>0</v>
      </c>
      <c r="BC150" s="2">
        <f t="shared" si="186"/>
        <v>0</v>
      </c>
      <c r="BD150" s="2">
        <f t="shared" si="187"/>
        <v>0</v>
      </c>
      <c r="BE150" s="2">
        <f t="shared" si="188"/>
        <v>0</v>
      </c>
      <c r="BF150" s="2">
        <f t="shared" si="189"/>
        <v>0</v>
      </c>
      <c r="BG150" s="2">
        <f t="shared" si="190"/>
        <v>0</v>
      </c>
      <c r="BH150" s="2">
        <f t="shared" si="192"/>
        <v>0</v>
      </c>
      <c r="BI150" s="2">
        <f t="shared" si="193"/>
        <v>0</v>
      </c>
      <c r="BJ150" s="2">
        <f t="shared" si="194"/>
        <v>0</v>
      </c>
      <c r="BK150" s="11">
        <f t="shared" si="195"/>
        <v>3.4653880155518929E-2</v>
      </c>
      <c r="BL150" s="17">
        <f t="shared" si="183"/>
        <v>2.0279555575639832E-2</v>
      </c>
      <c r="BM150" s="17">
        <f t="shared" si="184"/>
        <v>1.3006258541764853E-2</v>
      </c>
      <c r="BN150" s="12">
        <f>(BN$3*temperature!$I260+BN$4*temperature!$I260^2+BN$5*temperature!$I260^6)</f>
        <v>-15.804632149351182</v>
      </c>
      <c r="BO150" s="12">
        <f>(BO$3*temperature!$I260+BO$4*temperature!$I260^2+BO$5*temperature!$I260^6)</f>
        <v>-14.887245498055263</v>
      </c>
      <c r="BP150" s="12">
        <f>(BP$3*temperature!$I260+BP$4*temperature!$I260^2+BP$5*temperature!$I260^6)</f>
        <v>-13.872596108988258</v>
      </c>
      <c r="BQ150" s="12">
        <f>(BQ$3*temperature!$M260+BQ$4*temperature!$M260^2)</f>
        <v>-15.804654500995916</v>
      </c>
      <c r="BR150" s="12">
        <f>(BR$3*temperature!$M260+BR$4*temperature!$M260^2)</f>
        <v>-14.887263287078015</v>
      </c>
      <c r="BS150" s="12">
        <f>(BS$3*temperature!$M260+BS$4*temperature!$M260^2)</f>
        <v>-13.87261040716524</v>
      </c>
      <c r="BT150" s="18">
        <f>BQ150-BN150</f>
        <v>-2.2351644734186493E-5</v>
      </c>
      <c r="BU150" s="18">
        <f>BR150-BO150</f>
        <v>-1.7789022752623396E-5</v>
      </c>
      <c r="BV150" s="18">
        <f>BS150-BP150</f>
        <v>-1.4298176981952793E-5</v>
      </c>
      <c r="BW150" s="18">
        <f>SUMPRODUCT(BT150:BV150,AR150:AT150)/100</f>
        <v>-4.8655779916601881E-2</v>
      </c>
      <c r="BX150" s="18">
        <f>BW150*BL150</f>
        <v>-9.867175928948283E-4</v>
      </c>
      <c r="BY150" s="18">
        <f>BW150*BM150</f>
        <v>-6.3282965314653405E-4</v>
      </c>
    </row>
    <row r="151" spans="1:77">
      <c r="A151" s="2">
        <f t="shared" si="140"/>
        <v>2105</v>
      </c>
      <c r="B151" s="5">
        <f t="shared" si="141"/>
        <v>1164.7100261108324</v>
      </c>
      <c r="C151" s="5">
        <f t="shared" si="142"/>
        <v>2960.6851864600371</v>
      </c>
      <c r="D151" s="5">
        <f t="shared" si="143"/>
        <v>4359.4751411762709</v>
      </c>
      <c r="E151" s="15">
        <f t="shared" si="144"/>
        <v>3.143188844976513E-5</v>
      </c>
      <c r="F151" s="15">
        <f t="shared" si="145"/>
        <v>6.1922927926425227E-5</v>
      </c>
      <c r="G151" s="15">
        <f t="shared" si="146"/>
        <v>1.2641345463083981E-4</v>
      </c>
      <c r="H151" s="5">
        <f t="shared" si="147"/>
        <v>158146.34329912197</v>
      </c>
      <c r="I151" s="5">
        <f t="shared" si="148"/>
        <v>58228.773652987249</v>
      </c>
      <c r="J151" s="5">
        <f t="shared" si="149"/>
        <v>22091.683302387828</v>
      </c>
      <c r="K151" s="5">
        <f t="shared" si="150"/>
        <v>135781.73086326034</v>
      </c>
      <c r="L151" s="5">
        <f t="shared" si="151"/>
        <v>19667.330359635052</v>
      </c>
      <c r="M151" s="5">
        <f t="shared" si="152"/>
        <v>5067.5098691873864</v>
      </c>
      <c r="N151" s="15">
        <f t="shared" si="153"/>
        <v>3.1355812945610406E-3</v>
      </c>
      <c r="O151" s="15">
        <f t="shared" si="154"/>
        <v>7.2319327834238223E-3</v>
      </c>
      <c r="P151" s="15">
        <f t="shared" si="155"/>
        <v>7.1941837489111204E-3</v>
      </c>
      <c r="Q151" s="5">
        <f t="shared" si="156"/>
        <v>7979.3841831843283</v>
      </c>
      <c r="R151" s="5">
        <f t="shared" si="157"/>
        <v>10894.273121553997</v>
      </c>
      <c r="S151" s="5">
        <f t="shared" si="158"/>
        <v>5727.7529960717811</v>
      </c>
      <c r="T151" s="5">
        <f t="shared" si="159"/>
        <v>50.455698290107918</v>
      </c>
      <c r="U151" s="5">
        <f t="shared" si="160"/>
        <v>187.09432533266309</v>
      </c>
      <c r="V151" s="5">
        <f t="shared" si="161"/>
        <v>259.27191322051425</v>
      </c>
      <c r="W151" s="15">
        <f t="shared" si="162"/>
        <v>-1.0734613539272964E-2</v>
      </c>
      <c r="X151" s="15">
        <f t="shared" si="163"/>
        <v>-1.217998157191269E-2</v>
      </c>
      <c r="Y151" s="15">
        <f t="shared" si="164"/>
        <v>-9.7425357312937999E-3</v>
      </c>
      <c r="Z151" s="5">
        <f t="shared" si="177"/>
        <v>12657.725811736776</v>
      </c>
      <c r="AA151" s="5">
        <f t="shared" si="178"/>
        <v>32382.443289094565</v>
      </c>
      <c r="AB151" s="5">
        <f t="shared" si="179"/>
        <v>34024.801331281124</v>
      </c>
      <c r="AC151" s="16">
        <f t="shared" si="165"/>
        <v>1.5742453084953318</v>
      </c>
      <c r="AD151" s="16">
        <f t="shared" si="166"/>
        <v>2.9576416651357533</v>
      </c>
      <c r="AE151" s="16">
        <f t="shared" si="167"/>
        <v>5.9255347307123403</v>
      </c>
      <c r="AF151" s="15">
        <f t="shared" si="168"/>
        <v>-4.0504037456468023E-3</v>
      </c>
      <c r="AG151" s="15">
        <f t="shared" si="169"/>
        <v>2.9673830763510267E-4</v>
      </c>
      <c r="AH151" s="15">
        <f t="shared" si="170"/>
        <v>9.7937136394747881E-3</v>
      </c>
      <c r="AI151" s="1">
        <f t="shared" si="134"/>
        <v>301254.28080931306</v>
      </c>
      <c r="AJ151" s="1">
        <f t="shared" si="135"/>
        <v>106783.66776522552</v>
      </c>
      <c r="AK151" s="1">
        <f t="shared" si="136"/>
        <v>40583.593164649559</v>
      </c>
      <c r="AL151" s="14">
        <f t="shared" si="171"/>
        <v>53.089674079735246</v>
      </c>
      <c r="AM151" s="14">
        <f t="shared" si="172"/>
        <v>11.28049731383258</v>
      </c>
      <c r="AN151" s="14">
        <f t="shared" si="173"/>
        <v>3.7659104487374822</v>
      </c>
      <c r="AO151" s="11">
        <f t="shared" si="174"/>
        <v>7.9369885976906945E-3</v>
      </c>
      <c r="AP151" s="11">
        <f t="shared" si="175"/>
        <v>9.9985122798637634E-3</v>
      </c>
      <c r="AQ151" s="11">
        <f t="shared" si="176"/>
        <v>9.0699121929840466E-3</v>
      </c>
      <c r="AR151" s="1">
        <f t="shared" si="180"/>
        <v>158146.34329912197</v>
      </c>
      <c r="AS151" s="1">
        <f t="shared" si="181"/>
        <v>58228.773652987249</v>
      </c>
      <c r="AT151" s="1">
        <f t="shared" si="182"/>
        <v>22091.683302387828</v>
      </c>
      <c r="AU151" s="1">
        <f t="shared" si="137"/>
        <v>31629.268659824396</v>
      </c>
      <c r="AV151" s="1">
        <f t="shared" si="138"/>
        <v>11645.754730597451</v>
      </c>
      <c r="AW151" s="1">
        <f t="shared" si="139"/>
        <v>4418.3366604775656</v>
      </c>
      <c r="AX151" s="2">
        <v>0</v>
      </c>
      <c r="AY151" s="2">
        <v>0</v>
      </c>
      <c r="AZ151" s="2">
        <v>0</v>
      </c>
      <c r="BA151" s="2">
        <f t="shared" si="185"/>
        <v>0</v>
      </c>
      <c r="BB151" s="2">
        <f t="shared" si="191"/>
        <v>0</v>
      </c>
      <c r="BC151" s="2">
        <f t="shared" si="186"/>
        <v>0</v>
      </c>
      <c r="BD151" s="2">
        <f t="shared" si="187"/>
        <v>0</v>
      </c>
      <c r="BE151" s="2">
        <f t="shared" si="188"/>
        <v>0</v>
      </c>
      <c r="BF151" s="2">
        <f t="shared" si="189"/>
        <v>0</v>
      </c>
      <c r="BG151" s="2">
        <f t="shared" si="190"/>
        <v>0</v>
      </c>
      <c r="BH151" s="2">
        <f t="shared" si="192"/>
        <v>0</v>
      </c>
      <c r="BI151" s="2">
        <f t="shared" si="193"/>
        <v>0</v>
      </c>
      <c r="BJ151" s="2">
        <f t="shared" si="194"/>
        <v>0</v>
      </c>
      <c r="BK151" s="11">
        <f t="shared" si="195"/>
        <v>3.446468092551111E-2</v>
      </c>
      <c r="BL151" s="17">
        <f t="shared" si="183"/>
        <v>1.9600328152823056E-2</v>
      </c>
      <c r="BM151" s="17">
        <f t="shared" si="184"/>
        <v>1.2386912896918907E-2</v>
      </c>
      <c r="BN151" s="12">
        <f>(BN$3*temperature!$I261+BN$4*temperature!$I261^2+BN$5*temperature!$I261^6)</f>
        <v>-16.298554805447882</v>
      </c>
      <c r="BO151" s="12">
        <f>(BO$3*temperature!$I261+BO$4*temperature!$I261^2+BO$5*temperature!$I261^6)</f>
        <v>-15.280168073387266</v>
      </c>
      <c r="BP151" s="12">
        <f>(BP$3*temperature!$I261+BP$4*temperature!$I261^2+BP$5*temperature!$I261^6)</f>
        <v>-14.188267735375918</v>
      </c>
      <c r="BQ151" s="12">
        <f>(BQ$3*temperature!$M261+BQ$4*temperature!$M261^2)</f>
        <v>-16.298577254580064</v>
      </c>
      <c r="BR151" s="12">
        <f>(BR$3*temperature!$M261+BR$4*temperature!$M261^2)</f>
        <v>-15.280185924090523</v>
      </c>
      <c r="BS151" s="12">
        <f>(BS$3*temperature!$M261+BS$4*temperature!$M261^2)</f>
        <v>-14.188282069992463</v>
      </c>
      <c r="BT151" s="18">
        <f>BQ151-BN151</f>
        <v>-2.2449132181634468E-5</v>
      </c>
      <c r="BU151" s="18">
        <f>BR151-BO151</f>
        <v>-1.7850703256883094E-5</v>
      </c>
      <c r="BV151" s="18">
        <f>BS151-BP151</f>
        <v>-1.4334616544431356E-5</v>
      </c>
      <c r="BW151" s="18">
        <f>SUMPRODUCT(BT151:BV151,AR151:AT151)/100</f>
        <v>-4.9063485332165667E-2</v>
      </c>
      <c r="BX151" s="18">
        <f>BW151*BL151</f>
        <v>-9.6166041283166786E-4</v>
      </c>
      <c r="BY151" s="18">
        <f>BW151*BM151</f>
        <v>-6.0774511922879451E-4</v>
      </c>
    </row>
    <row r="152" spans="1:77">
      <c r="A152" s="2">
        <f t="shared" si="140"/>
        <v>2106</v>
      </c>
      <c r="B152" s="5">
        <f t="shared" si="141"/>
        <v>1164.7448046946683</v>
      </c>
      <c r="C152" s="5">
        <f t="shared" si="142"/>
        <v>2960.85935404068</v>
      </c>
      <c r="D152" s="5">
        <f t="shared" si="143"/>
        <v>4359.9986826735958</v>
      </c>
      <c r="E152" s="15">
        <f t="shared" si="144"/>
        <v>2.9860294027276873E-5</v>
      </c>
      <c r="F152" s="15">
        <f t="shared" si="145"/>
        <v>5.8826781530103961E-5</v>
      </c>
      <c r="G152" s="15">
        <f t="shared" si="146"/>
        <v>1.2009278189929781E-4</v>
      </c>
      <c r="H152" s="5">
        <f t="shared" si="147"/>
        <v>158615.63158961857</v>
      </c>
      <c r="I152" s="5">
        <f t="shared" si="148"/>
        <v>58642.111598287942</v>
      </c>
      <c r="J152" s="5">
        <f t="shared" si="149"/>
        <v>22249.748466224573</v>
      </c>
      <c r="K152" s="5">
        <f t="shared" si="150"/>
        <v>136180.58732719466</v>
      </c>
      <c r="L152" s="5">
        <f t="shared" si="151"/>
        <v>19805.774130493279</v>
      </c>
      <c r="M152" s="5">
        <f t="shared" si="152"/>
        <v>5103.1548598039481</v>
      </c>
      <c r="N152" s="15">
        <f t="shared" si="153"/>
        <v>2.9374825420069861E-3</v>
      </c>
      <c r="O152" s="15">
        <f t="shared" si="154"/>
        <v>7.0392762172930556E-3</v>
      </c>
      <c r="P152" s="15">
        <f t="shared" si="155"/>
        <v>7.034024903098457E-3</v>
      </c>
      <c r="Q152" s="5">
        <f t="shared" si="156"/>
        <v>7917.1526690323208</v>
      </c>
      <c r="R152" s="5">
        <f t="shared" si="157"/>
        <v>10837.972342948364</v>
      </c>
      <c r="S152" s="5">
        <f t="shared" si="158"/>
        <v>5712.5327480785354</v>
      </c>
      <c r="T152" s="5">
        <f t="shared" si="159"/>
        <v>49.914075868109457</v>
      </c>
      <c r="U152" s="5">
        <f t="shared" si="160"/>
        <v>184.81551989790182</v>
      </c>
      <c r="V152" s="5">
        <f t="shared" si="161"/>
        <v>256.74594734184251</v>
      </c>
      <c r="W152" s="15">
        <f t="shared" si="162"/>
        <v>-1.0734613539272964E-2</v>
      </c>
      <c r="X152" s="15">
        <f t="shared" si="163"/>
        <v>-1.217998157191269E-2</v>
      </c>
      <c r="Y152" s="15">
        <f t="shared" si="164"/>
        <v>-9.7425357312937999E-3</v>
      </c>
      <c r="Z152" s="5">
        <f t="shared" si="177"/>
        <v>12510.628935539575</v>
      </c>
      <c r="AA152" s="5">
        <f t="shared" si="178"/>
        <v>32230.917406354187</v>
      </c>
      <c r="AB152" s="5">
        <f t="shared" si="179"/>
        <v>34272.397941303352</v>
      </c>
      <c r="AC152" s="16">
        <f t="shared" si="165"/>
        <v>1.5678689794012355</v>
      </c>
      <c r="AD152" s="16">
        <f t="shared" si="166"/>
        <v>2.958519310718057</v>
      </c>
      <c r="AE152" s="16">
        <f t="shared" si="167"/>
        <v>5.9835677210256994</v>
      </c>
      <c r="AF152" s="15">
        <f t="shared" si="168"/>
        <v>-4.0504037456468023E-3</v>
      </c>
      <c r="AG152" s="15">
        <f t="shared" si="169"/>
        <v>2.9673830763510267E-4</v>
      </c>
      <c r="AH152" s="15">
        <f t="shared" si="170"/>
        <v>9.7937136394747881E-3</v>
      </c>
      <c r="AI152" s="1">
        <f t="shared" si="134"/>
        <v>302758.12138820614</v>
      </c>
      <c r="AJ152" s="1">
        <f t="shared" si="135"/>
        <v>107751.05571930041</v>
      </c>
      <c r="AK152" s="1">
        <f t="shared" si="136"/>
        <v>40943.570508662167</v>
      </c>
      <c r="AL152" s="14">
        <f t="shared" si="171"/>
        <v>53.506832496182966</v>
      </c>
      <c r="AM152" s="14">
        <f t="shared" si="172"/>
        <v>11.39215762283875</v>
      </c>
      <c r="AN152" s="14">
        <f t="shared" si="173"/>
        <v>3.7997253610632056</v>
      </c>
      <c r="AO152" s="11">
        <f t="shared" si="174"/>
        <v>7.8576187117137871E-3</v>
      </c>
      <c r="AP152" s="11">
        <f t="shared" si="175"/>
        <v>9.8985271570651255E-3</v>
      </c>
      <c r="AQ152" s="11">
        <f t="shared" si="176"/>
        <v>8.9792130710542057E-3</v>
      </c>
      <c r="AR152" s="1">
        <f t="shared" si="180"/>
        <v>158615.63158961857</v>
      </c>
      <c r="AS152" s="1">
        <f t="shared" si="181"/>
        <v>58642.111598287942</v>
      </c>
      <c r="AT152" s="1">
        <f t="shared" si="182"/>
        <v>22249.748466224573</v>
      </c>
      <c r="AU152" s="1">
        <f t="shared" si="137"/>
        <v>31723.126317923714</v>
      </c>
      <c r="AV152" s="1">
        <f t="shared" si="138"/>
        <v>11728.422319657589</v>
      </c>
      <c r="AW152" s="1">
        <f t="shared" si="139"/>
        <v>4449.9496932449147</v>
      </c>
      <c r="AX152" s="2">
        <v>0</v>
      </c>
      <c r="AY152" s="2">
        <v>0</v>
      </c>
      <c r="AZ152" s="2">
        <v>0</v>
      </c>
      <c r="BA152" s="2">
        <f t="shared" si="185"/>
        <v>0</v>
      </c>
      <c r="BB152" s="2">
        <f t="shared" si="191"/>
        <v>0</v>
      </c>
      <c r="BC152" s="2">
        <f t="shared" si="186"/>
        <v>0</v>
      </c>
      <c r="BD152" s="2">
        <f t="shared" si="187"/>
        <v>0</v>
      </c>
      <c r="BE152" s="2">
        <f t="shared" si="188"/>
        <v>0</v>
      </c>
      <c r="BF152" s="2">
        <f t="shared" si="189"/>
        <v>0</v>
      </c>
      <c r="BG152" s="2">
        <f t="shared" si="190"/>
        <v>0</v>
      </c>
      <c r="BH152" s="2">
        <f t="shared" si="192"/>
        <v>0</v>
      </c>
      <c r="BI152" s="2">
        <f t="shared" si="193"/>
        <v>0</v>
      </c>
      <c r="BJ152" s="2">
        <f t="shared" si="194"/>
        <v>0</v>
      </c>
      <c r="BK152" s="11">
        <f t="shared" si="195"/>
        <v>3.427739550172923E-2</v>
      </c>
      <c r="BL152" s="17">
        <f t="shared" si="183"/>
        <v>1.8947314987387588E-2</v>
      </c>
      <c r="BM152" s="17">
        <f t="shared" si="184"/>
        <v>1.179705990182753E-2</v>
      </c>
      <c r="BN152" s="12">
        <f>(BN$3*temperature!$I262+BN$4*temperature!$I262^2+BN$5*temperature!$I262^6)</f>
        <v>-16.795895303726329</v>
      </c>
      <c r="BO152" s="12">
        <f>(BO$3*temperature!$I262+BO$4*temperature!$I262^2+BO$5*temperature!$I262^6)</f>
        <v>-15.675462481175959</v>
      </c>
      <c r="BP152" s="12">
        <f>(BP$3*temperature!$I262+BP$4*temperature!$I262^2+BP$5*temperature!$I262^6)</f>
        <v>-14.505558082040466</v>
      </c>
      <c r="BQ152" s="12">
        <f>(BQ$3*temperature!$M262+BQ$4*temperature!$M262^2)</f>
        <v>-16.795917845889186</v>
      </c>
      <c r="BR152" s="12">
        <f>(BR$3*temperature!$M262+BR$4*temperature!$M262^2)</f>
        <v>-15.675480390356064</v>
      </c>
      <c r="BS152" s="12">
        <f>(BS$3*temperature!$M262+BS$4*temperature!$M262^2)</f>
        <v>-14.505572450805158</v>
      </c>
      <c r="BT152" s="18">
        <f>BQ152-BN152</f>
        <v>-2.2542162856353798E-5</v>
      </c>
      <c r="BU152" s="18">
        <f>BR152-BO152</f>
        <v>-1.7909180105135647E-5</v>
      </c>
      <c r="BV152" s="18">
        <f>BS152-BP152</f>
        <v>-1.436876469185222E-5</v>
      </c>
      <c r="BW152" s="18">
        <f>SUMPRODUCT(BT152:BV152,AR152:AT152)/100</f>
        <v>-4.9454729373798821E-2</v>
      </c>
      <c r="BX152" s="18">
        <f>BW152*BL152</f>
        <v>-9.3703433506137556E-4</v>
      </c>
      <c r="BY152" s="18">
        <f>BW152*BM152</f>
        <v>-5.8342040485137418E-4</v>
      </c>
    </row>
    <row r="153" spans="1:77">
      <c r="A153" s="2">
        <f t="shared" si="140"/>
        <v>2107</v>
      </c>
      <c r="B153" s="5">
        <f t="shared" si="141"/>
        <v>1164.7778453358867</v>
      </c>
      <c r="C153" s="5">
        <f t="shared" si="142"/>
        <v>2961.0248229757231</v>
      </c>
      <c r="D153" s="5">
        <f t="shared" si="143"/>
        <v>4360.4961068259317</v>
      </c>
      <c r="E153" s="15">
        <f t="shared" si="144"/>
        <v>2.8367279325913028E-5</v>
      </c>
      <c r="F153" s="15">
        <f t="shared" si="145"/>
        <v>5.5885442453598761E-5</v>
      </c>
      <c r="G153" s="15">
        <f t="shared" si="146"/>
        <v>1.1408814280433292E-4</v>
      </c>
      <c r="H153" s="5">
        <f t="shared" si="147"/>
        <v>159054.95091746107</v>
      </c>
      <c r="I153" s="5">
        <f t="shared" si="148"/>
        <v>59047.044385882087</v>
      </c>
      <c r="J153" s="5">
        <f t="shared" si="149"/>
        <v>22405.293127727589</v>
      </c>
      <c r="K153" s="5">
        <f t="shared" si="150"/>
        <v>136553.89442232603</v>
      </c>
      <c r="L153" s="5">
        <f t="shared" si="151"/>
        <v>19941.421607719567</v>
      </c>
      <c r="M153" s="5">
        <f t="shared" si="152"/>
        <v>5138.2440389418734</v>
      </c>
      <c r="N153" s="15">
        <f t="shared" si="153"/>
        <v>2.7412651278588829E-3</v>
      </c>
      <c r="O153" s="15">
        <f t="shared" si="154"/>
        <v>6.848885397387372E-3</v>
      </c>
      <c r="P153" s="15">
        <f t="shared" si="155"/>
        <v>6.8759777239590925E-3</v>
      </c>
      <c r="Q153" s="5">
        <f t="shared" si="156"/>
        <v>7853.8579221104637</v>
      </c>
      <c r="R153" s="5">
        <f t="shared" si="157"/>
        <v>10779.892379396977</v>
      </c>
      <c r="S153" s="5">
        <f t="shared" si="158"/>
        <v>5696.4245824754198</v>
      </c>
      <c r="T153" s="5">
        <f t="shared" si="159"/>
        <v>49.378267553495348</v>
      </c>
      <c r="U153" s="5">
        <f t="shared" si="160"/>
        <v>182.56447027134192</v>
      </c>
      <c r="V153" s="5">
        <f t="shared" si="161"/>
        <v>254.24459077599974</v>
      </c>
      <c r="W153" s="15">
        <f t="shared" si="162"/>
        <v>-1.0734613539272964E-2</v>
      </c>
      <c r="X153" s="15">
        <f t="shared" si="163"/>
        <v>-1.217998157191269E-2</v>
      </c>
      <c r="Y153" s="15">
        <f t="shared" si="164"/>
        <v>-9.7425357312937999E-3</v>
      </c>
      <c r="Z153" s="5">
        <f t="shared" si="177"/>
        <v>12362.780178037725</v>
      </c>
      <c r="AA153" s="5">
        <f t="shared" si="178"/>
        <v>32073.865186733554</v>
      </c>
      <c r="AB153" s="5">
        <f t="shared" si="179"/>
        <v>34516.088680818699</v>
      </c>
      <c r="AC153" s="16">
        <f t="shared" si="165"/>
        <v>1.5615184770143853</v>
      </c>
      <c r="AD153" s="16">
        <f t="shared" si="166"/>
        <v>2.9593972167314253</v>
      </c>
      <c r="AE153" s="16">
        <f t="shared" si="167"/>
        <v>6.0421690698278301</v>
      </c>
      <c r="AF153" s="15">
        <f t="shared" si="168"/>
        <v>-4.0504037456468023E-3</v>
      </c>
      <c r="AG153" s="15">
        <f t="shared" si="169"/>
        <v>2.9673830763510267E-4</v>
      </c>
      <c r="AH153" s="15">
        <f t="shared" si="170"/>
        <v>9.7937136394747881E-3</v>
      </c>
      <c r="AI153" s="1">
        <f t="shared" si="134"/>
        <v>304205.43556730927</v>
      </c>
      <c r="AJ153" s="1">
        <f t="shared" si="135"/>
        <v>108704.37246702796</v>
      </c>
      <c r="AK153" s="1">
        <f t="shared" si="136"/>
        <v>41299.163151040862</v>
      </c>
      <c r="AL153" s="14">
        <f t="shared" si="171"/>
        <v>53.923064421527243</v>
      </c>
      <c r="AM153" s="14">
        <f t="shared" si="172"/>
        <v>11.503795548629913</v>
      </c>
      <c r="AN153" s="14">
        <f t="shared" si="173"/>
        <v>3.8335027192553954</v>
      </c>
      <c r="AO153" s="11">
        <f t="shared" si="174"/>
        <v>7.779042524596649E-3</v>
      </c>
      <c r="AP153" s="11">
        <f t="shared" si="175"/>
        <v>9.7995418854944748E-3</v>
      </c>
      <c r="AQ153" s="11">
        <f t="shared" si="176"/>
        <v>8.8894209403436644E-3</v>
      </c>
      <c r="AR153" s="1">
        <f t="shared" si="180"/>
        <v>159054.95091746107</v>
      </c>
      <c r="AS153" s="1">
        <f t="shared" si="181"/>
        <v>59047.044385882087</v>
      </c>
      <c r="AT153" s="1">
        <f t="shared" si="182"/>
        <v>22405.293127727589</v>
      </c>
      <c r="AU153" s="1">
        <f t="shared" si="137"/>
        <v>31810.990183492217</v>
      </c>
      <c r="AV153" s="1">
        <f t="shared" si="138"/>
        <v>11809.408877176418</v>
      </c>
      <c r="AW153" s="1">
        <f t="shared" si="139"/>
        <v>4481.0586255455182</v>
      </c>
      <c r="AX153" s="2">
        <v>0</v>
      </c>
      <c r="AY153" s="2">
        <v>0</v>
      </c>
      <c r="AZ153" s="2">
        <v>0</v>
      </c>
      <c r="BA153" s="2">
        <f t="shared" si="185"/>
        <v>0</v>
      </c>
      <c r="BB153" s="2">
        <f t="shared" si="191"/>
        <v>0</v>
      </c>
      <c r="BC153" s="2">
        <f t="shared" si="186"/>
        <v>0</v>
      </c>
      <c r="BD153" s="2">
        <f t="shared" si="187"/>
        <v>0</v>
      </c>
      <c r="BE153" s="2">
        <f t="shared" si="188"/>
        <v>0</v>
      </c>
      <c r="BF153" s="2">
        <f t="shared" si="189"/>
        <v>0</v>
      </c>
      <c r="BG153" s="2">
        <f t="shared" si="190"/>
        <v>0</v>
      </c>
      <c r="BH153" s="2">
        <f t="shared" si="192"/>
        <v>0</v>
      </c>
      <c r="BI153" s="2">
        <f t="shared" si="193"/>
        <v>0</v>
      </c>
      <c r="BJ153" s="2">
        <f t="shared" si="194"/>
        <v>0</v>
      </c>
      <c r="BK153" s="11">
        <f t="shared" si="195"/>
        <v>3.4092037165981831E-2</v>
      </c>
      <c r="BL153" s="17">
        <f t="shared" si="183"/>
        <v>1.8319374540904688E-2</v>
      </c>
      <c r="BM153" s="17">
        <f t="shared" si="184"/>
        <v>1.1235295144597647E-2</v>
      </c>
      <c r="BN153" s="12">
        <f>(BN$3*temperature!$I263+BN$4*temperature!$I263^2+BN$5*temperature!$I263^6)</f>
        <v>-17.296497407634913</v>
      </c>
      <c r="BO153" s="12">
        <f>(BO$3*temperature!$I263+BO$4*temperature!$I263^2+BO$5*temperature!$I263^6)</f>
        <v>-16.073010224149527</v>
      </c>
      <c r="BP153" s="12">
        <f>(BP$3*temperature!$I263+BP$4*temperature!$I263^2+BP$5*temperature!$I263^6)</f>
        <v>-14.824376733858458</v>
      </c>
      <c r="BQ153" s="12">
        <f>(BQ$3*temperature!$M263+BQ$4*temperature!$M263^2)</f>
        <v>-17.296520038478903</v>
      </c>
      <c r="BR153" s="12">
        <f>(BR$3*temperature!$M263+BR$4*temperature!$M263^2)</f>
        <v>-16.073028188684379</v>
      </c>
      <c r="BS153" s="12">
        <f>(BS$3*temperature!$M263+BS$4*temperature!$M263^2)</f>
        <v>-14.824391134542299</v>
      </c>
      <c r="BT153" s="18">
        <f>BQ153-BN153</f>
        <v>-2.263084398990145E-5</v>
      </c>
      <c r="BU153" s="18">
        <f>BR153-BO153</f>
        <v>-1.7964534851699909E-5</v>
      </c>
      <c r="BV153" s="18">
        <f>BS153-BP153</f>
        <v>-1.440068384184201E-5</v>
      </c>
      <c r="BW153" s="18">
        <f>SUMPRODUCT(BT153:BV153,AR153:AT153)/100</f>
        <v>-4.9829520095107452E-2</v>
      </c>
      <c r="BX153" s="18">
        <f>BW153*BL153</f>
        <v>-9.1284564181581004E-4</v>
      </c>
      <c r="BY153" s="18">
        <f>BW153*BM153</f>
        <v>-5.5984936518219163E-4</v>
      </c>
    </row>
    <row r="154" spans="1:77">
      <c r="A154" s="2">
        <f t="shared" si="140"/>
        <v>2108</v>
      </c>
      <c r="B154" s="5">
        <f t="shared" si="141"/>
        <v>1164.8092348354535</v>
      </c>
      <c r="C154" s="5">
        <f t="shared" si="142"/>
        <v>2961.1820272489535</v>
      </c>
      <c r="D154" s="5">
        <f t="shared" si="143"/>
        <v>4360.9687136833381</v>
      </c>
      <c r="E154" s="15">
        <f t="shared" si="144"/>
        <v>2.6948915359617375E-5</v>
      </c>
      <c r="F154" s="15">
        <f t="shared" si="145"/>
        <v>5.309117033091882E-5</v>
      </c>
      <c r="G154" s="15">
        <f t="shared" si="146"/>
        <v>1.0838373566411626E-4</v>
      </c>
      <c r="H154" s="5">
        <f t="shared" si="147"/>
        <v>159464.35100843443</v>
      </c>
      <c r="I154" s="5">
        <f t="shared" si="148"/>
        <v>59443.498413325106</v>
      </c>
      <c r="J154" s="5">
        <f t="shared" si="149"/>
        <v>22558.302239700715</v>
      </c>
      <c r="K154" s="5">
        <f t="shared" si="150"/>
        <v>136901.68848202954</v>
      </c>
      <c r="L154" s="5">
        <f t="shared" si="151"/>
        <v>20074.246657693748</v>
      </c>
      <c r="M154" s="5">
        <f t="shared" si="152"/>
        <v>5172.7732347448191</v>
      </c>
      <c r="N154" s="15">
        <f t="shared" si="153"/>
        <v>2.5469362201262502E-3</v>
      </c>
      <c r="O154" s="15">
        <f t="shared" si="154"/>
        <v>6.6607613332221316E-3</v>
      </c>
      <c r="P154" s="15">
        <f t="shared" si="155"/>
        <v>6.7200381183250002E-3</v>
      </c>
      <c r="Q154" s="5">
        <f t="shared" si="156"/>
        <v>7789.5482545245441</v>
      </c>
      <c r="R154" s="5">
        <f t="shared" si="157"/>
        <v>10720.090340559995</v>
      </c>
      <c r="S154" s="5">
        <f t="shared" si="158"/>
        <v>5679.4496999158519</v>
      </c>
      <c r="T154" s="5">
        <f t="shared" si="159"/>
        <v>48.848210934069755</v>
      </c>
      <c r="U154" s="5">
        <f t="shared" si="160"/>
        <v>180.34083838775098</v>
      </c>
      <c r="V154" s="5">
        <f t="shared" si="161"/>
        <v>251.7676037658764</v>
      </c>
      <c r="W154" s="15">
        <f t="shared" si="162"/>
        <v>-1.0734613539272964E-2</v>
      </c>
      <c r="X154" s="15">
        <f t="shared" si="163"/>
        <v>-1.217998157191269E-2</v>
      </c>
      <c r="Y154" s="15">
        <f t="shared" si="164"/>
        <v>-9.7425357312937999E-3</v>
      </c>
      <c r="Z154" s="5">
        <f t="shared" si="177"/>
        <v>12214.270335449241</v>
      </c>
      <c r="AA154" s="5">
        <f t="shared" si="178"/>
        <v>31911.45004484697</v>
      </c>
      <c r="AB154" s="5">
        <f t="shared" si="179"/>
        <v>34755.847904227288</v>
      </c>
      <c r="AC154" s="16">
        <f t="shared" si="165"/>
        <v>1.5551936967261895</v>
      </c>
      <c r="AD154" s="16">
        <f t="shared" si="166"/>
        <v>2.9602753832531383</v>
      </c>
      <c r="AE154" s="16">
        <f t="shared" si="167"/>
        <v>6.101344343459016</v>
      </c>
      <c r="AF154" s="15">
        <f t="shared" si="168"/>
        <v>-4.0504037456468023E-3</v>
      </c>
      <c r="AG154" s="15">
        <f t="shared" si="169"/>
        <v>2.9673830763510267E-4</v>
      </c>
      <c r="AH154" s="15">
        <f t="shared" si="170"/>
        <v>9.7937136394747881E-3</v>
      </c>
      <c r="AI154" s="1">
        <f t="shared" si="134"/>
        <v>305595.88219407055</v>
      </c>
      <c r="AJ154" s="1">
        <f t="shared" si="135"/>
        <v>109643.34409750158</v>
      </c>
      <c r="AK154" s="1">
        <f t="shared" si="136"/>
        <v>41650.305461482298</v>
      </c>
      <c r="AL154" s="14">
        <f t="shared" si="171"/>
        <v>54.338339534606952</v>
      </c>
      <c r="AM154" s="14">
        <f t="shared" si="172"/>
        <v>11.615400155687666</v>
      </c>
      <c r="AN154" s="14">
        <f t="shared" si="173"/>
        <v>3.8672395624093343</v>
      </c>
      <c r="AO154" s="11">
        <f t="shared" si="174"/>
        <v>7.7012520993506826E-3</v>
      </c>
      <c r="AP154" s="11">
        <f t="shared" si="175"/>
        <v>9.7015464666395292E-3</v>
      </c>
      <c r="AQ154" s="11">
        <f t="shared" si="176"/>
        <v>8.800526730940228E-3</v>
      </c>
      <c r="AR154" s="1">
        <f t="shared" si="180"/>
        <v>159464.35100843443</v>
      </c>
      <c r="AS154" s="1">
        <f t="shared" si="181"/>
        <v>59443.498413325106</v>
      </c>
      <c r="AT154" s="1">
        <f t="shared" si="182"/>
        <v>22558.302239700715</v>
      </c>
      <c r="AU154" s="1">
        <f t="shared" si="137"/>
        <v>31892.870201686888</v>
      </c>
      <c r="AV154" s="1">
        <f t="shared" si="138"/>
        <v>11888.699682665021</v>
      </c>
      <c r="AW154" s="1">
        <f t="shared" si="139"/>
        <v>4511.6604479401431</v>
      </c>
      <c r="AX154" s="2">
        <v>0</v>
      </c>
      <c r="AY154" s="2">
        <v>0</v>
      </c>
      <c r="AZ154" s="2">
        <v>0</v>
      </c>
      <c r="BA154" s="2">
        <f t="shared" si="185"/>
        <v>0</v>
      </c>
      <c r="BB154" s="2">
        <f t="shared" si="191"/>
        <v>0</v>
      </c>
      <c r="BC154" s="2">
        <f t="shared" si="186"/>
        <v>0</v>
      </c>
      <c r="BD154" s="2">
        <f t="shared" si="187"/>
        <v>0</v>
      </c>
      <c r="BE154" s="2">
        <f t="shared" si="188"/>
        <v>0</v>
      </c>
      <c r="BF154" s="2">
        <f t="shared" si="189"/>
        <v>0</v>
      </c>
      <c r="BG154" s="2">
        <f t="shared" si="190"/>
        <v>0</v>
      </c>
      <c r="BH154" s="2">
        <f t="shared" si="192"/>
        <v>0</v>
      </c>
      <c r="BI154" s="2">
        <f t="shared" si="193"/>
        <v>0</v>
      </c>
      <c r="BJ154" s="2">
        <f t="shared" si="194"/>
        <v>0</v>
      </c>
      <c r="BK154" s="11">
        <f t="shared" si="195"/>
        <v>3.3908618041324584E-2</v>
      </c>
      <c r="BL154" s="17">
        <f t="shared" si="183"/>
        <v>1.7715419790979639E-2</v>
      </c>
      <c r="BM154" s="17">
        <f t="shared" si="184"/>
        <v>1.0700281090092996E-2</v>
      </c>
      <c r="BN154" s="12">
        <f>(BN$3*temperature!$I264+BN$4*temperature!$I264^2+BN$5*temperature!$I264^6)</f>
        <v>-17.800205137585973</v>
      </c>
      <c r="BO154" s="12">
        <f>(BO$3*temperature!$I264+BO$4*temperature!$I264^2+BO$5*temperature!$I264^6)</f>
        <v>-16.472693123888128</v>
      </c>
      <c r="BP154" s="12">
        <f>(BP$3*temperature!$I264+BP$4*temperature!$I264^2+BP$5*temperature!$I264^6)</f>
        <v>-15.144633626419449</v>
      </c>
      <c r="BQ154" s="12">
        <f>(BQ$3*temperature!$M264+BQ$4*temperature!$M264^2)</f>
        <v>-17.800227852868506</v>
      </c>
      <c r="BR154" s="12">
        <f>(BR$3*temperature!$M264+BR$4*temperature!$M264^2)</f>
        <v>-16.472711140736749</v>
      </c>
      <c r="BS154" s="12">
        <f>(BS$3*temperature!$M264+BS$4*temperature!$M264^2)</f>
        <v>-15.144648056855356</v>
      </c>
      <c r="BT154" s="18">
        <f>BQ154-BN154</f>
        <v>-2.2715282533170011E-5</v>
      </c>
      <c r="BU154" s="18">
        <f>BR154-BO154</f>
        <v>-1.8016848621016379E-5</v>
      </c>
      <c r="BV154" s="18">
        <f>BS154-BP154</f>
        <v>-1.4430435907542005E-5</v>
      </c>
      <c r="BW154" s="18">
        <f>SUMPRODUCT(BT154:BV154,AR154:AT154)/100</f>
        <v>-5.0187884341946508E-2</v>
      </c>
      <c r="BX154" s="18">
        <f>BW154*BL154</f>
        <v>-8.8909943953871626E-4</v>
      </c>
      <c r="BY154" s="18">
        <f>BW154*BM154</f>
        <v>-5.3702446977590458E-4</v>
      </c>
    </row>
    <row r="155" spans="1:77">
      <c r="A155" s="2">
        <f t="shared" si="140"/>
        <v>2109</v>
      </c>
      <c r="B155" s="5">
        <f t="shared" si="141"/>
        <v>1164.8390556636591</v>
      </c>
      <c r="C155" s="5">
        <f t="shared" si="142"/>
        <v>2961.3313792373738</v>
      </c>
      <c r="D155" s="5">
        <f t="shared" si="143"/>
        <v>4361.4177388596263</v>
      </c>
      <c r="E155" s="15">
        <f t="shared" si="144"/>
        <v>2.5601469591636505E-5</v>
      </c>
      <c r="F155" s="15">
        <f t="shared" si="145"/>
        <v>5.0436611814372876E-5</v>
      </c>
      <c r="G155" s="15">
        <f t="shared" si="146"/>
        <v>1.0296454888091045E-4</v>
      </c>
      <c r="H155" s="5">
        <f t="shared" si="147"/>
        <v>159843.90229208328</v>
      </c>
      <c r="I155" s="5">
        <f t="shared" si="148"/>
        <v>59831.406918078559</v>
      </c>
      <c r="J155" s="5">
        <f t="shared" si="149"/>
        <v>22708.762552437234</v>
      </c>
      <c r="K155" s="5">
        <f t="shared" si="150"/>
        <v>137224.02379529874</v>
      </c>
      <c r="L155" s="5">
        <f t="shared" si="151"/>
        <v>20204.225483703493</v>
      </c>
      <c r="M155" s="5">
        <f t="shared" si="152"/>
        <v>5206.7387056519065</v>
      </c>
      <c r="N155" s="15">
        <f t="shared" si="153"/>
        <v>2.3545021017874479E-3</v>
      </c>
      <c r="O155" s="15">
        <f t="shared" si="154"/>
        <v>6.4749043003278217E-3</v>
      </c>
      <c r="P155" s="15">
        <f t="shared" si="155"/>
        <v>6.5662014099026056E-3</v>
      </c>
      <c r="Q155" s="5">
        <f t="shared" si="156"/>
        <v>7724.2718414893225</v>
      </c>
      <c r="R155" s="5">
        <f t="shared" si="157"/>
        <v>10658.623523043188</v>
      </c>
      <c r="S155" s="5">
        <f t="shared" si="158"/>
        <v>5661.6294333681826</v>
      </c>
      <c r="T155" s="5">
        <f t="shared" si="159"/>
        <v>48.323844267607626</v>
      </c>
      <c r="U155" s="5">
        <f t="shared" si="160"/>
        <v>178.1442902995249</v>
      </c>
      <c r="V155" s="5">
        <f t="shared" si="161"/>
        <v>249.31474889020512</v>
      </c>
      <c r="W155" s="15">
        <f t="shared" si="162"/>
        <v>-1.0734613539272964E-2</v>
      </c>
      <c r="X155" s="15">
        <f t="shared" si="163"/>
        <v>-1.217998157191269E-2</v>
      </c>
      <c r="Y155" s="15">
        <f t="shared" si="164"/>
        <v>-9.7425357312937999E-3</v>
      </c>
      <c r="Z155" s="5">
        <f t="shared" si="177"/>
        <v>12065.188716502385</v>
      </c>
      <c r="AA155" s="5">
        <f t="shared" si="178"/>
        <v>31743.836359358003</v>
      </c>
      <c r="AB155" s="5">
        <f t="shared" si="179"/>
        <v>34991.652791172477</v>
      </c>
      <c r="AC155" s="16">
        <f t="shared" si="165"/>
        <v>1.5488945343517635</v>
      </c>
      <c r="AD155" s="16">
        <f t="shared" si="166"/>
        <v>2.9611538103604986</v>
      </c>
      <c r="AE155" s="16">
        <f t="shared" si="167"/>
        <v>6.1610991627746827</v>
      </c>
      <c r="AF155" s="15">
        <f t="shared" si="168"/>
        <v>-4.0504037456468023E-3</v>
      </c>
      <c r="AG155" s="15">
        <f t="shared" si="169"/>
        <v>2.9673830763510267E-4</v>
      </c>
      <c r="AH155" s="15">
        <f t="shared" si="170"/>
        <v>9.7937136394747881E-3</v>
      </c>
      <c r="AI155" s="1">
        <f t="shared" si="134"/>
        <v>306929.16417635034</v>
      </c>
      <c r="AJ155" s="1">
        <f t="shared" si="135"/>
        <v>110567.70937041644</v>
      </c>
      <c r="AK155" s="1">
        <f t="shared" si="136"/>
        <v>41996.935363274213</v>
      </c>
      <c r="AL155" s="14">
        <f t="shared" si="171"/>
        <v>54.752628053508914</v>
      </c>
      <c r="AM155" s="14">
        <f t="shared" si="172"/>
        <v>11.726960626583294</v>
      </c>
      <c r="AN155" s="14">
        <f t="shared" si="173"/>
        <v>3.9009329701018278</v>
      </c>
      <c r="AO155" s="11">
        <f t="shared" si="174"/>
        <v>7.6242395783571761E-3</v>
      </c>
      <c r="AP155" s="11">
        <f t="shared" si="175"/>
        <v>9.6045310019731347E-3</v>
      </c>
      <c r="AQ155" s="11">
        <f t="shared" si="176"/>
        <v>8.7125214636308256E-3</v>
      </c>
      <c r="AR155" s="1">
        <f t="shared" si="180"/>
        <v>159843.90229208328</v>
      </c>
      <c r="AS155" s="1">
        <f t="shared" si="181"/>
        <v>59831.406918078559</v>
      </c>
      <c r="AT155" s="1">
        <f t="shared" si="182"/>
        <v>22708.762552437234</v>
      </c>
      <c r="AU155" s="1">
        <f t="shared" si="137"/>
        <v>31968.780458416659</v>
      </c>
      <c r="AV155" s="1">
        <f t="shared" si="138"/>
        <v>11966.281383615713</v>
      </c>
      <c r="AW155" s="1">
        <f t="shared" si="139"/>
        <v>4541.7525104874467</v>
      </c>
      <c r="AX155" s="2">
        <v>0</v>
      </c>
      <c r="AY155" s="2">
        <v>0</v>
      </c>
      <c r="AZ155" s="2">
        <v>0</v>
      </c>
      <c r="BA155" s="2">
        <f t="shared" si="185"/>
        <v>0</v>
      </c>
      <c r="BB155" s="2">
        <f t="shared" si="191"/>
        <v>0</v>
      </c>
      <c r="BC155" s="2">
        <f t="shared" si="186"/>
        <v>0</v>
      </c>
      <c r="BD155" s="2">
        <f t="shared" si="187"/>
        <v>0</v>
      </c>
      <c r="BE155" s="2">
        <f t="shared" si="188"/>
        <v>0</v>
      </c>
      <c r="BF155" s="2">
        <f t="shared" si="189"/>
        <v>0</v>
      </c>
      <c r="BG155" s="2">
        <f t="shared" si="190"/>
        <v>0</v>
      </c>
      <c r="BH155" s="2">
        <f t="shared" si="192"/>
        <v>0</v>
      </c>
      <c r="BI155" s="2">
        <f t="shared" si="193"/>
        <v>0</v>
      </c>
      <c r="BJ155" s="2">
        <f t="shared" si="194"/>
        <v>0</v>
      </c>
      <c r="BK155" s="11">
        <f t="shared" si="195"/>
        <v>3.3727149116356631E-2</v>
      </c>
      <c r="BL155" s="17">
        <f t="shared" si="183"/>
        <v>1.7134415442382516E-2</v>
      </c>
      <c r="BM155" s="17">
        <f t="shared" si="184"/>
        <v>1.0190743895326662E-2</v>
      </c>
      <c r="BN155" s="12">
        <f>(BN$3*temperature!$I265+BN$4*temperature!$I265^2+BN$5*temperature!$I265^6)</f>
        <v>-18.306862922109744</v>
      </c>
      <c r="BO155" s="12">
        <f>(BO$3*temperature!$I265+BO$4*temperature!$I265^2+BO$5*temperature!$I265^6)</f>
        <v>-16.874393431116168</v>
      </c>
      <c r="BP155" s="12">
        <f>(BP$3*temperature!$I265+BP$4*temperature!$I265^2+BP$5*temperature!$I265^6)</f>
        <v>-15.46623912641077</v>
      </c>
      <c r="BQ155" s="12">
        <f>(BQ$3*temperature!$M265+BQ$4*temperature!$M265^2)</f>
        <v>-18.30688571769462</v>
      </c>
      <c r="BR155" s="12">
        <f>(BR$3*temperature!$M265+BR$4*temperature!$M265^2)</f>
        <v>-16.874411497318086</v>
      </c>
      <c r="BS155" s="12">
        <f>(BS$3*temperature!$M265+BS$4*temperature!$M265^2)</f>
        <v>-15.466253584492932</v>
      </c>
      <c r="BT155" s="18">
        <f>BQ155-BN155</f>
        <v>-2.2795584875723307E-5</v>
      </c>
      <c r="BU155" s="18">
        <f>BR155-BO155</f>
        <v>-1.8066201917577018E-5</v>
      </c>
      <c r="BV155" s="18">
        <f>BS155-BP155</f>
        <v>-1.4458082162605024E-5</v>
      </c>
      <c r="BW155" s="18">
        <f>SUMPRODUCT(BT155:BV155,AR155:AT155)/100</f>
        <v>-5.0529866747549557E-2</v>
      </c>
      <c r="BX155" s="18">
        <f>BW155*BL155</f>
        <v>-8.6579972910074397E-4</v>
      </c>
      <c r="BY155" s="18">
        <f>BW155*BM155</f>
        <v>-5.149369310892604E-4</v>
      </c>
    </row>
    <row r="156" spans="1:77">
      <c r="A156" s="2">
        <f t="shared" si="140"/>
        <v>2110</v>
      </c>
      <c r="B156" s="5">
        <f t="shared" si="141"/>
        <v>1164.8673861757386</v>
      </c>
      <c r="C156" s="5">
        <f t="shared" si="142"/>
        <v>2961.4732707825406</v>
      </c>
      <c r="D156" s="5">
        <f t="shared" si="143"/>
        <v>4361.8443566990909</v>
      </c>
      <c r="E156" s="15">
        <f t="shared" si="144"/>
        <v>2.4321396112054679E-5</v>
      </c>
      <c r="F156" s="15">
        <f t="shared" si="145"/>
        <v>4.7914781223654231E-5</v>
      </c>
      <c r="G156" s="15">
        <f t="shared" si="146"/>
        <v>9.7816321436864918E-5</v>
      </c>
      <c r="H156" s="5">
        <f t="shared" si="147"/>
        <v>160193.69545009342</v>
      </c>
      <c r="I156" s="5">
        <f t="shared" si="148"/>
        <v>60210.70992164706</v>
      </c>
      <c r="J156" s="5">
        <f t="shared" si="149"/>
        <v>22856.662590662083</v>
      </c>
      <c r="K156" s="5">
        <f t="shared" si="150"/>
        <v>137520.97221642506</v>
      </c>
      <c r="L156" s="5">
        <f t="shared" si="151"/>
        <v>20331.336607247838</v>
      </c>
      <c r="M156" s="5">
        <f t="shared" si="152"/>
        <v>5240.1371350075633</v>
      </c>
      <c r="N156" s="15">
        <f t="shared" si="153"/>
        <v>2.1639681807412714E-3</v>
      </c>
      <c r="O156" s="15">
        <f t="shared" si="154"/>
        <v>6.2913138465452434E-3</v>
      </c>
      <c r="P156" s="15">
        <f t="shared" si="155"/>
        <v>6.4144623426949376E-3</v>
      </c>
      <c r="Q156" s="5">
        <f t="shared" si="156"/>
        <v>7658.0766675614295</v>
      </c>
      <c r="R156" s="5">
        <f t="shared" si="157"/>
        <v>10595.549339882817</v>
      </c>
      <c r="S156" s="5">
        <f t="shared" si="158"/>
        <v>5642.9852242483548</v>
      </c>
      <c r="T156" s="5">
        <f t="shared" si="159"/>
        <v>47.80510647466285</v>
      </c>
      <c r="U156" s="5">
        <f t="shared" si="160"/>
        <v>175.97449612653523</v>
      </c>
      <c r="V156" s="5">
        <f t="shared" si="161"/>
        <v>246.88579104080375</v>
      </c>
      <c r="W156" s="15">
        <f t="shared" si="162"/>
        <v>-1.0734613539272964E-2</v>
      </c>
      <c r="X156" s="15">
        <f t="shared" si="163"/>
        <v>-1.217998157191269E-2</v>
      </c>
      <c r="Y156" s="15">
        <f t="shared" si="164"/>
        <v>-9.7425357312937999E-3</v>
      </c>
      <c r="Z156" s="5">
        <f t="shared" si="177"/>
        <v>11915.623072813465</v>
      </c>
      <c r="AA156" s="5">
        <f t="shared" si="178"/>
        <v>31571.189260595667</v>
      </c>
      <c r="AB156" s="5">
        <f t="shared" si="179"/>
        <v>35223.483313461467</v>
      </c>
      <c r="AC156" s="16">
        <f t="shared" si="165"/>
        <v>1.5426208861282134</v>
      </c>
      <c r="AD156" s="16">
        <f t="shared" si="166"/>
        <v>2.9620324981308324</v>
      </c>
      <c r="AE156" s="16">
        <f t="shared" si="167"/>
        <v>6.2214392036793056</v>
      </c>
      <c r="AF156" s="15">
        <f t="shared" si="168"/>
        <v>-4.0504037456468023E-3</v>
      </c>
      <c r="AG156" s="15">
        <f t="shared" si="169"/>
        <v>2.9673830763510267E-4</v>
      </c>
      <c r="AH156" s="15">
        <f t="shared" si="170"/>
        <v>9.7937136394747881E-3</v>
      </c>
      <c r="AI156" s="1">
        <f t="shared" si="134"/>
        <v>308205.02821713197</v>
      </c>
      <c r="AJ156" s="1">
        <f t="shared" si="135"/>
        <v>111477.21981699052</v>
      </c>
      <c r="AK156" s="1">
        <f t="shared" si="136"/>
        <v>42338.99433743424</v>
      </c>
      <c r="AL156" s="14">
        <f t="shared" si="171"/>
        <v>55.165900735795297</v>
      </c>
      <c r="AM156" s="14">
        <f t="shared" si="172"/>
        <v>11.838466263911261</v>
      </c>
      <c r="AN156" s="14">
        <f t="shared" si="173"/>
        <v>3.9345800627097236</v>
      </c>
      <c r="AO156" s="11">
        <f t="shared" si="174"/>
        <v>7.5479971825736045E-3</v>
      </c>
      <c r="AP156" s="11">
        <f t="shared" si="175"/>
        <v>9.5084856919534031E-3</v>
      </c>
      <c r="AQ156" s="11">
        <f t="shared" si="176"/>
        <v>8.6253962489945164E-3</v>
      </c>
      <c r="AR156" s="1">
        <f t="shared" si="180"/>
        <v>160193.69545009342</v>
      </c>
      <c r="AS156" s="1">
        <f t="shared" si="181"/>
        <v>60210.70992164706</v>
      </c>
      <c r="AT156" s="1">
        <f t="shared" si="182"/>
        <v>22856.662590662083</v>
      </c>
      <c r="AU156" s="1">
        <f t="shared" si="137"/>
        <v>32038.739090018687</v>
      </c>
      <c r="AV156" s="1">
        <f t="shared" si="138"/>
        <v>12042.141984329413</v>
      </c>
      <c r="AW156" s="1">
        <f t="shared" si="139"/>
        <v>4571.3325181324171</v>
      </c>
      <c r="AX156" s="2">
        <v>0</v>
      </c>
      <c r="AY156" s="2">
        <v>0</v>
      </c>
      <c r="AZ156" s="2">
        <v>0</v>
      </c>
      <c r="BA156" s="2">
        <f t="shared" si="185"/>
        <v>0</v>
      </c>
      <c r="BB156" s="2">
        <f t="shared" si="191"/>
        <v>0</v>
      </c>
      <c r="BC156" s="2">
        <f t="shared" si="186"/>
        <v>0</v>
      </c>
      <c r="BD156" s="2">
        <f t="shared" si="187"/>
        <v>0</v>
      </c>
      <c r="BE156" s="2">
        <f t="shared" si="188"/>
        <v>0</v>
      </c>
      <c r="BF156" s="2">
        <f t="shared" si="189"/>
        <v>0</v>
      </c>
      <c r="BG156" s="2">
        <f t="shared" si="190"/>
        <v>0</v>
      </c>
      <c r="BH156" s="2">
        <f t="shared" si="192"/>
        <v>0</v>
      </c>
      <c r="BI156" s="2">
        <f t="shared" si="193"/>
        <v>0</v>
      </c>
      <c r="BJ156" s="2">
        <f t="shared" si="194"/>
        <v>0</v>
      </c>
      <c r="BK156" s="11">
        <f t="shared" si="195"/>
        <v>3.3547640269298434E-2</v>
      </c>
      <c r="BL156" s="17">
        <f t="shared" si="183"/>
        <v>1.6575375288372021E-2</v>
      </c>
      <c r="BM156" s="17">
        <f t="shared" si="184"/>
        <v>9.7054703765015824E-3</v>
      </c>
      <c r="BN156" s="12">
        <f>(BN$3*temperature!$I266+BN$4*temperature!$I266^2+BN$5*temperature!$I266^6)</f>
        <v>-18.816315744171384</v>
      </c>
      <c r="BO156" s="12">
        <f>(BO$3*temperature!$I266+BO$4*temperature!$I266^2+BO$5*temperature!$I266^6)</f>
        <v>-17.277993932350903</v>
      </c>
      <c r="BP156" s="12">
        <f>(BP$3*temperature!$I266+BP$4*temperature!$I266^2+BP$5*temperature!$I266^6)</f>
        <v>-15.789104109243569</v>
      </c>
      <c r="BQ156" s="12">
        <f>(BQ$3*temperature!$M266+BQ$4*temperature!$M266^2)</f>
        <v>-18.816338616028251</v>
      </c>
      <c r="BR156" s="12">
        <f>(BR$3*temperature!$M266+BR$4*temperature!$M266^2)</f>
        <v>-17.278012045025569</v>
      </c>
      <c r="BS156" s="12">
        <f>(BS$3*temperature!$M266+BS$4*temperature!$M266^2)</f>
        <v>-15.789118592926831</v>
      </c>
      <c r="BT156" s="18">
        <f>BQ156-BN156</f>
        <v>-2.2871856867112683E-5</v>
      </c>
      <c r="BU156" s="18">
        <f>BR156-BO156</f>
        <v>-1.8112674666781459E-5</v>
      </c>
      <c r="BV156" s="18">
        <f>BS156-BP156</f>
        <v>-1.4483683262511704E-5</v>
      </c>
      <c r="BW156" s="18">
        <f>SUMPRODUCT(BT156:BV156,AR156:AT156)/100</f>
        <v>-5.0855529350163707E-2</v>
      </c>
      <c r="BX156" s="18">
        <f>BW156*BL156</f>
        <v>-8.4294948446778149E-4</v>
      </c>
      <c r="BY156" s="18">
        <f>BW156*BM156</f>
        <v>-4.9357683358932064E-4</v>
      </c>
    </row>
    <row r="157" spans="1:77">
      <c r="A157" s="2">
        <f t="shared" si="140"/>
        <v>2111</v>
      </c>
      <c r="B157" s="5">
        <f t="shared" si="141"/>
        <v>1164.8943008167998</v>
      </c>
      <c r="C157" s="5">
        <f t="shared" si="142"/>
        <v>2961.6080742092163</v>
      </c>
      <c r="D157" s="5">
        <f t="shared" si="143"/>
        <v>4362.2496832902607</v>
      </c>
      <c r="E157" s="15">
        <f t="shared" si="144"/>
        <v>2.3105326306451945E-5</v>
      </c>
      <c r="F157" s="15">
        <f t="shared" si="145"/>
        <v>4.5519042162471515E-5</v>
      </c>
      <c r="G157" s="15">
        <f t="shared" si="146"/>
        <v>9.2925505365021663E-5</v>
      </c>
      <c r="H157" s="5">
        <f t="shared" si="147"/>
        <v>160513.84094330328</v>
      </c>
      <c r="I157" s="5">
        <f t="shared" si="148"/>
        <v>60581.354164542172</v>
      </c>
      <c r="J157" s="5">
        <f t="shared" si="149"/>
        <v>23001.992628438209</v>
      </c>
      <c r="K157" s="5">
        <f t="shared" si="150"/>
        <v>137792.62275620567</v>
      </c>
      <c r="L157" s="5">
        <f t="shared" si="151"/>
        <v>20455.560846185937</v>
      </c>
      <c r="M157" s="5">
        <f t="shared" si="152"/>
        <v>5272.9656251791566</v>
      </c>
      <c r="N157" s="15">
        <f t="shared" si="153"/>
        <v>1.9753390003169891E-3</v>
      </c>
      <c r="O157" s="15">
        <f t="shared" si="154"/>
        <v>6.1099887989566337E-3</v>
      </c>
      <c r="P157" s="15">
        <f t="shared" si="155"/>
        <v>6.2648150851392082E-3</v>
      </c>
      <c r="Q157" s="5">
        <f t="shared" si="156"/>
        <v>7591.0104746188335</v>
      </c>
      <c r="R157" s="5">
        <f t="shared" si="157"/>
        <v>10530.925251751647</v>
      </c>
      <c r="S157" s="5">
        <f t="shared" si="158"/>
        <v>5623.5385989926262</v>
      </c>
      <c r="T157" s="5">
        <f t="shared" si="159"/>
        <v>47.291937131453551</v>
      </c>
      <c r="U157" s="5">
        <f t="shared" si="160"/>
        <v>173.83113000658741</v>
      </c>
      <c r="V157" s="5">
        <f t="shared" si="161"/>
        <v>244.48049740003998</v>
      </c>
      <c r="W157" s="15">
        <f t="shared" si="162"/>
        <v>-1.0734613539272964E-2</v>
      </c>
      <c r="X157" s="15">
        <f t="shared" si="163"/>
        <v>-1.217998157191269E-2</v>
      </c>
      <c r="Y157" s="15">
        <f t="shared" si="164"/>
        <v>-9.7425357312937999E-3</v>
      </c>
      <c r="Z157" s="5">
        <f t="shared" si="177"/>
        <v>11765.659533788015</v>
      </c>
      <c r="AA157" s="5">
        <f t="shared" si="178"/>
        <v>31393.674422593456</v>
      </c>
      <c r="AB157" s="5">
        <f t="shared" si="179"/>
        <v>35451.322198684873</v>
      </c>
      <c r="AC157" s="16">
        <f t="shared" si="165"/>
        <v>1.5363726487129266</v>
      </c>
      <c r="AD157" s="16">
        <f t="shared" si="166"/>
        <v>2.9629114466414879</v>
      </c>
      <c r="AE157" s="16">
        <f t="shared" si="167"/>
        <v>6.2823701976655428</v>
      </c>
      <c r="AF157" s="15">
        <f t="shared" si="168"/>
        <v>-4.0504037456468023E-3</v>
      </c>
      <c r="AG157" s="15">
        <f t="shared" si="169"/>
        <v>2.9673830763510267E-4</v>
      </c>
      <c r="AH157" s="15">
        <f t="shared" si="170"/>
        <v>9.7937136394747881E-3</v>
      </c>
      <c r="AI157" s="1">
        <f t="shared" si="134"/>
        <v>309423.26448543748</v>
      </c>
      <c r="AJ157" s="1">
        <f t="shared" si="135"/>
        <v>112371.63981962088</v>
      </c>
      <c r="AK157" s="1">
        <f t="shared" si="136"/>
        <v>42676.427421823239</v>
      </c>
      <c r="AL157" s="14">
        <f t="shared" si="171"/>
        <v>55.578128878489942</v>
      </c>
      <c r="AM157" s="14">
        <f t="shared" si="172"/>
        <v>11.949906492125484</v>
      </c>
      <c r="AN157" s="14">
        <f t="shared" si="173"/>
        <v>3.9681780017028463</v>
      </c>
      <c r="AO157" s="11">
        <f t="shared" si="174"/>
        <v>7.4725172107478685E-3</v>
      </c>
      <c r="AP157" s="11">
        <f t="shared" si="175"/>
        <v>9.413400835033869E-3</v>
      </c>
      <c r="AQ157" s="11">
        <f t="shared" si="176"/>
        <v>8.5391422865045714E-3</v>
      </c>
      <c r="AR157" s="1">
        <f t="shared" si="180"/>
        <v>160513.84094330328</v>
      </c>
      <c r="AS157" s="1">
        <f t="shared" si="181"/>
        <v>60581.354164542172</v>
      </c>
      <c r="AT157" s="1">
        <f t="shared" si="182"/>
        <v>23001.992628438209</v>
      </c>
      <c r="AU157" s="1">
        <f t="shared" si="137"/>
        <v>32102.768188660659</v>
      </c>
      <c r="AV157" s="1">
        <f t="shared" si="138"/>
        <v>12116.270832908434</v>
      </c>
      <c r="AW157" s="1">
        <f t="shared" si="139"/>
        <v>4600.3985256876422</v>
      </c>
      <c r="AX157" s="2">
        <v>0</v>
      </c>
      <c r="AY157" s="2">
        <v>0</v>
      </c>
      <c r="AZ157" s="2">
        <v>0</v>
      </c>
      <c r="BA157" s="2">
        <f t="shared" si="185"/>
        <v>0</v>
      </c>
      <c r="BB157" s="2">
        <f t="shared" si="191"/>
        <v>0</v>
      </c>
      <c r="BC157" s="2">
        <f t="shared" si="186"/>
        <v>0</v>
      </c>
      <c r="BD157" s="2">
        <f t="shared" si="187"/>
        <v>0</v>
      </c>
      <c r="BE157" s="2">
        <f t="shared" si="188"/>
        <v>0</v>
      </c>
      <c r="BF157" s="2">
        <f t="shared" si="189"/>
        <v>0</v>
      </c>
      <c r="BG157" s="2">
        <f t="shared" si="190"/>
        <v>0</v>
      </c>
      <c r="BH157" s="2">
        <f t="shared" si="192"/>
        <v>0</v>
      </c>
      <c r="BI157" s="2">
        <f t="shared" si="193"/>
        <v>0</v>
      </c>
      <c r="BJ157" s="2">
        <f t="shared" si="194"/>
        <v>0</v>
      </c>
      <c r="BK157" s="11">
        <f t="shared" si="195"/>
        <v>3.3370100291892218E-2</v>
      </c>
      <c r="BL157" s="17">
        <f t="shared" si="183"/>
        <v>1.6037359713823335E-2</v>
      </c>
      <c r="BM157" s="17">
        <f t="shared" si="184"/>
        <v>9.2433051204776975E-3</v>
      </c>
      <c r="BN157" s="12">
        <f>(BN$3*temperature!$I267+BN$4*temperature!$I267^2+BN$5*temperature!$I267^6)</f>
        <v>-19.328409282563889</v>
      </c>
      <c r="BO157" s="12">
        <f>(BO$3*temperature!$I267+BO$4*temperature!$I267^2+BO$5*temperature!$I267^6)</f>
        <v>-17.683378052847033</v>
      </c>
      <c r="BP157" s="12">
        <f>(BP$3*temperature!$I267+BP$4*temperature!$I267^2+BP$5*temperature!$I267^6)</f>
        <v>-16.113140033879294</v>
      </c>
      <c r="BQ157" s="12">
        <f>(BQ$3*temperature!$M267+BQ$4*temperature!$M267^2)</f>
        <v>-19.32843222676744</v>
      </c>
      <c r="BR157" s="12">
        <f>(BR$3*temperature!$M267+BR$4*temperature!$M267^2)</f>
        <v>-17.683396209193035</v>
      </c>
      <c r="BS157" s="12">
        <f>(BS$3*temperature!$M267+BS$4*temperature!$M267^2)</f>
        <v>-16.113154541178428</v>
      </c>
      <c r="BT157" s="18">
        <f>BQ157-BN157</f>
        <v>-2.2944203550423481E-5</v>
      </c>
      <c r="BU157" s="18">
        <f>BR157-BO157</f>
        <v>-1.8156346001774182E-5</v>
      </c>
      <c r="BV157" s="18">
        <f>BS157-BP157</f>
        <v>-1.450729913443638E-5</v>
      </c>
      <c r="BW157" s="18">
        <f>SUMPRODUCT(BT157:BV157,AR157:AT157)/100</f>
        <v>-5.1164950544797534E-2</v>
      </c>
      <c r="BX157" s="18">
        <f>BW157*BL157</f>
        <v>-8.2055071662689928E-4</v>
      </c>
      <c r="BY157" s="18">
        <f>BW157*BM157</f>
        <v>-4.729332493597152E-4</v>
      </c>
    </row>
    <row r="158" spans="1:77">
      <c r="A158" s="2">
        <f t="shared" si="140"/>
        <v>2112</v>
      </c>
      <c r="B158" s="5">
        <f t="shared" si="141"/>
        <v>1164.9198703165862</v>
      </c>
      <c r="C158" s="5">
        <f t="shared" si="142"/>
        <v>2961.7361432938751</v>
      </c>
      <c r="D158" s="5">
        <f t="shared" si="143"/>
        <v>4362.6347793337909</v>
      </c>
      <c r="E158" s="15">
        <f t="shared" si="144"/>
        <v>2.1950059991129345E-5</v>
      </c>
      <c r="F158" s="15">
        <f t="shared" si="145"/>
        <v>4.3243090054347937E-5</v>
      </c>
      <c r="G158" s="15">
        <f t="shared" si="146"/>
        <v>8.8279230096770575E-5</v>
      </c>
      <c r="H158" s="5">
        <f t="shared" si="147"/>
        <v>160804.46851888346</v>
      </c>
      <c r="I158" s="5">
        <f t="shared" si="148"/>
        <v>60943.293032449423</v>
      </c>
      <c r="J158" s="5">
        <f t="shared" si="149"/>
        <v>23144.744662139001</v>
      </c>
      <c r="K158" s="5">
        <f t="shared" si="150"/>
        <v>138039.08115601307</v>
      </c>
      <c r="L158" s="5">
        <f t="shared" si="151"/>
        <v>20576.881289861205</v>
      </c>
      <c r="M158" s="5">
        <f t="shared" si="152"/>
        <v>5305.2216912077592</v>
      </c>
      <c r="N158" s="15">
        <f t="shared" si="153"/>
        <v>1.7886182502198089E-3</v>
      </c>
      <c r="O158" s="15">
        <f t="shared" si="154"/>
        <v>5.9309272714411776E-3</v>
      </c>
      <c r="P158" s="15">
        <f t="shared" si="155"/>
        <v>6.11725323498713E-3</v>
      </c>
      <c r="Q158" s="5">
        <f t="shared" si="156"/>
        <v>7523.1207116448904</v>
      </c>
      <c r="R158" s="5">
        <f t="shared" si="157"/>
        <v>10464.808699978717</v>
      </c>
      <c r="S158" s="5">
        <f t="shared" si="158"/>
        <v>5603.3111461033141</v>
      </c>
      <c r="T158" s="5">
        <f t="shared" si="159"/>
        <v>46.784276462823804</v>
      </c>
      <c r="U158" s="5">
        <f t="shared" si="160"/>
        <v>171.71387004648241</v>
      </c>
      <c r="V158" s="5">
        <f t="shared" si="161"/>
        <v>242.09863741851561</v>
      </c>
      <c r="W158" s="15">
        <f t="shared" si="162"/>
        <v>-1.0734613539272964E-2</v>
      </c>
      <c r="X158" s="15">
        <f t="shared" si="163"/>
        <v>-1.217998157191269E-2</v>
      </c>
      <c r="Y158" s="15">
        <f t="shared" si="164"/>
        <v>-9.7425357312937999E-3</v>
      </c>
      <c r="Z158" s="5">
        <f t="shared" si="177"/>
        <v>11615.382546044646</v>
      </c>
      <c r="AA158" s="5">
        <f t="shared" si="178"/>
        <v>31211.457859858336</v>
      </c>
      <c r="AB158" s="5">
        <f t="shared" si="179"/>
        <v>35675.154890688384</v>
      </c>
      <c r="AC158" s="16">
        <f t="shared" si="165"/>
        <v>1.5301497191818705</v>
      </c>
      <c r="AD158" s="16">
        <f t="shared" si="166"/>
        <v>2.963790655969837</v>
      </c>
      <c r="AE158" s="16">
        <f t="shared" si="167"/>
        <v>6.34389793235865</v>
      </c>
      <c r="AF158" s="15">
        <f t="shared" si="168"/>
        <v>-4.0504037456468023E-3</v>
      </c>
      <c r="AG158" s="15">
        <f t="shared" si="169"/>
        <v>2.9673830763510267E-4</v>
      </c>
      <c r="AH158" s="15">
        <f t="shared" si="170"/>
        <v>9.7937136394747881E-3</v>
      </c>
      <c r="AI158" s="1">
        <f t="shared" si="134"/>
        <v>310583.7062255544</v>
      </c>
      <c r="AJ158" s="1">
        <f t="shared" si="135"/>
        <v>113250.74667056723</v>
      </c>
      <c r="AK158" s="1">
        <f t="shared" si="136"/>
        <v>43009.183205328554</v>
      </c>
      <c r="AL158" s="14">
        <f t="shared" si="171"/>
        <v>55.989284317829764</v>
      </c>
      <c r="AM158" s="14">
        <f t="shared" si="172"/>
        <v>12.061270859279519</v>
      </c>
      <c r="AN158" s="14">
        <f t="shared" si="173"/>
        <v>4.0017239899118175</v>
      </c>
      <c r="AO158" s="11">
        <f t="shared" si="174"/>
        <v>7.3977920386403898E-3</v>
      </c>
      <c r="AP158" s="11">
        <f t="shared" si="175"/>
        <v>9.3192668266835303E-3</v>
      </c>
      <c r="AQ158" s="11">
        <f t="shared" si="176"/>
        <v>8.4537508636395257E-3</v>
      </c>
      <c r="AR158" s="1">
        <f t="shared" si="180"/>
        <v>160804.46851888346</v>
      </c>
      <c r="AS158" s="1">
        <f t="shared" si="181"/>
        <v>60943.293032449423</v>
      </c>
      <c r="AT158" s="1">
        <f t="shared" si="182"/>
        <v>23144.744662139001</v>
      </c>
      <c r="AU158" s="1">
        <f t="shared" si="137"/>
        <v>32160.893703776692</v>
      </c>
      <c r="AV158" s="1">
        <f t="shared" si="138"/>
        <v>12188.658606489886</v>
      </c>
      <c r="AW158" s="1">
        <f t="shared" si="139"/>
        <v>4628.9489324278002</v>
      </c>
      <c r="AX158" s="2">
        <v>0</v>
      </c>
      <c r="AY158" s="2">
        <v>0</v>
      </c>
      <c r="AZ158" s="2">
        <v>0</v>
      </c>
      <c r="BA158" s="2">
        <f t="shared" si="185"/>
        <v>0</v>
      </c>
      <c r="BB158" s="2">
        <f t="shared" si="191"/>
        <v>0</v>
      </c>
      <c r="BC158" s="2">
        <f t="shared" si="186"/>
        <v>0</v>
      </c>
      <c r="BD158" s="2">
        <f t="shared" si="187"/>
        <v>0</v>
      </c>
      <c r="BE158" s="2">
        <f t="shared" si="188"/>
        <v>0</v>
      </c>
      <c r="BF158" s="2">
        <f t="shared" si="189"/>
        <v>0</v>
      </c>
      <c r="BG158" s="2">
        <f t="shared" si="190"/>
        <v>0</v>
      </c>
      <c r="BH158" s="2">
        <f t="shared" si="192"/>
        <v>0</v>
      </c>
      <c r="BI158" s="2">
        <f t="shared" si="193"/>
        <v>0</v>
      </c>
      <c r="BJ158" s="2">
        <f t="shared" si="194"/>
        <v>0</v>
      </c>
      <c r="BK158" s="11">
        <f t="shared" si="195"/>
        <v>3.3194536913059042E-2</v>
      </c>
      <c r="BL158" s="17">
        <f t="shared" si="183"/>
        <v>1.5519473332248844E-2</v>
      </c>
      <c r="BM158" s="17">
        <f t="shared" si="184"/>
        <v>8.8031477337882826E-3</v>
      </c>
      <c r="BN158" s="12">
        <f>(BN$3*temperature!$I268+BN$4*temperature!$I268^2+BN$5*temperature!$I268^6)</f>
        <v>-19.842990048303029</v>
      </c>
      <c r="BO158" s="12">
        <f>(BO$3*temperature!$I268+BO$4*temperature!$I268^2+BO$5*temperature!$I268^6)</f>
        <v>-18.090429955786774</v>
      </c>
      <c r="BP158" s="12">
        <f>(BP$3*temperature!$I268+BP$4*temperature!$I268^2+BP$5*temperature!$I268^6)</f>
        <v>-16.438259014822812</v>
      </c>
      <c r="BQ158" s="12">
        <f>(BQ$3*temperature!$M268+BQ$4*temperature!$M268^2)</f>
        <v>-19.843013061032199</v>
      </c>
      <c r="BR158" s="12">
        <f>(BR$3*temperature!$M268+BR$4*temperature!$M268^2)</f>
        <v>-18.09044815308107</v>
      </c>
      <c r="BS158" s="12">
        <f>(BS$3*temperature!$M268+BS$4*temperature!$M268^2)</f>
        <v>-16.438273543811789</v>
      </c>
      <c r="BT158" s="18">
        <f>BQ158-BN158</f>
        <v>-2.3012729169380464E-5</v>
      </c>
      <c r="BU158" s="18">
        <f>BR158-BO158</f>
        <v>-1.8197294295418942E-5</v>
      </c>
      <c r="BV158" s="18">
        <f>BS158-BP158</f>
        <v>-1.4528988977247081E-5</v>
      </c>
      <c r="BW158" s="18">
        <f>SUMPRODUCT(BT158:BV158,AR158:AT158)/100</f>
        <v>-5.1458224619720848E-2</v>
      </c>
      <c r="BX158" s="18">
        <f>BW158*BL158</f>
        <v>-7.9860454471062856E-4</v>
      </c>
      <c r="BY158" s="18">
        <f>BW158*BM158</f>
        <v>-4.5299435344586401E-4</v>
      </c>
    </row>
    <row r="159" spans="1:77">
      <c r="A159" s="2">
        <f t="shared" si="140"/>
        <v>2113</v>
      </c>
      <c r="B159" s="5">
        <f t="shared" si="141"/>
        <v>1164.9441618745725</v>
      </c>
      <c r="C159" s="5">
        <f t="shared" si="142"/>
        <v>2961.8578141854987</v>
      </c>
      <c r="D159" s="5">
        <f t="shared" si="143"/>
        <v>4363.0006528713284</v>
      </c>
      <c r="E159" s="15">
        <f t="shared" si="144"/>
        <v>2.0852556991572876E-5</v>
      </c>
      <c r="F159" s="15">
        <f t="shared" si="145"/>
        <v>4.1080935551630536E-5</v>
      </c>
      <c r="G159" s="15">
        <f t="shared" si="146"/>
        <v>8.3865268591932045E-5</v>
      </c>
      <c r="H159" s="5">
        <f t="shared" si="147"/>
        <v>161065.72669923303</v>
      </c>
      <c r="I159" s="5">
        <f t="shared" si="148"/>
        <v>61296.486473983554</v>
      </c>
      <c r="J159" s="5">
        <f t="shared" si="149"/>
        <v>23284.912381589635</v>
      </c>
      <c r="K159" s="5">
        <f t="shared" si="150"/>
        <v>138260.46944606662</v>
      </c>
      <c r="L159" s="5">
        <f t="shared" si="151"/>
        <v>20695.283271334174</v>
      </c>
      <c r="M159" s="5">
        <f t="shared" si="152"/>
        <v>5336.9032540175376</v>
      </c>
      <c r="N159" s="15">
        <f t="shared" si="153"/>
        <v>1.6038087779166599E-3</v>
      </c>
      <c r="O159" s="15">
        <f t="shared" si="154"/>
        <v>5.7541266727969553E-3</v>
      </c>
      <c r="P159" s="15">
        <f t="shared" si="155"/>
        <v>5.9717698248658024E-3</v>
      </c>
      <c r="Q159" s="5">
        <f t="shared" si="156"/>
        <v>7454.4544863683968</v>
      </c>
      <c r="R159" s="5">
        <f t="shared" si="157"/>
        <v>10397.257041466937</v>
      </c>
      <c r="S159" s="5">
        <f t="shared" si="158"/>
        <v>5582.3244936980709</v>
      </c>
      <c r="T159" s="5">
        <f t="shared" si="159"/>
        <v>46.282065335280883</v>
      </c>
      <c r="U159" s="5">
        <f t="shared" si="160"/>
        <v>169.62239827367443</v>
      </c>
      <c r="V159" s="5">
        <f t="shared" si="161"/>
        <v>239.73998279296816</v>
      </c>
      <c r="W159" s="15">
        <f t="shared" si="162"/>
        <v>-1.0734613539272964E-2</v>
      </c>
      <c r="X159" s="15">
        <f t="shared" si="163"/>
        <v>-1.217998157191269E-2</v>
      </c>
      <c r="Y159" s="15">
        <f t="shared" si="164"/>
        <v>-9.7425357312937999E-3</v>
      </c>
      <c r="Z159" s="5">
        <f t="shared" si="177"/>
        <v>11464.874817346914</v>
      </c>
      <c r="AA159" s="5">
        <f t="shared" si="178"/>
        <v>31024.705729154379</v>
      </c>
      <c r="AB159" s="5">
        <f t="shared" si="179"/>
        <v>35894.969507055415</v>
      </c>
      <c r="AC159" s="16">
        <f t="shared" si="165"/>
        <v>1.5239519950278959</v>
      </c>
      <c r="AD159" s="16">
        <f t="shared" si="166"/>
        <v>2.9646701261932744</v>
      </c>
      <c r="AE159" s="16">
        <f t="shared" si="167"/>
        <v>6.4060282520662266</v>
      </c>
      <c r="AF159" s="15">
        <f t="shared" si="168"/>
        <v>-4.0504037456468023E-3</v>
      </c>
      <c r="AG159" s="15">
        <f t="shared" si="169"/>
        <v>2.9673830763510267E-4</v>
      </c>
      <c r="AH159" s="15">
        <f t="shared" si="170"/>
        <v>9.7937136394747881E-3</v>
      </c>
      <c r="AI159" s="1">
        <f t="shared" si="134"/>
        <v>311686.22930677567</v>
      </c>
      <c r="AJ159" s="1">
        <f t="shared" si="135"/>
        <v>114114.3306100004</v>
      </c>
      <c r="AK159" s="1">
        <f t="shared" si="136"/>
        <v>43337.213817223499</v>
      </c>
      <c r="AL159" s="14">
        <f t="shared" si="171"/>
        <v>56.39933942878762</v>
      </c>
      <c r="AM159" s="14">
        <f t="shared" si="172"/>
        <v>12.172549038671983</v>
      </c>
      <c r="AN159" s="14">
        <f t="shared" si="173"/>
        <v>4.0352152717712233</v>
      </c>
      <c r="AO159" s="11">
        <f t="shared" si="174"/>
        <v>7.3238141182539861E-3</v>
      </c>
      <c r="AP159" s="11">
        <f t="shared" si="175"/>
        <v>9.2260741584166955E-3</v>
      </c>
      <c r="AQ159" s="11">
        <f t="shared" si="176"/>
        <v>8.3692133550031297E-3</v>
      </c>
      <c r="AR159" s="1">
        <f t="shared" si="180"/>
        <v>161065.72669923303</v>
      </c>
      <c r="AS159" s="1">
        <f t="shared" si="181"/>
        <v>61296.486473983554</v>
      </c>
      <c r="AT159" s="1">
        <f t="shared" si="182"/>
        <v>23284.912381589635</v>
      </c>
      <c r="AU159" s="1">
        <f t="shared" si="137"/>
        <v>32213.145339846607</v>
      </c>
      <c r="AV159" s="1">
        <f t="shared" si="138"/>
        <v>12259.297294796712</v>
      </c>
      <c r="AW159" s="1">
        <f t="shared" si="139"/>
        <v>4656.9824763179267</v>
      </c>
      <c r="AX159" s="2">
        <v>0</v>
      </c>
      <c r="AY159" s="2">
        <v>0</v>
      </c>
      <c r="AZ159" s="2">
        <v>0</v>
      </c>
      <c r="BA159" s="2">
        <f t="shared" si="185"/>
        <v>0</v>
      </c>
      <c r="BB159" s="2">
        <f t="shared" si="191"/>
        <v>0</v>
      </c>
      <c r="BC159" s="2">
        <f t="shared" si="186"/>
        <v>0</v>
      </c>
      <c r="BD159" s="2">
        <f t="shared" si="187"/>
        <v>0</v>
      </c>
      <c r="BE159" s="2">
        <f t="shared" si="188"/>
        <v>0</v>
      </c>
      <c r="BF159" s="2">
        <f t="shared" si="189"/>
        <v>0</v>
      </c>
      <c r="BG159" s="2">
        <f t="shared" si="190"/>
        <v>0</v>
      </c>
      <c r="BH159" s="2">
        <f t="shared" si="192"/>
        <v>0</v>
      </c>
      <c r="BI159" s="2">
        <f t="shared" si="193"/>
        <v>0</v>
      </c>
      <c r="BJ159" s="2">
        <f t="shared" si="194"/>
        <v>0</v>
      </c>
      <c r="BK159" s="11">
        <f t="shared" si="195"/>
        <v>3.3020956822354258E-2</v>
      </c>
      <c r="BL159" s="17">
        <f t="shared" si="183"/>
        <v>1.5020862749252779E-2</v>
      </c>
      <c r="BM159" s="17">
        <f t="shared" si="184"/>
        <v>8.3839502226555063E-3</v>
      </c>
      <c r="BN159" s="12">
        <f>(BN$3*temperature!$I269+BN$4*temperature!$I269^2+BN$5*temperature!$I269^6)</f>
        <v>-20.359905515964034</v>
      </c>
      <c r="BO159" s="12">
        <f>(BO$3*temperature!$I269+BO$4*temperature!$I269^2+BO$5*temperature!$I269^6)</f>
        <v>-18.499034637675045</v>
      </c>
      <c r="BP159" s="12">
        <f>(BP$3*temperature!$I269+BP$4*temperature!$I269^2+BP$5*temperature!$I269^6)</f>
        <v>-16.764373891255868</v>
      </c>
      <c r="BQ159" s="12">
        <f>(BQ$3*temperature!$M269+BQ$4*temperature!$M269^2)</f>
        <v>-20.359928593501017</v>
      </c>
      <c r="BR159" s="12">
        <f>(BR$3*temperature!$M269+BR$4*temperature!$M269^2)</f>
        <v>-18.499052873272078</v>
      </c>
      <c r="BS159" s="12">
        <f>(BS$3*temperature!$M269+BS$4*temperature!$M269^2)</f>
        <v>-16.764388440067052</v>
      </c>
      <c r="BT159" s="18">
        <f>BQ159-BN159</f>
        <v>-2.3077536983606706E-5</v>
      </c>
      <c r="BU159" s="18">
        <f>BR159-BO159</f>
        <v>-1.8235597032401074E-5</v>
      </c>
      <c r="BV159" s="18">
        <f>BS159-BP159</f>
        <v>-1.4548811183345833E-5</v>
      </c>
      <c r="BW159" s="18">
        <f>SUMPRODUCT(BT159:BV159,AR159:AT159)/100</f>
        <v>-5.1735460851951263E-2</v>
      </c>
      <c r="BX159" s="18">
        <f>BW159*BL159</f>
        <v>-7.7711125672650023E-4</v>
      </c>
      <c r="BY159" s="18">
        <f>BW159*BM159</f>
        <v>-4.3374752852890202E-4</v>
      </c>
    </row>
    <row r="160" spans="1:77">
      <c r="A160" s="2">
        <f t="shared" si="140"/>
        <v>2114</v>
      </c>
      <c r="B160" s="5">
        <f t="shared" si="141"/>
        <v>1164.9672393358735</v>
      </c>
      <c r="C160" s="5">
        <f t="shared" si="142"/>
        <v>2961.9734062809771</v>
      </c>
      <c r="D160" s="5">
        <f t="shared" si="143"/>
        <v>4363.3482618818671</v>
      </c>
      <c r="E160" s="15">
        <f t="shared" si="144"/>
        <v>1.9809929141994232E-5</v>
      </c>
      <c r="F160" s="15">
        <f t="shared" si="145"/>
        <v>3.9026888774049008E-5</v>
      </c>
      <c r="G160" s="15">
        <f t="shared" si="146"/>
        <v>7.9672005162335436E-5</v>
      </c>
      <c r="H160" s="5">
        <f t="shared" si="147"/>
        <v>161297.78225413268</v>
      </c>
      <c r="I160" s="5">
        <f t="shared" si="148"/>
        <v>61640.900910428412</v>
      </c>
      <c r="J160" s="5">
        <f t="shared" si="149"/>
        <v>23422.491139481117</v>
      </c>
      <c r="K160" s="5">
        <f t="shared" si="150"/>
        <v>138456.92548924001</v>
      </c>
      <c r="L160" s="5">
        <f t="shared" si="151"/>
        <v>20810.754336860871</v>
      </c>
      <c r="M160" s="5">
        <f t="shared" si="152"/>
        <v>5368.0086332094052</v>
      </c>
      <c r="N160" s="15">
        <f t="shared" si="153"/>
        <v>1.4209126004018913E-3</v>
      </c>
      <c r="O160" s="15">
        <f t="shared" si="154"/>
        <v>5.5795837154180017E-3</v>
      </c>
      <c r="P160" s="15">
        <f t="shared" si="155"/>
        <v>5.8283573284660939E-3</v>
      </c>
      <c r="Q160" s="5">
        <f t="shared" si="156"/>
        <v>7385.0585188038631</v>
      </c>
      <c r="R160" s="5">
        <f t="shared" si="157"/>
        <v>10328.327485584854</v>
      </c>
      <c r="S160" s="5">
        <f t="shared" si="158"/>
        <v>5560.6002875908271</v>
      </c>
      <c r="T160" s="5">
        <f t="shared" si="159"/>
        <v>45.785245250107259</v>
      </c>
      <c r="U160" s="5">
        <f t="shared" si="160"/>
        <v>167.55640058851745</v>
      </c>
      <c r="V160" s="5">
        <f t="shared" si="161"/>
        <v>237.40430744438791</v>
      </c>
      <c r="W160" s="15">
        <f t="shared" si="162"/>
        <v>-1.0734613539272964E-2</v>
      </c>
      <c r="X160" s="15">
        <f t="shared" si="163"/>
        <v>-1.217998157191269E-2</v>
      </c>
      <c r="Y160" s="15">
        <f t="shared" si="164"/>
        <v>-9.7425357312937999E-3</v>
      </c>
      <c r="Z160" s="5">
        <f t="shared" si="177"/>
        <v>11314.217265017342</v>
      </c>
      <c r="AA160" s="5">
        <f t="shared" si="178"/>
        <v>30833.584136561309</v>
      </c>
      <c r="AB160" s="5">
        <f t="shared" si="179"/>
        <v>36110.756793761466</v>
      </c>
      <c r="AC160" s="16">
        <f t="shared" si="165"/>
        <v>1.5177793741590491</v>
      </c>
      <c r="AD160" s="16">
        <f t="shared" si="166"/>
        <v>2.9655498573892172</v>
      </c>
      <c r="AE160" s="16">
        <f t="shared" si="167"/>
        <v>6.4687670583333485</v>
      </c>
      <c r="AF160" s="15">
        <f t="shared" si="168"/>
        <v>-4.0504037456468023E-3</v>
      </c>
      <c r="AG160" s="15">
        <f t="shared" si="169"/>
        <v>2.9673830763510267E-4</v>
      </c>
      <c r="AH160" s="15">
        <f t="shared" si="170"/>
        <v>9.7937136394747881E-3</v>
      </c>
      <c r="AI160" s="1">
        <f t="shared" si="134"/>
        <v>312730.75171594473</v>
      </c>
      <c r="AJ160" s="1">
        <f t="shared" si="135"/>
        <v>114962.19484379707</v>
      </c>
      <c r="AK160" s="1">
        <f t="shared" si="136"/>
        <v>43660.474911819081</v>
      </c>
      <c r="AL160" s="14">
        <f t="shared" si="171"/>
        <v>56.808267124372684</v>
      </c>
      <c r="AM160" s="14">
        <f t="shared" si="172"/>
        <v>12.283730830398458</v>
      </c>
      <c r="AN160" s="14">
        <f t="shared" si="173"/>
        <v>4.0686491335386155</v>
      </c>
      <c r="AO160" s="11">
        <f t="shared" si="174"/>
        <v>7.2505759770714459E-3</v>
      </c>
      <c r="AP160" s="11">
        <f t="shared" si="175"/>
        <v>9.1338134168325279E-3</v>
      </c>
      <c r="AQ160" s="11">
        <f t="shared" si="176"/>
        <v>8.2855212214530977E-3</v>
      </c>
      <c r="AR160" s="1">
        <f t="shared" si="180"/>
        <v>161297.78225413268</v>
      </c>
      <c r="AS160" s="1">
        <f t="shared" si="181"/>
        <v>61640.900910428412</v>
      </c>
      <c r="AT160" s="1">
        <f t="shared" si="182"/>
        <v>23422.491139481117</v>
      </c>
      <c r="AU160" s="1">
        <f t="shared" si="137"/>
        <v>32259.556450826538</v>
      </c>
      <c r="AV160" s="1">
        <f t="shared" si="138"/>
        <v>12328.180182085684</v>
      </c>
      <c r="AW160" s="1">
        <f t="shared" si="139"/>
        <v>4684.4982278962234</v>
      </c>
      <c r="AX160" s="2">
        <v>0</v>
      </c>
      <c r="AY160" s="2">
        <v>0</v>
      </c>
      <c r="AZ160" s="2">
        <v>0</v>
      </c>
      <c r="BA160" s="2">
        <f t="shared" si="185"/>
        <v>0</v>
      </c>
      <c r="BB160" s="2">
        <f t="shared" si="191"/>
        <v>0</v>
      </c>
      <c r="BC160" s="2">
        <f t="shared" si="186"/>
        <v>0</v>
      </c>
      <c r="BD160" s="2">
        <f t="shared" si="187"/>
        <v>0</v>
      </c>
      <c r="BE160" s="2">
        <f t="shared" si="188"/>
        <v>0</v>
      </c>
      <c r="BF160" s="2">
        <f t="shared" si="189"/>
        <v>0</v>
      </c>
      <c r="BG160" s="2">
        <f t="shared" si="190"/>
        <v>0</v>
      </c>
      <c r="BH160" s="2">
        <f t="shared" si="192"/>
        <v>0</v>
      </c>
      <c r="BI160" s="2">
        <f t="shared" si="193"/>
        <v>0</v>
      </c>
      <c r="BJ160" s="2">
        <f t="shared" si="194"/>
        <v>0</v>
      </c>
      <c r="BK160" s="11">
        <f t="shared" si="195"/>
        <v>3.2849365693202043E-2</v>
      </c>
      <c r="BL160" s="17">
        <f t="shared" si="183"/>
        <v>1.454071444538552E-2</v>
      </c>
      <c r="BM160" s="17">
        <f t="shared" si="184"/>
        <v>7.9847144977671491E-3</v>
      </c>
      <c r="BN160" s="12">
        <f>(BN$3*temperature!$I270+BN$4*temperature!$I270^2+BN$5*temperature!$I270^6)</f>
        <v>-20.879004249912754</v>
      </c>
      <c r="BO160" s="12">
        <f>(BO$3*temperature!$I270+BO$4*temperature!$I270^2+BO$5*temperature!$I270^6)</f>
        <v>-18.909078019908556</v>
      </c>
      <c r="BP160" s="12">
        <f>(BP$3*temperature!$I270+BP$4*temperature!$I270^2+BP$5*temperature!$I270^6)</f>
        <v>-17.091398293291263</v>
      </c>
      <c r="BQ160" s="12">
        <f>(BQ$3*temperature!$M270+BQ$4*temperature!$M270^2)</f>
        <v>-20.879027388642019</v>
      </c>
      <c r="BR160" s="12">
        <f>(BR$3*temperature!$M270+BR$4*temperature!$M270^2)</f>
        <v>-18.909096291239361</v>
      </c>
      <c r="BS160" s="12">
        <f>(BS$3*temperature!$M270+BS$4*temperature!$M270^2)</f>
        <v>-17.091412860114637</v>
      </c>
      <c r="BT160" s="18">
        <f>BQ160-BN160</f>
        <v>-2.3138729265070879E-5</v>
      </c>
      <c r="BU160" s="18">
        <f>BR160-BO160</f>
        <v>-1.8271330805674779E-5</v>
      </c>
      <c r="BV160" s="18">
        <f>BS160-BP160</f>
        <v>-1.4566823374195792E-5</v>
      </c>
      <c r="BW160" s="18">
        <f>SUMPRODUCT(BT160:BV160,AR160:AT160)/100</f>
        <v>-5.1996782977414745E-2</v>
      </c>
      <c r="BX160" s="18">
        <f>BW160*BL160</f>
        <v>-7.5607037335327046E-4</v>
      </c>
      <c r="BY160" s="18">
        <f>BW160*BM160</f>
        <v>-4.1517946687701562E-4</v>
      </c>
    </row>
    <row r="161" spans="1:77">
      <c r="A161" s="2">
        <f t="shared" si="140"/>
        <v>2115</v>
      </c>
      <c r="B161" s="5">
        <f t="shared" si="141"/>
        <v>1164.9891633584143</v>
      </c>
      <c r="C161" s="5">
        <f t="shared" si="142"/>
        <v>2962.0832230573214</v>
      </c>
      <c r="D161" s="5">
        <f t="shared" si="143"/>
        <v>4363.678516751851</v>
      </c>
      <c r="E161" s="15">
        <f t="shared" si="144"/>
        <v>1.8819432684894519E-5</v>
      </c>
      <c r="F161" s="15">
        <f t="shared" si="145"/>
        <v>3.7075544335346559E-5</v>
      </c>
      <c r="G161" s="15">
        <f t="shared" si="146"/>
        <v>7.5688404904218658E-5</v>
      </c>
      <c r="H161" s="5">
        <f t="shared" si="147"/>
        <v>161500.81965768556</v>
      </c>
      <c r="I161" s="5">
        <f t="shared" si="148"/>
        <v>61976.509137862835</v>
      </c>
      <c r="J161" s="5">
        <f t="shared" si="149"/>
        <v>23557.477919163732</v>
      </c>
      <c r="K161" s="5">
        <f t="shared" si="150"/>
        <v>138628.60251172917</v>
      </c>
      <c r="L161" s="5">
        <f t="shared" si="151"/>
        <v>20923.284212755385</v>
      </c>
      <c r="M161" s="5">
        <f t="shared" si="152"/>
        <v>5398.536539465098</v>
      </c>
      <c r="N161" s="15">
        <f t="shared" si="153"/>
        <v>1.2399309162942629E-3</v>
      </c>
      <c r="O161" s="15">
        <f t="shared" si="154"/>
        <v>5.4072944244598631E-3</v>
      </c>
      <c r="P161" s="15">
        <f t="shared" si="155"/>
        <v>5.6870076673929404E-3</v>
      </c>
      <c r="Q161" s="5">
        <f t="shared" si="156"/>
        <v>7314.979096729392</v>
      </c>
      <c r="R161" s="5">
        <f t="shared" si="157"/>
        <v>10258.077033100479</v>
      </c>
      <c r="S161" s="5">
        <f t="shared" si="158"/>
        <v>5538.1601699307803</v>
      </c>
      <c r="T161" s="5">
        <f t="shared" si="159"/>
        <v>45.293758336546524</v>
      </c>
      <c r="U161" s="5">
        <f t="shared" si="160"/>
        <v>165.51556671709329</v>
      </c>
      <c r="V161" s="5">
        <f t="shared" si="161"/>
        <v>235.09138749634789</v>
      </c>
      <c r="W161" s="15">
        <f t="shared" si="162"/>
        <v>-1.0734613539272964E-2</v>
      </c>
      <c r="X161" s="15">
        <f t="shared" si="163"/>
        <v>-1.217998157191269E-2</v>
      </c>
      <c r="Y161" s="15">
        <f t="shared" si="164"/>
        <v>-9.7425357312937999E-3</v>
      </c>
      <c r="Z161" s="5">
        <f t="shared" si="177"/>
        <v>11163.488968795709</v>
      </c>
      <c r="AA161" s="5">
        <f t="shared" si="178"/>
        <v>30638.258950045616</v>
      </c>
      <c r="AB161" s="5">
        <f t="shared" si="179"/>
        <v>36322.510077161605</v>
      </c>
      <c r="AC161" s="16">
        <f t="shared" si="165"/>
        <v>1.5116317548968898</v>
      </c>
      <c r="AD161" s="16">
        <f t="shared" si="166"/>
        <v>2.9664298496351065</v>
      </c>
      <c r="AE161" s="16">
        <f t="shared" si="167"/>
        <v>6.5321203105031334</v>
      </c>
      <c r="AF161" s="15">
        <f t="shared" si="168"/>
        <v>-4.0504037456468023E-3</v>
      </c>
      <c r="AG161" s="15">
        <f t="shared" si="169"/>
        <v>2.9673830763510267E-4</v>
      </c>
      <c r="AH161" s="15">
        <f t="shared" si="170"/>
        <v>9.7937136394747881E-3</v>
      </c>
      <c r="AI161" s="1">
        <f t="shared" si="134"/>
        <v>313717.2329951768</v>
      </c>
      <c r="AJ161" s="1">
        <f t="shared" si="135"/>
        <v>115794.15554150305</v>
      </c>
      <c r="AK161" s="1">
        <f t="shared" si="136"/>
        <v>43978.925648533404</v>
      </c>
      <c r="AL161" s="14">
        <f t="shared" si="171"/>
        <v>57.216040854714606</v>
      </c>
      <c r="AM161" s="14">
        <f t="shared" si="172"/>
        <v>12.394806162811236</v>
      </c>
      <c r="AN161" s="14">
        <f t="shared" si="173"/>
        <v>4.1020229034898099</v>
      </c>
      <c r="AO161" s="11">
        <f t="shared" si="174"/>
        <v>7.1780702173007312E-3</v>
      </c>
      <c r="AP161" s="11">
        <f t="shared" si="175"/>
        <v>9.0424752826642023E-3</v>
      </c>
      <c r="AQ161" s="11">
        <f t="shared" si="176"/>
        <v>8.2026660092385673E-3</v>
      </c>
      <c r="AR161" s="1">
        <f t="shared" si="180"/>
        <v>161500.81965768556</v>
      </c>
      <c r="AS161" s="1">
        <f t="shared" si="181"/>
        <v>61976.509137862835</v>
      </c>
      <c r="AT161" s="1">
        <f t="shared" si="182"/>
        <v>23557.477919163732</v>
      </c>
      <c r="AU161" s="1">
        <f t="shared" si="137"/>
        <v>32300.163931537114</v>
      </c>
      <c r="AV161" s="1">
        <f t="shared" si="138"/>
        <v>12395.301827572568</v>
      </c>
      <c r="AW161" s="1">
        <f t="shared" si="139"/>
        <v>4711.4955838327469</v>
      </c>
      <c r="AX161" s="2">
        <v>0</v>
      </c>
      <c r="AY161" s="2">
        <v>0</v>
      </c>
      <c r="AZ161" s="2">
        <v>0</v>
      </c>
      <c r="BA161" s="2">
        <f t="shared" si="185"/>
        <v>0</v>
      </c>
      <c r="BB161" s="2">
        <f t="shared" si="191"/>
        <v>0</v>
      </c>
      <c r="BC161" s="2">
        <f t="shared" si="186"/>
        <v>0</v>
      </c>
      <c r="BD161" s="2">
        <f t="shared" si="187"/>
        <v>0</v>
      </c>
      <c r="BE161" s="2">
        <f t="shared" si="188"/>
        <v>0</v>
      </c>
      <c r="BF161" s="2">
        <f t="shared" si="189"/>
        <v>0</v>
      </c>
      <c r="BG161" s="2">
        <f t="shared" si="190"/>
        <v>0</v>
      </c>
      <c r="BH161" s="2">
        <f t="shared" si="192"/>
        <v>0</v>
      </c>
      <c r="BI161" s="2">
        <f t="shared" si="193"/>
        <v>0</v>
      </c>
      <c r="BJ161" s="2">
        <f t="shared" si="194"/>
        <v>0</v>
      </c>
      <c r="BK161" s="11">
        <f t="shared" si="195"/>
        <v>3.2679768205892107E-2</v>
      </c>
      <c r="BL161" s="17">
        <f t="shared" si="183"/>
        <v>1.4078252771764492E-2</v>
      </c>
      <c r="BM161" s="17">
        <f t="shared" si="184"/>
        <v>7.6044899978734747E-3</v>
      </c>
      <c r="BN161" s="12">
        <f>(BN$3*temperature!$I271+BN$4*temperature!$I271^2+BN$5*temperature!$I271^6)</f>
        <v>-21.40013602539619</v>
      </c>
      <c r="BO161" s="12">
        <f>(BO$3*temperature!$I271+BO$4*temperature!$I271^2+BO$5*temperature!$I271^6)</f>
        <v>-19.320447036496745</v>
      </c>
      <c r="BP161" s="12">
        <f>(BP$3*temperature!$I271+BP$4*temperature!$I271^2+BP$5*temperature!$I271^6)</f>
        <v>-17.419246705334842</v>
      </c>
      <c r="BQ161" s="12">
        <f>(BQ$3*temperature!$M271+BQ$4*temperature!$M271^2)</f>
        <v>-21.400159221803328</v>
      </c>
      <c r="BR161" s="12">
        <f>(BR$3*temperature!$M271+BR$4*temperature!$M271^2)</f>
        <v>-19.320465341067983</v>
      </c>
      <c r="BS161" s="12">
        <f>(BS$3*temperature!$M271+BS$4*temperature!$M271^2)</f>
        <v>-17.419261288417111</v>
      </c>
      <c r="BT161" s="18">
        <f>BQ161-BN161</f>
        <v>-2.3196407138215136E-5</v>
      </c>
      <c r="BU161" s="18">
        <f>BR161-BO161</f>
        <v>-1.8304571238303424E-5</v>
      </c>
      <c r="BV161" s="18">
        <f>BS161-BP161</f>
        <v>-1.4583082268870839E-5</v>
      </c>
      <c r="BW161" s="18">
        <f>SUMPRODUCT(BT161:BV161,AR161:AT161)/100</f>
        <v>-5.2242328310927795E-2</v>
      </c>
      <c r="BX161" s="18">
        <f>BW161*BL161</f>
        <v>-7.3548070334674982E-4</v>
      </c>
      <c r="BY161" s="18">
        <f>BW161*BM161</f>
        <v>-3.9727626310607269E-4</v>
      </c>
    </row>
    <row r="162" spans="1:77">
      <c r="A162" s="2">
        <f t="shared" si="140"/>
        <v>2116</v>
      </c>
      <c r="B162" s="5">
        <f t="shared" si="141"/>
        <v>1165.009991571796</v>
      </c>
      <c r="C162" s="5">
        <f t="shared" si="142"/>
        <v>2962.1875528627902</v>
      </c>
      <c r="D162" s="5">
        <f t="shared" si="143"/>
        <v>4363.9922826249767</v>
      </c>
      <c r="E162" s="15">
        <f t="shared" si="144"/>
        <v>1.7878461050649794E-5</v>
      </c>
      <c r="F162" s="15">
        <f t="shared" si="145"/>
        <v>3.5221767118579231E-5</v>
      </c>
      <c r="G162" s="15">
        <f t="shared" si="146"/>
        <v>7.1903984659007724E-5</v>
      </c>
      <c r="H162" s="5">
        <f t="shared" si="147"/>
        <v>161675.04053156884</v>
      </c>
      <c r="I162" s="5">
        <f t="shared" si="148"/>
        <v>62303.290222081669</v>
      </c>
      <c r="J162" s="5">
        <f t="shared" si="149"/>
        <v>23689.871300924642</v>
      </c>
      <c r="K162" s="5">
        <f t="shared" si="150"/>
        <v>138775.66862189895</v>
      </c>
      <c r="L162" s="5">
        <f t="shared" si="151"/>
        <v>21032.864769777658</v>
      </c>
      <c r="M162" s="5">
        <f t="shared" si="152"/>
        <v>5428.486066587403</v>
      </c>
      <c r="N162" s="15">
        <f t="shared" si="153"/>
        <v>1.0608641182641154E-3</v>
      </c>
      <c r="O162" s="15">
        <f t="shared" si="154"/>
        <v>5.2372541474856593E-3</v>
      </c>
      <c r="P162" s="15">
        <f t="shared" si="155"/>
        <v>5.5477122185547678E-3</v>
      </c>
      <c r="Q162" s="5">
        <f t="shared" si="156"/>
        <v>7244.2620331331646</v>
      </c>
      <c r="R162" s="5">
        <f t="shared" si="157"/>
        <v>10186.562417217381</v>
      </c>
      <c r="S162" s="5">
        <f t="shared" si="158"/>
        <v>5515.0257584228839</v>
      </c>
      <c r="T162" s="5">
        <f t="shared" si="159"/>
        <v>44.807547345062474</v>
      </c>
      <c r="U162" s="5">
        <f t="shared" si="160"/>
        <v>163.4995901646144</v>
      </c>
      <c r="V162" s="5">
        <f t="shared" si="161"/>
        <v>232.80100125354528</v>
      </c>
      <c r="W162" s="15">
        <f t="shared" si="162"/>
        <v>-1.0734613539272964E-2</v>
      </c>
      <c r="X162" s="15">
        <f t="shared" si="163"/>
        <v>-1.217998157191269E-2</v>
      </c>
      <c r="Y162" s="15">
        <f t="shared" si="164"/>
        <v>-9.7425357312937999E-3</v>
      </c>
      <c r="Z162" s="5">
        <f t="shared" si="177"/>
        <v>11012.767128093004</v>
      </c>
      <c r="AA162" s="5">
        <f t="shared" si="178"/>
        <v>30438.895617757538</v>
      </c>
      <c r="AB162" s="5">
        <f t="shared" si="179"/>
        <v>36530.225213477745</v>
      </c>
      <c r="AC162" s="16">
        <f t="shared" si="165"/>
        <v>1.5055090359748169</v>
      </c>
      <c r="AD162" s="16">
        <f t="shared" si="166"/>
        <v>2.9673101030084053</v>
      </c>
      <c r="AE162" s="16">
        <f t="shared" si="167"/>
        <v>6.5960940262827981</v>
      </c>
      <c r="AF162" s="15">
        <f t="shared" si="168"/>
        <v>-4.0504037456468023E-3</v>
      </c>
      <c r="AG162" s="15">
        <f t="shared" si="169"/>
        <v>2.9673830763510267E-4</v>
      </c>
      <c r="AH162" s="15">
        <f t="shared" si="170"/>
        <v>9.7937136394747881E-3</v>
      </c>
      <c r="AI162" s="1">
        <f t="shared" si="134"/>
        <v>314645.67362719629</v>
      </c>
      <c r="AJ162" s="1">
        <f t="shared" si="135"/>
        <v>116610.04181492531</v>
      </c>
      <c r="AK162" s="1">
        <f t="shared" si="136"/>
        <v>44292.528667512808</v>
      </c>
      <c r="AL162" s="14">
        <f t="shared" si="171"/>
        <v>57.622634605937584</v>
      </c>
      <c r="AM162" s="14">
        <f t="shared" si="172"/>
        <v>12.505765093888263</v>
      </c>
      <c r="AN162" s="14">
        <f t="shared" si="173"/>
        <v>4.1353339520909884</v>
      </c>
      <c r="AO162" s="11">
        <f t="shared" si="174"/>
        <v>7.1062895151277235E-3</v>
      </c>
      <c r="AP162" s="11">
        <f t="shared" si="175"/>
        <v>8.9520505298375606E-3</v>
      </c>
      <c r="AQ162" s="11">
        <f t="shared" si="176"/>
        <v>8.1206393491461814E-3</v>
      </c>
      <c r="AR162" s="1">
        <f t="shared" si="180"/>
        <v>161675.04053156884</v>
      </c>
      <c r="AS162" s="1">
        <f t="shared" si="181"/>
        <v>62303.290222081669</v>
      </c>
      <c r="AT162" s="1">
        <f t="shared" si="182"/>
        <v>23689.871300924642</v>
      </c>
      <c r="AU162" s="1">
        <f t="shared" si="137"/>
        <v>32335.00810631377</v>
      </c>
      <c r="AV162" s="1">
        <f t="shared" si="138"/>
        <v>12460.658044416334</v>
      </c>
      <c r="AW162" s="1">
        <f t="shared" si="139"/>
        <v>4737.9742601849284</v>
      </c>
      <c r="AX162" s="2">
        <v>0</v>
      </c>
      <c r="AY162" s="2">
        <v>0</v>
      </c>
      <c r="AZ162" s="2">
        <v>0</v>
      </c>
      <c r="BA162" s="2">
        <f t="shared" si="185"/>
        <v>0</v>
      </c>
      <c r="BB162" s="2">
        <f t="shared" si="191"/>
        <v>0</v>
      </c>
      <c r="BC162" s="2">
        <f t="shared" si="186"/>
        <v>0</v>
      </c>
      <c r="BD162" s="2">
        <f t="shared" si="187"/>
        <v>0</v>
      </c>
      <c r="BE162" s="2">
        <f t="shared" si="188"/>
        <v>0</v>
      </c>
      <c r="BF162" s="2">
        <f t="shared" si="189"/>
        <v>0</v>
      </c>
      <c r="BG162" s="2">
        <f t="shared" si="190"/>
        <v>0</v>
      </c>
      <c r="BH162" s="2">
        <f t="shared" si="192"/>
        <v>0</v>
      </c>
      <c r="BI162" s="2">
        <f t="shared" si="193"/>
        <v>0</v>
      </c>
      <c r="BJ162" s="2">
        <f t="shared" si="194"/>
        <v>0</v>
      </c>
      <c r="BK162" s="11">
        <f t="shared" si="195"/>
        <v>3.2512168070368136E-2</v>
      </c>
      <c r="BL162" s="17">
        <f t="shared" si="183"/>
        <v>1.363273805220673E-2</v>
      </c>
      <c r="BM162" s="17">
        <f t="shared" si="184"/>
        <v>7.2423714265461665E-3</v>
      </c>
      <c r="BN162" s="12">
        <f>(BN$3*temperature!$I272+BN$4*temperature!$I272^2+BN$5*temperature!$I272^6)</f>
        <v>-21.923151944469353</v>
      </c>
      <c r="BO162" s="12">
        <f>(BO$3*temperature!$I272+BO$4*temperature!$I272^2+BO$5*temperature!$I272^6)</f>
        <v>-19.733029717921259</v>
      </c>
      <c r="BP162" s="12">
        <f>(BP$3*temperature!$I272+BP$4*temperature!$I272^2+BP$5*temperature!$I272^6)</f>
        <v>-17.747834526548612</v>
      </c>
      <c r="BQ162" s="12">
        <f>(BQ$3*temperature!$M272+BQ$4*temperature!$M272^2)</f>
        <v>-21.923175195139837</v>
      </c>
      <c r="BR162" s="12">
        <f>(BR$3*temperature!$M272+BR$4*temperature!$M272^2)</f>
        <v>-19.733048053314103</v>
      </c>
      <c r="BS162" s="12">
        <f>(BS$3*temperature!$M272+BS$4*temperature!$M272^2)</f>
        <v>-17.747849124192332</v>
      </c>
      <c r="BT162" s="18">
        <f>BQ162-BN162</f>
        <v>-2.3250670484031843E-5</v>
      </c>
      <c r="BU162" s="18">
        <f>BR162-BO162</f>
        <v>-1.8335392844903708E-5</v>
      </c>
      <c r="BV162" s="18">
        <f>BS162-BP162</f>
        <v>-1.459764371958272E-5</v>
      </c>
      <c r="BW162" s="18">
        <f>SUMPRODUCT(BT162:BV162,AR162:AT162)/100</f>
        <v>-5.2472246956575805E-2</v>
      </c>
      <c r="BX162" s="18">
        <f>BW162*BL162</f>
        <v>-7.1534039776969974E-4</v>
      </c>
      <c r="BY162" s="18">
        <f>BW162*BM162</f>
        <v>-3.8002350204497867E-4</v>
      </c>
    </row>
    <row r="163" spans="1:77">
      <c r="A163" s="2">
        <f t="shared" si="140"/>
        <v>2117</v>
      </c>
      <c r="B163" s="5">
        <f t="shared" si="141"/>
        <v>1165.0297787282659</v>
      </c>
      <c r="C163" s="5">
        <f t="shared" si="142"/>
        <v>2962.2866696689312</v>
      </c>
      <c r="D163" s="5">
        <f t="shared" si="143"/>
        <v>4364.2903816374119</v>
      </c>
      <c r="E163" s="15">
        <f t="shared" si="144"/>
        <v>1.6984537998117304E-5</v>
      </c>
      <c r="F163" s="15">
        <f t="shared" si="145"/>
        <v>3.3460678762650268E-5</v>
      </c>
      <c r="G163" s="15">
        <f t="shared" si="146"/>
        <v>6.8308785426057333E-5</v>
      </c>
      <c r="H163" s="5">
        <f t="shared" si="147"/>
        <v>161820.66307609147</v>
      </c>
      <c r="I163" s="5">
        <f t="shared" si="148"/>
        <v>62621.22938672547</v>
      </c>
      <c r="J163" s="5">
        <f t="shared" si="149"/>
        <v>23819.671426856996</v>
      </c>
      <c r="K163" s="5">
        <f t="shared" si="150"/>
        <v>138898.30631860174</v>
      </c>
      <c r="L163" s="5">
        <f t="shared" si="151"/>
        <v>21139.489985189077</v>
      </c>
      <c r="M163" s="5">
        <f t="shared" si="152"/>
        <v>5457.8566832026963</v>
      </c>
      <c r="N163" s="15">
        <f t="shared" si="153"/>
        <v>8.8371180568347363E-4</v>
      </c>
      <c r="O163" s="15">
        <f t="shared" si="154"/>
        <v>5.0694575645553464E-3</v>
      </c>
      <c r="P163" s="15">
        <f t="shared" si="155"/>
        <v>5.4104618221406664E-3</v>
      </c>
      <c r="Q163" s="5">
        <f t="shared" si="156"/>
        <v>7172.9526256525724</v>
      </c>
      <c r="R163" s="5">
        <f t="shared" si="157"/>
        <v>10113.840046765461</v>
      </c>
      <c r="S163" s="5">
        <f t="shared" si="158"/>
        <v>5491.2186261516335</v>
      </c>
      <c r="T163" s="5">
        <f t="shared" si="159"/>
        <v>44.326555640670556</v>
      </c>
      <c r="U163" s="5">
        <f t="shared" si="160"/>
        <v>161.50816816939411</v>
      </c>
      <c r="V163" s="5">
        <f t="shared" si="161"/>
        <v>230.53292918055163</v>
      </c>
      <c r="W163" s="15">
        <f t="shared" si="162"/>
        <v>-1.0734613539272964E-2</v>
      </c>
      <c r="X163" s="15">
        <f t="shared" si="163"/>
        <v>-1.217998157191269E-2</v>
      </c>
      <c r="Y163" s="15">
        <f t="shared" si="164"/>
        <v>-9.7425357312937999E-3</v>
      </c>
      <c r="Z163" s="5">
        <f t="shared" si="177"/>
        <v>10862.127023582445</v>
      </c>
      <c r="AA163" s="5">
        <f t="shared" si="178"/>
        <v>30235.658992244913</v>
      </c>
      <c r="AB163" s="5">
        <f t="shared" si="179"/>
        <v>36733.900535948698</v>
      </c>
      <c r="AC163" s="16">
        <f t="shared" si="165"/>
        <v>1.4994111165363995</v>
      </c>
      <c r="AD163" s="16">
        <f t="shared" si="166"/>
        <v>2.9681906175866004</v>
      </c>
      <c r="AE163" s="16">
        <f t="shared" si="167"/>
        <v>6.6606942823152622</v>
      </c>
      <c r="AF163" s="15">
        <f t="shared" si="168"/>
        <v>-4.0504037456468023E-3</v>
      </c>
      <c r="AG163" s="15">
        <f t="shared" si="169"/>
        <v>2.9673830763510267E-4</v>
      </c>
      <c r="AH163" s="15">
        <f t="shared" si="170"/>
        <v>9.7937136394747881E-3</v>
      </c>
      <c r="AI163" s="1">
        <f t="shared" si="134"/>
        <v>315516.11437079043</v>
      </c>
      <c r="AJ163" s="1">
        <f t="shared" si="135"/>
        <v>117409.69567784911</v>
      </c>
      <c r="AK163" s="1">
        <f t="shared" si="136"/>
        <v>44601.250060946455</v>
      </c>
      <c r="AL163" s="14">
        <f t="shared" si="171"/>
        <v>58.02802289883045</v>
      </c>
      <c r="AM163" s="14">
        <f t="shared" si="172"/>
        <v>12.616597812512683</v>
      </c>
      <c r="AN163" s="14">
        <f t="shared" si="173"/>
        <v>4.1685796921480671</v>
      </c>
      <c r="AO163" s="11">
        <f t="shared" si="174"/>
        <v>7.0352266199764464E-3</v>
      </c>
      <c r="AP163" s="11">
        <f t="shared" si="175"/>
        <v>8.8625300245391853E-3</v>
      </c>
      <c r="AQ163" s="11">
        <f t="shared" si="176"/>
        <v>8.0394329556547194E-3</v>
      </c>
      <c r="AR163" s="1">
        <f t="shared" si="180"/>
        <v>161820.66307609147</v>
      </c>
      <c r="AS163" s="1">
        <f t="shared" si="181"/>
        <v>62621.22938672547</v>
      </c>
      <c r="AT163" s="1">
        <f t="shared" si="182"/>
        <v>23819.671426856996</v>
      </c>
      <c r="AU163" s="1">
        <f t="shared" si="137"/>
        <v>32364.132615218296</v>
      </c>
      <c r="AV163" s="1">
        <f t="shared" si="138"/>
        <v>12524.245877345094</v>
      </c>
      <c r="AW163" s="1">
        <f t="shared" si="139"/>
        <v>4763.9342853713997</v>
      </c>
      <c r="AX163" s="2">
        <v>0</v>
      </c>
      <c r="AY163" s="2">
        <v>0</v>
      </c>
      <c r="AZ163" s="2">
        <v>0</v>
      </c>
      <c r="BA163" s="2">
        <f t="shared" si="185"/>
        <v>0</v>
      </c>
      <c r="BB163" s="2">
        <f t="shared" si="191"/>
        <v>0</v>
      </c>
      <c r="BC163" s="2">
        <f t="shared" si="186"/>
        <v>0</v>
      </c>
      <c r="BD163" s="2">
        <f t="shared" si="187"/>
        <v>0</v>
      </c>
      <c r="BE163" s="2">
        <f t="shared" si="188"/>
        <v>0</v>
      </c>
      <c r="BF163" s="2">
        <f t="shared" si="189"/>
        <v>0</v>
      </c>
      <c r="BG163" s="2">
        <f t="shared" si="190"/>
        <v>0</v>
      </c>
      <c r="BH163" s="2">
        <f t="shared" si="192"/>
        <v>0</v>
      </c>
      <c r="BI163" s="2">
        <f t="shared" si="193"/>
        <v>0</v>
      </c>
      <c r="BJ163" s="2">
        <f t="shared" si="194"/>
        <v>0</v>
      </c>
      <c r="BK163" s="11">
        <f t="shared" si="195"/>
        <v>3.2346568048758212E-2</v>
      </c>
      <c r="BL163" s="17">
        <f t="shared" si="183"/>
        <v>1.3203464785973958E-2</v>
      </c>
      <c r="BM163" s="17">
        <f t="shared" si="184"/>
        <v>6.8974965967106344E-3</v>
      </c>
      <c r="BN163" s="12">
        <f>(BN$3*temperature!$I273+BN$4*temperature!$I273^2+BN$5*temperature!$I273^6)</f>
        <v>-22.447904546746798</v>
      </c>
      <c r="BO163" s="12">
        <f>(BO$3*temperature!$I273+BO$4*temperature!$I273^2+BO$5*temperature!$I273^6)</f>
        <v>-20.146715271128855</v>
      </c>
      <c r="BP163" s="12">
        <f>(BP$3*temperature!$I273+BP$4*temperature!$I273^2+BP$5*temperature!$I273^6)</f>
        <v>-18.077078128414602</v>
      </c>
      <c r="BQ163" s="12">
        <f>(BQ$3*temperature!$M273+BQ$4*temperature!$M273^2)</f>
        <v>-22.447927848364742</v>
      </c>
      <c r="BR163" s="12">
        <f>(BR$3*temperature!$M273+BR$4*temperature!$M273^2)</f>
        <v>-20.146733634998014</v>
      </c>
      <c r="BS163" s="12">
        <f>(BS$3*temperature!$M273+BS$4*temperature!$M273^2)</f>
        <v>-18.077092738977264</v>
      </c>
      <c r="BT163" s="18">
        <f>BQ163-BN163</f>
        <v>-2.3301617943616293E-5</v>
      </c>
      <c r="BU163" s="18">
        <f>BR163-BO163</f>
        <v>-1.8363869159543356E-5</v>
      </c>
      <c r="BV163" s="18">
        <f>BS163-BP163</f>
        <v>-1.461056266194305E-5</v>
      </c>
      <c r="BW163" s="18">
        <f>SUMPRODUCT(BT163:BV163,AR163:AT163)/100</f>
        <v>-5.2686701314183057E-2</v>
      </c>
      <c r="BX163" s="18">
        <f>BW163*BL163</f>
        <v>-6.9564700549094383E-4</v>
      </c>
      <c r="BY163" s="18">
        <f>BW163*BM163</f>
        <v>-3.6340634300648735E-4</v>
      </c>
    </row>
    <row r="164" spans="1:77">
      <c r="A164" s="2">
        <f t="shared" si="140"/>
        <v>2118</v>
      </c>
      <c r="B164" s="5">
        <f t="shared" si="141"/>
        <v>1165.0485768461842</v>
      </c>
      <c r="C164" s="5">
        <f t="shared" si="142"/>
        <v>2962.3808337854553</v>
      </c>
      <c r="D164" s="5">
        <f t="shared" si="143"/>
        <v>4364.5735950438666</v>
      </c>
      <c r="E164" s="15">
        <f t="shared" si="144"/>
        <v>1.6135311098211439E-5</v>
      </c>
      <c r="F164" s="15">
        <f t="shared" si="145"/>
        <v>3.1787644824517755E-5</v>
      </c>
      <c r="G164" s="15">
        <f t="shared" si="146"/>
        <v>6.4893346154754468E-5</v>
      </c>
      <c r="H164" s="5">
        <f t="shared" si="147"/>
        <v>161937.92149054736</v>
      </c>
      <c r="I164" s="5">
        <f t="shared" si="148"/>
        <v>62930.317895035529</v>
      </c>
      <c r="J164" s="5">
        <f t="shared" si="149"/>
        <v>23946.879964426993</v>
      </c>
      <c r="K164" s="5">
        <f t="shared" si="150"/>
        <v>138996.71199025656</v>
      </c>
      <c r="L164" s="5">
        <f t="shared" si="151"/>
        <v>21243.155902619215</v>
      </c>
      <c r="M164" s="5">
        <f t="shared" si="152"/>
        <v>5486.6482241517369</v>
      </c>
      <c r="N164" s="15">
        <f t="shared" si="153"/>
        <v>7.0847279756680592E-4</v>
      </c>
      <c r="O164" s="15">
        <f t="shared" si="154"/>
        <v>4.90389869872776E-3</v>
      </c>
      <c r="P164" s="15">
        <f t="shared" si="155"/>
        <v>5.2752467901273636E-3</v>
      </c>
      <c r="Q164" s="5">
        <f t="shared" si="156"/>
        <v>7101.0956180244593</v>
      </c>
      <c r="R164" s="5">
        <f t="shared" si="157"/>
        <v>10039.965951591157</v>
      </c>
      <c r="S164" s="5">
        <f t="shared" si="158"/>
        <v>5466.7602820274869</v>
      </c>
      <c r="T164" s="5">
        <f t="shared" si="159"/>
        <v>43.850727196340877</v>
      </c>
      <c r="U164" s="5">
        <f t="shared" si="160"/>
        <v>159.54100165737751</v>
      </c>
      <c r="V164" s="5">
        <f t="shared" si="161"/>
        <v>228.28695388077028</v>
      </c>
      <c r="W164" s="15">
        <f t="shared" si="162"/>
        <v>-1.0734613539272964E-2</v>
      </c>
      <c r="X164" s="15">
        <f t="shared" si="163"/>
        <v>-1.217998157191269E-2</v>
      </c>
      <c r="Y164" s="15">
        <f t="shared" si="164"/>
        <v>-9.7425357312937999E-3</v>
      </c>
      <c r="Z164" s="5">
        <f t="shared" si="177"/>
        <v>10711.641983058827</v>
      </c>
      <c r="AA164" s="5">
        <f t="shared" si="178"/>
        <v>30028.713160752039</v>
      </c>
      <c r="AB164" s="5">
        <f t="shared" si="179"/>
        <v>36933.536799810216</v>
      </c>
      <c r="AC164" s="16">
        <f t="shared" si="165"/>
        <v>1.493337896133716</v>
      </c>
      <c r="AD164" s="16">
        <f t="shared" si="166"/>
        <v>2.9690713934472015</v>
      </c>
      <c r="AE164" s="16">
        <f t="shared" si="167"/>
        <v>6.7259272147563447</v>
      </c>
      <c r="AF164" s="15">
        <f t="shared" si="168"/>
        <v>-4.0504037456468023E-3</v>
      </c>
      <c r="AG164" s="15">
        <f t="shared" si="169"/>
        <v>2.9673830763510267E-4</v>
      </c>
      <c r="AH164" s="15">
        <f t="shared" si="170"/>
        <v>9.7937136394747881E-3</v>
      </c>
      <c r="AI164" s="1">
        <f t="shared" si="134"/>
        <v>316328.63554892968</v>
      </c>
      <c r="AJ164" s="1">
        <f t="shared" si="135"/>
        <v>118192.9719874093</v>
      </c>
      <c r="AK164" s="1">
        <f t="shared" si="136"/>
        <v>44905.059340223204</v>
      </c>
      <c r="AL164" s="14">
        <f t="shared" si="171"/>
        <v>58.432180787318877</v>
      </c>
      <c r="AM164" s="14">
        <f t="shared" si="172"/>
        <v>12.727294639664404</v>
      </c>
      <c r="AN164" s="14">
        <f t="shared" si="173"/>
        <v>4.2017575789338419</v>
      </c>
      <c r="AO164" s="11">
        <f t="shared" si="174"/>
        <v>6.9648743537766818E-3</v>
      </c>
      <c r="AP164" s="11">
        <f t="shared" si="175"/>
        <v>8.7739047242937941E-3</v>
      </c>
      <c r="AQ164" s="11">
        <f t="shared" si="176"/>
        <v>7.9590386260981714E-3</v>
      </c>
      <c r="AR164" s="1">
        <f t="shared" si="180"/>
        <v>161937.92149054736</v>
      </c>
      <c r="AS164" s="1">
        <f t="shared" si="181"/>
        <v>62930.317895035529</v>
      </c>
      <c r="AT164" s="1">
        <f t="shared" si="182"/>
        <v>23946.879964426993</v>
      </c>
      <c r="AU164" s="1">
        <f t="shared" si="137"/>
        <v>32387.584298109476</v>
      </c>
      <c r="AV164" s="1">
        <f t="shared" si="138"/>
        <v>12586.063579007106</v>
      </c>
      <c r="AW164" s="1">
        <f t="shared" si="139"/>
        <v>4789.3759928853988</v>
      </c>
      <c r="AX164" s="2">
        <v>0</v>
      </c>
      <c r="AY164" s="2">
        <v>0</v>
      </c>
      <c r="AZ164" s="2">
        <v>0</v>
      </c>
      <c r="BA164" s="2">
        <f t="shared" si="185"/>
        <v>0</v>
      </c>
      <c r="BB164" s="2">
        <f t="shared" si="191"/>
        <v>0</v>
      </c>
      <c r="BC164" s="2">
        <f t="shared" si="186"/>
        <v>0</v>
      </c>
      <c r="BD164" s="2">
        <f t="shared" si="187"/>
        <v>0</v>
      </c>
      <c r="BE164" s="2">
        <f t="shared" si="188"/>
        <v>0</v>
      </c>
      <c r="BF164" s="2">
        <f t="shared" si="189"/>
        <v>0</v>
      </c>
      <c r="BG164" s="2">
        <f t="shared" si="190"/>
        <v>0</v>
      </c>
      <c r="BH164" s="2">
        <f t="shared" si="192"/>
        <v>0</v>
      </c>
      <c r="BI164" s="2">
        <f t="shared" si="193"/>
        <v>0</v>
      </c>
      <c r="BJ164" s="2">
        <f t="shared" si="194"/>
        <v>0</v>
      </c>
      <c r="BK164" s="11">
        <f t="shared" si="195"/>
        <v>3.2182969977707393E-2</v>
      </c>
      <c r="BL164" s="17">
        <f t="shared" si="183"/>
        <v>1.2789759945567379E-2</v>
      </c>
      <c r="BM164" s="17">
        <f t="shared" si="184"/>
        <v>6.5690443778196519E-3</v>
      </c>
      <c r="BN164" s="12">
        <f>(BN$3*temperature!$I274+BN$4*temperature!$I274^2+BN$5*temperature!$I274^6)</f>
        <v>-22.974247914978207</v>
      </c>
      <c r="BO164" s="12">
        <f>(BO$3*temperature!$I274+BO$4*temperature!$I274^2+BO$5*temperature!$I274^6)</f>
        <v>-20.561394155660938</v>
      </c>
      <c r="BP164" s="12">
        <f>(BP$3*temperature!$I274+BP$4*temperature!$I274^2+BP$5*temperature!$I274^6)</f>
        <v>-18.406894909404695</v>
      </c>
      <c r="BQ164" s="12">
        <f>(BQ$3*temperature!$M274+BQ$4*temperature!$M274^2)</f>
        <v>-22.974271264325058</v>
      </c>
      <c r="BR164" s="12">
        <f>(BR$3*temperature!$M274+BR$4*temperature!$M274^2)</f>
        <v>-20.561412545733507</v>
      </c>
      <c r="BS164" s="12">
        <f>(BS$3*temperature!$M274+BS$4*temperature!$M274^2)</f>
        <v>-18.406909531297821</v>
      </c>
      <c r="BT164" s="18">
        <f>BQ164-BN164</f>
        <v>-2.3349346850665142E-5</v>
      </c>
      <c r="BU164" s="18">
        <f>BR164-BO164</f>
        <v>-1.8390072568763571E-5</v>
      </c>
      <c r="BV164" s="18">
        <f>BS164-BP164</f>
        <v>-1.4621893125621455E-5</v>
      </c>
      <c r="BW164" s="18">
        <f>SUMPRODUCT(BT164:BV164,AR164:AT164)/100</f>
        <v>-5.2885865295555723E-2</v>
      </c>
      <c r="BX164" s="18">
        <f>BW164*BL164</f>
        <v>-6.7639752164377052E-4</v>
      </c>
      <c r="BY164" s="18">
        <f>BW164*BM164</f>
        <v>-3.4740959608589778E-4</v>
      </c>
    </row>
    <row r="165" spans="1:77">
      <c r="A165" s="2">
        <f t="shared" si="140"/>
        <v>2119</v>
      </c>
      <c r="B165" s="5">
        <f t="shared" si="141"/>
        <v>1165.0664353463546</v>
      </c>
      <c r="C165" s="5">
        <f t="shared" si="142"/>
        <v>2962.4702925397455</v>
      </c>
      <c r="D165" s="5">
        <f t="shared" si="143"/>
        <v>4364.8426652397311</v>
      </c>
      <c r="E165" s="15">
        <f t="shared" si="144"/>
        <v>1.5328545543300865E-5</v>
      </c>
      <c r="F165" s="15">
        <f t="shared" si="145"/>
        <v>3.0198262583291866E-5</v>
      </c>
      <c r="G165" s="15">
        <f t="shared" si="146"/>
        <v>6.1648678847016743E-5</v>
      </c>
      <c r="H165" s="5">
        <f t="shared" si="147"/>
        <v>162027.0653843153</v>
      </c>
      <c r="I165" s="5">
        <f t="shared" si="148"/>
        <v>63230.552925650874</v>
      </c>
      <c r="J165" s="5">
        <f t="shared" si="149"/>
        <v>24071.500068844391</v>
      </c>
      <c r="K165" s="5">
        <f t="shared" si="150"/>
        <v>139071.09540594343</v>
      </c>
      <c r="L165" s="5">
        <f t="shared" si="151"/>
        <v>21343.860589887267</v>
      </c>
      <c r="M165" s="5">
        <f t="shared" si="152"/>
        <v>5514.8608815942989</v>
      </c>
      <c r="N165" s="15">
        <f t="shared" si="153"/>
        <v>5.3514514567853944E-4</v>
      </c>
      <c r="O165" s="15">
        <f t="shared" si="154"/>
        <v>4.7405709269230378E-3</v>
      </c>
      <c r="P165" s="15">
        <f t="shared" si="155"/>
        <v>5.142056915253379E-3</v>
      </c>
      <c r="Q165" s="5">
        <f t="shared" si="156"/>
        <v>7028.7351635583391</v>
      </c>
      <c r="R165" s="5">
        <f t="shared" si="157"/>
        <v>9964.9957301840968</v>
      </c>
      <c r="S165" s="5">
        <f t="shared" si="158"/>
        <v>5441.6721518729328</v>
      </c>
      <c r="T165" s="5">
        <f t="shared" si="159"/>
        <v>43.380006586472071</v>
      </c>
      <c r="U165" s="5">
        <f t="shared" si="160"/>
        <v>157.59779519722616</v>
      </c>
      <c r="V165" s="5">
        <f t="shared" si="161"/>
        <v>226.06286007559865</v>
      </c>
      <c r="W165" s="15">
        <f t="shared" si="162"/>
        <v>-1.0734613539272964E-2</v>
      </c>
      <c r="X165" s="15">
        <f t="shared" si="163"/>
        <v>-1.217998157191269E-2</v>
      </c>
      <c r="Y165" s="15">
        <f t="shared" si="164"/>
        <v>-9.7425357312937999E-3</v>
      </c>
      <c r="Z165" s="5">
        <f t="shared" si="177"/>
        <v>10561.383351489443</v>
      </c>
      <c r="AA165" s="5">
        <f t="shared" si="178"/>
        <v>29818.221281749513</v>
      </c>
      <c r="AB165" s="5">
        <f t="shared" si="179"/>
        <v>37129.137125270849</v>
      </c>
      <c r="AC165" s="16">
        <f t="shared" si="165"/>
        <v>1.4872892747256998</v>
      </c>
      <c r="AD165" s="16">
        <f t="shared" si="166"/>
        <v>2.9699524306677407</v>
      </c>
      <c r="AE165" s="16">
        <f t="shared" si="167"/>
        <v>6.7917990198576188</v>
      </c>
      <c r="AF165" s="15">
        <f t="shared" si="168"/>
        <v>-4.0504037456468023E-3</v>
      </c>
      <c r="AG165" s="15">
        <f t="shared" si="169"/>
        <v>2.9673830763510267E-4</v>
      </c>
      <c r="AH165" s="15">
        <f t="shared" si="170"/>
        <v>9.7937136394747881E-3</v>
      </c>
      <c r="AI165" s="1">
        <f t="shared" si="134"/>
        <v>317083.3562921462</v>
      </c>
      <c r="AJ165" s="1">
        <f t="shared" si="135"/>
        <v>118959.73836767548</v>
      </c>
      <c r="AK165" s="1">
        <f t="shared" si="136"/>
        <v>45203.929399086286</v>
      </c>
      <c r="AL165" s="14">
        <f t="shared" si="171"/>
        <v>58.835083856745705</v>
      </c>
      <c r="AM165" s="14">
        <f t="shared" si="172"/>
        <v>12.837846029525171</v>
      </c>
      <c r="AN165" s="14">
        <f t="shared" si="173"/>
        <v>4.234865110293395</v>
      </c>
      <c r="AO165" s="11">
        <f t="shared" si="174"/>
        <v>6.8952256102389146E-3</v>
      </c>
      <c r="AP165" s="11">
        <f t="shared" si="175"/>
        <v>8.6861656770508555E-3</v>
      </c>
      <c r="AQ165" s="11">
        <f t="shared" si="176"/>
        <v>7.879448239837189E-3</v>
      </c>
      <c r="AR165" s="1">
        <f t="shared" si="180"/>
        <v>162027.0653843153</v>
      </c>
      <c r="AS165" s="1">
        <f t="shared" si="181"/>
        <v>63230.552925650874</v>
      </c>
      <c r="AT165" s="1">
        <f t="shared" si="182"/>
        <v>24071.500068844391</v>
      </c>
      <c r="AU165" s="1">
        <f t="shared" si="137"/>
        <v>32405.41307686306</v>
      </c>
      <c r="AV165" s="1">
        <f t="shared" si="138"/>
        <v>12646.110585130176</v>
      </c>
      <c r="AW165" s="1">
        <f t="shared" si="139"/>
        <v>4814.3000137688787</v>
      </c>
      <c r="AX165" s="2">
        <v>0</v>
      </c>
      <c r="AY165" s="2">
        <v>0</v>
      </c>
      <c r="AZ165" s="2">
        <v>0</v>
      </c>
      <c r="BA165" s="2">
        <f t="shared" si="185"/>
        <v>0</v>
      </c>
      <c r="BB165" s="2">
        <f t="shared" si="191"/>
        <v>0</v>
      </c>
      <c r="BC165" s="2">
        <f t="shared" si="186"/>
        <v>0</v>
      </c>
      <c r="BD165" s="2">
        <f t="shared" si="187"/>
        <v>0</v>
      </c>
      <c r="BE165" s="2">
        <f t="shared" si="188"/>
        <v>0</v>
      </c>
      <c r="BF165" s="2">
        <f t="shared" si="189"/>
        <v>0</v>
      </c>
      <c r="BG165" s="2">
        <f t="shared" si="190"/>
        <v>0</v>
      </c>
      <c r="BH165" s="2">
        <f t="shared" si="192"/>
        <v>0</v>
      </c>
      <c r="BI165" s="2">
        <f t="shared" si="193"/>
        <v>0</v>
      </c>
      <c r="BJ165" s="2">
        <f t="shared" si="194"/>
        <v>0</v>
      </c>
      <c r="BK165" s="11">
        <f t="shared" si="195"/>
        <v>3.2021374790442286E-2</v>
      </c>
      <c r="BL165" s="17">
        <f t="shared" si="183"/>
        <v>1.2390981364324977E-2</v>
      </c>
      <c r="BM165" s="17">
        <f t="shared" si="184"/>
        <v>6.2562327407806205E-3</v>
      </c>
      <c r="BN165" s="12">
        <f>(BN$3*temperature!$I275+BN$4*temperature!$I275^2+BN$5*temperature!$I275^6)</f>
        <v>-23.50203777545773</v>
      </c>
      <c r="BO165" s="12">
        <f>(BO$3*temperature!$I275+BO$4*temperature!$I275^2+BO$5*temperature!$I275^6)</f>
        <v>-20.976958155930035</v>
      </c>
      <c r="BP165" s="12">
        <f>(BP$3*temperature!$I275+BP$4*temperature!$I275^2+BP$5*temperature!$I275^6)</f>
        <v>-18.737203346767373</v>
      </c>
      <c r="BQ165" s="12">
        <f>(BQ$3*temperature!$M275+BQ$4*temperature!$M275^2)</f>
        <v>-23.502061169410773</v>
      </c>
      <c r="BR165" s="12">
        <f>(BR$3*temperature!$M275+BR$4*temperature!$M275^2)</f>
        <v>-20.976976570004318</v>
      </c>
      <c r="BS165" s="12">
        <f>(BS$3*temperature!$M275+BS$4*temperature!$M275^2)</f>
        <v>-18.737217978455501</v>
      </c>
      <c r="BT165" s="18">
        <f>BQ165-BN165</f>
        <v>-2.3393953043182592E-5</v>
      </c>
      <c r="BU165" s="18">
        <f>BR165-BO165</f>
        <v>-1.8414074283157333E-5</v>
      </c>
      <c r="BV165" s="18">
        <f>BS165-BP165</f>
        <v>-1.4631688127764164E-5</v>
      </c>
      <c r="BW165" s="18">
        <f>SUMPRODUCT(BT165:BV165,AR165:AT165)/100</f>
        <v>-5.3069923396381793E-2</v>
      </c>
      <c r="BX165" s="18">
        <f>BW165*BL165</f>
        <v>-6.5758843181072093E-4</v>
      </c>
      <c r="BY165" s="18">
        <f>BW165*BM165</f>
        <v>-3.3201779230316322E-4</v>
      </c>
    </row>
    <row r="166" spans="1:77">
      <c r="A166" s="2">
        <f t="shared" si="140"/>
        <v>2120</v>
      </c>
      <c r="B166" s="5">
        <f t="shared" si="141"/>
        <v>1165.0834011815741</v>
      </c>
      <c r="C166" s="5">
        <f t="shared" si="142"/>
        <v>2962.5552809227452</v>
      </c>
      <c r="D166" s="5">
        <f t="shared" si="143"/>
        <v>4365.0982976842333</v>
      </c>
      <c r="E166" s="15">
        <f t="shared" si="144"/>
        <v>1.4562118266135821E-5</v>
      </c>
      <c r="F166" s="15">
        <f t="shared" si="145"/>
        <v>2.868834945412727E-5</v>
      </c>
      <c r="G166" s="15">
        <f t="shared" si="146"/>
        <v>5.8566244904665905E-5</v>
      </c>
      <c r="H166" s="5">
        <f t="shared" si="147"/>
        <v>162088.35918013728</v>
      </c>
      <c r="I166" s="5">
        <f t="shared" si="148"/>
        <v>63521.937442869028</v>
      </c>
      <c r="J166" s="5">
        <f t="shared" si="149"/>
        <v>24193.536344342661</v>
      </c>
      <c r="K166" s="5">
        <f t="shared" si="150"/>
        <v>139121.67919975059</v>
      </c>
      <c r="L166" s="5">
        <f t="shared" si="151"/>
        <v>21441.604094923048</v>
      </c>
      <c r="M166" s="5">
        <f t="shared" si="152"/>
        <v>5542.4951958533875</v>
      </c>
      <c r="N166" s="15">
        <f t="shared" si="153"/>
        <v>3.6372614783486412E-4</v>
      </c>
      <c r="O166" s="15">
        <f t="shared" si="154"/>
        <v>4.5794669911820574E-3</v>
      </c>
      <c r="P166" s="15">
        <f t="shared" si="155"/>
        <v>5.0108814804952218E-3</v>
      </c>
      <c r="Q166" s="5">
        <f t="shared" si="156"/>
        <v>6955.9147906389435</v>
      </c>
      <c r="R166" s="5">
        <f t="shared" si="157"/>
        <v>9888.984499570739</v>
      </c>
      <c r="S166" s="5">
        <f t="shared" si="158"/>
        <v>5415.9755601633542</v>
      </c>
      <c r="T166" s="5">
        <f t="shared" si="159"/>
        <v>42.914338980435176</v>
      </c>
      <c r="U166" s="5">
        <f t="shared" si="160"/>
        <v>155.67825695594988</v>
      </c>
      <c r="V166" s="5">
        <f t="shared" si="161"/>
        <v>223.86043458379365</v>
      </c>
      <c r="W166" s="15">
        <f t="shared" si="162"/>
        <v>-1.0734613539272964E-2</v>
      </c>
      <c r="X166" s="15">
        <f t="shared" si="163"/>
        <v>-1.217998157191269E-2</v>
      </c>
      <c r="Y166" s="15">
        <f t="shared" si="164"/>
        <v>-9.7425357312937999E-3</v>
      </c>
      <c r="Z166" s="5">
        <f t="shared" si="177"/>
        <v>10411.420465170861</v>
      </c>
      <c r="AA166" s="5">
        <f t="shared" si="178"/>
        <v>29604.345427818233</v>
      </c>
      <c r="AB166" s="5">
        <f t="shared" si="179"/>
        <v>37320.706938647607</v>
      </c>
      <c r="AC166" s="16">
        <f t="shared" si="165"/>
        <v>1.4812651526764906</v>
      </c>
      <c r="AD166" s="16">
        <f t="shared" si="166"/>
        <v>2.9708337293257738</v>
      </c>
      <c r="AE166" s="16">
        <f t="shared" si="167"/>
        <v>6.8583159545549695</v>
      </c>
      <c r="AF166" s="15">
        <f t="shared" si="168"/>
        <v>-4.0504037456468023E-3</v>
      </c>
      <c r="AG166" s="15">
        <f t="shared" si="169"/>
        <v>2.9673830763510267E-4</v>
      </c>
      <c r="AH166" s="15">
        <f t="shared" si="170"/>
        <v>9.7937136394747881E-3</v>
      </c>
      <c r="AI166" s="1">
        <f t="shared" si="134"/>
        <v>317780.43373979465</v>
      </c>
      <c r="AJ166" s="1">
        <f t="shared" si="135"/>
        <v>119709.87511603811</v>
      </c>
      <c r="AK166" s="1">
        <f t="shared" si="136"/>
        <v>45497.836472946539</v>
      </c>
      <c r="AL166" s="14">
        <f t="shared" si="171"/>
        <v>59.236708221965394</v>
      </c>
      <c r="AM166" s="14">
        <f t="shared" si="172"/>
        <v>12.948242570498605</v>
      </c>
      <c r="AN166" s="14">
        <f t="shared" si="173"/>
        <v>4.267899826728252</v>
      </c>
      <c r="AO166" s="11">
        <f t="shared" si="174"/>
        <v>6.8262733541365255E-3</v>
      </c>
      <c r="AP166" s="11">
        <f t="shared" si="175"/>
        <v>8.5993040202803472E-3</v>
      </c>
      <c r="AQ166" s="11">
        <f t="shared" si="176"/>
        <v>7.8006537574388168E-3</v>
      </c>
      <c r="AR166" s="1">
        <f t="shared" si="180"/>
        <v>162088.35918013728</v>
      </c>
      <c r="AS166" s="1">
        <f t="shared" si="181"/>
        <v>63521.937442869028</v>
      </c>
      <c r="AT166" s="1">
        <f t="shared" si="182"/>
        <v>24193.536344342661</v>
      </c>
      <c r="AU166" s="1">
        <f t="shared" si="137"/>
        <v>32417.671836027457</v>
      </c>
      <c r="AV166" s="1">
        <f t="shared" si="138"/>
        <v>12704.387488573806</v>
      </c>
      <c r="AW166" s="1">
        <f t="shared" si="139"/>
        <v>4838.7072688685321</v>
      </c>
      <c r="AX166" s="2">
        <v>0</v>
      </c>
      <c r="AY166" s="2">
        <v>0</v>
      </c>
      <c r="AZ166" s="2">
        <v>0</v>
      </c>
      <c r="BA166" s="2">
        <f t="shared" si="185"/>
        <v>0</v>
      </c>
      <c r="BB166" s="2">
        <f t="shared" si="191"/>
        <v>0</v>
      </c>
      <c r="BC166" s="2">
        <f t="shared" si="186"/>
        <v>0</v>
      </c>
      <c r="BD166" s="2">
        <f t="shared" si="187"/>
        <v>0</v>
      </c>
      <c r="BE166" s="2">
        <f t="shared" si="188"/>
        <v>0</v>
      </c>
      <c r="BF166" s="2">
        <f t="shared" si="189"/>
        <v>0</v>
      </c>
      <c r="BG166" s="2">
        <f t="shared" si="190"/>
        <v>0</v>
      </c>
      <c r="BH166" s="2">
        <f t="shared" si="192"/>
        <v>0</v>
      </c>
      <c r="BI166" s="2">
        <f t="shared" si="193"/>
        <v>0</v>
      </c>
      <c r="BJ166" s="2">
        <f t="shared" si="194"/>
        <v>0</v>
      </c>
      <c r="BK166" s="11">
        <f t="shared" si="195"/>
        <v>3.1861782538628897E-2</v>
      </c>
      <c r="BL166" s="17">
        <f t="shared" si="183"/>
        <v>1.2006516208873131E-2</v>
      </c>
      <c r="BM166" s="17">
        <f t="shared" si="184"/>
        <v>5.9583168959815433E-3</v>
      </c>
      <c r="BN166" s="12">
        <f>(BN$3*temperature!$I276+BN$4*temperature!$I276^2+BN$5*temperature!$I276^6)</f>
        <v>-24.03113159328662</v>
      </c>
      <c r="BO166" s="12">
        <f>(BO$3*temperature!$I276+BO$4*temperature!$I276^2+BO$5*temperature!$I276^6)</f>
        <v>-21.3933004496613</v>
      </c>
      <c r="BP166" s="12">
        <f>(BP$3*temperature!$I276+BP$4*temperature!$I276^2+BP$5*temperature!$I276^6)</f>
        <v>-19.067923045447369</v>
      </c>
      <c r="BQ166" s="12">
        <f>(BQ$3*temperature!$M276+BQ$4*temperature!$M276^2)</f>
        <v>-24.031155028817576</v>
      </c>
      <c r="BR166" s="12">
        <f>(BR$3*temperature!$M276+BR$4*temperature!$M276^2)</f>
        <v>-21.393318885605623</v>
      </c>
      <c r="BS166" s="12">
        <f>(BS$3*temperature!$M276+BS$4*temperature!$M276^2)</f>
        <v>-19.06793768544712</v>
      </c>
      <c r="BT166" s="18">
        <f>BQ166-BN166</f>
        <v>-2.3435530955850936E-5</v>
      </c>
      <c r="BU166" s="18">
        <f>BR166-BO166</f>
        <v>-1.8435944323158537E-5</v>
      </c>
      <c r="BV166" s="18">
        <f>BS166-BP166</f>
        <v>-1.4639999751153709E-5</v>
      </c>
      <c r="BW166" s="18">
        <f>SUMPRODUCT(BT166:BV166,AR166:AT166)/100</f>
        <v>-5.3239070272057903E-2</v>
      </c>
      <c r="BX166" s="18">
        <f>BW166*BL166</f>
        <v>-6.3921576016679881E-4</v>
      </c>
      <c r="BY166" s="18">
        <f>BW166*BM166</f>
        <v>-3.1721525192835131E-4</v>
      </c>
    </row>
    <row r="167" spans="1:77">
      <c r="A167" s="2">
        <f t="shared" si="140"/>
        <v>2121</v>
      </c>
      <c r="B167" s="5">
        <f t="shared" si="141"/>
        <v>1165.0995189597381</v>
      </c>
      <c r="C167" s="5">
        <f t="shared" si="142"/>
        <v>2962.6360222028625</v>
      </c>
      <c r="D167" s="5">
        <f t="shared" si="143"/>
        <v>4365.3411627293717</v>
      </c>
      <c r="E167" s="15">
        <f t="shared" si="144"/>
        <v>1.3834012352829029E-5</v>
      </c>
      <c r="F167" s="15">
        <f t="shared" si="145"/>
        <v>2.7253931981420906E-5</v>
      </c>
      <c r="G167" s="15">
        <f t="shared" si="146"/>
        <v>5.5637932659432604E-5</v>
      </c>
      <c r="H167" s="5">
        <f t="shared" si="147"/>
        <v>162122.08151097436</v>
      </c>
      <c r="I167" s="5">
        <f t="shared" si="148"/>
        <v>63804.480061785871</v>
      </c>
      <c r="J167" s="5">
        <f t="shared" si="149"/>
        <v>24312.99480447303</v>
      </c>
      <c r="K167" s="5">
        <f t="shared" si="150"/>
        <v>139148.6983495843</v>
      </c>
      <c r="L167" s="5">
        <f t="shared" si="151"/>
        <v>21536.388399930467</v>
      </c>
      <c r="M167" s="5">
        <f t="shared" si="152"/>
        <v>5569.5520460241996</v>
      </c>
      <c r="N167" s="15">
        <f t="shared" si="153"/>
        <v>1.9421236135963582E-4</v>
      </c>
      <c r="O167" s="15">
        <f t="shared" si="154"/>
        <v>4.4205790102178621E-3</v>
      </c>
      <c r="P167" s="15">
        <f t="shared" si="155"/>
        <v>4.8817092689688035E-3</v>
      </c>
      <c r="Q167" s="5">
        <f t="shared" si="156"/>
        <v>6882.6773702589016</v>
      </c>
      <c r="R167" s="5">
        <f t="shared" si="157"/>
        <v>9811.9868474975719</v>
      </c>
      <c r="S167" s="5">
        <f t="shared" si="158"/>
        <v>5389.6917124354932</v>
      </c>
      <c r="T167" s="5">
        <f t="shared" si="159"/>
        <v>42.453670136186844</v>
      </c>
      <c r="U167" s="5">
        <f t="shared" si="160"/>
        <v>153.78209865507893</v>
      </c>
      <c r="V167" s="5">
        <f t="shared" si="161"/>
        <v>221.67946630103808</v>
      </c>
      <c r="W167" s="15">
        <f t="shared" si="162"/>
        <v>-1.0734613539272964E-2</v>
      </c>
      <c r="X167" s="15">
        <f t="shared" si="163"/>
        <v>-1.217998157191269E-2</v>
      </c>
      <c r="Y167" s="15">
        <f t="shared" si="164"/>
        <v>-9.7425357312937999E-3</v>
      </c>
      <c r="Z167" s="5">
        <f t="shared" si="177"/>
        <v>10261.820629898644</v>
      </c>
      <c r="AA167" s="5">
        <f t="shared" si="178"/>
        <v>29387.246434991786</v>
      </c>
      <c r="AB167" s="5">
        <f t="shared" si="179"/>
        <v>37508.253911826898</v>
      </c>
      <c r="AC167" s="16">
        <f t="shared" si="165"/>
        <v>1.4752654307537936</v>
      </c>
      <c r="AD167" s="16">
        <f t="shared" si="166"/>
        <v>2.9717152894988792</v>
      </c>
      <c r="AE167" s="16">
        <f t="shared" si="167"/>
        <v>6.9254843370629224</v>
      </c>
      <c r="AF167" s="15">
        <f t="shared" si="168"/>
        <v>-4.0504037456468023E-3</v>
      </c>
      <c r="AG167" s="15">
        <f t="shared" si="169"/>
        <v>2.9673830763510267E-4</v>
      </c>
      <c r="AH167" s="15">
        <f t="shared" si="170"/>
        <v>9.7937136394747881E-3</v>
      </c>
      <c r="AI167" s="1">
        <f t="shared" si="134"/>
        <v>318420.06220184267</v>
      </c>
      <c r="AJ167" s="1">
        <f t="shared" si="135"/>
        <v>120443.27509300811</v>
      </c>
      <c r="AK167" s="1">
        <f t="shared" si="136"/>
        <v>45786.760094520418</v>
      </c>
      <c r="AL167" s="14">
        <f t="shared" si="171"/>
        <v>59.637030525258531</v>
      </c>
      <c r="AM167" s="14">
        <f t="shared" si="172"/>
        <v>13.058474986146738</v>
      </c>
      <c r="AN167" s="14">
        <f t="shared" si="173"/>
        <v>4.3008593114597948</v>
      </c>
      <c r="AO167" s="11">
        <f t="shared" si="174"/>
        <v>6.7580106205951604E-3</v>
      </c>
      <c r="AP167" s="11">
        <f t="shared" si="175"/>
        <v>8.5133109800775431E-3</v>
      </c>
      <c r="AQ167" s="11">
        <f t="shared" si="176"/>
        <v>7.7226472198644288E-3</v>
      </c>
      <c r="AR167" s="1">
        <f t="shared" si="180"/>
        <v>162122.08151097436</v>
      </c>
      <c r="AS167" s="1">
        <f t="shared" si="181"/>
        <v>63804.480061785871</v>
      </c>
      <c r="AT167" s="1">
        <f t="shared" si="182"/>
        <v>24312.99480447303</v>
      </c>
      <c r="AU167" s="1">
        <f t="shared" si="137"/>
        <v>32424.416302194873</v>
      </c>
      <c r="AV167" s="1">
        <f t="shared" si="138"/>
        <v>12760.896012357174</v>
      </c>
      <c r="AW167" s="1">
        <f t="shared" si="139"/>
        <v>4862.5989608946065</v>
      </c>
      <c r="AX167" s="2">
        <v>0</v>
      </c>
      <c r="AY167" s="2">
        <v>0</v>
      </c>
      <c r="AZ167" s="2">
        <v>0</v>
      </c>
      <c r="BA167" s="2">
        <f t="shared" si="185"/>
        <v>0</v>
      </c>
      <c r="BB167" s="2">
        <f t="shared" si="191"/>
        <v>0</v>
      </c>
      <c r="BC167" s="2">
        <f t="shared" si="186"/>
        <v>0</v>
      </c>
      <c r="BD167" s="2">
        <f t="shared" si="187"/>
        <v>0</v>
      </c>
      <c r="BE167" s="2">
        <f t="shared" si="188"/>
        <v>0</v>
      </c>
      <c r="BF167" s="2">
        <f t="shared" si="189"/>
        <v>0</v>
      </c>
      <c r="BG167" s="2">
        <f t="shared" si="190"/>
        <v>0</v>
      </c>
      <c r="BH167" s="2">
        <f t="shared" si="192"/>
        <v>0</v>
      </c>
      <c r="BI167" s="2">
        <f t="shared" si="193"/>
        <v>0</v>
      </c>
      <c r="BJ167" s="2">
        <f t="shared" si="194"/>
        <v>0</v>
      </c>
      <c r="BK167" s="11">
        <f t="shared" si="195"/>
        <v>3.1704192413980453E-2</v>
      </c>
      <c r="BL167" s="17">
        <f t="shared" si="183"/>
        <v>1.1635779531764617E-2</v>
      </c>
      <c r="BM167" s="17">
        <f t="shared" si="184"/>
        <v>5.6745875199824217E-3</v>
      </c>
      <c r="BN167" s="12">
        <f>(BN$3*temperature!$I277+BN$4*temperature!$I277^2+BN$5*temperature!$I277^6)</f>
        <v>-24.561388662518379</v>
      </c>
      <c r="BO167" s="12">
        <f>(BO$3*temperature!$I277+BO$4*temperature!$I277^2+BO$5*temperature!$I277^6)</f>
        <v>-21.810315672523409</v>
      </c>
      <c r="BP167" s="12">
        <f>(BP$3*temperature!$I277+BP$4*temperature!$I277^2+BP$5*temperature!$I277^6)</f>
        <v>-19.398974784159414</v>
      </c>
      <c r="BQ167" s="12">
        <f>(BQ$3*temperature!$M277+BQ$4*temperature!$M277^2)</f>
        <v>-24.561412136691867</v>
      </c>
      <c r="BR167" s="12">
        <f>(BR$3*temperature!$M277+BR$4*temperature!$M277^2)</f>
        <v>-21.810334128274924</v>
      </c>
      <c r="BS167" s="12">
        <f>(BS$3*temperature!$M277+BS$4*temperature!$M277^2)</f>
        <v>-19.398989431038466</v>
      </c>
      <c r="BT167" s="18">
        <f>BQ167-BN167</f>
        <v>-2.3474173488580163E-5</v>
      </c>
      <c r="BU167" s="18">
        <f>BR167-BO167</f>
        <v>-1.8455751515489283E-5</v>
      </c>
      <c r="BV167" s="18">
        <f>BS167-BP167</f>
        <v>-1.4646879051838368E-5</v>
      </c>
      <c r="BW167" s="18">
        <f>SUMPRODUCT(BT167:BV167,AR167:AT167)/100</f>
        <v>-5.3393509916027482E-2</v>
      </c>
      <c r="BX167" s="18">
        <f>BW167*BL167</f>
        <v>-6.2127510980998371E-4</v>
      </c>
      <c r="BY167" s="18">
        <f>BW167*BM167</f>
        <v>-3.0298614501754722E-4</v>
      </c>
    </row>
    <row r="168" spans="1:77">
      <c r="A168" s="2">
        <f t="shared" si="140"/>
        <v>2122</v>
      </c>
      <c r="B168" s="5">
        <f t="shared" si="141"/>
        <v>1165.1148310608187</v>
      </c>
      <c r="C168" s="5">
        <f t="shared" si="142"/>
        <v>2962.7127285094657</v>
      </c>
      <c r="D168" s="5">
        <f t="shared" si="143"/>
        <v>4365.5718973591365</v>
      </c>
      <c r="E168" s="15">
        <f t="shared" si="144"/>
        <v>1.3142311735187577E-5</v>
      </c>
      <c r="F168" s="15">
        <f t="shared" si="145"/>
        <v>2.5891235382349859E-5</v>
      </c>
      <c r="G168" s="15">
        <f t="shared" si="146"/>
        <v>5.2856036026460972E-5</v>
      </c>
      <c r="H168" s="5">
        <f t="shared" si="147"/>
        <v>162128.52461180452</v>
      </c>
      <c r="I168" s="5">
        <f t="shared" si="148"/>
        <v>64078.194908731828</v>
      </c>
      <c r="J168" s="5">
        <f t="shared" si="149"/>
        <v>24429.882831515832</v>
      </c>
      <c r="K168" s="5">
        <f t="shared" si="150"/>
        <v>139152.39965161978</v>
      </c>
      <c r="L168" s="5">
        <f t="shared" si="151"/>
        <v>21628.217373936699</v>
      </c>
      <c r="M168" s="5">
        <f t="shared" si="152"/>
        <v>5596.032640372774</v>
      </c>
      <c r="N168" s="15">
        <f t="shared" si="153"/>
        <v>2.6599616664624293E-5</v>
      </c>
      <c r="O168" s="15">
        <f t="shared" si="154"/>
        <v>4.2638984912868327E-3</v>
      </c>
      <c r="P168" s="15">
        <f t="shared" si="155"/>
        <v>4.7545285742462973E-3</v>
      </c>
      <c r="Q168" s="5">
        <f t="shared" si="156"/>
        <v>6809.0650855769491</v>
      </c>
      <c r="R168" s="5">
        <f t="shared" si="157"/>
        <v>9734.0567869202823</v>
      </c>
      <c r="S168" s="5">
        <f t="shared" si="158"/>
        <v>5362.8416783743141</v>
      </c>
      <c r="T168" s="5">
        <f t="shared" si="159"/>
        <v>41.997946393951104</v>
      </c>
      <c r="U168" s="5">
        <f t="shared" si="160"/>
        <v>151.90903552737001</v>
      </c>
      <c r="V168" s="5">
        <f t="shared" si="161"/>
        <v>219.51974617970606</v>
      </c>
      <c r="W168" s="15">
        <f t="shared" si="162"/>
        <v>-1.0734613539272964E-2</v>
      </c>
      <c r="X168" s="15">
        <f t="shared" si="163"/>
        <v>-1.217998157191269E-2</v>
      </c>
      <c r="Y168" s="15">
        <f t="shared" si="164"/>
        <v>-9.7425357312937999E-3</v>
      </c>
      <c r="Z168" s="5">
        <f t="shared" si="177"/>
        <v>10112.649103050264</v>
      </c>
      <c r="AA168" s="5">
        <f t="shared" si="178"/>
        <v>29167.083758638102</v>
      </c>
      <c r="AB168" s="5">
        <f t="shared" si="179"/>
        <v>37691.78790021257</v>
      </c>
      <c r="AC168" s="16">
        <f t="shared" si="165"/>
        <v>1.4692900101272452</v>
      </c>
      <c r="AD168" s="16">
        <f t="shared" si="166"/>
        <v>2.9725971112646583</v>
      </c>
      <c r="AE168" s="16">
        <f t="shared" si="167"/>
        <v>6.9933105474747848</v>
      </c>
      <c r="AF168" s="15">
        <f t="shared" si="168"/>
        <v>-4.0504037456468023E-3</v>
      </c>
      <c r="AG168" s="15">
        <f t="shared" si="169"/>
        <v>2.9673830763510267E-4</v>
      </c>
      <c r="AH168" s="15">
        <f t="shared" si="170"/>
        <v>9.7937136394747881E-3</v>
      </c>
      <c r="AI168" s="1">
        <f t="shared" si="134"/>
        <v>319002.47228385328</v>
      </c>
      <c r="AJ168" s="1">
        <f t="shared" si="135"/>
        <v>121159.84359606447</v>
      </c>
      <c r="AK168" s="1">
        <f t="shared" si="136"/>
        <v>46070.683045962978</v>
      </c>
      <c r="AL168" s="14">
        <f t="shared" si="171"/>
        <v>60.036027934072273</v>
      </c>
      <c r="AM168" s="14">
        <f t="shared" si="172"/>
        <v>13.168534136044544</v>
      </c>
      <c r="AN168" s="14">
        <f t="shared" si="173"/>
        <v>4.3337411904724208</v>
      </c>
      <c r="AO168" s="11">
        <f t="shared" si="174"/>
        <v>6.690430514389209E-3</v>
      </c>
      <c r="AP168" s="11">
        <f t="shared" si="175"/>
        <v>8.4281778702767676E-3</v>
      </c>
      <c r="AQ168" s="11">
        <f t="shared" si="176"/>
        <v>7.6454207476657843E-3</v>
      </c>
      <c r="AR168" s="1">
        <f t="shared" si="180"/>
        <v>162128.52461180452</v>
      </c>
      <c r="AS168" s="1">
        <f t="shared" si="181"/>
        <v>64078.194908731828</v>
      </c>
      <c r="AT168" s="1">
        <f t="shared" si="182"/>
        <v>24429.882831515832</v>
      </c>
      <c r="AU168" s="1">
        <f t="shared" si="137"/>
        <v>32425.704922360906</v>
      </c>
      <c r="AV168" s="1">
        <f t="shared" si="138"/>
        <v>12815.638981746366</v>
      </c>
      <c r="AW168" s="1">
        <f t="shared" si="139"/>
        <v>4885.9765663031667</v>
      </c>
      <c r="AX168" s="2">
        <v>0</v>
      </c>
      <c r="AY168" s="2">
        <v>0</v>
      </c>
      <c r="AZ168" s="2">
        <v>0</v>
      </c>
      <c r="BA168" s="2">
        <f t="shared" si="185"/>
        <v>0</v>
      </c>
      <c r="BB168" s="2">
        <f t="shared" si="191"/>
        <v>0</v>
      </c>
      <c r="BC168" s="2">
        <f t="shared" si="186"/>
        <v>0</v>
      </c>
      <c r="BD168" s="2">
        <f t="shared" si="187"/>
        <v>0</v>
      </c>
      <c r="BE168" s="2">
        <f t="shared" si="188"/>
        <v>0</v>
      </c>
      <c r="BF168" s="2">
        <f t="shared" si="189"/>
        <v>0</v>
      </c>
      <c r="BG168" s="2">
        <f t="shared" si="190"/>
        <v>0</v>
      </c>
      <c r="BH168" s="2">
        <f t="shared" si="192"/>
        <v>0</v>
      </c>
      <c r="BI168" s="2">
        <f t="shared" si="193"/>
        <v>0</v>
      </c>
      <c r="BJ168" s="2">
        <f t="shared" si="194"/>
        <v>0</v>
      </c>
      <c r="BK168" s="11">
        <f t="shared" si="195"/>
        <v>3.1548602769639195E-2</v>
      </c>
      <c r="BL168" s="17">
        <f t="shared" si="183"/>
        <v>1.1278212899900341E-2</v>
      </c>
      <c r="BM168" s="17">
        <f t="shared" si="184"/>
        <v>5.4043690666499252E-3</v>
      </c>
      <c r="BN168" s="12">
        <f>(BN$3*temperature!$I278+BN$4*temperature!$I278^2+BN$5*temperature!$I278^6)</f>
        <v>-25.092670191224229</v>
      </c>
      <c r="BO168" s="12">
        <f>(BO$3*temperature!$I278+BO$4*temperature!$I278^2+BO$5*temperature!$I278^6)</f>
        <v>-22.227899978980265</v>
      </c>
      <c r="BP168" s="12">
        <f>(BP$3*temperature!$I278+BP$4*temperature!$I278^2+BP$5*temperature!$I278^6)</f>
        <v>-19.730280558641851</v>
      </c>
      <c r="BQ168" s="12">
        <f>(BQ$3*temperature!$M278+BQ$4*temperature!$M278^2)</f>
        <v>-25.092693701196268</v>
      </c>
      <c r="BR168" s="12">
        <f>(BR$3*temperature!$M278+BR$4*temperature!$M278^2)</f>
        <v>-22.227918452543712</v>
      </c>
      <c r="BS168" s="12">
        <f>(BS$3*temperature!$M278+BS$4*temperature!$M278^2)</f>
        <v>-19.730295211017975</v>
      </c>
      <c r="BT168" s="18">
        <f>BQ168-BN168</f>
        <v>-2.3509972038482374E-5</v>
      </c>
      <c r="BU168" s="18">
        <f>BR168-BO168</f>
        <v>-1.8473563446974595E-5</v>
      </c>
      <c r="BV168" s="18">
        <f>BS168-BP168</f>
        <v>-1.4652376123081012E-5</v>
      </c>
      <c r="BW168" s="18">
        <f>SUMPRODUCT(BT168:BV168,AR168:AT168)/100</f>
        <v>-5.3533455113681565E-2</v>
      </c>
      <c r="BX168" s="18">
        <f>BW168*BL168</f>
        <v>-6.0376170403935933E-4</v>
      </c>
      <c r="BY168" s="18">
        <f>BW168*BM168</f>
        <v>-2.893145488472729E-4</v>
      </c>
    </row>
    <row r="169" spans="1:77">
      <c r="A169" s="2">
        <f t="shared" si="140"/>
        <v>2123</v>
      </c>
      <c r="B169" s="5">
        <f t="shared" si="141"/>
        <v>1165.12937774802</v>
      </c>
      <c r="C169" s="5">
        <f t="shared" si="142"/>
        <v>2962.7856013874584</v>
      </c>
      <c r="D169" s="5">
        <f t="shared" si="143"/>
        <v>4365.791106843345</v>
      </c>
      <c r="E169" s="15">
        <f t="shared" si="144"/>
        <v>1.2485196148428198E-5</v>
      </c>
      <c r="F169" s="15">
        <f t="shared" si="145"/>
        <v>2.4596673613232366E-5</v>
      </c>
      <c r="G169" s="15">
        <f t="shared" si="146"/>
        <v>5.0213234225137924E-5</v>
      </c>
      <c r="H169" s="5">
        <f t="shared" si="147"/>
        <v>162107.99370769085</v>
      </c>
      <c r="I169" s="5">
        <f t="shared" si="148"/>
        <v>64343.101477418546</v>
      </c>
      <c r="J169" s="5">
        <f t="shared" si="149"/>
        <v>24544.209135111032</v>
      </c>
      <c r="K169" s="5">
        <f t="shared" si="150"/>
        <v>139133.04119154191</v>
      </c>
      <c r="L169" s="5">
        <f t="shared" si="151"/>
        <v>21717.096723869246</v>
      </c>
      <c r="M169" s="5">
        <f t="shared" si="152"/>
        <v>5621.9385065488286</v>
      </c>
      <c r="N169" s="15">
        <f t="shared" si="153"/>
        <v>-1.3911696906654392E-4</v>
      </c>
      <c r="O169" s="15">
        <f t="shared" si="154"/>
        <v>4.1094163423589514E-3</v>
      </c>
      <c r="P169" s="15">
        <f t="shared" si="155"/>
        <v>4.6293272110593531E-3</v>
      </c>
      <c r="Q169" s="5">
        <f t="shared" si="156"/>
        <v>6735.1194034920345</v>
      </c>
      <c r="R169" s="5">
        <f t="shared" si="157"/>
        <v>9655.2477128087921</v>
      </c>
      <c r="S169" s="5">
        <f t="shared" si="158"/>
        <v>5335.4463755870456</v>
      </c>
      <c r="T169" s="5">
        <f t="shared" si="159"/>
        <v>41.547114669968934</v>
      </c>
      <c r="U169" s="5">
        <f t="shared" si="160"/>
        <v>150.05878627403962</v>
      </c>
      <c r="V169" s="5">
        <f t="shared" si="161"/>
        <v>217.38106720882573</v>
      </c>
      <c r="W169" s="15">
        <f t="shared" si="162"/>
        <v>-1.0734613539272964E-2</v>
      </c>
      <c r="X169" s="15">
        <f t="shared" si="163"/>
        <v>-1.217998157191269E-2</v>
      </c>
      <c r="Y169" s="15">
        <f t="shared" si="164"/>
        <v>-9.7425357312937999E-3</v>
      </c>
      <c r="Z169" s="5">
        <f t="shared" si="177"/>
        <v>9963.9690794750077</v>
      </c>
      <c r="AA169" s="5">
        <f t="shared" si="178"/>
        <v>28944.015335942957</v>
      </c>
      <c r="AB169" s="5">
        <f t="shared" si="179"/>
        <v>37871.320879322106</v>
      </c>
      <c r="AC169" s="16">
        <f t="shared" si="165"/>
        <v>1.4633387923667844</v>
      </c>
      <c r="AD169" s="16">
        <f t="shared" si="166"/>
        <v>2.9734791947007362</v>
      </c>
      <c r="AE169" s="16">
        <f t="shared" si="167"/>
        <v>7.0618010283686719</v>
      </c>
      <c r="AF169" s="15">
        <f t="shared" si="168"/>
        <v>-4.0504037456468023E-3</v>
      </c>
      <c r="AG169" s="15">
        <f t="shared" si="169"/>
        <v>2.9673830763510267E-4</v>
      </c>
      <c r="AH169" s="15">
        <f t="shared" si="170"/>
        <v>9.7937136394747881E-3</v>
      </c>
      <c r="AI169" s="1">
        <f t="shared" si="134"/>
        <v>319527.92997782887</v>
      </c>
      <c r="AJ169" s="1">
        <f t="shared" si="135"/>
        <v>121859.49821820439</v>
      </c>
      <c r="AK169" s="1">
        <f t="shared" si="136"/>
        <v>46349.591307669849</v>
      </c>
      <c r="AL169" s="14">
        <f t="shared" si="171"/>
        <v>60.433678138592583</v>
      </c>
      <c r="AM169" s="14">
        <f t="shared" si="172"/>
        <v>13.278411016554045</v>
      </c>
      <c r="AN169" s="14">
        <f t="shared" si="173"/>
        <v>4.3665431325369468</v>
      </c>
      <c r="AO169" s="11">
        <f t="shared" si="174"/>
        <v>6.6235262092453166E-3</v>
      </c>
      <c r="AP169" s="11">
        <f t="shared" si="175"/>
        <v>8.3438960915740001E-3</v>
      </c>
      <c r="AQ169" s="11">
        <f t="shared" si="176"/>
        <v>7.5689665401891268E-3</v>
      </c>
      <c r="AR169" s="1">
        <f t="shared" si="180"/>
        <v>162107.99370769085</v>
      </c>
      <c r="AS169" s="1">
        <f t="shared" si="181"/>
        <v>64343.101477418546</v>
      </c>
      <c r="AT169" s="1">
        <f t="shared" si="182"/>
        <v>24544.209135111032</v>
      </c>
      <c r="AU169" s="1">
        <f t="shared" si="137"/>
        <v>32421.598741538171</v>
      </c>
      <c r="AV169" s="1">
        <f t="shared" si="138"/>
        <v>12868.62029548371</v>
      </c>
      <c r="AW169" s="1">
        <f t="shared" si="139"/>
        <v>4908.8418270222064</v>
      </c>
      <c r="AX169" s="2">
        <v>0</v>
      </c>
      <c r="AY169" s="2">
        <v>0</v>
      </c>
      <c r="AZ169" s="2">
        <v>0</v>
      </c>
      <c r="BA169" s="2">
        <f t="shared" si="185"/>
        <v>0</v>
      </c>
      <c r="BB169" s="2">
        <f t="shared" si="191"/>
        <v>0</v>
      </c>
      <c r="BC169" s="2">
        <f t="shared" si="186"/>
        <v>0</v>
      </c>
      <c r="BD169" s="2">
        <f t="shared" si="187"/>
        <v>0</v>
      </c>
      <c r="BE169" s="2">
        <f t="shared" si="188"/>
        <v>0</v>
      </c>
      <c r="BF169" s="2">
        <f t="shared" si="189"/>
        <v>0</v>
      </c>
      <c r="BG169" s="2">
        <f t="shared" si="190"/>
        <v>0</v>
      </c>
      <c r="BH169" s="2">
        <f t="shared" si="192"/>
        <v>0</v>
      </c>
      <c r="BI169" s="2">
        <f t="shared" si="193"/>
        <v>0</v>
      </c>
      <c r="BJ169" s="2">
        <f t="shared" si="194"/>
        <v>0</v>
      </c>
      <c r="BK169" s="11">
        <f t="shared" si="195"/>
        <v>3.1395011141319679E-2</v>
      </c>
      <c r="BL169" s="17">
        <f t="shared" si="183"/>
        <v>1.0933283094581381E-2</v>
      </c>
      <c r="BM169" s="17">
        <f t="shared" si="184"/>
        <v>5.1470181587142142E-3</v>
      </c>
      <c r="BN169" s="12">
        <f>(BN$3*temperature!$I279+BN$4*temperature!$I279^2+BN$5*temperature!$I279^6)</f>
        <v>-25.624839381525486</v>
      </c>
      <c r="BO169" s="12">
        <f>(BO$3*temperature!$I279+BO$4*temperature!$I279^2+BO$5*temperature!$I279^6)</f>
        <v>-22.645951099400712</v>
      </c>
      <c r="BP169" s="12">
        <f>(BP$3*temperature!$I279+BP$4*temperature!$I279^2+BP$5*temperature!$I279^6)</f>
        <v>-20.061763622120427</v>
      </c>
      <c r="BQ169" s="12">
        <f>(BQ$3*temperature!$M279+BQ$4*temperature!$M279^2)</f>
        <v>-25.624862924541851</v>
      </c>
      <c r="BR169" s="12">
        <f>(BR$3*temperature!$M279+BR$4*temperature!$M279^2)</f>
        <v>-22.645969588847137</v>
      </c>
      <c r="BS169" s="12">
        <f>(BS$3*temperature!$M279+BS$4*temperature!$M279^2)</f>
        <v>-20.061778278660434</v>
      </c>
      <c r="BT169" s="18">
        <f>BQ169-BN169</f>
        <v>-2.3543016364868663E-5</v>
      </c>
      <c r="BU169" s="18">
        <f>BR169-BO169</f>
        <v>-1.8489446425462575E-5</v>
      </c>
      <c r="BV169" s="18">
        <f>BS169-BP169</f>
        <v>-1.4656540006541263E-5</v>
      </c>
      <c r="BW169" s="18">
        <f>SUMPRODUCT(BT169:BV169,AR169:AT169)/100</f>
        <v>-5.3659126594686947E-2</v>
      </c>
      <c r="BX169" s="18">
        <f>BW169*BL169</f>
        <v>-5.8667042166769302E-4</v>
      </c>
      <c r="BY169" s="18">
        <f>BW169*BM169</f>
        <v>-2.7618449896359853E-4</v>
      </c>
    </row>
    <row r="170" spans="1:77">
      <c r="A170" s="2">
        <f t="shared" si="140"/>
        <v>2124</v>
      </c>
      <c r="B170" s="5">
        <f t="shared" si="141"/>
        <v>1165.1431972733985</v>
      </c>
      <c r="C170" s="5">
        <f t="shared" si="142"/>
        <v>2962.8548323243604</v>
      </c>
      <c r="D170" s="5">
        <f t="shared" si="143"/>
        <v>4365.9993663101995</v>
      </c>
      <c r="E170" s="15">
        <f t="shared" si="144"/>
        <v>1.1860936341006788E-5</v>
      </c>
      <c r="F170" s="15">
        <f t="shared" si="145"/>
        <v>2.3366839932570747E-5</v>
      </c>
      <c r="G170" s="15">
        <f t="shared" si="146"/>
        <v>4.7702572513881028E-5</v>
      </c>
      <c r="H170" s="5">
        <f t="shared" si="147"/>
        <v>162060.80639941138</v>
      </c>
      <c r="I170" s="5">
        <f t="shared" si="148"/>
        <v>64599.224481202611</v>
      </c>
      <c r="J170" s="5">
        <f t="shared" si="149"/>
        <v>24655.983710208468</v>
      </c>
      <c r="K170" s="5">
        <f t="shared" si="150"/>
        <v>139090.89181369019</v>
      </c>
      <c r="L170" s="5">
        <f t="shared" si="151"/>
        <v>21803.033944300438</v>
      </c>
      <c r="M170" s="5">
        <f t="shared" si="152"/>
        <v>5647.2714816369235</v>
      </c>
      <c r="N170" s="15">
        <f t="shared" si="153"/>
        <v>-3.0294297810751214E-4</v>
      </c>
      <c r="O170" s="15">
        <f t="shared" si="154"/>
        <v>3.9571228845123319E-3</v>
      </c>
      <c r="P170" s="15">
        <f t="shared" si="155"/>
        <v>4.5060925263742391E-3</v>
      </c>
      <c r="Q170" s="5">
        <f t="shared" si="156"/>
        <v>6660.8810482189938</v>
      </c>
      <c r="R170" s="5">
        <f t="shared" si="157"/>
        <v>9575.6123612711926</v>
      </c>
      <c r="S170" s="5">
        <f t="shared" si="158"/>
        <v>5307.5265540712571</v>
      </c>
      <c r="T170" s="5">
        <f t="shared" si="159"/>
        <v>41.101122450314961</v>
      </c>
      <c r="U170" s="5">
        <f t="shared" si="160"/>
        <v>148.23107302251825</v>
      </c>
      <c r="V170" s="5">
        <f t="shared" si="161"/>
        <v>215.26322439423697</v>
      </c>
      <c r="W170" s="15">
        <f t="shared" si="162"/>
        <v>-1.0734613539272964E-2</v>
      </c>
      <c r="X170" s="15">
        <f t="shared" si="163"/>
        <v>-1.217998157191269E-2</v>
      </c>
      <c r="Y170" s="15">
        <f t="shared" si="164"/>
        <v>-9.7425357312937999E-3</v>
      </c>
      <c r="Z170" s="5">
        <f t="shared" si="177"/>
        <v>9815.841681079206</v>
      </c>
      <c r="AA170" s="5">
        <f t="shared" si="178"/>
        <v>28718.197455038768</v>
      </c>
      <c r="AB170" s="5">
        <f t="shared" si="179"/>
        <v>38046.866880189191</v>
      </c>
      <c r="AC170" s="16">
        <f t="shared" si="165"/>
        <v>1.4574116794410317</v>
      </c>
      <c r="AD170" s="16">
        <f t="shared" si="166"/>
        <v>2.97436153988476</v>
      </c>
      <c r="AE170" s="16">
        <f t="shared" si="167"/>
        <v>7.1309622854194634</v>
      </c>
      <c r="AF170" s="15">
        <f t="shared" si="168"/>
        <v>-4.0504037456468023E-3</v>
      </c>
      <c r="AG170" s="15">
        <f t="shared" si="169"/>
        <v>2.9673830763510267E-4</v>
      </c>
      <c r="AH170" s="15">
        <f t="shared" si="170"/>
        <v>9.7937136394747881E-3</v>
      </c>
      <c r="AI170" s="1">
        <f t="shared" si="134"/>
        <v>319996.73572158418</v>
      </c>
      <c r="AJ170" s="1">
        <f t="shared" si="135"/>
        <v>122542.16869186766</v>
      </c>
      <c r="AK170" s="1">
        <f t="shared" si="136"/>
        <v>46623.474003925076</v>
      </c>
      <c r="AL170" s="14">
        <f t="shared" si="171"/>
        <v>60.829959349153931</v>
      </c>
      <c r="AM170" s="14">
        <f t="shared" si="172"/>
        <v>13.388096761519549</v>
      </c>
      <c r="AN170" s="14">
        <f t="shared" si="173"/>
        <v>4.3992628492147468</v>
      </c>
      <c r="AO170" s="11">
        <f t="shared" si="174"/>
        <v>6.5572909471528634E-3</v>
      </c>
      <c r="AP170" s="11">
        <f t="shared" si="175"/>
        <v>8.2604571306582608E-3</v>
      </c>
      <c r="AQ170" s="11">
        <f t="shared" si="176"/>
        <v>7.4932768747872358E-3</v>
      </c>
      <c r="AR170" s="1">
        <f t="shared" si="180"/>
        <v>162060.80639941138</v>
      </c>
      <c r="AS170" s="1">
        <f t="shared" si="181"/>
        <v>64599.224481202611</v>
      </c>
      <c r="AT170" s="1">
        <f t="shared" si="182"/>
        <v>24655.983710208468</v>
      </c>
      <c r="AU170" s="1">
        <f t="shared" si="137"/>
        <v>32412.161279882275</v>
      </c>
      <c r="AV170" s="1">
        <f t="shared" si="138"/>
        <v>12919.844896240524</v>
      </c>
      <c r="AW170" s="1">
        <f t="shared" si="139"/>
        <v>4931.1967420416941</v>
      </c>
      <c r="AX170" s="2">
        <v>0</v>
      </c>
      <c r="AY170" s="2">
        <v>0</v>
      </c>
      <c r="AZ170" s="2">
        <v>0</v>
      </c>
      <c r="BA170" s="2">
        <f t="shared" si="185"/>
        <v>0</v>
      </c>
      <c r="BB170" s="2">
        <f t="shared" si="191"/>
        <v>0</v>
      </c>
      <c r="BC170" s="2">
        <f t="shared" si="186"/>
        <v>0</v>
      </c>
      <c r="BD170" s="2">
        <f t="shared" si="187"/>
        <v>0</v>
      </c>
      <c r="BE170" s="2">
        <f t="shared" si="188"/>
        <v>0</v>
      </c>
      <c r="BF170" s="2">
        <f t="shared" si="189"/>
        <v>0</v>
      </c>
      <c r="BG170" s="2">
        <f t="shared" si="190"/>
        <v>0</v>
      </c>
      <c r="BH170" s="2">
        <f t="shared" si="192"/>
        <v>0</v>
      </c>
      <c r="BI170" s="2">
        <f t="shared" si="193"/>
        <v>0</v>
      </c>
      <c r="BJ170" s="2">
        <f t="shared" si="194"/>
        <v>0</v>
      </c>
      <c r="BK170" s="11">
        <f t="shared" si="195"/>
        <v>3.1243414268218056E-2</v>
      </c>
      <c r="BL170" s="17">
        <f t="shared" si="183"/>
        <v>1.060048087927325E-2</v>
      </c>
      <c r="BM170" s="17">
        <f t="shared" si="184"/>
        <v>4.901922055918299E-3</v>
      </c>
      <c r="BN170" s="12">
        <f>(BN$3*temperature!$I280+BN$4*temperature!$I280^2+BN$5*temperature!$I280^6)</f>
        <v>-26.157761504646775</v>
      </c>
      <c r="BO170" s="12">
        <f>(BO$3*temperature!$I280+BO$4*temperature!$I280^2+BO$5*temperature!$I280^6)</f>
        <v>-23.064368393469032</v>
      </c>
      <c r="BP170" s="12">
        <f>(BP$3*temperature!$I280+BP$4*temperature!$I280^2+BP$5*temperature!$I280^6)</f>
        <v>-20.393348523016503</v>
      </c>
      <c r="BQ170" s="12">
        <f>(BQ$3*temperature!$M280+BQ$4*temperature!$M280^2)</f>
        <v>-26.157785078041396</v>
      </c>
      <c r="BR170" s="12">
        <f>(BR$3*temperature!$M280+BR$4*temperature!$M280^2)</f>
        <v>-23.064386896934494</v>
      </c>
      <c r="BS170" s="12">
        <f>(BS$3*temperature!$M280+BS$4*temperature!$M280^2)</f>
        <v>-20.393363182435234</v>
      </c>
      <c r="BT170" s="18">
        <f>BQ170-BN170</f>
        <v>-2.3573394621223542E-5</v>
      </c>
      <c r="BU170" s="18">
        <f>BR170-BO170</f>
        <v>-1.8503465462060831E-5</v>
      </c>
      <c r="BV170" s="18">
        <f>BS170-BP170</f>
        <v>-1.4659418731355345E-5</v>
      </c>
      <c r="BW170" s="18">
        <f>SUMPRODUCT(BT170:BV170,AR170:AT170)/100</f>
        <v>-5.3770752503923026E-2</v>
      </c>
      <c r="BX170" s="18">
        <f>BW170*BL170</f>
        <v>-5.6999583378197034E-4</v>
      </c>
      <c r="BY170" s="18">
        <f>BW170*BM170</f>
        <v>-2.6358003766230439E-4</v>
      </c>
    </row>
    <row r="171" spans="1:77">
      <c r="A171" s="2">
        <f t="shared" si="140"/>
        <v>2125</v>
      </c>
      <c r="B171" s="5">
        <f t="shared" si="141"/>
        <v>1165.1563259782249</v>
      </c>
      <c r="C171" s="5">
        <f t="shared" si="142"/>
        <v>2962.9206032512398</v>
      </c>
      <c r="D171" s="5">
        <f t="shared" si="143"/>
        <v>4366.1972222414979</v>
      </c>
      <c r="E171" s="15">
        <f t="shared" si="144"/>
        <v>1.1267889523956449E-5</v>
      </c>
      <c r="F171" s="15">
        <f t="shared" si="145"/>
        <v>2.2198497935942207E-5</v>
      </c>
      <c r="G171" s="15">
        <f t="shared" si="146"/>
        <v>4.5317443888186977E-5</v>
      </c>
      <c r="H171" s="5">
        <f t="shared" si="147"/>
        <v>161987.29204790099</v>
      </c>
      <c r="I171" s="5">
        <f t="shared" si="148"/>
        <v>64846.593701872836</v>
      </c>
      <c r="J171" s="5">
        <f t="shared" si="149"/>
        <v>24765.21779443575</v>
      </c>
      <c r="K171" s="5">
        <f t="shared" si="150"/>
        <v>139026.23058918901</v>
      </c>
      <c r="L171" s="5">
        <f t="shared" si="151"/>
        <v>21886.038265998784</v>
      </c>
      <c r="M171" s="5">
        <f t="shared" si="152"/>
        <v>5672.0337020694406</v>
      </c>
      <c r="N171" s="15">
        <f t="shared" si="153"/>
        <v>-4.6488467834249203E-4</v>
      </c>
      <c r="O171" s="15">
        <f t="shared" si="154"/>
        <v>3.8070078646117445E-3</v>
      </c>
      <c r="P171" s="15">
        <f t="shared" si="155"/>
        <v>4.3848114107911673E-3</v>
      </c>
      <c r="Q171" s="5">
        <f t="shared" si="156"/>
        <v>6586.3899768468818</v>
      </c>
      <c r="R171" s="5">
        <f t="shared" si="157"/>
        <v>9495.2027709944869</v>
      </c>
      <c r="S171" s="5">
        <f t="shared" si="158"/>
        <v>5279.1027813818146</v>
      </c>
      <c r="T171" s="5">
        <f t="shared" si="159"/>
        <v>40.659917784780497</v>
      </c>
      <c r="U171" s="5">
        <f t="shared" si="160"/>
        <v>146.42562128471914</v>
      </c>
      <c r="V171" s="5">
        <f t="shared" si="161"/>
        <v>213.16601473894261</v>
      </c>
      <c r="W171" s="15">
        <f t="shared" si="162"/>
        <v>-1.0734613539272964E-2</v>
      </c>
      <c r="X171" s="15">
        <f t="shared" si="163"/>
        <v>-1.217998157191269E-2</v>
      </c>
      <c r="Y171" s="15">
        <f t="shared" si="164"/>
        <v>-9.7425357312937999E-3</v>
      </c>
      <c r="Z171" s="5">
        <f t="shared" si="177"/>
        <v>9668.3259499901178</v>
      </c>
      <c r="AA171" s="5">
        <f t="shared" si="178"/>
        <v>28489.784630801783</v>
      </c>
      <c r="AB171" s="5">
        <f t="shared" si="179"/>
        <v>38218.441923728824</v>
      </c>
      <c r="AC171" s="16">
        <f t="shared" si="165"/>
        <v>1.4515085737156743</v>
      </c>
      <c r="AD171" s="16">
        <f t="shared" si="166"/>
        <v>2.9752441468944002</v>
      </c>
      <c r="AE171" s="16">
        <f t="shared" si="167"/>
        <v>7.2008008880167562</v>
      </c>
      <c r="AF171" s="15">
        <f t="shared" si="168"/>
        <v>-4.0504037456468023E-3</v>
      </c>
      <c r="AG171" s="15">
        <f t="shared" si="169"/>
        <v>2.9673830763510267E-4</v>
      </c>
      <c r="AH171" s="15">
        <f t="shared" si="170"/>
        <v>9.7937136394747881E-3</v>
      </c>
      <c r="AI171" s="1">
        <f t="shared" si="134"/>
        <v>320409.22342930804</v>
      </c>
      <c r="AJ171" s="1">
        <f t="shared" si="135"/>
        <v>123207.79671892141</v>
      </c>
      <c r="AK171" s="1">
        <f t="shared" si="136"/>
        <v>46892.323345574259</v>
      </c>
      <c r="AL171" s="14">
        <f t="shared" si="171"/>
        <v>61.22485029349226</v>
      </c>
      <c r="AM171" s="14">
        <f t="shared" si="172"/>
        <v>13.49758264288559</v>
      </c>
      <c r="AN171" s="14">
        <f t="shared" si="173"/>
        <v>4.4318980948431372</v>
      </c>
      <c r="AO171" s="11">
        <f t="shared" si="174"/>
        <v>6.4917180376813351E-3</v>
      </c>
      <c r="AP171" s="11">
        <f t="shared" si="175"/>
        <v>8.1778525593516789E-3</v>
      </c>
      <c r="AQ171" s="11">
        <f t="shared" si="176"/>
        <v>7.4183441060393634E-3</v>
      </c>
      <c r="AR171" s="1">
        <f t="shared" si="180"/>
        <v>161987.29204790099</v>
      </c>
      <c r="AS171" s="1">
        <f t="shared" si="181"/>
        <v>64846.593701872836</v>
      </c>
      <c r="AT171" s="1">
        <f t="shared" si="182"/>
        <v>24765.21779443575</v>
      </c>
      <c r="AU171" s="1">
        <f t="shared" si="137"/>
        <v>32397.458409580198</v>
      </c>
      <c r="AV171" s="1">
        <f t="shared" si="138"/>
        <v>12969.318740374569</v>
      </c>
      <c r="AW171" s="1">
        <f t="shared" si="139"/>
        <v>4953.0435588871505</v>
      </c>
      <c r="AX171" s="2">
        <v>0</v>
      </c>
      <c r="AY171" s="2">
        <v>0</v>
      </c>
      <c r="AZ171" s="2">
        <v>0</v>
      </c>
      <c r="BA171" s="2">
        <f t="shared" si="185"/>
        <v>0</v>
      </c>
      <c r="BB171" s="2">
        <f t="shared" si="191"/>
        <v>0</v>
      </c>
      <c r="BC171" s="2">
        <f t="shared" si="186"/>
        <v>0</v>
      </c>
      <c r="BD171" s="2">
        <f t="shared" si="187"/>
        <v>0</v>
      </c>
      <c r="BE171" s="2">
        <f t="shared" si="188"/>
        <v>0</v>
      </c>
      <c r="BF171" s="2">
        <f t="shared" si="189"/>
        <v>0</v>
      </c>
      <c r="BG171" s="2">
        <f t="shared" si="190"/>
        <v>0</v>
      </c>
      <c r="BH171" s="2">
        <f t="shared" si="192"/>
        <v>0</v>
      </c>
      <c r="BI171" s="2">
        <f t="shared" si="193"/>
        <v>0</v>
      </c>
      <c r="BJ171" s="2">
        <f t="shared" si="194"/>
        <v>0</v>
      </c>
      <c r="BK171" s="11">
        <f t="shared" si="195"/>
        <v>3.1093808113703963E-2</v>
      </c>
      <c r="BL171" s="17">
        <f t="shared" si="183"/>
        <v>1.0279319831385756E-2</v>
      </c>
      <c r="BM171" s="17">
        <f t="shared" si="184"/>
        <v>4.6684971961126658E-3</v>
      </c>
      <c r="BN171" s="12">
        <f>(BN$3*temperature!$I281+BN$4*temperature!$I281^2+BN$5*temperature!$I281^6)</f>
        <v>-26.691303971052104</v>
      </c>
      <c r="BO171" s="12">
        <f>(BO$3*temperature!$I281+BO$4*temperature!$I281^2+BO$5*temperature!$I281^6)</f>
        <v>-23.483052899944951</v>
      </c>
      <c r="BP171" s="12">
        <f>(BP$3*temperature!$I281+BP$4*temperature!$I281^2+BP$5*temperature!$I281^6)</f>
        <v>-20.724961139938181</v>
      </c>
      <c r="BQ171" s="12">
        <f>(BQ$3*temperature!$M281+BQ$4*temperature!$M281^2)</f>
        <v>-26.691327572245438</v>
      </c>
      <c r="BR171" s="12">
        <f>(BR$3*temperature!$M281+BR$4*temperature!$M281^2)</f>
        <v>-23.483071415629258</v>
      </c>
      <c r="BS171" s="12">
        <f>(BS$3*temperature!$M281+BS$4*temperature!$M281^2)</f>
        <v>-20.724975800997484</v>
      </c>
      <c r="BT171" s="18">
        <f>BQ171-BN171</f>
        <v>-2.3601193333888659E-5</v>
      </c>
      <c r="BU171" s="18">
        <f>BR171-BO171</f>
        <v>-1.8515684306663616E-5</v>
      </c>
      <c r="BV171" s="18">
        <f>BS171-BP171</f>
        <v>-1.4661059303477941E-5</v>
      </c>
      <c r="BW171" s="18">
        <f>SUMPRODUCT(BT171:BV171,AR171:AT171)/100</f>
        <v>-5.3868567813497255E-2</v>
      </c>
      <c r="BX171" s="18">
        <f>BW171*BL171</f>
        <v>-5.5373223741363078E-4</v>
      </c>
      <c r="BY171" s="18">
        <f>BW171*BM171</f>
        <v>-2.5148525779591691E-4</v>
      </c>
    </row>
    <row r="172" spans="1:77">
      <c r="A172" s="2">
        <f t="shared" si="140"/>
        <v>2126</v>
      </c>
      <c r="B172" s="5">
        <f t="shared" si="141"/>
        <v>1165.1687983883462</v>
      </c>
      <c r="C172" s="5">
        <f t="shared" si="142"/>
        <v>2962.9830870187907</v>
      </c>
      <c r="D172" s="5">
        <f t="shared" si="143"/>
        <v>4366.3851938942407</v>
      </c>
      <c r="E172" s="15">
        <f t="shared" si="144"/>
        <v>1.0704495047758627E-5</v>
      </c>
      <c r="F172" s="15">
        <f t="shared" si="145"/>
        <v>2.1088573039145095E-5</v>
      </c>
      <c r="G172" s="15">
        <f t="shared" si="146"/>
        <v>4.3051571693777623E-5</v>
      </c>
      <c r="H172" s="5">
        <f t="shared" si="147"/>
        <v>161887.79115870991</v>
      </c>
      <c r="I172" s="5">
        <f t="shared" si="148"/>
        <v>65085.243835356428</v>
      </c>
      <c r="J172" s="5">
        <f t="shared" si="149"/>
        <v>24871.923824980659</v>
      </c>
      <c r="K172" s="5">
        <f t="shared" si="150"/>
        <v>138939.34628410239</v>
      </c>
      <c r="L172" s="5">
        <f t="shared" si="151"/>
        <v>21966.120603422693</v>
      </c>
      <c r="M172" s="5">
        <f t="shared" si="152"/>
        <v>5696.2275934245226</v>
      </c>
      <c r="N172" s="15">
        <f t="shared" si="153"/>
        <v>-6.2494900939491504E-4</v>
      </c>
      <c r="O172" s="15">
        <f t="shared" si="154"/>
        <v>3.6590604681669969E-3</v>
      </c>
      <c r="P172" s="15">
        <f t="shared" si="155"/>
        <v>4.2654703102795732E-3</v>
      </c>
      <c r="Q172" s="5">
        <f t="shared" si="156"/>
        <v>6511.6853568567149</v>
      </c>
      <c r="R172" s="5">
        <f t="shared" si="157"/>
        <v>9414.070246993464</v>
      </c>
      <c r="S172" s="5">
        <f t="shared" si="158"/>
        <v>5250.1954284999183</v>
      </c>
      <c r="T172" s="5">
        <f t="shared" si="159"/>
        <v>40.223449280822265</v>
      </c>
      <c r="U172" s="5">
        <f t="shared" si="160"/>
        <v>144.6421599158154</v>
      </c>
      <c r="V172" s="5">
        <f t="shared" si="161"/>
        <v>211.08923722365097</v>
      </c>
      <c r="W172" s="15">
        <f t="shared" si="162"/>
        <v>-1.0734613539272964E-2</v>
      </c>
      <c r="X172" s="15">
        <f t="shared" si="163"/>
        <v>-1.217998157191269E-2</v>
      </c>
      <c r="Y172" s="15">
        <f t="shared" si="164"/>
        <v>-9.7425357312937999E-3</v>
      </c>
      <c r="Z172" s="5">
        <f t="shared" si="177"/>
        <v>9521.4788451775094</v>
      </c>
      <c r="AA172" s="5">
        <f t="shared" si="178"/>
        <v>28258.929487325513</v>
      </c>
      <c r="AB172" s="5">
        <f t="shared" si="179"/>
        <v>38386.063954217192</v>
      </c>
      <c r="AC172" s="16">
        <f t="shared" si="165"/>
        <v>1.4456293779518579</v>
      </c>
      <c r="AD172" s="16">
        <f t="shared" si="166"/>
        <v>2.976127015807351</v>
      </c>
      <c r="AE172" s="16">
        <f t="shared" si="167"/>
        <v>7.271323469888868</v>
      </c>
      <c r="AF172" s="15">
        <f t="shared" si="168"/>
        <v>-4.0504037456468023E-3</v>
      </c>
      <c r="AG172" s="15">
        <f t="shared" si="169"/>
        <v>2.9673830763510267E-4</v>
      </c>
      <c r="AH172" s="15">
        <f t="shared" si="170"/>
        <v>9.7937136394747881E-3</v>
      </c>
      <c r="AI172" s="1">
        <f t="shared" si="134"/>
        <v>320765.75949595741</v>
      </c>
      <c r="AJ172" s="1">
        <f t="shared" si="135"/>
        <v>123856.33578740383</v>
      </c>
      <c r="AK172" s="1">
        <f t="shared" si="136"/>
        <v>47156.134569903981</v>
      </c>
      <c r="AL172" s="14">
        <f t="shared" si="171"/>
        <v>61.618330213846818</v>
      </c>
      <c r="AM172" s="14">
        <f t="shared" si="172"/>
        <v>13.60686007123916</v>
      </c>
      <c r="AN172" s="14">
        <f t="shared" si="173"/>
        <v>4.4644466665024787</v>
      </c>
      <c r="AO172" s="11">
        <f t="shared" si="174"/>
        <v>6.4268008573045215E-3</v>
      </c>
      <c r="AP172" s="11">
        <f t="shared" si="175"/>
        <v>8.0960740337581612E-3</v>
      </c>
      <c r="AQ172" s="11">
        <f t="shared" si="176"/>
        <v>7.3441606649789701E-3</v>
      </c>
      <c r="AR172" s="1">
        <f t="shared" si="180"/>
        <v>161887.79115870991</v>
      </c>
      <c r="AS172" s="1">
        <f t="shared" si="181"/>
        <v>65085.243835356428</v>
      </c>
      <c r="AT172" s="1">
        <f t="shared" si="182"/>
        <v>24871.923824980659</v>
      </c>
      <c r="AU172" s="1">
        <f t="shared" si="137"/>
        <v>32377.558231741983</v>
      </c>
      <c r="AV172" s="1">
        <f t="shared" si="138"/>
        <v>13017.048767071286</v>
      </c>
      <c r="AW172" s="1">
        <f t="shared" si="139"/>
        <v>4974.3847649961317</v>
      </c>
      <c r="AX172" s="2">
        <v>0</v>
      </c>
      <c r="AY172" s="2">
        <v>0</v>
      </c>
      <c r="AZ172" s="2">
        <v>0</v>
      </c>
      <c r="BA172" s="2">
        <f t="shared" si="185"/>
        <v>0</v>
      </c>
      <c r="BB172" s="2">
        <f t="shared" si="191"/>
        <v>0</v>
      </c>
      <c r="BC172" s="2">
        <f t="shared" si="186"/>
        <v>0</v>
      </c>
      <c r="BD172" s="2">
        <f t="shared" si="187"/>
        <v>0</v>
      </c>
      <c r="BE172" s="2">
        <f t="shared" si="188"/>
        <v>0</v>
      </c>
      <c r="BF172" s="2">
        <f t="shared" si="189"/>
        <v>0</v>
      </c>
      <c r="BG172" s="2">
        <f t="shared" si="190"/>
        <v>0</v>
      </c>
      <c r="BH172" s="2">
        <f t="shared" si="192"/>
        <v>0</v>
      </c>
      <c r="BI172" s="2">
        <f t="shared" si="193"/>
        <v>0</v>
      </c>
      <c r="BJ172" s="2">
        <f t="shared" si="194"/>
        <v>0</v>
      </c>
      <c r="BK172" s="11">
        <f t="shared" si="195"/>
        <v>3.0946187885761506E-2</v>
      </c>
      <c r="BL172" s="17">
        <f t="shared" si="183"/>
        <v>9.969335234580521E-3</v>
      </c>
      <c r="BM172" s="17">
        <f t="shared" si="184"/>
        <v>4.4461878058215864E-3</v>
      </c>
      <c r="BN172" s="12">
        <f>(BN$3*temperature!$I282+BN$4*temperature!$I282^2+BN$5*temperature!$I282^6)</f>
        <v>-27.225336395732111</v>
      </c>
      <c r="BO172" s="12">
        <f>(BO$3*temperature!$I282+BO$4*temperature!$I282^2+BO$5*temperature!$I282^6)</f>
        <v>-23.901907382826245</v>
      </c>
      <c r="BP172" s="12">
        <f>(BP$3*temperature!$I282+BP$4*temperature!$I282^2+BP$5*temperature!$I282^6)</f>
        <v>-21.056528713996094</v>
      </c>
      <c r="BQ172" s="12">
        <f>(BQ$3*temperature!$M282+BQ$4*temperature!$M282^2)</f>
        <v>-27.225360022229463</v>
      </c>
      <c r="BR172" s="12">
        <f>(BR$3*temperature!$M282+BR$4*temperature!$M282^2)</f>
        <v>-23.901925908991636</v>
      </c>
      <c r="BS172" s="12">
        <f>(BS$3*temperature!$M282+BS$4*temperature!$M282^2)</f>
        <v>-21.056543375503772</v>
      </c>
      <c r="BT172" s="18">
        <f>BQ172-BN172</f>
        <v>-2.3626497352324805E-5</v>
      </c>
      <c r="BU172" s="18">
        <f>BR172-BO172</f>
        <v>-1.8526165391108407E-5</v>
      </c>
      <c r="BV172" s="18">
        <f>BS172-BP172</f>
        <v>-1.4661507677260488E-5</v>
      </c>
      <c r="BW172" s="18">
        <f>SUMPRODUCT(BT172:BV172,AR172:AT172)/100</f>
        <v>-5.3952813631075944E-2</v>
      </c>
      <c r="BX172" s="18">
        <f>BW172*BL172</f>
        <v>-5.3787368593704167E-4</v>
      </c>
      <c r="BY172" s="18">
        <f>BW172*BM172</f>
        <v>-2.3988434205625452E-4</v>
      </c>
    </row>
    <row r="173" spans="1:77">
      <c r="A173" s="2">
        <f t="shared" si="140"/>
        <v>2127</v>
      </c>
      <c r="B173" s="5">
        <f t="shared" si="141"/>
        <v>1165.1806473047968</v>
      </c>
      <c r="C173" s="5">
        <f t="shared" si="142"/>
        <v>2963.042447849773</v>
      </c>
      <c r="D173" s="5">
        <f t="shared" si="143"/>
        <v>4366.5637746521979</v>
      </c>
      <c r="E173" s="15">
        <f t="shared" si="144"/>
        <v>1.0169270295370694E-5</v>
      </c>
      <c r="F173" s="15">
        <f t="shared" si="145"/>
        <v>2.0034144387187839E-5</v>
      </c>
      <c r="G173" s="15">
        <f t="shared" si="146"/>
        <v>4.089899310908874E-5</v>
      </c>
      <c r="H173" s="5">
        <f t="shared" si="147"/>
        <v>161762.65476764581</v>
      </c>
      <c r="I173" s="5">
        <f t="shared" si="148"/>
        <v>65315.214334735727</v>
      </c>
      <c r="J173" s="5">
        <f t="shared" si="149"/>
        <v>24976.115395080818</v>
      </c>
      <c r="K173" s="5">
        <f t="shared" si="150"/>
        <v>138830.53682862167</v>
      </c>
      <c r="L173" s="5">
        <f t="shared" si="151"/>
        <v>22043.293501290816</v>
      </c>
      <c r="M173" s="5">
        <f t="shared" si="152"/>
        <v>5719.8558601311615</v>
      </c>
      <c r="N173" s="15">
        <f t="shared" si="153"/>
        <v>-7.8314356869235713E-4</v>
      </c>
      <c r="O173" s="15">
        <f t="shared" si="154"/>
        <v>3.5132693324144704E-3</v>
      </c>
      <c r="P173" s="15">
        <f t="shared" si="155"/>
        <v>4.148055238156978E-3</v>
      </c>
      <c r="Q173" s="5">
        <f t="shared" si="156"/>
        <v>6436.8055455716376</v>
      </c>
      <c r="R173" s="5">
        <f t="shared" si="157"/>
        <v>9332.2653266541947</v>
      </c>
      <c r="S173" s="5">
        <f t="shared" si="158"/>
        <v>5220.8246564052779</v>
      </c>
      <c r="T173" s="5">
        <f t="shared" si="159"/>
        <v>39.791666097576091</v>
      </c>
      <c r="U173" s="5">
        <f t="shared" si="160"/>
        <v>142.88042107351913</v>
      </c>
      <c r="V173" s="5">
        <f t="shared" si="161"/>
        <v>209.03269278750798</v>
      </c>
      <c r="W173" s="15">
        <f t="shared" si="162"/>
        <v>-1.0734613539272964E-2</v>
      </c>
      <c r="X173" s="15">
        <f t="shared" si="163"/>
        <v>-1.217998157191269E-2</v>
      </c>
      <c r="Y173" s="15">
        <f t="shared" si="164"/>
        <v>-9.7425357312937999E-3</v>
      </c>
      <c r="Z173" s="5">
        <f t="shared" si="177"/>
        <v>9375.3552424079517</v>
      </c>
      <c r="AA173" s="5">
        <f t="shared" si="178"/>
        <v>28025.782647058626</v>
      </c>
      <c r="AB173" s="5">
        <f t="shared" si="179"/>
        <v>38549.752772036678</v>
      </c>
      <c r="AC173" s="16">
        <f t="shared" si="165"/>
        <v>1.4397739953045845</v>
      </c>
      <c r="AD173" s="16">
        <f t="shared" si="166"/>
        <v>2.9770101467013288</v>
      </c>
      <c r="AE173" s="16">
        <f t="shared" si="167"/>
        <v>7.3425367297329514</v>
      </c>
      <c r="AF173" s="15">
        <f t="shared" si="168"/>
        <v>-4.0504037456468023E-3</v>
      </c>
      <c r="AG173" s="15">
        <f t="shared" si="169"/>
        <v>2.9673830763510267E-4</v>
      </c>
      <c r="AH173" s="15">
        <f t="shared" si="170"/>
        <v>9.7937136394747881E-3</v>
      </c>
      <c r="AI173" s="1">
        <f t="shared" si="134"/>
        <v>321066.74177810369</v>
      </c>
      <c r="AJ173" s="1">
        <f t="shared" si="135"/>
        <v>124487.75097573474</v>
      </c>
      <c r="AK173" s="1">
        <f t="shared" si="136"/>
        <v>47414.905877909718</v>
      </c>
      <c r="AL173" s="14">
        <f t="shared" si="171"/>
        <v>62.010378863916408</v>
      </c>
      <c r="AM173" s="14">
        <f t="shared" si="172"/>
        <v>13.715920596277861</v>
      </c>
      <c r="AN173" s="14">
        <f t="shared" si="173"/>
        <v>4.4969064039655127</v>
      </c>
      <c r="AO173" s="11">
        <f t="shared" si="174"/>
        <v>6.3625328487314763E-3</v>
      </c>
      <c r="AP173" s="11">
        <f t="shared" si="175"/>
        <v>8.0151132934205803E-3</v>
      </c>
      <c r="AQ173" s="11">
        <f t="shared" si="176"/>
        <v>7.2707190583291802E-3</v>
      </c>
      <c r="AR173" s="1">
        <f t="shared" si="180"/>
        <v>161762.65476764581</v>
      </c>
      <c r="AS173" s="1">
        <f t="shared" si="181"/>
        <v>65315.214334735727</v>
      </c>
      <c r="AT173" s="1">
        <f t="shared" si="182"/>
        <v>24976.115395080818</v>
      </c>
      <c r="AU173" s="1">
        <f t="shared" si="137"/>
        <v>32352.530953529164</v>
      </c>
      <c r="AV173" s="1">
        <f t="shared" si="138"/>
        <v>13063.042866947146</v>
      </c>
      <c r="AW173" s="1">
        <f t="shared" si="139"/>
        <v>4995.2230790161639</v>
      </c>
      <c r="AX173" s="2">
        <v>0</v>
      </c>
      <c r="AY173" s="2">
        <v>0</v>
      </c>
      <c r="AZ173" s="2">
        <v>0</v>
      </c>
      <c r="BA173" s="2">
        <f t="shared" si="185"/>
        <v>0</v>
      </c>
      <c r="BB173" s="2">
        <f t="shared" si="191"/>
        <v>0</v>
      </c>
      <c r="BC173" s="2">
        <f t="shared" si="186"/>
        <v>0</v>
      </c>
      <c r="BD173" s="2">
        <f t="shared" si="187"/>
        <v>0</v>
      </c>
      <c r="BE173" s="2">
        <f t="shared" si="188"/>
        <v>0</v>
      </c>
      <c r="BF173" s="2">
        <f t="shared" si="189"/>
        <v>0</v>
      </c>
      <c r="BG173" s="2">
        <f t="shared" si="190"/>
        <v>0</v>
      </c>
      <c r="BH173" s="2">
        <f t="shared" si="192"/>
        <v>0</v>
      </c>
      <c r="BI173" s="2">
        <f t="shared" si="193"/>
        <v>0</v>
      </c>
      <c r="BJ173" s="2">
        <f t="shared" si="194"/>
        <v>0</v>
      </c>
      <c r="BK173" s="11">
        <f t="shared" si="195"/>
        <v>3.0800548057218186E-2</v>
      </c>
      <c r="BL173" s="17">
        <f t="shared" si="183"/>
        <v>9.6700830283153599E-3</v>
      </c>
      <c r="BM173" s="17">
        <f t="shared" si="184"/>
        <v>4.2344645769729393E-3</v>
      </c>
      <c r="BN173" s="12">
        <f>(BN$3*temperature!$I283+BN$4*temperature!$I283^2+BN$5*temperature!$I283^6)</f>
        <v>-27.759730658717846</v>
      </c>
      <c r="BO173" s="12">
        <f>(BO$3*temperature!$I283+BO$4*temperature!$I283^2+BO$5*temperature!$I283^6)</f>
        <v>-24.320836373972302</v>
      </c>
      <c r="BP173" s="12">
        <f>(BP$3*temperature!$I283+BP$4*temperature!$I283^2+BP$5*temperature!$I283^6)</f>
        <v>-21.387979878489364</v>
      </c>
      <c r="BQ173" s="12">
        <f>(BQ$3*temperature!$M283+BQ$4*temperature!$M283^2)</f>
        <v>-27.759754308107599</v>
      </c>
      <c r="BR173" s="12">
        <f>(BR$3*temperature!$M283+BR$4*temperature!$M283^2)</f>
        <v>-24.32085490894206</v>
      </c>
      <c r="BS173" s="12">
        <f>(BS$3*temperature!$M283+BS$4*temperature!$M283^2)</f>
        <v>-21.387994539298113</v>
      </c>
      <c r="BT173" s="18">
        <f>BQ173-BN173</f>
        <v>-2.3649389753188643E-5</v>
      </c>
      <c r="BU173" s="18">
        <f>BR173-BO173</f>
        <v>-1.8534969758121633E-5</v>
      </c>
      <c r="BV173" s="18">
        <f>BS173-BP173</f>
        <v>-1.4660808748345744E-5</v>
      </c>
      <c r="BW173" s="18">
        <f>SUMPRODUCT(BT173:BV173,AR173:AT173)/100</f>
        <v>-5.4023736436340085E-2</v>
      </c>
      <c r="BX173" s="18">
        <f>BW173*BL173</f>
        <v>-5.2241401683923434E-4</v>
      </c>
      <c r="BY173" s="18">
        <f>BW173*BM173</f>
        <v>-2.2876159825540438E-4</v>
      </c>
    </row>
    <row r="174" spans="1:77">
      <c r="A174" s="2">
        <f t="shared" si="140"/>
        <v>2128</v>
      </c>
      <c r="B174" s="5">
        <f t="shared" si="141"/>
        <v>1165.1919038898948</v>
      </c>
      <c r="C174" s="5">
        <f t="shared" si="142"/>
        <v>2963.0988417689873</v>
      </c>
      <c r="D174" s="5">
        <f t="shared" si="143"/>
        <v>4366.733433310842</v>
      </c>
      <c r="E174" s="15">
        <f t="shared" si="144"/>
        <v>9.6608067806021595E-6</v>
      </c>
      <c r="F174" s="15">
        <f t="shared" si="145"/>
        <v>1.9032437167828447E-5</v>
      </c>
      <c r="G174" s="15">
        <f t="shared" si="146"/>
        <v>3.8854043453634304E-5</v>
      </c>
      <c r="H174" s="5">
        <f t="shared" si="147"/>
        <v>161612.24382871093</v>
      </c>
      <c r="I174" s="5">
        <f t="shared" si="148"/>
        <v>65536.549250958808</v>
      </c>
      <c r="J174" s="5">
        <f t="shared" si="149"/>
        <v>25077.807210213821</v>
      </c>
      <c r="K174" s="5">
        <f t="shared" si="150"/>
        <v>138700.10878824518</v>
      </c>
      <c r="L174" s="5">
        <f t="shared" si="151"/>
        <v>22117.571080360285</v>
      </c>
      <c r="M174" s="5">
        <f t="shared" si="152"/>
        <v>5742.9214751036261</v>
      </c>
      <c r="N174" s="15">
        <f t="shared" si="153"/>
        <v>-9.3947659755500013E-4</v>
      </c>
      <c r="O174" s="15">
        <f t="shared" si="154"/>
        <v>3.3696225595833962E-3</v>
      </c>
      <c r="P174" s="15">
        <f t="shared" si="155"/>
        <v>4.0325517874038042E-3</v>
      </c>
      <c r="Q174" s="5">
        <f t="shared" si="156"/>
        <v>6361.7880715084111</v>
      </c>
      <c r="R174" s="5">
        <f t="shared" si="157"/>
        <v>9249.8377480533254</v>
      </c>
      <c r="S174" s="5">
        <f t="shared" si="158"/>
        <v>5191.010403351419</v>
      </c>
      <c r="T174" s="5">
        <f t="shared" si="159"/>
        <v>39.364517939934821</v>
      </c>
      <c r="U174" s="5">
        <f t="shared" si="160"/>
        <v>141.14014017785655</v>
      </c>
      <c r="V174" s="5">
        <f t="shared" si="161"/>
        <v>206.99618430901714</v>
      </c>
      <c r="W174" s="15">
        <f t="shared" si="162"/>
        <v>-1.0734613539272964E-2</v>
      </c>
      <c r="X174" s="15">
        <f t="shared" si="163"/>
        <v>-1.217998157191269E-2</v>
      </c>
      <c r="Y174" s="15">
        <f t="shared" si="164"/>
        <v>-9.7425357312937999E-3</v>
      </c>
      <c r="Z174" s="5">
        <f t="shared" si="177"/>
        <v>9230.0079374040833</v>
      </c>
      <c r="AA174" s="5">
        <f t="shared" si="178"/>
        <v>27790.492626581236</v>
      </c>
      <c r="AB174" s="5">
        <f t="shared" si="179"/>
        <v>38709.529965829963</v>
      </c>
      <c r="AC174" s="16">
        <f t="shared" si="165"/>
        <v>1.433942329321118</v>
      </c>
      <c r="AD174" s="16">
        <f t="shared" si="166"/>
        <v>2.9778935396540733</v>
      </c>
      <c r="AE174" s="16">
        <f t="shared" si="167"/>
        <v>7.4144474318512819</v>
      </c>
      <c r="AF174" s="15">
        <f t="shared" si="168"/>
        <v>-4.0504037456468023E-3</v>
      </c>
      <c r="AG174" s="15">
        <f t="shared" si="169"/>
        <v>2.9673830763510267E-4</v>
      </c>
      <c r="AH174" s="15">
        <f t="shared" si="170"/>
        <v>9.7937136394747881E-3</v>
      </c>
      <c r="AI174" s="1">
        <f t="shared" si="134"/>
        <v>321312.59855382249</v>
      </c>
      <c r="AJ174" s="1">
        <f t="shared" si="135"/>
        <v>125102.01874510842</v>
      </c>
      <c r="AK174" s="1">
        <f t="shared" si="136"/>
        <v>47668.638369134911</v>
      </c>
      <c r="AL174" s="14">
        <f t="shared" si="171"/>
        <v>62.400976505675523</v>
      </c>
      <c r="AM174" s="14">
        <f t="shared" si="172"/>
        <v>13.82475590720556</v>
      </c>
      <c r="AN174" s="14">
        <f t="shared" si="173"/>
        <v>4.5292751896293995</v>
      </c>
      <c r="AO174" s="11">
        <f t="shared" si="174"/>
        <v>6.2989075202441614E-3</v>
      </c>
      <c r="AP174" s="11">
        <f t="shared" si="175"/>
        <v>7.9349621604863745E-3</v>
      </c>
      <c r="AQ174" s="11">
        <f t="shared" si="176"/>
        <v>7.198011867745888E-3</v>
      </c>
      <c r="AR174" s="1">
        <f t="shared" si="180"/>
        <v>161612.24382871093</v>
      </c>
      <c r="AS174" s="1">
        <f t="shared" si="181"/>
        <v>65536.549250958808</v>
      </c>
      <c r="AT174" s="1">
        <f t="shared" si="182"/>
        <v>25077.807210213821</v>
      </c>
      <c r="AU174" s="1">
        <f t="shared" si="137"/>
        <v>32322.448765742185</v>
      </c>
      <c r="AV174" s="1">
        <f t="shared" si="138"/>
        <v>13107.309850191763</v>
      </c>
      <c r="AW174" s="1">
        <f t="shared" si="139"/>
        <v>5015.5614420427646</v>
      </c>
      <c r="AX174" s="2">
        <v>0</v>
      </c>
      <c r="AY174" s="2">
        <v>0</v>
      </c>
      <c r="AZ174" s="2">
        <v>0</v>
      </c>
      <c r="BA174" s="2">
        <f t="shared" si="185"/>
        <v>0</v>
      </c>
      <c r="BB174" s="2">
        <f t="shared" si="191"/>
        <v>0</v>
      </c>
      <c r="BC174" s="2">
        <f t="shared" si="186"/>
        <v>0</v>
      </c>
      <c r="BD174" s="2">
        <f t="shared" si="187"/>
        <v>0</v>
      </c>
      <c r="BE174" s="2">
        <f t="shared" si="188"/>
        <v>0</v>
      </c>
      <c r="BF174" s="2">
        <f t="shared" si="189"/>
        <v>0</v>
      </c>
      <c r="BG174" s="2">
        <f t="shared" si="190"/>
        <v>0</v>
      </c>
      <c r="BH174" s="2">
        <f t="shared" si="192"/>
        <v>0</v>
      </c>
      <c r="BI174" s="2">
        <f t="shared" si="193"/>
        <v>0</v>
      </c>
      <c r="BJ174" s="2">
        <f t="shared" si="194"/>
        <v>0</v>
      </c>
      <c r="BK174" s="11">
        <f t="shared" si="195"/>
        <v>3.0656882385737133E-2</v>
      </c>
      <c r="BL174" s="17">
        <f t="shared" si="183"/>
        <v>9.3811388115197115E-3</v>
      </c>
      <c r="BM174" s="17">
        <f t="shared" si="184"/>
        <v>4.0328234066408942E-3</v>
      </c>
      <c r="BN174" s="12">
        <f>(BN$3*temperature!$I284+BN$4*temperature!$I284^2+BN$5*temperature!$I284^6)</f>
        <v>-28.294360960901543</v>
      </c>
      <c r="BO174" s="12">
        <f>(BO$3*temperature!$I284+BO$4*temperature!$I284^2+BO$5*temperature!$I284^6)</f>
        <v>-24.73974621225058</v>
      </c>
      <c r="BP174" s="12">
        <f>(BP$3*temperature!$I284+BP$4*temperature!$I284^2+BP$5*temperature!$I284^6)</f>
        <v>-21.71924468600983</v>
      </c>
      <c r="BQ174" s="12">
        <f>(BQ$3*temperature!$M284+BQ$4*temperature!$M284^2)</f>
        <v>-28.294384630853585</v>
      </c>
      <c r="BR174" s="12">
        <f>(BR$3*temperature!$M284+BR$4*temperature!$M284^2)</f>
        <v>-24.739764754407808</v>
      </c>
      <c r="BS174" s="12">
        <f>(BS$3*temperature!$M284+BS$4*temperature!$M284^2)</f>
        <v>-21.719259345016241</v>
      </c>
      <c r="BT174" s="18">
        <f>BQ174-BN174</f>
        <v>-2.3669952042837394E-5</v>
      </c>
      <c r="BU174" s="18">
        <f>BR174-BO174</f>
        <v>-1.8542157228296219E-5</v>
      </c>
      <c r="BV174" s="18">
        <f>BS174-BP174</f>
        <v>-1.4659006410511211E-5</v>
      </c>
      <c r="BW174" s="18">
        <f>SUMPRODUCT(BT174:BV174,AR174:AT174)/100</f>
        <v>-5.4081587980282772E-2</v>
      </c>
      <c r="BX174" s="18">
        <f>BW174*BL174</f>
        <v>-5.0734688399044865E-4</v>
      </c>
      <c r="BY174" s="18">
        <f>BW174*BM174</f>
        <v>-2.1810149387519321E-4</v>
      </c>
    </row>
    <row r="175" spans="1:77">
      <c r="A175" s="2">
        <f t="shared" si="140"/>
        <v>2129</v>
      </c>
      <c r="B175" s="5">
        <f t="shared" si="141"/>
        <v>1165.2025977490482</v>
      </c>
      <c r="C175" s="5">
        <f t="shared" si="142"/>
        <v>2963.1524170118887</v>
      </c>
      <c r="D175" s="5">
        <f t="shared" si="143"/>
        <v>4366.8946152988819</v>
      </c>
      <c r="E175" s="15">
        <f t="shared" si="144"/>
        <v>9.1777664415720506E-6</v>
      </c>
      <c r="F175" s="15">
        <f t="shared" si="145"/>
        <v>1.8080815309437025E-5</v>
      </c>
      <c r="G175" s="15">
        <f t="shared" si="146"/>
        <v>3.6911341280952588E-5</v>
      </c>
      <c r="H175" s="5">
        <f t="shared" si="147"/>
        <v>161436.92860541237</v>
      </c>
      <c r="I175" s="5">
        <f t="shared" si="148"/>
        <v>65749.297071616835</v>
      </c>
      <c r="J175" s="5">
        <f t="shared" si="149"/>
        <v>25177.015044074691</v>
      </c>
      <c r="K175" s="5">
        <f t="shared" si="150"/>
        <v>138548.37683788047</v>
      </c>
      <c r="L175" s="5">
        <f t="shared" si="151"/>
        <v>22188.96898254054</v>
      </c>
      <c r="M175" s="5">
        <f t="shared" si="152"/>
        <v>5765.4276693259535</v>
      </c>
      <c r="N175" s="15">
        <f t="shared" si="153"/>
        <v>-1.0939569672318017E-3</v>
      </c>
      <c r="O175" s="15">
        <f t="shared" si="154"/>
        <v>3.2281077303129013E-3</v>
      </c>
      <c r="P175" s="15">
        <f t="shared" si="155"/>
        <v>3.9189451431462796E-3</v>
      </c>
      <c r="Q175" s="5">
        <f t="shared" si="156"/>
        <v>6286.6696175962679</v>
      </c>
      <c r="R175" s="5">
        <f t="shared" si="157"/>
        <v>9166.8364205293437</v>
      </c>
      <c r="S175" s="5">
        <f t="shared" si="158"/>
        <v>5160.7723728417095</v>
      </c>
      <c r="T175" s="5">
        <f t="shared" si="159"/>
        <v>38.941955052689842</v>
      </c>
      <c r="U175" s="5">
        <f t="shared" si="160"/>
        <v>139.42105587143308</v>
      </c>
      <c r="V175" s="5">
        <f t="shared" si="161"/>
        <v>204.97951658714507</v>
      </c>
      <c r="W175" s="15">
        <f t="shared" si="162"/>
        <v>-1.0734613539272964E-2</v>
      </c>
      <c r="X175" s="15">
        <f t="shared" si="163"/>
        <v>-1.217998157191269E-2</v>
      </c>
      <c r="Y175" s="15">
        <f t="shared" si="164"/>
        <v>-9.7425357312937999E-3</v>
      </c>
      <c r="Z175" s="5">
        <f t="shared" si="177"/>
        <v>9085.4876520778453</v>
      </c>
      <c r="AA175" s="5">
        <f t="shared" si="178"/>
        <v>27553.205738977409</v>
      </c>
      <c r="AB175" s="5">
        <f t="shared" si="179"/>
        <v>38865.418844207787</v>
      </c>
      <c r="AC175" s="16">
        <f t="shared" si="165"/>
        <v>1.4281342839393942</v>
      </c>
      <c r="AD175" s="16">
        <f t="shared" si="166"/>
        <v>2.9787771947433477</v>
      </c>
      <c r="AE175" s="16">
        <f t="shared" si="167"/>
        <v>7.4870624067937728</v>
      </c>
      <c r="AF175" s="15">
        <f t="shared" si="168"/>
        <v>-4.0504037456468023E-3</v>
      </c>
      <c r="AG175" s="15">
        <f t="shared" si="169"/>
        <v>2.9673830763510267E-4</v>
      </c>
      <c r="AH175" s="15">
        <f t="shared" si="170"/>
        <v>9.7937136394747881E-3</v>
      </c>
      <c r="AI175" s="1">
        <f t="shared" si="134"/>
        <v>321503.78746418242</v>
      </c>
      <c r="AJ175" s="1">
        <f t="shared" si="135"/>
        <v>125699.12672078935</v>
      </c>
      <c r="AK175" s="1">
        <f t="shared" si="136"/>
        <v>47917.335974264184</v>
      </c>
      <c r="AL175" s="14">
        <f t="shared" si="171"/>
        <v>62.790103906055883</v>
      </c>
      <c r="AM175" s="14">
        <f t="shared" si="172"/>
        <v>13.933357833057181</v>
      </c>
      <c r="AN175" s="14">
        <f t="shared" si="173"/>
        <v>4.5615509484309662</v>
      </c>
      <c r="AO175" s="11">
        <f t="shared" si="174"/>
        <v>6.2359184450417196E-3</v>
      </c>
      <c r="AP175" s="11">
        <f t="shared" si="175"/>
        <v>7.8556125388815103E-3</v>
      </c>
      <c r="AQ175" s="11">
        <f t="shared" si="176"/>
        <v>7.1260317490684294E-3</v>
      </c>
      <c r="AR175" s="1">
        <f t="shared" si="180"/>
        <v>161436.92860541237</v>
      </c>
      <c r="AS175" s="1">
        <f t="shared" si="181"/>
        <v>65749.297071616835</v>
      </c>
      <c r="AT175" s="1">
        <f t="shared" si="182"/>
        <v>25177.015044074691</v>
      </c>
      <c r="AU175" s="1">
        <f t="shared" si="137"/>
        <v>32287.385721082475</v>
      </c>
      <c r="AV175" s="1">
        <f t="shared" si="138"/>
        <v>13149.859414323368</v>
      </c>
      <c r="AW175" s="1">
        <f t="shared" si="139"/>
        <v>5035.4030088149384</v>
      </c>
      <c r="AX175" s="2">
        <v>0</v>
      </c>
      <c r="AY175" s="2">
        <v>0</v>
      </c>
      <c r="AZ175" s="2">
        <v>0</v>
      </c>
      <c r="BA175" s="2">
        <f t="shared" si="185"/>
        <v>0</v>
      </c>
      <c r="BB175" s="2">
        <f t="shared" si="191"/>
        <v>0</v>
      </c>
      <c r="BC175" s="2">
        <f t="shared" si="186"/>
        <v>0</v>
      </c>
      <c r="BD175" s="2">
        <f t="shared" si="187"/>
        <v>0</v>
      </c>
      <c r="BE175" s="2">
        <f t="shared" si="188"/>
        <v>0</v>
      </c>
      <c r="BF175" s="2">
        <f t="shared" si="189"/>
        <v>0</v>
      </c>
      <c r="BG175" s="2">
        <f t="shared" si="190"/>
        <v>0</v>
      </c>
      <c r="BH175" s="2">
        <f t="shared" si="192"/>
        <v>0</v>
      </c>
      <c r="BI175" s="2">
        <f t="shared" si="193"/>
        <v>0</v>
      </c>
      <c r="BJ175" s="2">
        <f t="shared" si="194"/>
        <v>0</v>
      </c>
      <c r="BK175" s="11">
        <f t="shared" si="195"/>
        <v>3.0515183933599505E-2</v>
      </c>
      <c r="BL175" s="17">
        <f t="shared" si="183"/>
        <v>9.1020968974703798E-3</v>
      </c>
      <c r="BM175" s="17">
        <f t="shared" si="184"/>
        <v>3.8407841968008515E-3</v>
      </c>
      <c r="BN175" s="12">
        <f>(BN$3*temperature!$I285+BN$4*temperature!$I285^2+BN$5*temperature!$I285^6)</f>
        <v>-28.829103875251594</v>
      </c>
      <c r="BO175" s="12">
        <f>(BO$3*temperature!$I285+BO$4*temperature!$I285^2+BO$5*temperature!$I285^6)</f>
        <v>-25.158545079272855</v>
      </c>
      <c r="BP175" s="12">
        <f>(BP$3*temperature!$I285+BP$4*temperature!$I285^2+BP$5*temperature!$I285^6)</f>
        <v>-22.050254633016159</v>
      </c>
      <c r="BQ175" s="12">
        <f>(BQ$3*temperature!$M285+BQ$4*temperature!$M285^2)</f>
        <v>-28.829127563515478</v>
      </c>
      <c r="BR175" s="12">
        <f>(BR$3*temperature!$M285+BR$4*temperature!$M285^2)</f>
        <v>-25.15856362705906</v>
      </c>
      <c r="BS175" s="12">
        <f>(BS$3*temperature!$M285+BS$4*temperature!$M285^2)</f>
        <v>-22.050269289159644</v>
      </c>
      <c r="BT175" s="18">
        <f>BQ175-BN175</f>
        <v>-2.3688263883769878E-5</v>
      </c>
      <c r="BU175" s="18">
        <f>BR175-BO175</f>
        <v>-1.8547786204692329E-5</v>
      </c>
      <c r="BV175" s="18">
        <f>BS175-BP175</f>
        <v>-1.4656143484614859E-5</v>
      </c>
      <c r="BW175" s="18">
        <f>SUMPRODUCT(BT175:BV175,AR175:AT175)/100</f>
        <v>-5.4126624155837445E-2</v>
      </c>
      <c r="BX175" s="18">
        <f>BW175*BL175</f>
        <v>-4.9266577779939335E-4</v>
      </c>
      <c r="BY175" s="18">
        <f>BW175*BM175</f>
        <v>-2.0788868268391969E-4</v>
      </c>
    </row>
    <row r="176" spans="1:77">
      <c r="A176" s="2">
        <f t="shared" si="140"/>
        <v>2130</v>
      </c>
      <c r="B176" s="5">
        <f t="shared" si="141"/>
        <v>1165.2127570084824</v>
      </c>
      <c r="C176" s="5">
        <f t="shared" si="142"/>
        <v>2963.2033144128955</v>
      </c>
      <c r="D176" s="5">
        <f t="shared" si="143"/>
        <v>4367.047743839491</v>
      </c>
      <c r="E176" s="15">
        <f t="shared" si="144"/>
        <v>8.7188781194934471E-6</v>
      </c>
      <c r="F176" s="15">
        <f t="shared" si="145"/>
        <v>1.7176774543965172E-5</v>
      </c>
      <c r="G176" s="15">
        <f t="shared" si="146"/>
        <v>3.5065774216904959E-5</v>
      </c>
      <c r="H176" s="5">
        <f t="shared" si="147"/>
        <v>161237.08806645937</v>
      </c>
      <c r="I176" s="5">
        <f t="shared" si="148"/>
        <v>65953.510558154099</v>
      </c>
      <c r="J176" s="5">
        <f t="shared" si="149"/>
        <v>25273.755694428368</v>
      </c>
      <c r="K176" s="5">
        <f t="shared" si="150"/>
        <v>138375.66323974397</v>
      </c>
      <c r="L176" s="5">
        <f t="shared" si="151"/>
        <v>22257.504315468002</v>
      </c>
      <c r="M176" s="5">
        <f t="shared" si="152"/>
        <v>5787.3779214073311</v>
      </c>
      <c r="N176" s="15">
        <f t="shared" si="153"/>
        <v>-1.2465941650012802E-3</v>
      </c>
      <c r="O176" s="15">
        <f t="shared" si="154"/>
        <v>3.0887119172318123E-3</v>
      </c>
      <c r="P176" s="15">
        <f t="shared" si="155"/>
        <v>3.8072200954251123E-3</v>
      </c>
      <c r="Q176" s="5">
        <f t="shared" si="156"/>
        <v>6211.4860062252628</v>
      </c>
      <c r="R176" s="5">
        <f t="shared" si="157"/>
        <v>9083.3093974776675</v>
      </c>
      <c r="S176" s="5">
        <f t="shared" si="158"/>
        <v>5130.1300223028866</v>
      </c>
      <c r="T176" s="5">
        <f t="shared" si="159"/>
        <v>38.523928214735477</v>
      </c>
      <c r="U176" s="5">
        <f t="shared" si="160"/>
        <v>137.72290998018241</v>
      </c>
      <c r="V176" s="5">
        <f t="shared" si="161"/>
        <v>202.98249632261147</v>
      </c>
      <c r="W176" s="15">
        <f t="shared" si="162"/>
        <v>-1.0734613539272964E-2</v>
      </c>
      <c r="X176" s="15">
        <f t="shared" si="163"/>
        <v>-1.217998157191269E-2</v>
      </c>
      <c r="Y176" s="15">
        <f t="shared" si="164"/>
        <v>-9.7425357312937999E-3</v>
      </c>
      <c r="Z176" s="5">
        <f t="shared" si="177"/>
        <v>8941.8430437054358</v>
      </c>
      <c r="AA176" s="5">
        <f t="shared" si="178"/>
        <v>27314.066002746837</v>
      </c>
      <c r="AB176" s="5">
        <f t="shared" si="179"/>
        <v>39017.444367145363</v>
      </c>
      <c r="AC176" s="16">
        <f t="shared" si="165"/>
        <v>1.4223497634864395</v>
      </c>
      <c r="AD176" s="16">
        <f t="shared" si="166"/>
        <v>2.9796611120469381</v>
      </c>
      <c r="AE176" s="16">
        <f t="shared" si="167"/>
        <v>7.5603885520067875</v>
      </c>
      <c r="AF176" s="15">
        <f t="shared" si="168"/>
        <v>-4.0504037456468023E-3</v>
      </c>
      <c r="AG176" s="15">
        <f t="shared" si="169"/>
        <v>2.9673830763510267E-4</v>
      </c>
      <c r="AH176" s="15">
        <f t="shared" si="170"/>
        <v>9.7937136394747881E-3</v>
      </c>
      <c r="AI176" s="1">
        <f t="shared" si="134"/>
        <v>321640.79443884664</v>
      </c>
      <c r="AJ176" s="1">
        <f t="shared" si="135"/>
        <v>126279.07346303378</v>
      </c>
      <c r="AK176" s="1">
        <f t="shared" si="136"/>
        <v>48161.005385652701</v>
      </c>
      <c r="AL176" s="14">
        <f t="shared" si="171"/>
        <v>63.177742333498607</v>
      </c>
      <c r="AM176" s="14">
        <f t="shared" si="172"/>
        <v>14.041718342954248</v>
      </c>
      <c r="AN176" s="14">
        <f t="shared" si="173"/>
        <v>4.5937316477456438</v>
      </c>
      <c r="AO176" s="11">
        <f t="shared" si="174"/>
        <v>6.1735592605913023E-3</v>
      </c>
      <c r="AP176" s="11">
        <f t="shared" si="175"/>
        <v>7.777056413492695E-3</v>
      </c>
      <c r="AQ176" s="11">
        <f t="shared" si="176"/>
        <v>7.0547714315777454E-3</v>
      </c>
      <c r="AR176" s="1">
        <f t="shared" si="180"/>
        <v>161237.08806645937</v>
      </c>
      <c r="AS176" s="1">
        <f t="shared" si="181"/>
        <v>65953.510558154099</v>
      </c>
      <c r="AT176" s="1">
        <f t="shared" si="182"/>
        <v>25273.755694428368</v>
      </c>
      <c r="AU176" s="1">
        <f t="shared" si="137"/>
        <v>32247.417613291876</v>
      </c>
      <c r="AV176" s="1">
        <f t="shared" si="138"/>
        <v>13190.702111630821</v>
      </c>
      <c r="AW176" s="1">
        <f t="shared" si="139"/>
        <v>5054.7511388856738</v>
      </c>
      <c r="AX176" s="2">
        <v>0</v>
      </c>
      <c r="AY176" s="2">
        <v>0</v>
      </c>
      <c r="AZ176" s="2">
        <v>0</v>
      </c>
      <c r="BA176" s="2">
        <f t="shared" si="185"/>
        <v>0</v>
      </c>
      <c r="BB176" s="2">
        <f t="shared" si="191"/>
        <v>0</v>
      </c>
      <c r="BC176" s="2">
        <f t="shared" si="186"/>
        <v>0</v>
      </c>
      <c r="BD176" s="2">
        <f t="shared" si="187"/>
        <v>0</v>
      </c>
      <c r="BE176" s="2">
        <f t="shared" si="188"/>
        <v>0</v>
      </c>
      <c r="BF176" s="2">
        <f t="shared" si="189"/>
        <v>0</v>
      </c>
      <c r="BG176" s="2">
        <f t="shared" si="190"/>
        <v>0</v>
      </c>
      <c r="BH176" s="2">
        <f t="shared" si="192"/>
        <v>0</v>
      </c>
      <c r="BI176" s="2">
        <f t="shared" si="193"/>
        <v>0</v>
      </c>
      <c r="BJ176" s="2">
        <f t="shared" si="194"/>
        <v>0</v>
      </c>
      <c r="BK176" s="11">
        <f t="shared" si="195"/>
        <v>3.0375445087243519E-2</v>
      </c>
      <c r="BL176" s="17">
        <f t="shared" si="183"/>
        <v>8.8325694171012496E-3</v>
      </c>
      <c r="BM176" s="17">
        <f t="shared" si="184"/>
        <v>3.657889711238906E-3</v>
      </c>
      <c r="BN176" s="12">
        <f>(BN$3*temperature!$I286+BN$4*temperature!$I286^2+BN$5*temperature!$I286^6)</f>
        <v>-29.363838393512573</v>
      </c>
      <c r="BO176" s="12">
        <f>(BO$3*temperature!$I286+BO$4*temperature!$I286^2+BO$5*temperature!$I286^6)</f>
        <v>-25.577143031790701</v>
      </c>
      <c r="BP176" s="12">
        <f>(BP$3*temperature!$I286+BP$4*temperature!$I286^2+BP$5*temperature!$I286^6)</f>
        <v>-22.380942681931394</v>
      </c>
      <c r="BQ176" s="12">
        <f>(BQ$3*temperature!$M286+BQ$4*temperature!$M286^2)</f>
        <v>-29.363862097915881</v>
      </c>
      <c r="BR176" s="12">
        <f>(BR$3*temperature!$M286+BR$4*temperature!$M286^2)</f>
        <v>-25.577161583704509</v>
      </c>
      <c r="BS176" s="12">
        <f>(BS$3*temperature!$M286+BS$4*temperature!$M286^2)</f>
        <v>-22.380957334193177</v>
      </c>
      <c r="BT176" s="18">
        <f>BQ176-BN176</f>
        <v>-2.3704403307789335E-5</v>
      </c>
      <c r="BU176" s="18">
        <f>BR176-BO176</f>
        <v>-1.8551913807840492E-5</v>
      </c>
      <c r="BV176" s="18">
        <f>BS176-BP176</f>
        <v>-1.4652261782543974E-5</v>
      </c>
      <c r="BW176" s="18">
        <f>SUMPRODUCT(BT176:BV176,AR176:AT176)/100</f>
        <v>-5.4159104915630987E-2</v>
      </c>
      <c r="BX176" s="18">
        <f>BW176*BL176</f>
        <v>-4.7836405373538019E-4</v>
      </c>
      <c r="BY176" s="18">
        <f>BW176*BM176</f>
        <v>-1.9810803264079505E-4</v>
      </c>
    </row>
    <row r="177" spans="1:77">
      <c r="A177" s="2">
        <f t="shared" si="140"/>
        <v>2131</v>
      </c>
      <c r="B177" s="5">
        <f t="shared" si="141"/>
        <v>1165.2224083890935</v>
      </c>
      <c r="C177" s="5">
        <f t="shared" si="142"/>
        <v>2963.251667774392</v>
      </c>
      <c r="D177" s="5">
        <f t="shared" si="143"/>
        <v>4367.1932210541618</v>
      </c>
      <c r="E177" s="15">
        <f t="shared" si="144"/>
        <v>8.2829342135187741E-6</v>
      </c>
      <c r="F177" s="15">
        <f t="shared" si="145"/>
        <v>1.6317935816766913E-5</v>
      </c>
      <c r="G177" s="15">
        <f t="shared" si="146"/>
        <v>3.3312485506059708E-5</v>
      </c>
      <c r="H177" s="5">
        <f t="shared" si="147"/>
        <v>161013.10928682712</v>
      </c>
      <c r="I177" s="5">
        <f t="shared" si="148"/>
        <v>66149.246581864893</v>
      </c>
      <c r="J177" s="5">
        <f t="shared" si="149"/>
        <v>25368.046938919342</v>
      </c>
      <c r="K177" s="5">
        <f t="shared" si="150"/>
        <v>138182.29732590352</v>
      </c>
      <c r="L177" s="5">
        <f t="shared" si="151"/>
        <v>22323.195596662761</v>
      </c>
      <c r="M177" s="5">
        <f t="shared" si="152"/>
        <v>5808.7759471278787</v>
      </c>
      <c r="N177" s="15">
        <f t="shared" si="153"/>
        <v>-1.3973982802556462E-3</v>
      </c>
      <c r="O177" s="15">
        <f t="shared" si="154"/>
        <v>2.9514216986630259E-3</v>
      </c>
      <c r="P177" s="15">
        <f t="shared" si="155"/>
        <v>3.6973610521264799E-3</v>
      </c>
      <c r="Q177" s="5">
        <f t="shared" si="156"/>
        <v>6136.2721860840293</v>
      </c>
      <c r="R177" s="5">
        <f t="shared" si="157"/>
        <v>8999.3038513370393</v>
      </c>
      <c r="S177" s="5">
        <f t="shared" si="158"/>
        <v>5099.1025524508905</v>
      </c>
      <c r="T177" s="5">
        <f t="shared" si="159"/>
        <v>38.110388733335597</v>
      </c>
      <c r="U177" s="5">
        <f t="shared" si="160"/>
        <v>136.0454474745936</v>
      </c>
      <c r="V177" s="5">
        <f t="shared" si="161"/>
        <v>201.00493209936121</v>
      </c>
      <c r="W177" s="15">
        <f t="shared" si="162"/>
        <v>-1.0734613539272964E-2</v>
      </c>
      <c r="X177" s="15">
        <f t="shared" si="163"/>
        <v>-1.217998157191269E-2</v>
      </c>
      <c r="Y177" s="15">
        <f t="shared" si="164"/>
        <v>-9.7425357312937999E-3</v>
      </c>
      <c r="Z177" s="5">
        <f t="shared" si="177"/>
        <v>8799.1207169091267</v>
      </c>
      <c r="AA177" s="5">
        <f t="shared" si="178"/>
        <v>27073.215057185524</v>
      </c>
      <c r="AB177" s="5">
        <f t="shared" si="179"/>
        <v>39165.633077203122</v>
      </c>
      <c r="AC177" s="16">
        <f t="shared" si="165"/>
        <v>1.4165886726767942</v>
      </c>
      <c r="AD177" s="16">
        <f t="shared" si="166"/>
        <v>2.9805452916426529</v>
      </c>
      <c r="AE177" s="16">
        <f t="shared" si="167"/>
        <v>7.6344328324883053</v>
      </c>
      <c r="AF177" s="15">
        <f t="shared" si="168"/>
        <v>-4.0504037456468023E-3</v>
      </c>
      <c r="AG177" s="15">
        <f t="shared" si="169"/>
        <v>2.9673830763510267E-4</v>
      </c>
      <c r="AH177" s="15">
        <f t="shared" si="170"/>
        <v>9.7937136394747881E-3</v>
      </c>
      <c r="AI177" s="1">
        <f t="shared" si="134"/>
        <v>321724.13260825386</v>
      </c>
      <c r="AJ177" s="1">
        <f t="shared" si="135"/>
        <v>126841.86822836123</v>
      </c>
      <c r="AK177" s="1">
        <f t="shared" si="136"/>
        <v>48399.655985973106</v>
      </c>
      <c r="AL177" s="14">
        <f t="shared" si="171"/>
        <v>63.563873554382361</v>
      </c>
      <c r="AM177" s="14">
        <f t="shared" si="172"/>
        <v>14.149829546292825</v>
      </c>
      <c r="AN177" s="14">
        <f t="shared" si="173"/>
        <v>4.6258152972705657</v>
      </c>
      <c r="AO177" s="11">
        <f t="shared" si="174"/>
        <v>6.111823667985389E-3</v>
      </c>
      <c r="AP177" s="11">
        <f t="shared" si="175"/>
        <v>7.6992858493577683E-3</v>
      </c>
      <c r="AQ177" s="11">
        <f t="shared" si="176"/>
        <v>6.984223717261968E-3</v>
      </c>
      <c r="AR177" s="1">
        <f t="shared" si="180"/>
        <v>161013.10928682712</v>
      </c>
      <c r="AS177" s="1">
        <f t="shared" si="181"/>
        <v>66149.246581864893</v>
      </c>
      <c r="AT177" s="1">
        <f t="shared" si="182"/>
        <v>25368.046938919342</v>
      </c>
      <c r="AU177" s="1">
        <f t="shared" si="137"/>
        <v>32202.621857365426</v>
      </c>
      <c r="AV177" s="1">
        <f t="shared" si="138"/>
        <v>13229.84931637298</v>
      </c>
      <c r="AW177" s="1">
        <f t="shared" si="139"/>
        <v>5073.6093877838684</v>
      </c>
      <c r="AX177" s="2">
        <v>0</v>
      </c>
      <c r="AY177" s="2">
        <v>0</v>
      </c>
      <c r="AZ177" s="2">
        <v>0</v>
      </c>
      <c r="BA177" s="2">
        <f t="shared" si="185"/>
        <v>0</v>
      </c>
      <c r="BB177" s="2">
        <f t="shared" si="191"/>
        <v>0</v>
      </c>
      <c r="BC177" s="2">
        <f t="shared" si="186"/>
        <v>0</v>
      </c>
      <c r="BD177" s="2">
        <f t="shared" si="187"/>
        <v>0</v>
      </c>
      <c r="BE177" s="2">
        <f t="shared" si="188"/>
        <v>0</v>
      </c>
      <c r="BF177" s="2">
        <f t="shared" si="189"/>
        <v>0</v>
      </c>
      <c r="BG177" s="2">
        <f t="shared" si="190"/>
        <v>0</v>
      </c>
      <c r="BH177" s="2">
        <f t="shared" si="192"/>
        <v>0</v>
      </c>
      <c r="BI177" s="2">
        <f t="shared" si="193"/>
        <v>0</v>
      </c>
      <c r="BJ177" s="2">
        <f t="shared" si="194"/>
        <v>0</v>
      </c>
      <c r="BK177" s="11">
        <f t="shared" si="195"/>
        <v>3.0237657576600546E-2</v>
      </c>
      <c r="BL177" s="17">
        <f t="shared" si="183"/>
        <v>8.5721854681362116E-3</v>
      </c>
      <c r="BM177" s="17">
        <f t="shared" si="184"/>
        <v>3.4837044868941962E-3</v>
      </c>
      <c r="BN177" s="12">
        <f>(BN$3*temperature!$I287+BN$4*temperature!$I287^2+BN$5*temperature!$I287^6)</f>
        <v>-29.89844596848701</v>
      </c>
      <c r="BO177" s="12">
        <f>(BO$3*temperature!$I287+BO$4*temperature!$I287^2+BO$5*temperature!$I287^6)</f>
        <v>-25.995452030823941</v>
      </c>
      <c r="BP177" s="12">
        <f>(BP$3*temperature!$I287+BP$4*temperature!$I287^2+BP$5*temperature!$I287^6)</f>
        <v>-22.711243280820447</v>
      </c>
      <c r="BQ177" s="12">
        <f>(BQ$3*temperature!$M287+BQ$4*temperature!$M287^2)</f>
        <v>-29.898469686933534</v>
      </c>
      <c r="BR177" s="12">
        <f>(BR$3*temperature!$M287+BR$4*temperature!$M287^2)</f>
        <v>-25.995470585419731</v>
      </c>
      <c r="BS177" s="12">
        <f>(BS$3*temperature!$M287+BS$4*temperature!$M287^2)</f>
        <v>-22.71125792822248</v>
      </c>
      <c r="BT177" s="18">
        <f>BQ177-BN177</f>
        <v>-2.3718446524156889E-5</v>
      </c>
      <c r="BU177" s="18">
        <f>BR177-BO177</f>
        <v>-1.8554595790476469E-5</v>
      </c>
      <c r="BV177" s="18">
        <f>BS177-BP177</f>
        <v>-1.464740203260817E-5</v>
      </c>
      <c r="BW177" s="18">
        <f>SUMPRODUCT(BT177:BV177,AR177:AT177)/100</f>
        <v>-5.4179293367753248E-2</v>
      </c>
      <c r="BX177" s="18">
        <f>BW177*BL177</f>
        <v>-4.6443495128094302E-4</v>
      </c>
      <c r="BY177" s="18">
        <f>BW177*BM177</f>
        <v>-1.8874464740199895E-4</v>
      </c>
    </row>
    <row r="178" spans="1:77">
      <c r="A178" s="2">
        <f t="shared" si="140"/>
        <v>2132</v>
      </c>
      <c r="B178" s="5">
        <f t="shared" si="141"/>
        <v>1165.2315772766187</v>
      </c>
      <c r="C178" s="5">
        <f t="shared" si="142"/>
        <v>2963.2976042173896</v>
      </c>
      <c r="D178" s="5">
        <f t="shared" si="143"/>
        <v>4367.3314290119961</v>
      </c>
      <c r="E178" s="15">
        <f t="shared" si="144"/>
        <v>7.8687875028428348E-6</v>
      </c>
      <c r="F178" s="15">
        <f t="shared" si="145"/>
        <v>1.5502039025928565E-5</v>
      </c>
      <c r="G178" s="15">
        <f t="shared" si="146"/>
        <v>3.1646861230756722E-5</v>
      </c>
      <c r="H178" s="5">
        <f t="shared" si="147"/>
        <v>160765.38685511099</v>
      </c>
      <c r="I178" s="5">
        <f t="shared" si="148"/>
        <v>66336.565959021958</v>
      </c>
      <c r="J178" s="5">
        <f t="shared" si="149"/>
        <v>25459.907490918911</v>
      </c>
      <c r="K178" s="5">
        <f t="shared" si="150"/>
        <v>137968.6149862606</v>
      </c>
      <c r="L178" s="5">
        <f t="shared" si="151"/>
        <v>22386.062697385241</v>
      </c>
      <c r="M178" s="5">
        <f t="shared" si="152"/>
        <v>5829.6256889939323</v>
      </c>
      <c r="N178" s="15">
        <f t="shared" si="153"/>
        <v>-1.5463799906217934E-3</v>
      </c>
      <c r="O178" s="15">
        <f t="shared" si="154"/>
        <v>2.8162231724511155E-3</v>
      </c>
      <c r="P178" s="15">
        <f t="shared" si="155"/>
        <v>3.5893520521070865E-3</v>
      </c>
      <c r="Q178" s="5">
        <f t="shared" si="156"/>
        <v>6061.0622207438228</v>
      </c>
      <c r="R178" s="5">
        <f t="shared" si="157"/>
        <v>8914.8660507307686</v>
      </c>
      <c r="S178" s="5">
        <f t="shared" si="158"/>
        <v>5067.7088973426426</v>
      </c>
      <c r="T178" s="5">
        <f t="shared" si="159"/>
        <v>37.701288438451776</v>
      </c>
      <c r="U178" s="5">
        <f t="shared" si="160"/>
        <v>134.38841643141043</v>
      </c>
      <c r="V178" s="5">
        <f t="shared" si="161"/>
        <v>199.04663436621689</v>
      </c>
      <c r="W178" s="15">
        <f t="shared" si="162"/>
        <v>-1.0734613539272964E-2</v>
      </c>
      <c r="X178" s="15">
        <f t="shared" si="163"/>
        <v>-1.217998157191269E-2</v>
      </c>
      <c r="Y178" s="15">
        <f t="shared" si="164"/>
        <v>-9.7425357312937999E-3</v>
      </c>
      <c r="Z178" s="5">
        <f t="shared" si="177"/>
        <v>8657.3652383108893</v>
      </c>
      <c r="AA178" s="5">
        <f t="shared" si="178"/>
        <v>26830.792084152159</v>
      </c>
      <c r="AB178" s="5">
        <f t="shared" si="179"/>
        <v>39310.013030699374</v>
      </c>
      <c r="AC178" s="16">
        <f t="shared" si="165"/>
        <v>1.4108509166109433</v>
      </c>
      <c r="AD178" s="16">
        <f t="shared" si="166"/>
        <v>2.9814297336083246</v>
      </c>
      <c r="AE178" s="16">
        <f t="shared" si="167"/>
        <v>7.7092022814495005</v>
      </c>
      <c r="AF178" s="15">
        <f t="shared" si="168"/>
        <v>-4.0504037456468023E-3</v>
      </c>
      <c r="AG178" s="15">
        <f t="shared" si="169"/>
        <v>2.9673830763510267E-4</v>
      </c>
      <c r="AH178" s="15">
        <f t="shared" si="170"/>
        <v>9.7937136394747881E-3</v>
      </c>
      <c r="AI178" s="1">
        <f t="shared" si="134"/>
        <v>321754.34120479389</v>
      </c>
      <c r="AJ178" s="1">
        <f t="shared" si="135"/>
        <v>127387.53072189807</v>
      </c>
      <c r="AK178" s="1">
        <f t="shared" si="136"/>
        <v>48633.29977515967</v>
      </c>
      <c r="AL178" s="14">
        <f t="shared" si="171"/>
        <v>63.948479829332676</v>
      </c>
      <c r="AM178" s="14">
        <f t="shared" si="172"/>
        <v>14.257683692865456</v>
      </c>
      <c r="AN178" s="14">
        <f t="shared" si="173"/>
        <v>4.6577999488923272</v>
      </c>
      <c r="AO178" s="11">
        <f t="shared" si="174"/>
        <v>6.0507054313055347E-3</v>
      </c>
      <c r="AP178" s="11">
        <f t="shared" si="175"/>
        <v>7.6222929908641903E-3</v>
      </c>
      <c r="AQ178" s="11">
        <f t="shared" si="176"/>
        <v>6.9143814800893483E-3</v>
      </c>
      <c r="AR178" s="1">
        <f t="shared" si="180"/>
        <v>160765.38685511099</v>
      </c>
      <c r="AS178" s="1">
        <f t="shared" si="181"/>
        <v>66336.565959021958</v>
      </c>
      <c r="AT178" s="1">
        <f t="shared" si="182"/>
        <v>25459.907490918911</v>
      </c>
      <c r="AU178" s="1">
        <f t="shared" si="137"/>
        <v>32153.077371022198</v>
      </c>
      <c r="AV178" s="1">
        <f t="shared" si="138"/>
        <v>13267.313191804393</v>
      </c>
      <c r="AW178" s="1">
        <f t="shared" si="139"/>
        <v>5091.9814981837826</v>
      </c>
      <c r="AX178" s="2">
        <v>0</v>
      </c>
      <c r="AY178" s="2">
        <v>0</v>
      </c>
      <c r="AZ178" s="2">
        <v>0</v>
      </c>
      <c r="BA178" s="2">
        <f t="shared" si="185"/>
        <v>0</v>
      </c>
      <c r="BB178" s="2">
        <f t="shared" si="191"/>
        <v>0</v>
      </c>
      <c r="BC178" s="2">
        <f t="shared" si="186"/>
        <v>0</v>
      </c>
      <c r="BD178" s="2">
        <f t="shared" si="187"/>
        <v>0</v>
      </c>
      <c r="BE178" s="2">
        <f t="shared" si="188"/>
        <v>0</v>
      </c>
      <c r="BF178" s="2">
        <f t="shared" si="189"/>
        <v>0</v>
      </c>
      <c r="BG178" s="2">
        <f t="shared" si="190"/>
        <v>0</v>
      </c>
      <c r="BH178" s="2">
        <f t="shared" si="192"/>
        <v>0</v>
      </c>
      <c r="BI178" s="2">
        <f t="shared" si="193"/>
        <v>0</v>
      </c>
      <c r="BJ178" s="2">
        <f t="shared" si="194"/>
        <v>0</v>
      </c>
      <c r="BK178" s="11">
        <f t="shared" si="195"/>
        <v>3.0101812494216257E-2</v>
      </c>
      <c r="BL178" s="17">
        <f t="shared" si="183"/>
        <v>8.3205903075804135E-3</v>
      </c>
      <c r="BM178" s="17">
        <f t="shared" si="184"/>
        <v>3.3178137970420914E-3</v>
      </c>
      <c r="BN178" s="12">
        <f>(BN$3*temperature!$I288+BN$4*temperature!$I288^2+BN$5*temperature!$I288^6)</f>
        <v>-30.432810551998859</v>
      </c>
      <c r="BO178" s="12">
        <f>(BO$3*temperature!$I288+BO$4*temperature!$I288^2+BO$5*temperature!$I288^6)</f>
        <v>-26.41338596759801</v>
      </c>
      <c r="BP178" s="12">
        <f>(BP$3*temperature!$I288+BP$4*temperature!$I288^2+BP$5*temperature!$I288^6)</f>
        <v>-23.041092380705667</v>
      </c>
      <c r="BQ178" s="12">
        <f>(BQ$3*temperature!$M288+BQ$4*temperature!$M288^2)</f>
        <v>-30.432834282466935</v>
      </c>
      <c r="BR178" s="12">
        <f>(BR$3*temperature!$M288+BR$4*temperature!$M288^2)</f>
        <v>-26.413404523484594</v>
      </c>
      <c r="BS178" s="12">
        <f>(BS$3*temperature!$M288+BS$4*temperature!$M288^2)</f>
        <v>-23.041107022309639</v>
      </c>
      <c r="BT178" s="18">
        <f>BQ178-BN178</f>
        <v>-2.3730468075910949E-5</v>
      </c>
      <c r="BU178" s="18">
        <f>BR178-BO178</f>
        <v>-1.8555886583726533E-5</v>
      </c>
      <c r="BV178" s="18">
        <f>BS178-BP178</f>
        <v>-1.4641603971909944E-5</v>
      </c>
      <c r="BW178" s="18">
        <f>SUMPRODUCT(BT178:BV178,AR178:AT178)/100</f>
        <v>-5.4187455574096897E-2</v>
      </c>
      <c r="BX178" s="18">
        <f>BW178*BL178</f>
        <v>-4.5087161764227488E-4</v>
      </c>
      <c r="BY178" s="18">
        <f>BW178*BM178</f>
        <v>-1.7978388773034408E-4</v>
      </c>
    </row>
    <row r="179" spans="1:77">
      <c r="A179" s="2">
        <f t="shared" si="140"/>
        <v>2133</v>
      </c>
      <c r="B179" s="5">
        <f t="shared" si="141"/>
        <v>1165.2402877883083</v>
      </c>
      <c r="C179" s="5">
        <f t="shared" si="142"/>
        <v>2963.3412445147405</v>
      </c>
      <c r="D179" s="5">
        <f t="shared" si="143"/>
        <v>4367.4627307270948</v>
      </c>
      <c r="E179" s="15">
        <f t="shared" si="144"/>
        <v>7.4753481277006928E-6</v>
      </c>
      <c r="F179" s="15">
        <f t="shared" si="145"/>
        <v>1.4726937074632135E-5</v>
      </c>
      <c r="G179" s="15">
        <f t="shared" si="146"/>
        <v>3.0064518169218883E-5</v>
      </c>
      <c r="H179" s="5">
        <f t="shared" si="147"/>
        <v>160494.32228804089</v>
      </c>
      <c r="I179" s="5">
        <f t="shared" si="148"/>
        <v>66515.533285470214</v>
      </c>
      <c r="J179" s="5">
        <f t="shared" si="149"/>
        <v>25549.356955487117</v>
      </c>
      <c r="K179" s="5">
        <f t="shared" si="150"/>
        <v>137734.95816272209</v>
      </c>
      <c r="L179" s="5">
        <f t="shared" si="151"/>
        <v>22446.126786306857</v>
      </c>
      <c r="M179" s="5">
        <f t="shared" si="152"/>
        <v>5849.9313058210491</v>
      </c>
      <c r="N179" s="15">
        <f t="shared" si="153"/>
        <v>-1.693550548157452E-3</v>
      </c>
      <c r="O179" s="15">
        <f t="shared" si="154"/>
        <v>2.6831019698980718E-3</v>
      </c>
      <c r="P179" s="15">
        <f t="shared" si="155"/>
        <v>3.4831767784770928E-3</v>
      </c>
      <c r="Q179" s="5">
        <f t="shared" si="156"/>
        <v>5985.889278943273</v>
      </c>
      <c r="R179" s="5">
        <f t="shared" si="157"/>
        <v>8830.0413397228203</v>
      </c>
      <c r="S179" s="5">
        <f t="shared" si="158"/>
        <v>5035.9677151061132</v>
      </c>
      <c r="T179" s="5">
        <f t="shared" si="159"/>
        <v>37.296579677132335</v>
      </c>
      <c r="U179" s="5">
        <f t="shared" si="160"/>
        <v>132.75156799579733</v>
      </c>
      <c r="V179" s="5">
        <f t="shared" si="161"/>
        <v>197.10741541871025</v>
      </c>
      <c r="W179" s="15">
        <f t="shared" si="162"/>
        <v>-1.0734613539272964E-2</v>
      </c>
      <c r="X179" s="15">
        <f t="shared" si="163"/>
        <v>-1.217998157191269E-2</v>
      </c>
      <c r="Y179" s="15">
        <f t="shared" si="164"/>
        <v>-9.7425357312937999E-3</v>
      </c>
      <c r="Z179" s="5">
        <f t="shared" si="177"/>
        <v>8516.6191537217455</v>
      </c>
      <c r="AA179" s="5">
        <f t="shared" si="178"/>
        <v>26586.933736124833</v>
      </c>
      <c r="AB179" s="5">
        <f t="shared" si="179"/>
        <v>39450.613728959419</v>
      </c>
      <c r="AC179" s="16">
        <f t="shared" si="165"/>
        <v>1.405136400773753</v>
      </c>
      <c r="AD179" s="16">
        <f t="shared" si="166"/>
        <v>2.9823144380218087</v>
      </c>
      <c r="AE179" s="16">
        <f t="shared" si="167"/>
        <v>7.7847040009828028</v>
      </c>
      <c r="AF179" s="15">
        <f t="shared" si="168"/>
        <v>-4.0504037456468023E-3</v>
      </c>
      <c r="AG179" s="15">
        <f t="shared" si="169"/>
        <v>2.9673830763510267E-4</v>
      </c>
      <c r="AH179" s="15">
        <f t="shared" si="170"/>
        <v>9.7937136394747881E-3</v>
      </c>
      <c r="AI179" s="1">
        <f t="shared" si="134"/>
        <v>321731.9844553367</v>
      </c>
      <c r="AJ179" s="1">
        <f t="shared" si="135"/>
        <v>127916.09084151266</v>
      </c>
      <c r="AK179" s="1">
        <f t="shared" si="136"/>
        <v>48861.951295827486</v>
      </c>
      <c r="AL179" s="14">
        <f t="shared" si="171"/>
        <v>64.331543909417491</v>
      </c>
      <c r="AM179" s="14">
        <f t="shared" si="172"/>
        <v>14.365273172918762</v>
      </c>
      <c r="AN179" s="14">
        <f t="shared" si="173"/>
        <v>4.6896836965398636</v>
      </c>
      <c r="AO179" s="11">
        <f t="shared" si="174"/>
        <v>5.9901983769924793E-3</v>
      </c>
      <c r="AP179" s="11">
        <f t="shared" si="175"/>
        <v>7.5460700609555481E-3</v>
      </c>
      <c r="AQ179" s="11">
        <f t="shared" si="176"/>
        <v>6.8452376652884551E-3</v>
      </c>
      <c r="AR179" s="1">
        <f t="shared" si="180"/>
        <v>160494.32228804089</v>
      </c>
      <c r="AS179" s="1">
        <f t="shared" si="181"/>
        <v>66515.533285470214</v>
      </c>
      <c r="AT179" s="1">
        <f t="shared" si="182"/>
        <v>25549.356955487117</v>
      </c>
      <c r="AU179" s="1">
        <f t="shared" si="137"/>
        <v>32098.864457608179</v>
      </c>
      <c r="AV179" s="1">
        <f t="shared" si="138"/>
        <v>13303.106657094044</v>
      </c>
      <c r="AW179" s="1">
        <f t="shared" si="139"/>
        <v>5109.8713910974238</v>
      </c>
      <c r="AX179" s="2">
        <v>0</v>
      </c>
      <c r="AY179" s="2">
        <v>0</v>
      </c>
      <c r="AZ179" s="2">
        <v>0</v>
      </c>
      <c r="BA179" s="2">
        <f t="shared" si="185"/>
        <v>0</v>
      </c>
      <c r="BB179" s="2">
        <f t="shared" si="191"/>
        <v>0</v>
      </c>
      <c r="BC179" s="2">
        <f t="shared" si="186"/>
        <v>0</v>
      </c>
      <c r="BD179" s="2">
        <f t="shared" si="187"/>
        <v>0</v>
      </c>
      <c r="BE179" s="2">
        <f t="shared" si="188"/>
        <v>0</v>
      </c>
      <c r="BF179" s="2">
        <f t="shared" si="189"/>
        <v>0</v>
      </c>
      <c r="BG179" s="2">
        <f t="shared" si="190"/>
        <v>0</v>
      </c>
      <c r="BH179" s="2">
        <f t="shared" si="192"/>
        <v>0</v>
      </c>
      <c r="BI179" s="2">
        <f t="shared" si="193"/>
        <v>0</v>
      </c>
      <c r="BJ179" s="2">
        <f t="shared" si="194"/>
        <v>0</v>
      </c>
      <c r="BK179" s="11">
        <f t="shared" si="195"/>
        <v>2.9967900314135959E-2</v>
      </c>
      <c r="BL179" s="17">
        <f t="shared" si="183"/>
        <v>8.0774445852430064E-3</v>
      </c>
      <c r="BM179" s="17">
        <f t="shared" si="184"/>
        <v>3.1598226638496108E-3</v>
      </c>
      <c r="BN179" s="12">
        <f>(BN$3*temperature!$I289+BN$4*temperature!$I289^2+BN$5*temperature!$I289^6)</f>
        <v>-30.966818628642958</v>
      </c>
      <c r="BO179" s="12">
        <f>(BO$3*temperature!$I289+BO$4*temperature!$I289^2+BO$5*temperature!$I289^6)</f>
        <v>-26.830860686369444</v>
      </c>
      <c r="BP179" s="12">
        <f>(BP$3*temperature!$I289+BP$4*temperature!$I289^2+BP$5*temperature!$I289^6)</f>
        <v>-23.370427450581005</v>
      </c>
      <c r="BQ179" s="12">
        <f>(BQ$3*temperature!$M289+BQ$4*temperature!$M289^2)</f>
        <v>-30.966842369183684</v>
      </c>
      <c r="BR179" s="12">
        <f>(BR$3*temperature!$M289+BR$4*temperature!$M289^2)</f>
        <v>-26.830879242208745</v>
      </c>
      <c r="BS179" s="12">
        <f>(BS$3*temperature!$M289+BS$4*temperature!$M289^2)</f>
        <v>-23.370442085487319</v>
      </c>
      <c r="BT179" s="18">
        <f>BQ179-BN179</f>
        <v>-2.374054072618037E-5</v>
      </c>
      <c r="BU179" s="18">
        <f>BR179-BO179</f>
        <v>-1.8555839300660182E-5</v>
      </c>
      <c r="BV179" s="18">
        <f>BS179-BP179</f>
        <v>-1.4634906314370255E-5</v>
      </c>
      <c r="BW179" s="18">
        <f>SUMPRODUCT(BT179:BV179,AR179:AT179)/100</f>
        <v>-5.4183859866788094E-2</v>
      </c>
      <c r="BX179" s="18">
        <f>BW179*BL179</f>
        <v>-4.3766712548855334E-4</v>
      </c>
      <c r="BY179" s="18">
        <f>BW179*BM179</f>
        <v>-1.7121138842192838E-4</v>
      </c>
    </row>
    <row r="180" spans="1:77">
      <c r="A180" s="2">
        <f t="shared" si="140"/>
        <v>2134</v>
      </c>
      <c r="B180" s="5">
        <f t="shared" si="141"/>
        <v>1165.2485628362717</v>
      </c>
      <c r="C180" s="5">
        <f t="shared" si="142"/>
        <v>2963.3827034077776</v>
      </c>
      <c r="D180" s="5">
        <f t="shared" si="143"/>
        <v>4367.5874711065853</v>
      </c>
      <c r="E180" s="15">
        <f t="shared" si="144"/>
        <v>7.1015807213156576E-6</v>
      </c>
      <c r="F180" s="15">
        <f t="shared" si="145"/>
        <v>1.3990590220900528E-5</v>
      </c>
      <c r="G180" s="15">
        <f t="shared" si="146"/>
        <v>2.8561292260757936E-5</v>
      </c>
      <c r="H180" s="5">
        <f t="shared" si="147"/>
        <v>160200.32345298561</v>
      </c>
      <c r="I180" s="5">
        <f t="shared" si="148"/>
        <v>66686.21677100641</v>
      </c>
      <c r="J180" s="5">
        <f t="shared" si="149"/>
        <v>25636.415785523324</v>
      </c>
      <c r="K180" s="5">
        <f t="shared" si="150"/>
        <v>137481.67435027787</v>
      </c>
      <c r="L180" s="5">
        <f t="shared" si="151"/>
        <v>22503.410273104379</v>
      </c>
      <c r="M180" s="5">
        <f t="shared" si="152"/>
        <v>5869.6971623622694</v>
      </c>
      <c r="N180" s="15">
        <f t="shared" si="153"/>
        <v>-1.8389217655621071E-3</v>
      </c>
      <c r="O180" s="15">
        <f t="shared" si="154"/>
        <v>2.5520432697754281E-3</v>
      </c>
      <c r="P180" s="15">
        <f t="shared" si="155"/>
        <v>3.3788185720320385E-3</v>
      </c>
      <c r="Q180" s="5">
        <f t="shared" si="156"/>
        <v>5910.7856265264509</v>
      </c>
      <c r="R180" s="5">
        <f t="shared" si="157"/>
        <v>8744.87411914515</v>
      </c>
      <c r="S180" s="5">
        <f t="shared" si="158"/>
        <v>5003.8973793397408</v>
      </c>
      <c r="T180" s="5">
        <f t="shared" si="159"/>
        <v>36.896215307961619</v>
      </c>
      <c r="U180" s="5">
        <f t="shared" si="160"/>
        <v>131.13465634396601</v>
      </c>
      <c r="V180" s="5">
        <f t="shared" si="161"/>
        <v>195.18708938109049</v>
      </c>
      <c r="W180" s="15">
        <f t="shared" si="162"/>
        <v>-1.0734613539272964E-2</v>
      </c>
      <c r="X180" s="15">
        <f t="shared" si="163"/>
        <v>-1.217998157191269E-2</v>
      </c>
      <c r="Y180" s="15">
        <f t="shared" si="164"/>
        <v>-9.7425357312937999E-3</v>
      </c>
      <c r="Z180" s="5">
        <f t="shared" si="177"/>
        <v>8376.9230077303582</v>
      </c>
      <c r="AA180" s="5">
        <f t="shared" si="178"/>
        <v>26341.774070441999</v>
      </c>
      <c r="AB180" s="5">
        <f t="shared" si="179"/>
        <v>39587.466049760595</v>
      </c>
      <c r="AC180" s="16">
        <f t="shared" si="165"/>
        <v>1.3994450310329143</v>
      </c>
      <c r="AD180" s="16">
        <f t="shared" si="166"/>
        <v>2.9831994049609829</v>
      </c>
      <c r="AE180" s="16">
        <f t="shared" si="167"/>
        <v>7.8609451627365017</v>
      </c>
      <c r="AF180" s="15">
        <f t="shared" si="168"/>
        <v>-4.0504037456468023E-3</v>
      </c>
      <c r="AG180" s="15">
        <f t="shared" si="169"/>
        <v>2.9673830763510267E-4</v>
      </c>
      <c r="AH180" s="15">
        <f t="shared" si="170"/>
        <v>9.7937136394747881E-3</v>
      </c>
      <c r="AI180" s="1">
        <f t="shared" si="134"/>
        <v>321657.65046741127</v>
      </c>
      <c r="AJ180" s="1">
        <f t="shared" si="135"/>
        <v>128427.58841445544</v>
      </c>
      <c r="AK180" s="1">
        <f t="shared" si="136"/>
        <v>49085.627557342166</v>
      </c>
      <c r="AL180" s="14">
        <f t="shared" si="171"/>
        <v>64.713049032233954</v>
      </c>
      <c r="AM180" s="14">
        <f t="shared" si="172"/>
        <v>14.472590517148298</v>
      </c>
      <c r="AN180" s="14">
        <f t="shared" si="173"/>
        <v>4.7214646760229293</v>
      </c>
      <c r="AO180" s="11">
        <f t="shared" si="174"/>
        <v>5.9302963932225542E-3</v>
      </c>
      <c r="AP180" s="11">
        <f t="shared" si="175"/>
        <v>7.4706093603459922E-3</v>
      </c>
      <c r="AQ180" s="11">
        <f t="shared" si="176"/>
        <v>6.7767852886355708E-3</v>
      </c>
      <c r="AR180" s="1">
        <f t="shared" si="180"/>
        <v>160200.32345298561</v>
      </c>
      <c r="AS180" s="1">
        <f t="shared" si="181"/>
        <v>66686.21677100641</v>
      </c>
      <c r="AT180" s="1">
        <f t="shared" si="182"/>
        <v>25636.415785523324</v>
      </c>
      <c r="AU180" s="1">
        <f t="shared" si="137"/>
        <v>32040.064690597123</v>
      </c>
      <c r="AV180" s="1">
        <f t="shared" si="138"/>
        <v>13337.243354201282</v>
      </c>
      <c r="AW180" s="1">
        <f t="shared" si="139"/>
        <v>5127.2831571046654</v>
      </c>
      <c r="AX180" s="2">
        <v>0</v>
      </c>
      <c r="AY180" s="2">
        <v>0</v>
      </c>
      <c r="AZ180" s="2">
        <v>0</v>
      </c>
      <c r="BA180" s="2">
        <f t="shared" si="185"/>
        <v>0</v>
      </c>
      <c r="BB180" s="2">
        <f t="shared" si="191"/>
        <v>0</v>
      </c>
      <c r="BC180" s="2">
        <f t="shared" si="186"/>
        <v>0</v>
      </c>
      <c r="BD180" s="2">
        <f t="shared" si="187"/>
        <v>0</v>
      </c>
      <c r="BE180" s="2">
        <f t="shared" si="188"/>
        <v>0</v>
      </c>
      <c r="BF180" s="2">
        <f t="shared" si="189"/>
        <v>0</v>
      </c>
      <c r="BG180" s="2">
        <f t="shared" si="190"/>
        <v>0</v>
      </c>
      <c r="BH180" s="2">
        <f t="shared" si="192"/>
        <v>0</v>
      </c>
      <c r="BI180" s="2">
        <f t="shared" si="193"/>
        <v>0</v>
      </c>
      <c r="BJ180" s="2">
        <f t="shared" si="194"/>
        <v>0</v>
      </c>
      <c r="BK180" s="11">
        <f t="shared" si="195"/>
        <v>2.9835910910602198E-2</v>
      </c>
      <c r="BL180" s="17">
        <f t="shared" si="183"/>
        <v>7.8424236160946556E-3</v>
      </c>
      <c r="BM180" s="17">
        <f t="shared" si="184"/>
        <v>3.0093549179520101E-3</v>
      </c>
      <c r="BN180" s="12">
        <f>(BN$3*temperature!$I290+BN$4*temperature!$I290^2+BN$5*temperature!$I290^6)</f>
        <v>-31.500359245427891</v>
      </c>
      <c r="BO180" s="12">
        <f>(BO$3*temperature!$I290+BO$4*temperature!$I290^2+BO$5*temperature!$I290^6)</f>
        <v>-27.2477940042208</v>
      </c>
      <c r="BP180" s="12">
        <f>(BP$3*temperature!$I290+BP$4*temperature!$I290^2+BP$5*temperature!$I290^6)</f>
        <v>-23.69918749018667</v>
      </c>
      <c r="BQ180" s="12">
        <f>(BQ$3*temperature!$M290+BQ$4*temperature!$M290^2)</f>
        <v>-31.500382994163434</v>
      </c>
      <c r="BR180" s="12">
        <f>(BR$3*temperature!$M290+BR$4*temperature!$M290^2)</f>
        <v>-27.247812558726515</v>
      </c>
      <c r="BS180" s="12">
        <f>(BS$3*temperature!$M290+BS$4*temperature!$M290^2)</f>
        <v>-23.69920211753341</v>
      </c>
      <c r="BT180" s="18">
        <f>BQ180-BN180</f>
        <v>-2.3748735543449584E-5</v>
      </c>
      <c r="BU180" s="18">
        <f>BR180-BO180</f>
        <v>-1.8554505714973857E-5</v>
      </c>
      <c r="BV180" s="18">
        <f>BS180-BP180</f>
        <v>-1.4627346740070379E-5</v>
      </c>
      <c r="BW180" s="18">
        <f>SUMPRODUCT(BT180:BV180,AR180:AT180)/100</f>
        <v>-5.4168776487151266E-2</v>
      </c>
      <c r="BX180" s="18">
        <f>BW180*BL180</f>
        <v>-4.2481449197778796E-4</v>
      </c>
      <c r="BY180" s="18">
        <f>BW180*BM180</f>
        <v>-1.6301307392105186E-4</v>
      </c>
    </row>
    <row r="181" spans="1:77">
      <c r="A181" s="2">
        <f t="shared" si="140"/>
        <v>2135</v>
      </c>
      <c r="B181" s="5">
        <f t="shared" si="141"/>
        <v>1165.2564241876646</v>
      </c>
      <c r="C181" s="5">
        <f t="shared" si="142"/>
        <v>2963.4220899071952</v>
      </c>
      <c r="D181" s="5">
        <f t="shared" si="143"/>
        <v>4367.7059778517105</v>
      </c>
      <c r="E181" s="15">
        <f t="shared" si="144"/>
        <v>6.7465016852498745E-6</v>
      </c>
      <c r="F181" s="15">
        <f t="shared" si="145"/>
        <v>1.3291060709855502E-5</v>
      </c>
      <c r="G181" s="15">
        <f t="shared" si="146"/>
        <v>2.7133227647720037E-5</v>
      </c>
      <c r="H181" s="5">
        <f t="shared" si="147"/>
        <v>159883.80399921932</v>
      </c>
      <c r="I181" s="5">
        <f t="shared" si="148"/>
        <v>66848.688073855592</v>
      </c>
      <c r="J181" s="5">
        <f t="shared" si="149"/>
        <v>25721.105238175693</v>
      </c>
      <c r="K181" s="5">
        <f t="shared" si="150"/>
        <v>137209.11610564956</v>
      </c>
      <c r="L181" s="5">
        <f t="shared" si="151"/>
        <v>22557.936752084166</v>
      </c>
      <c r="M181" s="5">
        <f t="shared" si="152"/>
        <v>5888.9278189982042</v>
      </c>
      <c r="N181" s="15">
        <f t="shared" si="153"/>
        <v>-1.9825060024646346E-3</v>
      </c>
      <c r="O181" s="15">
        <f t="shared" si="154"/>
        <v>2.4230318124252026E-3</v>
      </c>
      <c r="P181" s="15">
        <f t="shared" si="155"/>
        <v>3.2762604447884591E-3</v>
      </c>
      <c r="Q181" s="5">
        <f t="shared" si="156"/>
        <v>5835.7826199846904</v>
      </c>
      <c r="R181" s="5">
        <f t="shared" si="157"/>
        <v>8659.4078299498688</v>
      </c>
      <c r="S181" s="5">
        <f t="shared" si="158"/>
        <v>4971.5159711710949</v>
      </c>
      <c r="T181" s="5">
        <f t="shared" si="159"/>
        <v>36.500148695568846</v>
      </c>
      <c r="U181" s="5">
        <f t="shared" si="160"/>
        <v>129.53743864625741</v>
      </c>
      <c r="V181" s="5">
        <f t="shared" si="161"/>
        <v>193.28547218850798</v>
      </c>
      <c r="W181" s="15">
        <f t="shared" si="162"/>
        <v>-1.0734613539272964E-2</v>
      </c>
      <c r="X181" s="15">
        <f t="shared" si="163"/>
        <v>-1.217998157191269E-2</v>
      </c>
      <c r="Y181" s="15">
        <f t="shared" si="164"/>
        <v>-9.7425357312937999E-3</v>
      </c>
      <c r="Z181" s="5">
        <f t="shared" si="177"/>
        <v>8238.3153655551687</v>
      </c>
      <c r="AA181" s="5">
        <f t="shared" si="178"/>
        <v>26095.444489610552</v>
      </c>
      <c r="AB181" s="5">
        <f t="shared" si="179"/>
        <v>39720.602179087735</v>
      </c>
      <c r="AC181" s="16">
        <f t="shared" si="165"/>
        <v>1.3937767136373918</v>
      </c>
      <c r="AD181" s="16">
        <f t="shared" si="166"/>
        <v>2.9840846345037493</v>
      </c>
      <c r="AE181" s="16">
        <f t="shared" si="167"/>
        <v>7.9379330085959579</v>
      </c>
      <c r="AF181" s="15">
        <f t="shared" si="168"/>
        <v>-4.0504037456468023E-3</v>
      </c>
      <c r="AG181" s="15">
        <f t="shared" si="169"/>
        <v>2.9673830763510267E-4</v>
      </c>
      <c r="AH181" s="15">
        <f t="shared" si="170"/>
        <v>9.7937136394747881E-3</v>
      </c>
      <c r="AI181" s="1">
        <f t="shared" si="134"/>
        <v>321531.95011126727</v>
      </c>
      <c r="AJ181" s="1">
        <f t="shared" si="135"/>
        <v>128922.07292721119</v>
      </c>
      <c r="AK181" s="1">
        <f t="shared" si="136"/>
        <v>49304.347958712613</v>
      </c>
      <c r="AL181" s="14">
        <f t="shared" si="171"/>
        <v>65.092978917891543</v>
      </c>
      <c r="AM181" s="14">
        <f t="shared" si="172"/>
        <v>14.579628396632302</v>
      </c>
      <c r="AN181" s="14">
        <f t="shared" si="173"/>
        <v>4.7531410648566412</v>
      </c>
      <c r="AO181" s="11">
        <f t="shared" si="174"/>
        <v>5.8709934292903287E-3</v>
      </c>
      <c r="AP181" s="11">
        <f t="shared" si="175"/>
        <v>7.3959032667425323E-3</v>
      </c>
      <c r="AQ181" s="11">
        <f t="shared" si="176"/>
        <v>6.7090174357492148E-3</v>
      </c>
      <c r="AR181" s="1">
        <f t="shared" si="180"/>
        <v>159883.80399921932</v>
      </c>
      <c r="AS181" s="1">
        <f t="shared" si="181"/>
        <v>66848.688073855592</v>
      </c>
      <c r="AT181" s="1">
        <f t="shared" si="182"/>
        <v>25721.105238175693</v>
      </c>
      <c r="AU181" s="1">
        <f t="shared" si="137"/>
        <v>31976.760799843865</v>
      </c>
      <c r="AV181" s="1">
        <f t="shared" si="138"/>
        <v>13369.737614771118</v>
      </c>
      <c r="AW181" s="1">
        <f t="shared" si="139"/>
        <v>5144.2210476351393</v>
      </c>
      <c r="AX181" s="2">
        <v>0</v>
      </c>
      <c r="AY181" s="2">
        <v>0</v>
      </c>
      <c r="AZ181" s="2">
        <v>0</v>
      </c>
      <c r="BA181" s="2">
        <f t="shared" si="185"/>
        <v>0</v>
      </c>
      <c r="BB181" s="2">
        <f t="shared" si="191"/>
        <v>0</v>
      </c>
      <c r="BC181" s="2">
        <f t="shared" si="186"/>
        <v>0</v>
      </c>
      <c r="BD181" s="2">
        <f t="shared" si="187"/>
        <v>0</v>
      </c>
      <c r="BE181" s="2">
        <f t="shared" si="188"/>
        <v>0</v>
      </c>
      <c r="BF181" s="2">
        <f t="shared" si="189"/>
        <v>0</v>
      </c>
      <c r="BG181" s="2">
        <f t="shared" si="190"/>
        <v>0</v>
      </c>
      <c r="BH181" s="2">
        <f t="shared" si="192"/>
        <v>0</v>
      </c>
      <c r="BI181" s="2">
        <f t="shared" si="193"/>
        <v>0</v>
      </c>
      <c r="BJ181" s="2">
        <f t="shared" si="194"/>
        <v>0</v>
      </c>
      <c r="BK181" s="11">
        <f t="shared" si="195"/>
        <v>2.9705833576527535E-2</v>
      </c>
      <c r="BL181" s="17">
        <f t="shared" si="183"/>
        <v>7.6152166893852279E-3</v>
      </c>
      <c r="BM181" s="17">
        <f t="shared" si="184"/>
        <v>2.8660523028114383E-3</v>
      </c>
      <c r="BN181" s="12">
        <f>(BN$3*temperature!$I291+BN$4*temperature!$I291^2+BN$5*temperature!$I291^6)</f>
        <v>-32.033324037422531</v>
      </c>
      <c r="BO181" s="12">
        <f>(BO$3*temperature!$I291+BO$4*temperature!$I291^2+BO$5*temperature!$I291^6)</f>
        <v>-27.664105727908403</v>
      </c>
      <c r="BP181" s="12">
        <f>(BP$3*temperature!$I291+BP$4*temperature!$I291^2+BP$5*temperature!$I291^6)</f>
        <v>-24.027313040607666</v>
      </c>
      <c r="BQ181" s="12">
        <f>(BQ$3*temperature!$M291+BQ$4*temperature!$M291^2)</f>
        <v>-32.033347792544347</v>
      </c>
      <c r="BR181" s="12">
        <f>(BR$3*temperature!$M291+BR$4*temperature!$M291^2)</f>
        <v>-27.664124279844675</v>
      </c>
      <c r="BS181" s="12">
        <f>(BS$3*temperature!$M291+BS$4*temperature!$M291^2)</f>
        <v>-24.027327659569565</v>
      </c>
      <c r="BT181" s="18">
        <f>BQ181-BN181</f>
        <v>-2.3755121816293467E-5</v>
      </c>
      <c r="BU181" s="18">
        <f>BR181-BO181</f>
        <v>-1.8551936271649083E-5</v>
      </c>
      <c r="BV181" s="18">
        <f>BS181-BP181</f>
        <v>-1.4618961898804628E-5</v>
      </c>
      <c r="BW181" s="18">
        <f>SUMPRODUCT(BT181:BV181,AR181:AT181)/100</f>
        <v>-5.4142476989153955E-2</v>
      </c>
      <c r="BX181" s="18">
        <f>BW181*BL181</f>
        <v>-4.1230669437246088E-4</v>
      </c>
      <c r="BY181" s="18">
        <f>BW181*BM181</f>
        <v>-1.5517517085468E-4</v>
      </c>
    </row>
    <row r="182" spans="1:77">
      <c r="A182" s="2">
        <f t="shared" si="140"/>
        <v>2136</v>
      </c>
      <c r="B182" s="5">
        <f t="shared" si="141"/>
        <v>1165.2638925218728</v>
      </c>
      <c r="C182" s="5">
        <f t="shared" si="142"/>
        <v>2963.4595075789557</v>
      </c>
      <c r="D182" s="5">
        <f t="shared" si="143"/>
        <v>4367.8185623142754</v>
      </c>
      <c r="E182" s="15">
        <f t="shared" si="144"/>
        <v>6.4091766009873806E-6</v>
      </c>
      <c r="F182" s="15">
        <f t="shared" si="145"/>
        <v>1.2626507674362726E-5</v>
      </c>
      <c r="G182" s="15">
        <f t="shared" si="146"/>
        <v>2.5776566265334033E-5</v>
      </c>
      <c r="H182" s="5">
        <f t="shared" si="147"/>
        <v>159545.18279867273</v>
      </c>
      <c r="I182" s="5">
        <f t="shared" si="148"/>
        <v>67003.022135541964</v>
      </c>
      <c r="J182" s="5">
        <f t="shared" si="149"/>
        <v>25803.447331577299</v>
      </c>
      <c r="K182" s="5">
        <f t="shared" si="150"/>
        <v>136917.64056413338</v>
      </c>
      <c r="L182" s="5">
        <f t="shared" si="151"/>
        <v>22609.730945937954</v>
      </c>
      <c r="M182" s="5">
        <f t="shared" si="152"/>
        <v>5907.6280215049546</v>
      </c>
      <c r="N182" s="15">
        <f t="shared" si="153"/>
        <v>-2.1243161517908726E-3</v>
      </c>
      <c r="O182" s="15">
        <f t="shared" si="154"/>
        <v>2.2960519139234581E-3</v>
      </c>
      <c r="P182" s="15">
        <f t="shared" si="155"/>
        <v>3.1754850936398515E-3</v>
      </c>
      <c r="Q182" s="5">
        <f t="shared" si="156"/>
        <v>5760.9107015509589</v>
      </c>
      <c r="R182" s="5">
        <f t="shared" si="157"/>
        <v>8573.6849385369551</v>
      </c>
      <c r="S182" s="5">
        <f t="shared" si="158"/>
        <v>4938.8412719637381</v>
      </c>
      <c r="T182" s="5">
        <f t="shared" si="159"/>
        <v>36.108333705195918</v>
      </c>
      <c r="U182" s="5">
        <f t="shared" si="160"/>
        <v>127.95967503067322</v>
      </c>
      <c r="V182" s="5">
        <f t="shared" si="161"/>
        <v>191.40238156937144</v>
      </c>
      <c r="W182" s="15">
        <f t="shared" si="162"/>
        <v>-1.0734613539272964E-2</v>
      </c>
      <c r="X182" s="15">
        <f t="shared" si="163"/>
        <v>-1.217998157191269E-2</v>
      </c>
      <c r="Y182" s="15">
        <f t="shared" si="164"/>
        <v>-9.7425357312937999E-3</v>
      </c>
      <c r="Z182" s="5">
        <f t="shared" si="177"/>
        <v>8100.8328370246245</v>
      </c>
      <c r="AA182" s="5">
        <f t="shared" si="178"/>
        <v>25848.07368755517</v>
      </c>
      <c r="AB182" s="5">
        <f t="shared" si="179"/>
        <v>39850.055543307804</v>
      </c>
      <c r="AC182" s="16">
        <f t="shared" si="165"/>
        <v>1.3881313552158796</v>
      </c>
      <c r="AD182" s="16">
        <f t="shared" si="166"/>
        <v>2.9849701267280317</v>
      </c>
      <c r="AE182" s="16">
        <f t="shared" si="167"/>
        <v>8.0156748513714806</v>
      </c>
      <c r="AF182" s="15">
        <f t="shared" si="168"/>
        <v>-4.0504037456468023E-3</v>
      </c>
      <c r="AG182" s="15">
        <f t="shared" si="169"/>
        <v>2.9673830763510267E-4</v>
      </c>
      <c r="AH182" s="15">
        <f t="shared" si="170"/>
        <v>9.7937136394747881E-3</v>
      </c>
      <c r="AI182" s="1">
        <f t="shared" si="134"/>
        <v>321355.51589998446</v>
      </c>
      <c r="AJ182" s="1">
        <f t="shared" si="135"/>
        <v>129399.6032492612</v>
      </c>
      <c r="AK182" s="1">
        <f t="shared" si="136"/>
        <v>49518.134210476492</v>
      </c>
      <c r="AL182" s="14">
        <f t="shared" si="171"/>
        <v>65.471317764896213</v>
      </c>
      <c r="AM182" s="14">
        <f t="shared" si="172"/>
        <v>14.68637962270598</v>
      </c>
      <c r="AN182" s="14">
        <f t="shared" si="173"/>
        <v>4.7847110820725529</v>
      </c>
      <c r="AO182" s="11">
        <f t="shared" si="174"/>
        <v>5.8122834949974255E-3</v>
      </c>
      <c r="AP182" s="11">
        <f t="shared" si="175"/>
        <v>7.3219442340751069E-3</v>
      </c>
      <c r="AQ182" s="11">
        <f t="shared" si="176"/>
        <v>6.6419272613917222E-3</v>
      </c>
      <c r="AR182" s="1">
        <f t="shared" si="180"/>
        <v>159545.18279867273</v>
      </c>
      <c r="AS182" s="1">
        <f t="shared" si="181"/>
        <v>67003.022135541964</v>
      </c>
      <c r="AT182" s="1">
        <f t="shared" si="182"/>
        <v>25803.447331577299</v>
      </c>
      <c r="AU182" s="1">
        <f t="shared" si="137"/>
        <v>31909.036559734548</v>
      </c>
      <c r="AV182" s="1">
        <f t="shared" si="138"/>
        <v>13400.604427108394</v>
      </c>
      <c r="AW182" s="1">
        <f t="shared" si="139"/>
        <v>5160.6894663154599</v>
      </c>
      <c r="AX182" s="2">
        <v>0</v>
      </c>
      <c r="AY182" s="2">
        <v>0</v>
      </c>
      <c r="AZ182" s="2">
        <v>0</v>
      </c>
      <c r="BA182" s="2">
        <f t="shared" si="185"/>
        <v>0</v>
      </c>
      <c r="BB182" s="2">
        <f t="shared" si="191"/>
        <v>0</v>
      </c>
      <c r="BC182" s="2">
        <f t="shared" si="186"/>
        <v>0</v>
      </c>
      <c r="BD182" s="2">
        <f t="shared" si="187"/>
        <v>0</v>
      </c>
      <c r="BE182" s="2">
        <f t="shared" si="188"/>
        <v>0</v>
      </c>
      <c r="BF182" s="2">
        <f t="shared" si="189"/>
        <v>0</v>
      </c>
      <c r="BG182" s="2">
        <f t="shared" si="190"/>
        <v>0</v>
      </c>
      <c r="BH182" s="2">
        <f t="shared" si="192"/>
        <v>0</v>
      </c>
      <c r="BI182" s="2">
        <f t="shared" si="193"/>
        <v>0</v>
      </c>
      <c r="BJ182" s="2">
        <f t="shared" si="194"/>
        <v>0</v>
      </c>
      <c r="BK182" s="11">
        <f t="shared" si="195"/>
        <v>2.9577657041764932E-2</v>
      </c>
      <c r="BL182" s="17">
        <f t="shared" si="183"/>
        <v>7.3955264125628237E-3</v>
      </c>
      <c r="BM182" s="17">
        <f t="shared" si="184"/>
        <v>2.729573621725179E-3</v>
      </c>
      <c r="BN182" s="12">
        <f>(BN$3*temperature!$I292+BN$4*temperature!$I292^2+BN$5*temperature!$I292^6)</f>
        <v>-32.565607249519303</v>
      </c>
      <c r="BO182" s="12">
        <f>(BO$3*temperature!$I292+BO$4*temperature!$I292^2+BO$5*temperature!$I292^6)</f>
        <v>-28.079717667848232</v>
      </c>
      <c r="BP182" s="12">
        <f>(BP$3*temperature!$I292+BP$4*temperature!$I292^2+BP$5*temperature!$I292^6)</f>
        <v>-24.354746192761041</v>
      </c>
      <c r="BQ182" s="12">
        <f>(BQ$3*temperature!$M292+BQ$4*temperature!$M292^2)</f>
        <v>-32.565631009286449</v>
      </c>
      <c r="BR182" s="12">
        <f>(BR$3*temperature!$M292+BR$4*temperature!$M292^2)</f>
        <v>-28.079736216028362</v>
      </c>
      <c r="BS182" s="12">
        <f>(BS$3*temperature!$M292+BS$4*temperature!$M292^2)</f>
        <v>-24.354760802548508</v>
      </c>
      <c r="BT182" s="18">
        <f>BQ182-BN182</f>
        <v>-2.3759767145747901E-5</v>
      </c>
      <c r="BU182" s="18">
        <f>BR182-BO182</f>
        <v>-1.8548180129585035E-5</v>
      </c>
      <c r="BV182" s="18">
        <f>BS182-BP182</f>
        <v>-1.4609787466923763E-5</v>
      </c>
      <c r="BW182" s="18">
        <f>SUMPRODUCT(BT182:BV182,AR182:AT182)/100</f>
        <v>-5.4105233977471585E-2</v>
      </c>
      <c r="BX182" s="18">
        <f>BW182*BL182</f>
        <v>-4.0013668693828262E-4</v>
      </c>
      <c r="BY182" s="18">
        <f>BW182*BM182</f>
        <v>-1.4768421946217532E-4</v>
      </c>
    </row>
    <row r="183" spans="1:77">
      <c r="A183" s="2">
        <f t="shared" si="140"/>
        <v>2137</v>
      </c>
      <c r="B183" s="5">
        <f t="shared" si="141"/>
        <v>1165.2709874848429</v>
      </c>
      <c r="C183" s="5">
        <f t="shared" si="142"/>
        <v>2963.49505481596</v>
      </c>
      <c r="D183" s="5">
        <f t="shared" si="143"/>
        <v>4367.9255203106513</v>
      </c>
      <c r="E183" s="15">
        <f t="shared" si="144"/>
        <v>6.0887177709380116E-6</v>
      </c>
      <c r="F183" s="15">
        <f t="shared" si="145"/>
        <v>1.1995182290644589E-5</v>
      </c>
      <c r="G183" s="15">
        <f t="shared" si="146"/>
        <v>2.448773795206733E-5</v>
      </c>
      <c r="H183" s="5">
        <f t="shared" si="147"/>
        <v>159184.8833968461</v>
      </c>
      <c r="I183" s="5">
        <f t="shared" si="148"/>
        <v>67149.297016439246</v>
      </c>
      <c r="J183" s="5">
        <f t="shared" si="149"/>
        <v>25883.464801972608</v>
      </c>
      <c r="K183" s="5">
        <f t="shared" si="150"/>
        <v>136607.60896522077</v>
      </c>
      <c r="L183" s="5">
        <f t="shared" si="151"/>
        <v>22658.818649727549</v>
      </c>
      <c r="M183" s="5">
        <f t="shared" si="152"/>
        <v>5925.8026909148739</v>
      </c>
      <c r="N183" s="15">
        <f t="shared" si="153"/>
        <v>-2.2643656261910339E-3</v>
      </c>
      <c r="O183" s="15">
        <f t="shared" si="154"/>
        <v>2.1710874802962632E-3</v>
      </c>
      <c r="P183" s="15">
        <f t="shared" si="155"/>
        <v>3.076474914087246E-3</v>
      </c>
      <c r="Q183" s="5">
        <f t="shared" si="156"/>
        <v>5686.1993957942877</v>
      </c>
      <c r="R183" s="5">
        <f t="shared" si="157"/>
        <v>8487.7469240056635</v>
      </c>
      <c r="S183" s="5">
        <f t="shared" si="158"/>
        <v>4905.8907566601174</v>
      </c>
      <c r="T183" s="5">
        <f t="shared" si="159"/>
        <v>35.720724697323533</v>
      </c>
      <c r="U183" s="5">
        <f t="shared" si="160"/>
        <v>126.40112854685169</v>
      </c>
      <c r="V183" s="5">
        <f t="shared" si="161"/>
        <v>189.53763702787711</v>
      </c>
      <c r="W183" s="15">
        <f t="shared" si="162"/>
        <v>-1.0734613539272964E-2</v>
      </c>
      <c r="X183" s="15">
        <f t="shared" si="163"/>
        <v>-1.217998157191269E-2</v>
      </c>
      <c r="Y183" s="15">
        <f t="shared" si="164"/>
        <v>-9.7425357312937999E-3</v>
      </c>
      <c r="Z183" s="5">
        <f t="shared" si="177"/>
        <v>7964.5101025510621</v>
      </c>
      <c r="AA183" s="5">
        <f t="shared" si="178"/>
        <v>25599.787601674252</v>
      </c>
      <c r="AB183" s="5">
        <f t="shared" si="179"/>
        <v>39975.860741868615</v>
      </c>
      <c r="AC183" s="16">
        <f t="shared" si="165"/>
        <v>1.3825088627752635</v>
      </c>
      <c r="AD183" s="16">
        <f t="shared" si="166"/>
        <v>2.9858558817117782</v>
      </c>
      <c r="AE183" s="16">
        <f t="shared" si="167"/>
        <v>8.0941780754929518</v>
      </c>
      <c r="AF183" s="15">
        <f t="shared" si="168"/>
        <v>-4.0504037456468023E-3</v>
      </c>
      <c r="AG183" s="15">
        <f t="shared" si="169"/>
        <v>2.9673830763510267E-4</v>
      </c>
      <c r="AH183" s="15">
        <f t="shared" si="170"/>
        <v>9.7937136394747881E-3</v>
      </c>
      <c r="AI183" s="1">
        <f t="shared" si="134"/>
        <v>321129.00086972059</v>
      </c>
      <c r="AJ183" s="1">
        <f t="shared" si="135"/>
        <v>129860.24735144348</v>
      </c>
      <c r="AK183" s="1">
        <f t="shared" si="136"/>
        <v>49727.010255744302</v>
      </c>
      <c r="AL183" s="14">
        <f t="shared" si="171"/>
        <v>65.848050245940456</v>
      </c>
      <c r="AM183" s="14">
        <f t="shared" si="172"/>
        <v>14.792837146777911</v>
      </c>
      <c r="AN183" s="14">
        <f t="shared" si="173"/>
        <v>4.8161729880167146</v>
      </c>
      <c r="AO183" s="11">
        <f t="shared" si="174"/>
        <v>5.7541606600474511E-3</v>
      </c>
      <c r="AP183" s="11">
        <f t="shared" si="175"/>
        <v>7.2487247917343558E-3</v>
      </c>
      <c r="AQ183" s="11">
        <f t="shared" si="176"/>
        <v>6.5755079887778048E-3</v>
      </c>
      <c r="AR183" s="1">
        <f t="shared" si="180"/>
        <v>159184.8833968461</v>
      </c>
      <c r="AS183" s="1">
        <f t="shared" si="181"/>
        <v>67149.297016439246</v>
      </c>
      <c r="AT183" s="1">
        <f t="shared" si="182"/>
        <v>25883.464801972608</v>
      </c>
      <c r="AU183" s="1">
        <f t="shared" si="137"/>
        <v>31836.976679369222</v>
      </c>
      <c r="AV183" s="1">
        <f t="shared" si="138"/>
        <v>13429.85940328785</v>
      </c>
      <c r="AW183" s="1">
        <f t="shared" si="139"/>
        <v>5176.6929603945218</v>
      </c>
      <c r="AX183" s="2">
        <v>0</v>
      </c>
      <c r="AY183" s="2">
        <v>0</v>
      </c>
      <c r="AZ183" s="2">
        <v>0</v>
      </c>
      <c r="BA183" s="2">
        <f t="shared" si="185"/>
        <v>0</v>
      </c>
      <c r="BB183" s="2">
        <f t="shared" si="191"/>
        <v>0</v>
      </c>
      <c r="BC183" s="2">
        <f t="shared" si="186"/>
        <v>0</v>
      </c>
      <c r="BD183" s="2">
        <f t="shared" si="187"/>
        <v>0</v>
      </c>
      <c r="BE183" s="2">
        <f t="shared" si="188"/>
        <v>0</v>
      </c>
      <c r="BF183" s="2">
        <f t="shared" si="189"/>
        <v>0</v>
      </c>
      <c r="BG183" s="2">
        <f t="shared" si="190"/>
        <v>0</v>
      </c>
      <c r="BH183" s="2">
        <f t="shared" si="192"/>
        <v>0</v>
      </c>
      <c r="BI183" s="2">
        <f t="shared" si="193"/>
        <v>0</v>
      </c>
      <c r="BJ183" s="2">
        <f t="shared" si="194"/>
        <v>0</v>
      </c>
      <c r="BK183" s="11">
        <f t="shared" si="195"/>
        <v>2.9451369491173413E-2</v>
      </c>
      <c r="BL183" s="17">
        <f t="shared" si="183"/>
        <v>7.1830680881440527E-3</v>
      </c>
      <c r="BM183" s="17">
        <f t="shared" si="184"/>
        <v>2.5995939254525513E-3</v>
      </c>
      <c r="BN183" s="12">
        <f>(BN$3*temperature!$I293+BN$4*temperature!$I293^2+BN$5*temperature!$I293^6)</f>
        <v>-33.097105754429251</v>
      </c>
      <c r="BO183" s="12">
        <f>(BO$3*temperature!$I293+BO$4*temperature!$I293^2+BO$5*temperature!$I293^6)</f>
        <v>-28.494553649326825</v>
      </c>
      <c r="BP183" s="12">
        <f>(BP$3*temperature!$I293+BP$4*temperature!$I293^2+BP$5*temperature!$I293^6)</f>
        <v>-24.681430593837579</v>
      </c>
      <c r="BQ183" s="12">
        <f>(BQ$3*temperature!$M293+BQ$4*temperature!$M293^2)</f>
        <v>-33.097129517166692</v>
      </c>
      <c r="BR183" s="12">
        <f>(BR$3*temperature!$M293+BR$4*temperature!$M293^2)</f>
        <v>-28.49457219261199</v>
      </c>
      <c r="BS183" s="12">
        <f>(BS$3*temperature!$M293+BS$4*temperature!$M293^2)</f>
        <v>-24.68144519369573</v>
      </c>
      <c r="BT183" s="18">
        <f>BQ183-BN183</f>
        <v>-2.3762737441757054E-5</v>
      </c>
      <c r="BU183" s="18">
        <f>BR183-BO183</f>
        <v>-1.8543285165151246E-5</v>
      </c>
      <c r="BV183" s="18">
        <f>BS183-BP183</f>
        <v>-1.4599858150887712E-5</v>
      </c>
      <c r="BW183" s="18">
        <f>SUMPRODUCT(BT183:BV183,AR183:AT183)/100</f>
        <v>-5.4057320666335326E-2</v>
      </c>
      <c r="BX183" s="18">
        <f>BW183*BL183</f>
        <v>-3.8829741500892329E-4</v>
      </c>
      <c r="BY183" s="18">
        <f>BW183*BM183</f>
        <v>-1.4052708243044598E-4</v>
      </c>
    </row>
    <row r="184" spans="1:77">
      <c r="A184" s="2">
        <f t="shared" si="140"/>
        <v>2138</v>
      </c>
      <c r="B184" s="5">
        <f t="shared" si="141"/>
        <v>1165.2777277407038</v>
      </c>
      <c r="C184" s="5">
        <f t="shared" si="142"/>
        <v>2963.5288250961903</v>
      </c>
      <c r="D184" s="5">
        <f t="shared" si="143"/>
        <v>4368.0271328954095</v>
      </c>
      <c r="E184" s="15">
        <f t="shared" si="144"/>
        <v>5.7842818823911106E-6</v>
      </c>
      <c r="F184" s="15">
        <f t="shared" si="145"/>
        <v>1.139542317611236E-5</v>
      </c>
      <c r="G184" s="15">
        <f t="shared" si="146"/>
        <v>2.3263351054463962E-5</v>
      </c>
      <c r="H184" s="5">
        <f t="shared" si="147"/>
        <v>158803.33347450692</v>
      </c>
      <c r="I184" s="5">
        <f t="shared" si="148"/>
        <v>67287.593732272129</v>
      </c>
      <c r="J184" s="5">
        <f t="shared" si="149"/>
        <v>25961.181061294978</v>
      </c>
      <c r="K184" s="5">
        <f t="shared" si="150"/>
        <v>136279.38618753353</v>
      </c>
      <c r="L184" s="5">
        <f t="shared" si="151"/>
        <v>22705.226675191225</v>
      </c>
      <c r="M184" s="5">
        <f t="shared" si="152"/>
        <v>5943.4569134844714</v>
      </c>
      <c r="N184" s="15">
        <f t="shared" si="153"/>
        <v>-2.4026683445634855E-3</v>
      </c>
      <c r="O184" s="15">
        <f t="shared" si="154"/>
        <v>2.0481220217645202E-3</v>
      </c>
      <c r="P184" s="15">
        <f t="shared" si="155"/>
        <v>2.9792120140388345E-3</v>
      </c>
      <c r="Q184" s="5">
        <f t="shared" si="156"/>
        <v>5611.6773076604059</v>
      </c>
      <c r="R184" s="5">
        <f t="shared" si="157"/>
        <v>8401.6342672755145</v>
      </c>
      <c r="S184" s="5">
        <f t="shared" si="158"/>
        <v>4872.6815877475156</v>
      </c>
      <c r="T184" s="5">
        <f t="shared" si="159"/>
        <v>35.337276522355005</v>
      </c>
      <c r="U184" s="5">
        <f t="shared" si="160"/>
        <v>124.86156513048208</v>
      </c>
      <c r="V184" s="5">
        <f t="shared" si="161"/>
        <v>187.69105982670803</v>
      </c>
      <c r="W184" s="15">
        <f t="shared" si="162"/>
        <v>-1.0734613539272964E-2</v>
      </c>
      <c r="X184" s="15">
        <f t="shared" si="163"/>
        <v>-1.217998157191269E-2</v>
      </c>
      <c r="Y184" s="15">
        <f t="shared" si="164"/>
        <v>-9.7425357312937999E-3</v>
      </c>
      <c r="Z184" s="5">
        <f t="shared" si="177"/>
        <v>7829.3799409653884</v>
      </c>
      <c r="AA184" s="5">
        <f t="shared" si="178"/>
        <v>25350.709370559711</v>
      </c>
      <c r="AB184" s="5">
        <f t="shared" si="179"/>
        <v>40098.053480619958</v>
      </c>
      <c r="AC184" s="16">
        <f t="shared" si="165"/>
        <v>1.3769091436990888</v>
      </c>
      <c r="AD184" s="16">
        <f t="shared" si="166"/>
        <v>2.9867418995329595</v>
      </c>
      <c r="AE184" s="16">
        <f t="shared" si="167"/>
        <v>8.1734501377112441</v>
      </c>
      <c r="AF184" s="15">
        <f t="shared" si="168"/>
        <v>-4.0504037456468023E-3</v>
      </c>
      <c r="AG184" s="15">
        <f t="shared" si="169"/>
        <v>2.9673830763510267E-4</v>
      </c>
      <c r="AH184" s="15">
        <f t="shared" si="170"/>
        <v>9.7937136394747881E-3</v>
      </c>
      <c r="AI184" s="1">
        <f t="shared" si="134"/>
        <v>320853.07746211777</v>
      </c>
      <c r="AJ184" s="1">
        <f t="shared" si="135"/>
        <v>130304.08201958699</v>
      </c>
      <c r="AK184" s="1">
        <f t="shared" si="136"/>
        <v>49931.002190564395</v>
      </c>
      <c r="AL184" s="14">
        <f t="shared" si="171"/>
        <v>66.223161503603805</v>
      </c>
      <c r="AM184" s="14">
        <f t="shared" si="172"/>
        <v>14.898994060090189</v>
      </c>
      <c r="AN184" s="14">
        <f t="shared" si="173"/>
        <v>4.8475250841351736</v>
      </c>
      <c r="AO184" s="11">
        <f t="shared" si="174"/>
        <v>5.6966190534469769E-3</v>
      </c>
      <c r="AP184" s="11">
        <f t="shared" si="175"/>
        <v>7.1762375438170125E-3</v>
      </c>
      <c r="AQ184" s="11">
        <f t="shared" si="176"/>
        <v>6.5097529088900263E-3</v>
      </c>
      <c r="AR184" s="1">
        <f t="shared" si="180"/>
        <v>158803.33347450692</v>
      </c>
      <c r="AS184" s="1">
        <f t="shared" si="181"/>
        <v>67287.593732272129</v>
      </c>
      <c r="AT184" s="1">
        <f t="shared" si="182"/>
        <v>25961.181061294978</v>
      </c>
      <c r="AU184" s="1">
        <f t="shared" si="137"/>
        <v>31760.666694901385</v>
      </c>
      <c r="AV184" s="1">
        <f t="shared" si="138"/>
        <v>13457.518746454427</v>
      </c>
      <c r="AW184" s="1">
        <f t="shared" si="139"/>
        <v>5192.2362122589957</v>
      </c>
      <c r="AX184" s="2">
        <v>0</v>
      </c>
      <c r="AY184" s="2">
        <v>0</v>
      </c>
      <c r="AZ184" s="2">
        <v>0</v>
      </c>
      <c r="BA184" s="2">
        <f t="shared" si="185"/>
        <v>0</v>
      </c>
      <c r="BB184" s="2">
        <f t="shared" si="191"/>
        <v>0</v>
      </c>
      <c r="BC184" s="2">
        <f t="shared" si="186"/>
        <v>0</v>
      </c>
      <c r="BD184" s="2">
        <f t="shared" si="187"/>
        <v>0</v>
      </c>
      <c r="BE184" s="2">
        <f t="shared" si="188"/>
        <v>0</v>
      </c>
      <c r="BF184" s="2">
        <f t="shared" si="189"/>
        <v>0</v>
      </c>
      <c r="BG184" s="2">
        <f t="shared" si="190"/>
        <v>0</v>
      </c>
      <c r="BH184" s="2">
        <f t="shared" si="192"/>
        <v>0</v>
      </c>
      <c r="BI184" s="2">
        <f t="shared" si="193"/>
        <v>0</v>
      </c>
      <c r="BJ184" s="2">
        <f t="shared" si="194"/>
        <v>0</v>
      </c>
      <c r="BK184" s="11">
        <f t="shared" si="195"/>
        <v>2.9326958582478441E-2</v>
      </c>
      <c r="BL184" s="17">
        <f t="shared" si="183"/>
        <v>6.9775691217880704E-3</v>
      </c>
      <c r="BM184" s="17">
        <f t="shared" si="184"/>
        <v>2.4758037385262392E-3</v>
      </c>
      <c r="BN184" s="12">
        <f>(BN$3*temperature!$I294+BN$4*temperature!$I294^2+BN$5*temperature!$I294^6)</f>
        <v>-33.627719067026206</v>
      </c>
      <c r="BO184" s="12">
        <f>(BO$3*temperature!$I294+BO$4*temperature!$I294^2+BO$5*temperature!$I294^6)</f>
        <v>-28.908539521025364</v>
      </c>
      <c r="BP184" s="12">
        <f>(BP$3*temperature!$I294+BP$4*temperature!$I294^2+BP$5*temperature!$I294^6)</f>
        <v>-25.00731145176481</v>
      </c>
      <c r="BQ184" s="12">
        <f>(BQ$3*temperature!$M294+BQ$4*temperature!$M294^2)</f>
        <v>-33.627742831123079</v>
      </c>
      <c r="BR184" s="12">
        <f>(BR$3*temperature!$M294+BR$4*temperature!$M294^2)</f>
        <v>-28.908558058323294</v>
      </c>
      <c r="BS184" s="12">
        <f>(BS$3*temperature!$M294+BS$4*temperature!$M294^2)</f>
        <v>-25.007326040972437</v>
      </c>
      <c r="BT184" s="18">
        <f>BQ184-BN184</f>
        <v>-2.3764096873435392E-5</v>
      </c>
      <c r="BU184" s="18">
        <f>BR184-BO184</f>
        <v>-1.8537297929555052E-5</v>
      </c>
      <c r="BV184" s="18">
        <f>BS184-BP184</f>
        <v>-1.4589207626869438E-5</v>
      </c>
      <c r="BW184" s="18">
        <f>SUMPRODUCT(BT184:BV184,AR184:AT184)/100</f>
        <v>-5.3999010332326201E-2</v>
      </c>
      <c r="BX184" s="18">
        <f>BW184*BL184</f>
        <v>-3.7678182710195428E-4</v>
      </c>
      <c r="BY184" s="18">
        <f>BW184*BM184</f>
        <v>-1.3369095165749023E-4</v>
      </c>
    </row>
    <row r="185" spans="1:77">
      <c r="A185" s="2">
        <f t="shared" si="140"/>
        <v>2139</v>
      </c>
      <c r="B185" s="5">
        <f t="shared" si="141"/>
        <v>1165.28413102081</v>
      </c>
      <c r="C185" s="5">
        <f t="shared" si="142"/>
        <v>2963.560907227994</v>
      </c>
      <c r="D185" s="5">
        <f t="shared" si="143"/>
        <v>4368.1236670965873</v>
      </c>
      <c r="E185" s="15">
        <f t="shared" si="144"/>
        <v>5.4950677882715551E-6</v>
      </c>
      <c r="F185" s="15">
        <f t="shared" si="145"/>
        <v>1.0825652017306742E-5</v>
      </c>
      <c r="G185" s="15">
        <f t="shared" si="146"/>
        <v>2.2100183501740762E-5</v>
      </c>
      <c r="H185" s="5">
        <f t="shared" si="147"/>
        <v>158400.96432074948</v>
      </c>
      <c r="I185" s="5">
        <f t="shared" si="148"/>
        <v>67417.996091829482</v>
      </c>
      <c r="J185" s="5">
        <f t="shared" si="149"/>
        <v>26036.620155252607</v>
      </c>
      <c r="K185" s="5">
        <f t="shared" si="150"/>
        <v>135933.3402935706</v>
      </c>
      <c r="L185" s="5">
        <f t="shared" si="151"/>
        <v>22748.982795460681</v>
      </c>
      <c r="M185" s="5">
        <f t="shared" si="152"/>
        <v>5960.595930782948</v>
      </c>
      <c r="N185" s="15">
        <f t="shared" si="153"/>
        <v>-2.5392387186623511E-3</v>
      </c>
      <c r="O185" s="15">
        <f t="shared" si="154"/>
        <v>1.9271386670305368E-3</v>
      </c>
      <c r="P185" s="15">
        <f t="shared" si="155"/>
        <v>2.8836782276644435E-3</v>
      </c>
      <c r="Q185" s="5">
        <f t="shared" si="156"/>
        <v>5537.3721219038198</v>
      </c>
      <c r="R185" s="5">
        <f t="shared" si="157"/>
        <v>8315.3864420210175</v>
      </c>
      <c r="S185" s="5">
        <f t="shared" si="158"/>
        <v>4839.230609833241</v>
      </c>
      <c r="T185" s="5">
        <f t="shared" si="159"/>
        <v>34.957944515357099</v>
      </c>
      <c r="U185" s="5">
        <f t="shared" si="160"/>
        <v>123.34075356815264</v>
      </c>
      <c r="V185" s="5">
        <f t="shared" si="161"/>
        <v>185.86247296990192</v>
      </c>
      <c r="W185" s="15">
        <f t="shared" si="162"/>
        <v>-1.0734613539272964E-2</v>
      </c>
      <c r="X185" s="15">
        <f t="shared" si="163"/>
        <v>-1.217998157191269E-2</v>
      </c>
      <c r="Y185" s="15">
        <f t="shared" si="164"/>
        <v>-9.7425357312937999E-3</v>
      </c>
      <c r="Z185" s="5">
        <f t="shared" si="177"/>
        <v>7695.4732590811827</v>
      </c>
      <c r="AA185" s="5">
        <f t="shared" si="178"/>
        <v>25100.959297230806</v>
      </c>
      <c r="AB185" s="5">
        <f t="shared" si="179"/>
        <v>40216.670505851289</v>
      </c>
      <c r="AC185" s="16">
        <f t="shared" si="165"/>
        <v>1.3713321057460346</v>
      </c>
      <c r="AD185" s="16">
        <f t="shared" si="166"/>
        <v>2.9876281802695699</v>
      </c>
      <c r="AE185" s="16">
        <f t="shared" si="167"/>
        <v>8.2534985678065134</v>
      </c>
      <c r="AF185" s="15">
        <f t="shared" si="168"/>
        <v>-4.0504037456468023E-3</v>
      </c>
      <c r="AG185" s="15">
        <f t="shared" si="169"/>
        <v>2.9673830763510267E-4</v>
      </c>
      <c r="AH185" s="15">
        <f t="shared" si="170"/>
        <v>9.7937136394747881E-3</v>
      </c>
      <c r="AI185" s="1">
        <f t="shared" ref="AI185:AI248" si="196">(1-$AI$5)*AI184+AU184</f>
        <v>320528.43641080736</v>
      </c>
      <c r="AJ185" s="1">
        <f t="shared" ref="AJ185:AJ248" si="197">(1-$AI$5)*AJ184+AV184</f>
        <v>130731.19256408272</v>
      </c>
      <c r="AK185" s="1">
        <f t="shared" ref="AK185:AK248" si="198">(1-$AI$5)*AK184+AW184</f>
        <v>50130.138183766954</v>
      </c>
      <c r="AL185" s="14">
        <f t="shared" si="171"/>
        <v>66.596637145968728</v>
      </c>
      <c r="AM185" s="14">
        <f t="shared" si="172"/>
        <v>15.004843593423924</v>
      </c>
      <c r="AN185" s="14">
        <f t="shared" si="173"/>
        <v>4.8787657127473665</v>
      </c>
      <c r="AO185" s="11">
        <f t="shared" si="174"/>
        <v>5.6396528629125073E-3</v>
      </c>
      <c r="AP185" s="11">
        <f t="shared" si="175"/>
        <v>7.104475168378842E-3</v>
      </c>
      <c r="AQ185" s="11">
        <f t="shared" si="176"/>
        <v>6.444655379801126E-3</v>
      </c>
      <c r="AR185" s="1">
        <f t="shared" si="180"/>
        <v>158400.96432074948</v>
      </c>
      <c r="AS185" s="1">
        <f t="shared" si="181"/>
        <v>67417.996091829482</v>
      </c>
      <c r="AT185" s="1">
        <f t="shared" si="182"/>
        <v>26036.620155252607</v>
      </c>
      <c r="AU185" s="1">
        <f t="shared" ref="AU185:AU248" si="199">$AU$5*AR185</f>
        <v>31680.192864149896</v>
      </c>
      <c r="AV185" s="1">
        <f t="shared" ref="AV185:AV248" si="200">$AU$5*AS185</f>
        <v>13483.599218365896</v>
      </c>
      <c r="AW185" s="1">
        <f t="shared" ref="AW185:AW248" si="201">$AU$5*AT185</f>
        <v>5207.3240310505216</v>
      </c>
      <c r="AX185" s="2">
        <v>0</v>
      </c>
      <c r="AY185" s="2">
        <v>0</v>
      </c>
      <c r="AZ185" s="2">
        <v>0</v>
      </c>
      <c r="BA185" s="2">
        <f t="shared" si="185"/>
        <v>0</v>
      </c>
      <c r="BB185" s="2">
        <f t="shared" si="191"/>
        <v>0</v>
      </c>
      <c r="BC185" s="2">
        <f t="shared" si="186"/>
        <v>0</v>
      </c>
      <c r="BD185" s="2">
        <f t="shared" si="187"/>
        <v>0</v>
      </c>
      <c r="BE185" s="2">
        <f t="shared" si="188"/>
        <v>0</v>
      </c>
      <c r="BF185" s="2">
        <f t="shared" si="189"/>
        <v>0</v>
      </c>
      <c r="BG185" s="2">
        <f t="shared" si="190"/>
        <v>0</v>
      </c>
      <c r="BH185" s="2">
        <f t="shared" si="192"/>
        <v>0</v>
      </c>
      <c r="BI185" s="2">
        <f t="shared" si="193"/>
        <v>0</v>
      </c>
      <c r="BJ185" s="2">
        <f t="shared" si="194"/>
        <v>0</v>
      </c>
      <c r="BK185" s="11">
        <f t="shared" si="195"/>
        <v>2.9204411463934127E-2</v>
      </c>
      <c r="BL185" s="17">
        <f t="shared" si="183"/>
        <v>6.7787684599236774E-3</v>
      </c>
      <c r="BM185" s="17">
        <f t="shared" si="184"/>
        <v>2.3579083224059419E-3</v>
      </c>
      <c r="BN185" s="12">
        <f>(BN$3*temperature!$I295+BN$4*temperature!$I295^2+BN$5*temperature!$I295^6)</f>
        <v>-34.157349355158175</v>
      </c>
      <c r="BO185" s="12">
        <f>(BO$3*temperature!$I295+BO$4*temperature!$I295^2+BO$5*temperature!$I295^6)</f>
        <v>-29.321603160945912</v>
      </c>
      <c r="BP185" s="12">
        <f>(BP$3*temperature!$I295+BP$4*temperature!$I295^2+BP$5*temperature!$I295^6)</f>
        <v>-25.332335537758379</v>
      </c>
      <c r="BQ185" s="12">
        <f>(BQ$3*temperature!$M295+BQ$4*temperature!$M295^2)</f>
        <v>-34.157373119066108</v>
      </c>
      <c r="BR185" s="12">
        <f>(BR$3*temperature!$M295+BR$4*temperature!$M295^2)</f>
        <v>-29.321621691209625</v>
      </c>
      <c r="BS185" s="12">
        <f>(BS$3*temperature!$M295+BS$4*temperature!$M295^2)</f>
        <v>-25.332350115627001</v>
      </c>
      <c r="BT185" s="18">
        <f>BQ185-BN185</f>
        <v>-2.3763907933016526E-5</v>
      </c>
      <c r="BU185" s="18">
        <f>BR185-BO185</f>
        <v>-1.8530263712790429E-5</v>
      </c>
      <c r="BV185" s="18">
        <f>BS185-BP185</f>
        <v>-1.4577868622467349E-5</v>
      </c>
      <c r="BW185" s="18">
        <f>SUMPRODUCT(BT185:BV185,AR185:AT185)/100</f>
        <v>-5.3930576071851588E-2</v>
      </c>
      <c r="BX185" s="18">
        <f>BW185*BL185</f>
        <v>-3.6558288810138213E-4</v>
      </c>
      <c r="BY185" s="18">
        <f>BW185*BM185</f>
        <v>-1.2716335415196561E-4</v>
      </c>
    </row>
    <row r="186" spans="1:77">
      <c r="A186" s="2">
        <f t="shared" ref="A186:A249" si="202">1+A185</f>
        <v>2140</v>
      </c>
      <c r="B186" s="5">
        <f t="shared" ref="B186:B249" si="203">B185*(1+E186)</f>
        <v>1165.2902141703378</v>
      </c>
      <c r="C186" s="5">
        <f t="shared" ref="C186:C249" si="204">C185*(1+F186)</f>
        <v>2963.5913855831523</v>
      </c>
      <c r="D186" s="5">
        <f t="shared" ref="D186:D249" si="205">D185*(1+G186)</f>
        <v>4368.2153766144584</v>
      </c>
      <c r="E186" s="15">
        <f t="shared" ref="E186:E249" si="206">E185*$E$5</f>
        <v>5.2203143988579772E-6</v>
      </c>
      <c r="F186" s="15">
        <f t="shared" ref="F186:F249" si="207">F185*$E$5</f>
        <v>1.0284369416441405E-5</v>
      </c>
      <c r="G186" s="15">
        <f t="shared" ref="G186:G249" si="208">G185*$E$5</f>
        <v>2.0995174326653724E-5</v>
      </c>
      <c r="H186" s="5">
        <f t="shared" ref="H186:H249" si="209">AR186</f>
        <v>157978.21031794348</v>
      </c>
      <c r="I186" s="5">
        <f t="shared" ref="I186:I249" si="210">AS186</f>
        <v>67540.590536135423</v>
      </c>
      <c r="J186" s="5">
        <f t="shared" ref="J186:J249" si="211">AT186</f>
        <v>26109.806721976605</v>
      </c>
      <c r="K186" s="5">
        <f t="shared" ref="K186:K249" si="212">H186/B186*1000</f>
        <v>135569.84208472108</v>
      </c>
      <c r="L186" s="5">
        <f t="shared" ref="L186:L249" si="213">I186/C186*1000</f>
        <v>22790.115690272636</v>
      </c>
      <c r="M186" s="5">
        <f t="shared" ref="M186:M249" si="214">J186/D186*1000</f>
        <v>5977.2251299139807</v>
      </c>
      <c r="N186" s="15">
        <f t="shared" ref="N186:N249" si="215">K186/K185-1</f>
        <v>-2.6740916398029224E-3</v>
      </c>
      <c r="O186" s="15">
        <f t="shared" ref="O186:O249" si="216">L186/L185-1</f>
        <v>1.808120177582806E-3</v>
      </c>
      <c r="P186" s="15">
        <f t="shared" ref="P186:P249" si="217">M186/M185-1</f>
        <v>2.7898551292753204E-3</v>
      </c>
      <c r="Q186" s="5">
        <f t="shared" ref="Q186:Q249" si="218">T186*H186/1000</f>
        <v>5463.3106038557517</v>
      </c>
      <c r="R186" s="5">
        <f t="shared" ref="R186:R249" si="219">U186*I186/1000</f>
        <v>8229.0419073623489</v>
      </c>
      <c r="S186" s="5">
        <f t="shared" ref="S186:S249" si="220">V186*J186/1000</f>
        <v>4805.5543448144763</v>
      </c>
      <c r="T186" s="5">
        <f t="shared" ref="T186:T249" si="221">T185*(1+W186)</f>
        <v>34.582684490857396</v>
      </c>
      <c r="U186" s="5">
        <f t="shared" ref="U186:U249" si="222">U185*(1+X186)</f>
        <v>121.83846546262671</v>
      </c>
      <c r="V186" s="5">
        <f t="shared" ref="V186:V249" si="223">V185*(1+Y186)</f>
        <v>184.05170118588603</v>
      </c>
      <c r="W186" s="15">
        <f t="shared" ref="W186:W249" si="224">T$5-1</f>
        <v>-1.0734613539272964E-2</v>
      </c>
      <c r="X186" s="15">
        <f t="shared" ref="X186:X249" si="225">U$5-1</f>
        <v>-1.217998157191269E-2</v>
      </c>
      <c r="Y186" s="15">
        <f t="shared" ref="Y186:Y249" si="226">V$5-1</f>
        <v>-9.7425357312937999E-3</v>
      </c>
      <c r="Z186" s="5">
        <f t="shared" si="177"/>
        <v>7562.8191228588985</v>
      </c>
      <c r="AA186" s="5">
        <f t="shared" si="178"/>
        <v>24850.654817726674</v>
      </c>
      <c r="AB186" s="5">
        <f t="shared" si="179"/>
        <v>40331.749539134289</v>
      </c>
      <c r="AC186" s="16">
        <f t="shared" ref="AC186:AC249" si="227">AC185*(1+AF186)</f>
        <v>1.365777657048395</v>
      </c>
      <c r="AD186" s="16">
        <f t="shared" ref="AD186:AD249" si="228">AD185*(1+AG186)</f>
        <v>2.9885147239996259</v>
      </c>
      <c r="AE186" s="16">
        <f t="shared" ref="AE186:AE249" si="229">AE185*(1+AH186)</f>
        <v>8.3343309693034264</v>
      </c>
      <c r="AF186" s="15">
        <f t="shared" ref="AF186:AF249" si="230">AC$5-1</f>
        <v>-4.0504037456468023E-3</v>
      </c>
      <c r="AG186" s="15">
        <f t="shared" ref="AG186:AG249" si="231">AD$5-1</f>
        <v>2.9673830763510267E-4</v>
      </c>
      <c r="AH186" s="15">
        <f t="shared" ref="AH186:AH249" si="232">AE$5-1</f>
        <v>9.7937136394747881E-3</v>
      </c>
      <c r="AI186" s="1">
        <f t="shared" si="196"/>
        <v>320155.78563387657</v>
      </c>
      <c r="AJ186" s="1">
        <f t="shared" si="197"/>
        <v>131141.67252604035</v>
      </c>
      <c r="AK186" s="1">
        <f t="shared" si="198"/>
        <v>50324.448396440777</v>
      </c>
      <c r="AL186" s="14">
        <f t="shared" ref="AL186:AL249" si="233">AL185*(1+AO186)</f>
        <v>66.968463242155934</v>
      </c>
      <c r="AM186" s="14">
        <f t="shared" ref="AM186:AM249" si="234">AM185*(1+AP186)</f>
        <v>15.110379116751664</v>
      </c>
      <c r="AN186" s="14">
        <f t="shared" ref="AN186:AN249" si="235">AN185*(1+AQ186)</f>
        <v>4.9098932568078393</v>
      </c>
      <c r="AO186" s="11">
        <f t="shared" ref="AO186:AO249" si="236">AO$5*AO185</f>
        <v>5.5832563342833822E-3</v>
      </c>
      <c r="AP186" s="11">
        <f t="shared" ref="AP186:AP249" si="237">AP$5*AP185</f>
        <v>7.0334304166950537E-3</v>
      </c>
      <c r="AQ186" s="11">
        <f t="shared" ref="AQ186:AQ249" si="238">AQ$5*AQ185</f>
        <v>6.3802088260031149E-3</v>
      </c>
      <c r="AR186" s="1">
        <f t="shared" si="180"/>
        <v>157978.21031794348</v>
      </c>
      <c r="AS186" s="1">
        <f t="shared" si="181"/>
        <v>67540.590536135423</v>
      </c>
      <c r="AT186" s="1">
        <f t="shared" si="182"/>
        <v>26109.806721976605</v>
      </c>
      <c r="AU186" s="1">
        <f t="shared" si="199"/>
        <v>31595.642063588697</v>
      </c>
      <c r="AV186" s="1">
        <f t="shared" si="200"/>
        <v>13508.118107227085</v>
      </c>
      <c r="AW186" s="1">
        <f t="shared" si="201"/>
        <v>5221.9613443953212</v>
      </c>
      <c r="AX186" s="2">
        <v>0</v>
      </c>
      <c r="AY186" s="2">
        <v>0</v>
      </c>
      <c r="AZ186" s="2">
        <v>0</v>
      </c>
      <c r="BA186" s="2">
        <f t="shared" si="185"/>
        <v>0</v>
      </c>
      <c r="BB186" s="2">
        <f t="shared" si="191"/>
        <v>0</v>
      </c>
      <c r="BC186" s="2">
        <f t="shared" si="186"/>
        <v>0</v>
      </c>
      <c r="BD186" s="2">
        <f t="shared" si="187"/>
        <v>0</v>
      </c>
      <c r="BE186" s="2">
        <f t="shared" si="188"/>
        <v>0</v>
      </c>
      <c r="BF186" s="2">
        <f t="shared" si="189"/>
        <v>0</v>
      </c>
      <c r="BG186" s="2">
        <f t="shared" si="190"/>
        <v>0</v>
      </c>
      <c r="BH186" s="2">
        <f t="shared" si="192"/>
        <v>0</v>
      </c>
      <c r="BI186" s="2">
        <f t="shared" si="193"/>
        <v>0</v>
      </c>
      <c r="BJ186" s="2">
        <f t="shared" si="194"/>
        <v>0</v>
      </c>
      <c r="BK186" s="11">
        <f t="shared" si="195"/>
        <v>2.9083714791788257E-2</v>
      </c>
      <c r="BL186" s="17">
        <f t="shared" si="183"/>
        <v>6.586416055369991E-3</v>
      </c>
      <c r="BM186" s="17">
        <f t="shared" si="184"/>
        <v>2.2456269737199447E-3</v>
      </c>
      <c r="BN186" s="12">
        <f>(BN$3*temperature!$I296+BN$4*temperature!$I296^2+BN$5*temperature!$I296^6)</f>
        <v>-34.685901447045865</v>
      </c>
      <c r="BO186" s="12">
        <f>(BO$3*temperature!$I296+BO$4*temperature!$I296^2+BO$5*temperature!$I296^6)</f>
        <v>-29.733674479829908</v>
      </c>
      <c r="BP186" s="12">
        <f>(BP$3*temperature!$I296+BP$4*temperature!$I296^2+BP$5*temperature!$I296^6)</f>
        <v>-25.656451187030058</v>
      </c>
      <c r="BQ186" s="12">
        <f>(BQ$3*temperature!$M296+BQ$4*temperature!$M296^2)</f>
        <v>-34.6859252092774</v>
      </c>
      <c r="BR186" s="12">
        <f>(BR$3*temperature!$M296+BR$4*temperature!$M296^2)</f>
        <v>-29.733693002056505</v>
      </c>
      <c r="BS186" s="12">
        <f>(BS$3*temperature!$M296+BS$4*temperature!$M296^2)</f>
        <v>-25.65646575290301</v>
      </c>
      <c r="BT186" s="18">
        <f>BQ186-BN186</f>
        <v>-2.3762231535329192E-5</v>
      </c>
      <c r="BU186" s="18">
        <f>BR186-BO186</f>
        <v>-1.8522226596928704E-5</v>
      </c>
      <c r="BV186" s="18">
        <f>BS186-BP186</f>
        <v>-1.4565872952232439E-5</v>
      </c>
      <c r="BW186" s="18">
        <f>SUMPRODUCT(BT186:BV186,AR186:AT186)/100</f>
        <v>-5.3852290610322387E-2</v>
      </c>
      <c r="BX186" s="18">
        <f>BW186*BL186</f>
        <v>-3.5469359149427798E-4</v>
      </c>
      <c r="BY186" s="18">
        <f>BW186*BM186</f>
        <v>-1.2093215639114525E-4</v>
      </c>
    </row>
    <row r="187" spans="1:77">
      <c r="A187" s="2">
        <f t="shared" si="202"/>
        <v>2141</v>
      </c>
      <c r="B187" s="5">
        <f t="shared" si="203"/>
        <v>1165.2959931925573</v>
      </c>
      <c r="C187" s="5">
        <f t="shared" si="204"/>
        <v>2963.6203403183304</v>
      </c>
      <c r="D187" s="5">
        <f t="shared" si="205"/>
        <v>4368.3025024856197</v>
      </c>
      <c r="E187" s="15">
        <f t="shared" si="206"/>
        <v>4.9592986789150782E-6</v>
      </c>
      <c r="F187" s="15">
        <f t="shared" si="207"/>
        <v>9.7701509456193339E-6</v>
      </c>
      <c r="G187" s="15">
        <f t="shared" si="208"/>
        <v>1.9945415610321037E-5</v>
      </c>
      <c r="H187" s="5">
        <f t="shared" si="209"/>
        <v>157535.50843905311</v>
      </c>
      <c r="I187" s="5">
        <f t="shared" si="210"/>
        <v>67655.465979311091</v>
      </c>
      <c r="J187" s="5">
        <f t="shared" si="211"/>
        <v>26180.765951281595</v>
      </c>
      <c r="K187" s="5">
        <f t="shared" si="212"/>
        <v>135189.26466695697</v>
      </c>
      <c r="L187" s="5">
        <f t="shared" si="213"/>
        <v>22828.654891754468</v>
      </c>
      <c r="M187" s="5">
        <f t="shared" si="214"/>
        <v>5993.3500338825907</v>
      </c>
      <c r="N187" s="15">
        <f t="shared" si="215"/>
        <v>-2.8072424656678807E-3</v>
      </c>
      <c r="O187" s="15">
        <f t="shared" si="216"/>
        <v>1.6910489619972324E-3</v>
      </c>
      <c r="P187" s="15">
        <f t="shared" si="217"/>
        <v>2.6977240472187969E-3</v>
      </c>
      <c r="Q187" s="5">
        <f t="shared" si="218"/>
        <v>5389.518601471801</v>
      </c>
      <c r="R187" s="5">
        <f t="shared" si="219"/>
        <v>8142.6381022527858</v>
      </c>
      <c r="S187" s="5">
        <f t="shared" si="220"/>
        <v>4771.6689876274977</v>
      </c>
      <c r="T187" s="5">
        <f t="shared" si="221"/>
        <v>34.211452737697435</v>
      </c>
      <c r="U187" s="5">
        <f t="shared" si="222"/>
        <v>120.35447519854181</v>
      </c>
      <c r="V187" s="5">
        <f t="shared" si="223"/>
        <v>182.25857091067712</v>
      </c>
      <c r="W187" s="15">
        <f t="shared" si="224"/>
        <v>-1.0734613539272964E-2</v>
      </c>
      <c r="X187" s="15">
        <f t="shared" si="225"/>
        <v>-1.217998157191269E-2</v>
      </c>
      <c r="Y187" s="15">
        <f t="shared" si="226"/>
        <v>-9.7425357312937999E-3</v>
      </c>
      <c r="Z187" s="5">
        <f t="shared" si="177"/>
        <v>7431.4447900431069</v>
      </c>
      <c r="AA187" s="5">
        <f t="shared" si="178"/>
        <v>24599.910474895973</v>
      </c>
      <c r="AB187" s="5">
        <f t="shared" si="179"/>
        <v>40443.329213053548</v>
      </c>
      <c r="AC187" s="16">
        <f t="shared" si="227"/>
        <v>1.3602457061105655</v>
      </c>
      <c r="AD187" s="16">
        <f t="shared" si="228"/>
        <v>2.9894015308011683</v>
      </c>
      <c r="AE187" s="16">
        <f t="shared" si="229"/>
        <v>8.4159550201933904</v>
      </c>
      <c r="AF187" s="15">
        <f t="shared" si="230"/>
        <v>-4.0504037456468023E-3</v>
      </c>
      <c r="AG187" s="15">
        <f t="shared" si="231"/>
        <v>2.9673830763510267E-4</v>
      </c>
      <c r="AH187" s="15">
        <f t="shared" si="232"/>
        <v>9.7937136394747881E-3</v>
      </c>
      <c r="AI187" s="1">
        <f t="shared" si="196"/>
        <v>319735.84913407767</v>
      </c>
      <c r="AJ187" s="1">
        <f t="shared" si="197"/>
        <v>131535.6233806634</v>
      </c>
      <c r="AK187" s="1">
        <f t="shared" si="198"/>
        <v>50513.964901192019</v>
      </c>
      <c r="AL187" s="14">
        <f t="shared" si="233"/>
        <v>67.338626317783991</v>
      </c>
      <c r="AM187" s="14">
        <f t="shared" si="234"/>
        <v>15.215594138838345</v>
      </c>
      <c r="AN187" s="14">
        <f t="shared" si="235"/>
        <v>4.9409061396567395</v>
      </c>
      <c r="AO187" s="11">
        <f t="shared" si="236"/>
        <v>5.5274237709405484E-3</v>
      </c>
      <c r="AP187" s="11">
        <f t="shared" si="237"/>
        <v>6.9630961125281034E-3</v>
      </c>
      <c r="AQ187" s="11">
        <f t="shared" si="238"/>
        <v>6.3164067377430837E-3</v>
      </c>
      <c r="AR187" s="1">
        <f t="shared" si="180"/>
        <v>157535.50843905311</v>
      </c>
      <c r="AS187" s="1">
        <f t="shared" si="181"/>
        <v>67655.465979311091</v>
      </c>
      <c r="AT187" s="1">
        <f t="shared" si="182"/>
        <v>26180.765951281595</v>
      </c>
      <c r="AU187" s="1">
        <f t="shared" si="199"/>
        <v>31507.101687810624</v>
      </c>
      <c r="AV187" s="1">
        <f t="shared" si="200"/>
        <v>13531.093195862219</v>
      </c>
      <c r="AW187" s="1">
        <f t="shared" si="201"/>
        <v>5236.1531902563192</v>
      </c>
      <c r="AX187" s="2">
        <v>0</v>
      </c>
      <c r="AY187" s="2">
        <v>0</v>
      </c>
      <c r="AZ187" s="2">
        <v>0</v>
      </c>
      <c r="BA187" s="2">
        <f t="shared" si="185"/>
        <v>0</v>
      </c>
      <c r="BB187" s="2">
        <f t="shared" si="191"/>
        <v>0</v>
      </c>
      <c r="BC187" s="2">
        <f t="shared" si="186"/>
        <v>0</v>
      </c>
      <c r="BD187" s="2">
        <f t="shared" si="187"/>
        <v>0</v>
      </c>
      <c r="BE187" s="2">
        <f t="shared" si="188"/>
        <v>0</v>
      </c>
      <c r="BF187" s="2">
        <f t="shared" si="189"/>
        <v>0</v>
      </c>
      <c r="BG187" s="2">
        <f t="shared" si="190"/>
        <v>0</v>
      </c>
      <c r="BH187" s="2">
        <f t="shared" si="192"/>
        <v>0</v>
      </c>
      <c r="BI187" s="2">
        <f t="shared" si="193"/>
        <v>0</v>
      </c>
      <c r="BJ187" s="2">
        <f t="shared" si="194"/>
        <v>0</v>
      </c>
      <c r="BK187" s="11">
        <f t="shared" si="195"/>
        <v>2.8964854747551366E-2</v>
      </c>
      <c r="BL187" s="17">
        <f t="shared" si="183"/>
        <v>6.4002723594771913E-3</v>
      </c>
      <c r="BM187" s="17">
        <f t="shared" si="184"/>
        <v>2.1386923559237568E-3</v>
      </c>
      <c r="BN187" s="12">
        <f>(BN$3*temperature!$I297+BN$4*temperature!$I297^2+BN$5*temperature!$I297^6)</f>
        <v>-35.213282835389222</v>
      </c>
      <c r="BO187" s="12">
        <f>(BO$3*temperature!$I297+BO$4*temperature!$I297^2+BO$5*temperature!$I297^6)</f>
        <v>-30.144685422159586</v>
      </c>
      <c r="BP187" s="12">
        <f>(BP$3*temperature!$I297+BP$4*temperature!$I297^2+BP$5*temperature!$I297^6)</f>
        <v>-25.979608297720439</v>
      </c>
      <c r="BQ187" s="12">
        <f>(BQ$3*temperature!$M297+BQ$4*temperature!$M297^2)</f>
        <v>-35.213306594516055</v>
      </c>
      <c r="BR187" s="12">
        <f>(BR$3*temperature!$M297+BR$4*temperature!$M297^2)</f>
        <v>-30.144703935388936</v>
      </c>
      <c r="BS187" s="12">
        <f>(BS$3*temperature!$M297+BS$4*temperature!$M297^2)</f>
        <v>-25.979622850971872</v>
      </c>
      <c r="BT187" s="18">
        <f>BQ187-BN187</f>
        <v>-2.3759126833056143E-5</v>
      </c>
      <c r="BU187" s="18">
        <f>BR187-BO187</f>
        <v>-1.8513229349537141E-5</v>
      </c>
      <c r="BV187" s="18">
        <f>BS187-BP187</f>
        <v>-1.4553251432403158E-5</v>
      </c>
      <c r="BW187" s="18">
        <f>SUMPRODUCT(BT187:BV187,AR187:AT187)/100</f>
        <v>-5.3764425537201434E-2</v>
      </c>
      <c r="BX187" s="18">
        <f>BW187*BL187</f>
        <v>-3.4410696668891999E-4</v>
      </c>
      <c r="BY187" s="18">
        <f>BW187*BM187</f>
        <v>-1.1498556591704472E-4</v>
      </c>
    </row>
    <row r="188" spans="1:77">
      <c r="A188" s="2">
        <f t="shared" si="202"/>
        <v>2142</v>
      </c>
      <c r="B188" s="5">
        <f t="shared" si="203"/>
        <v>1165.3014832908927</v>
      </c>
      <c r="C188" s="5">
        <f t="shared" si="204"/>
        <v>2963.6478475854969</v>
      </c>
      <c r="D188" s="5">
        <f t="shared" si="205"/>
        <v>4368.3852737140969</v>
      </c>
      <c r="E188" s="15">
        <f t="shared" si="206"/>
        <v>4.7113337449693239E-6</v>
      </c>
      <c r="F188" s="15">
        <f t="shared" si="207"/>
        <v>9.2816433983383671E-6</v>
      </c>
      <c r="G188" s="15">
        <f t="shared" si="208"/>
        <v>1.8948144829804984E-5</v>
      </c>
      <c r="H188" s="5">
        <f t="shared" si="209"/>
        <v>157073.2977577578</v>
      </c>
      <c r="I188" s="5">
        <f t="shared" si="210"/>
        <v>67762.713651346945</v>
      </c>
      <c r="J188" s="5">
        <f t="shared" si="211"/>
        <v>26249.523544586689</v>
      </c>
      <c r="K188" s="5">
        <f t="shared" si="212"/>
        <v>134791.98302757827</v>
      </c>
      <c r="L188" s="5">
        <f t="shared" si="213"/>
        <v>22864.630730858818</v>
      </c>
      <c r="M188" s="5">
        <f t="shared" si="214"/>
        <v>6008.9762921182928</v>
      </c>
      <c r="N188" s="15">
        <f t="shared" si="215"/>
        <v>-2.9387070072273147E-3</v>
      </c>
      <c r="O188" s="15">
        <f t="shared" si="216"/>
        <v>1.5759070902308103E-3</v>
      </c>
      <c r="P188" s="15">
        <f t="shared" si="217"/>
        <v>2.6072660777964884E-3</v>
      </c>
      <c r="Q188" s="5">
        <f t="shared" si="218"/>
        <v>5316.0210486026763</v>
      </c>
      <c r="R188" s="5">
        <f t="shared" si="219"/>
        <v>8056.2114415024771</v>
      </c>
      <c r="S188" s="5">
        <f t="shared" si="220"/>
        <v>4737.5904025605805</v>
      </c>
      <c r="T188" s="5">
        <f t="shared" si="221"/>
        <v>33.844206013941154</v>
      </c>
      <c r="U188" s="5">
        <f t="shared" si="222"/>
        <v>118.88855990852635</v>
      </c>
      <c r="V188" s="5">
        <f t="shared" si="223"/>
        <v>180.48291027124532</v>
      </c>
      <c r="W188" s="15">
        <f t="shared" si="224"/>
        <v>-1.0734613539272964E-2</v>
      </c>
      <c r="X188" s="15">
        <f t="shared" si="225"/>
        <v>-1.217998157191269E-2</v>
      </c>
      <c r="Y188" s="15">
        <f t="shared" si="226"/>
        <v>-9.7425357312937999E-3</v>
      </c>
      <c r="Z188" s="5">
        <f t="shared" si="177"/>
        <v>7301.375744148223</v>
      </c>
      <c r="AA188" s="5">
        <f t="shared" si="178"/>
        <v>24348.83789721752</v>
      </c>
      <c r="AB188" s="5">
        <f t="shared" si="179"/>
        <v>40551.449007902971</v>
      </c>
      <c r="AC188" s="16">
        <f t="shared" si="227"/>
        <v>1.3547361618075353</v>
      </c>
      <c r="AD188" s="16">
        <f t="shared" si="228"/>
        <v>2.99028860075226</v>
      </c>
      <c r="AE188" s="16">
        <f t="shared" si="229"/>
        <v>8.4983784736638643</v>
      </c>
      <c r="AF188" s="15">
        <f t="shared" si="230"/>
        <v>-4.0504037456468023E-3</v>
      </c>
      <c r="AG188" s="15">
        <f t="shared" si="231"/>
        <v>2.9673830763510267E-4</v>
      </c>
      <c r="AH188" s="15">
        <f t="shared" si="232"/>
        <v>9.7937136394747881E-3</v>
      </c>
      <c r="AI188" s="1">
        <f t="shared" si="196"/>
        <v>319269.36590848054</v>
      </c>
      <c r="AJ188" s="1">
        <f t="shared" si="197"/>
        <v>131913.15423845928</v>
      </c>
      <c r="AK188" s="1">
        <f t="shared" si="198"/>
        <v>50698.72160132914</v>
      </c>
      <c r="AL188" s="14">
        <f t="shared" si="233"/>
        <v>67.707113350357275</v>
      </c>
      <c r="AM188" s="14">
        <f t="shared" si="234"/>
        <v>15.320482306792314</v>
      </c>
      <c r="AN188" s="14">
        <f t="shared" si="235"/>
        <v>4.9718028247595125</v>
      </c>
      <c r="AO188" s="11">
        <f t="shared" si="236"/>
        <v>5.4721495332311432E-3</v>
      </c>
      <c r="AP188" s="11">
        <f t="shared" si="237"/>
        <v>6.8934651514028222E-3</v>
      </c>
      <c r="AQ188" s="11">
        <f t="shared" si="238"/>
        <v>6.2532426703656527E-3</v>
      </c>
      <c r="AR188" s="1">
        <f t="shared" si="180"/>
        <v>157073.2977577578</v>
      </c>
      <c r="AS188" s="1">
        <f t="shared" si="181"/>
        <v>67762.713651346945</v>
      </c>
      <c r="AT188" s="1">
        <f t="shared" si="182"/>
        <v>26249.523544586689</v>
      </c>
      <c r="AU188" s="1">
        <f t="shared" si="199"/>
        <v>31414.659551551562</v>
      </c>
      <c r="AV188" s="1">
        <f t="shared" si="200"/>
        <v>13552.54273026939</v>
      </c>
      <c r="AW188" s="1">
        <f t="shared" si="201"/>
        <v>5249.9047089173382</v>
      </c>
      <c r="AX188" s="2">
        <v>0</v>
      </c>
      <c r="AY188" s="2">
        <v>0</v>
      </c>
      <c r="AZ188" s="2">
        <v>0</v>
      </c>
      <c r="BA188" s="2">
        <f t="shared" si="185"/>
        <v>0</v>
      </c>
      <c r="BB188" s="2">
        <f t="shared" si="191"/>
        <v>0</v>
      </c>
      <c r="BC188" s="2">
        <f t="shared" si="186"/>
        <v>0</v>
      </c>
      <c r="BD188" s="2">
        <f t="shared" si="187"/>
        <v>0</v>
      </c>
      <c r="BE188" s="2">
        <f t="shared" si="188"/>
        <v>0</v>
      </c>
      <c r="BF188" s="2">
        <f t="shared" si="189"/>
        <v>0</v>
      </c>
      <c r="BG188" s="2">
        <f t="shared" si="190"/>
        <v>0</v>
      </c>
      <c r="BH188" s="2">
        <f t="shared" si="192"/>
        <v>0</v>
      </c>
      <c r="BI188" s="2">
        <f t="shared" si="193"/>
        <v>0</v>
      </c>
      <c r="BJ188" s="2">
        <f t="shared" si="194"/>
        <v>0</v>
      </c>
      <c r="BK188" s="11">
        <f t="shared" si="195"/>
        <v>2.8847817055063424E-2</v>
      </c>
      <c r="BL188" s="17">
        <f t="shared" si="183"/>
        <v>6.2201078393950091E-3</v>
      </c>
      <c r="BM188" s="17">
        <f t="shared" si="184"/>
        <v>2.0368498627845303E-3</v>
      </c>
      <c r="BN188" s="12">
        <f>(BN$3*temperature!$I298+BN$4*temperature!$I298^2+BN$5*temperature!$I298^6)</f>
        <v>-35.739403678302722</v>
      </c>
      <c r="BO188" s="12">
        <f>(BO$3*temperature!$I298+BO$4*temperature!$I298^2+BO$5*temperature!$I298^6)</f>
        <v>-30.554569964832893</v>
      </c>
      <c r="BP188" s="12">
        <f>(BP$3*temperature!$I298+BP$4*temperature!$I298^2+BP$5*temperature!$I298^6)</f>
        <v>-26.301758328124905</v>
      </c>
      <c r="BQ188" s="12">
        <f>(BQ$3*temperature!$M298+BQ$4*temperature!$M298^2)</f>
        <v>-35.739427432954074</v>
      </c>
      <c r="BR188" s="12">
        <f>(BR$3*temperature!$M298+BR$4*temperature!$M298^2)</f>
        <v>-30.554588468146434</v>
      </c>
      <c r="BS188" s="12">
        <f>(BS$3*temperature!$M298+BS$4*temperature!$M298^2)</f>
        <v>-26.301772868158881</v>
      </c>
      <c r="BT188" s="18">
        <f>BQ188-BN188</f>
        <v>-2.3754651351737266E-5</v>
      </c>
      <c r="BU188" s="18">
        <f>BR188-BO188</f>
        <v>-1.8503313540918498E-5</v>
      </c>
      <c r="BV188" s="18">
        <f>BS188-BP188</f>
        <v>-1.4540033976828681E-5</v>
      </c>
      <c r="BW188" s="18">
        <f>SUMPRODUCT(BT188:BV188,AR188:AT188)/100</f>
        <v>-5.3667251261913566E-2</v>
      </c>
      <c r="BX188" s="18">
        <f>BW188*BL188</f>
        <v>-3.3381609029301028E-4</v>
      </c>
      <c r="BY188" s="18">
        <f>BW188*BM188</f>
        <v>-1.0931213336885155E-4</v>
      </c>
    </row>
    <row r="189" spans="1:77">
      <c r="A189" s="2">
        <f t="shared" si="202"/>
        <v>2143</v>
      </c>
      <c r="B189" s="5">
        <f t="shared" si="203"/>
        <v>1165.3066989088838</v>
      </c>
      <c r="C189" s="5">
        <f t="shared" si="204"/>
        <v>2963.6739797318528</v>
      </c>
      <c r="D189" s="5">
        <f t="shared" si="205"/>
        <v>4368.4639078710934</v>
      </c>
      <c r="E189" s="15">
        <f t="shared" si="206"/>
        <v>4.4757670577208579E-6</v>
      </c>
      <c r="F189" s="15">
        <f t="shared" si="207"/>
        <v>8.8175612284214485E-6</v>
      </c>
      <c r="G189" s="15">
        <f t="shared" si="208"/>
        <v>1.8000737588314733E-5</v>
      </c>
      <c r="H189" s="5">
        <f t="shared" si="209"/>
        <v>156592.01897176498</v>
      </c>
      <c r="I189" s="5">
        <f t="shared" si="210"/>
        <v>67862.426942994236</v>
      </c>
      <c r="J189" s="5">
        <f t="shared" si="211"/>
        <v>26316.105675539548</v>
      </c>
      <c r="K189" s="5">
        <f t="shared" si="212"/>
        <v>134378.37362334516</v>
      </c>
      <c r="L189" s="5">
        <f t="shared" si="213"/>
        <v>22898.074284518396</v>
      </c>
      <c r="M189" s="5">
        <f t="shared" si="214"/>
        <v>6024.1096711645523</v>
      </c>
      <c r="N189" s="15">
        <f t="shared" si="215"/>
        <v>-3.0685015157650986E-3</v>
      </c>
      <c r="O189" s="15">
        <f t="shared" si="216"/>
        <v>1.4626763079292893E-3</v>
      </c>
      <c r="P189" s="15">
        <f t="shared" si="217"/>
        <v>2.5184620991280937E-3</v>
      </c>
      <c r="Q189" s="5">
        <f t="shared" si="218"/>
        <v>5242.8419694312852</v>
      </c>
      <c r="R189" s="5">
        <f t="shared" si="219"/>
        <v>7969.7973133773821</v>
      </c>
      <c r="S189" s="5">
        <f t="shared" si="220"/>
        <v>4703.3341201140056</v>
      </c>
      <c r="T189" s="5">
        <f t="shared" si="221"/>
        <v>33.480901541837959</v>
      </c>
      <c r="U189" s="5">
        <f t="shared" si="222"/>
        <v>117.44049943972925</v>
      </c>
      <c r="V189" s="5">
        <f t="shared" si="223"/>
        <v>178.72454906903982</v>
      </c>
      <c r="W189" s="15">
        <f t="shared" si="224"/>
        <v>-1.0734613539272964E-2</v>
      </c>
      <c r="X189" s="15">
        <f t="shared" si="225"/>
        <v>-1.217998157191269E-2</v>
      </c>
      <c r="Y189" s="15">
        <f t="shared" si="226"/>
        <v>-9.7425357312937999E-3</v>
      </c>
      <c r="Z189" s="5">
        <f t="shared" si="177"/>
        <v>7172.6357296707947</v>
      </c>
      <c r="AA189" s="5">
        <f t="shared" si="178"/>
        <v>24097.54578248168</v>
      </c>
      <c r="AB189" s="5">
        <f t="shared" si="179"/>
        <v>40656.149189421747</v>
      </c>
      <c r="AC189" s="16">
        <f t="shared" si="227"/>
        <v>1.3492489333833868</v>
      </c>
      <c r="AD189" s="16">
        <f t="shared" si="228"/>
        <v>2.9911759339309878</v>
      </c>
      <c r="AE189" s="16">
        <f t="shared" si="229"/>
        <v>8.5816091588348051</v>
      </c>
      <c r="AF189" s="15">
        <f t="shared" si="230"/>
        <v>-4.0504037456468023E-3</v>
      </c>
      <c r="AG189" s="15">
        <f t="shared" si="231"/>
        <v>2.9673830763510267E-4</v>
      </c>
      <c r="AH189" s="15">
        <f t="shared" si="232"/>
        <v>9.7937136394747881E-3</v>
      </c>
      <c r="AI189" s="1">
        <f t="shared" si="196"/>
        <v>318757.08886918408</v>
      </c>
      <c r="AJ189" s="1">
        <f t="shared" si="197"/>
        <v>132274.38154488275</v>
      </c>
      <c r="AK189" s="1">
        <f t="shared" si="198"/>
        <v>50878.754150113564</v>
      </c>
      <c r="AL189" s="14">
        <f t="shared" si="233"/>
        <v>68.073911764586697</v>
      </c>
      <c r="AM189" s="14">
        <f t="shared" si="234"/>
        <v>15.425037405568027</v>
      </c>
      <c r="AN189" s="14">
        <f t="shared" si="235"/>
        <v>5.0025818154362192</v>
      </c>
      <c r="AO189" s="11">
        <f t="shared" si="236"/>
        <v>5.4174280378988318E-3</v>
      </c>
      <c r="AP189" s="11">
        <f t="shared" si="237"/>
        <v>6.8245304998887941E-3</v>
      </c>
      <c r="AQ189" s="11">
        <f t="shared" si="238"/>
        <v>6.1907102436619963E-3</v>
      </c>
      <c r="AR189" s="1">
        <f t="shared" si="180"/>
        <v>156592.01897176498</v>
      </c>
      <c r="AS189" s="1">
        <f t="shared" si="181"/>
        <v>67862.426942994236</v>
      </c>
      <c r="AT189" s="1">
        <f t="shared" si="182"/>
        <v>26316.105675539548</v>
      </c>
      <c r="AU189" s="1">
        <f t="shared" si="199"/>
        <v>31318.403794352998</v>
      </c>
      <c r="AV189" s="1">
        <f t="shared" si="200"/>
        <v>13572.485388598849</v>
      </c>
      <c r="AW189" s="1">
        <f t="shared" si="201"/>
        <v>5263.2211351079095</v>
      </c>
      <c r="AX189" s="2">
        <v>0</v>
      </c>
      <c r="AY189" s="2">
        <v>0</v>
      </c>
      <c r="AZ189" s="2">
        <v>0</v>
      </c>
      <c r="BA189" s="2">
        <f t="shared" si="185"/>
        <v>0</v>
      </c>
      <c r="BB189" s="2">
        <f t="shared" si="191"/>
        <v>0</v>
      </c>
      <c r="BC189" s="2">
        <f t="shared" si="186"/>
        <v>0</v>
      </c>
      <c r="BD189" s="2">
        <f t="shared" si="187"/>
        <v>0</v>
      </c>
      <c r="BE189" s="2">
        <f t="shared" si="188"/>
        <v>0</v>
      </c>
      <c r="BF189" s="2">
        <f t="shared" si="189"/>
        <v>0</v>
      </c>
      <c r="BG189" s="2">
        <f t="shared" si="190"/>
        <v>0</v>
      </c>
      <c r="BH189" s="2">
        <f t="shared" si="192"/>
        <v>0</v>
      </c>
      <c r="BI189" s="2">
        <f t="shared" si="193"/>
        <v>0</v>
      </c>
      <c r="BJ189" s="2">
        <f t="shared" si="194"/>
        <v>0</v>
      </c>
      <c r="BK189" s="11">
        <f t="shared" si="195"/>
        <v>2.8732586997380544E-2</v>
      </c>
      <c r="BL189" s="17">
        <f t="shared" si="183"/>
        <v>6.0457025191531432E-3</v>
      </c>
      <c r="BM189" s="17">
        <f t="shared" si="184"/>
        <v>1.9398570121757432E-3</v>
      </c>
      <c r="BN189" s="12">
        <f>(BN$3*temperature!$I299+BN$4*temperature!$I299^2+BN$5*temperature!$I299^6)</f>
        <v>-36.264176797201102</v>
      </c>
      <c r="BO189" s="12">
        <f>(BO$3*temperature!$I299+BO$4*temperature!$I299^2+BO$5*temperature!$I299^6)</f>
        <v>-30.963264113603213</v>
      </c>
      <c r="BP189" s="12">
        <f>(BP$3*temperature!$I299+BP$4*temperature!$I299^2+BP$5*temperature!$I299^6)</f>
        <v>-26.622854292281254</v>
      </c>
      <c r="BQ189" s="12">
        <f>(BQ$3*temperature!$M299+BQ$4*temperature!$M299^2)</f>
        <v>-36.264200546062199</v>
      </c>
      <c r="BR189" s="12">
        <f>(BR$3*temperature!$M299+BR$4*temperature!$M299^2)</f>
        <v>-30.963282606122764</v>
      </c>
      <c r="BS189" s="12">
        <f>(BS$3*temperature!$M299+BS$4*temperature!$M299^2)</f>
        <v>-26.622868818530847</v>
      </c>
      <c r="BT189" s="18">
        <f>BQ189-BN189</f>
        <v>-2.3748861096350993E-5</v>
      </c>
      <c r="BU189" s="18">
        <f>BR189-BO189</f>
        <v>-1.8492519551216446E-5</v>
      </c>
      <c r="BV189" s="18">
        <f>BS189-BP189</f>
        <v>-1.4526249593416196E-5</v>
      </c>
      <c r="BW189" s="18">
        <f>SUMPRODUCT(BT189:BV189,AR189:AT189)/100</f>
        <v>-5.3561036837635287E-2</v>
      </c>
      <c r="BX189" s="18">
        <f>BW189*BL189</f>
        <v>-3.2381409533774596E-4</v>
      </c>
      <c r="BY189" s="18">
        <f>BW189*BM189</f>
        <v>-1.039007528888901E-4</v>
      </c>
    </row>
    <row r="190" spans="1:77">
      <c r="A190" s="2">
        <f t="shared" si="202"/>
        <v>2144</v>
      </c>
      <c r="B190" s="5">
        <f t="shared" si="203"/>
        <v>1165.3116537681524</v>
      </c>
      <c r="C190" s="5">
        <f t="shared" si="204"/>
        <v>2963.6988054897915</v>
      </c>
      <c r="D190" s="5">
        <f t="shared" si="205"/>
        <v>4368.5386116649388</v>
      </c>
      <c r="E190" s="15">
        <f t="shared" si="206"/>
        <v>4.2519787048348144E-6</v>
      </c>
      <c r="F190" s="15">
        <f t="shared" si="207"/>
        <v>8.3766831670003763E-6</v>
      </c>
      <c r="G190" s="15">
        <f t="shared" si="208"/>
        <v>1.7100700708898994E-5</v>
      </c>
      <c r="H190" s="5">
        <f t="shared" si="209"/>
        <v>156092.11393965903</v>
      </c>
      <c r="I190" s="5">
        <f t="shared" si="210"/>
        <v>67954.701252967396</v>
      </c>
      <c r="J190" s="5">
        <f t="shared" si="211"/>
        <v>26380.538951385253</v>
      </c>
      <c r="K190" s="5">
        <f t="shared" si="212"/>
        <v>133948.81398029401</v>
      </c>
      <c r="L190" s="5">
        <f t="shared" si="213"/>
        <v>22929.017323586279</v>
      </c>
      <c r="M190" s="5">
        <f t="shared" si="214"/>
        <v>6038.7560455442772</v>
      </c>
      <c r="N190" s="15">
        <f t="shared" si="215"/>
        <v>-3.1966426700116291E-3</v>
      </c>
      <c r="O190" s="15">
        <f t="shared" si="216"/>
        <v>1.3513380506762207E-3</v>
      </c>
      <c r="P190" s="15">
        <f t="shared" si="217"/>
        <v>2.431292785028738E-3</v>
      </c>
      <c r="Q190" s="5">
        <f t="shared" si="218"/>
        <v>5170.0044840193577</v>
      </c>
      <c r="R190" s="5">
        <f t="shared" si="219"/>
        <v>7883.4300787109978</v>
      </c>
      <c r="S190" s="5">
        <f t="shared" si="220"/>
        <v>4668.9153343905691</v>
      </c>
      <c r="T190" s="5">
        <f t="shared" si="221"/>
        <v>33.121497002839881</v>
      </c>
      <c r="U190" s="5">
        <f t="shared" si="222"/>
        <v>116.01007632075712</v>
      </c>
      <c r="V190" s="5">
        <f t="shared" si="223"/>
        <v>176.98331876367533</v>
      </c>
      <c r="W190" s="15">
        <f t="shared" si="224"/>
        <v>-1.0734613539272964E-2</v>
      </c>
      <c r="X190" s="15">
        <f t="shared" si="225"/>
        <v>-1.217998157191269E-2</v>
      </c>
      <c r="Y190" s="15">
        <f t="shared" si="226"/>
        <v>-9.7425357312937999E-3</v>
      </c>
      <c r="Z190" s="5">
        <f t="shared" ref="Z190:Z253" si="239">Q189*AC190*(1-AX189)</f>
        <v>7045.2467884095468</v>
      </c>
      <c r="AA190" s="5">
        <f t="shared" ref="AA190:AA253" si="240">R189*AD190*(1-AY189)</f>
        <v>23846.139886159588</v>
      </c>
      <c r="AB190" s="5">
        <f t="shared" ref="AB190:AB253" si="241">S189*AE190*(1-AZ189)</f>
        <v>40757.470747635794</v>
      </c>
      <c r="AC190" s="16">
        <f t="shared" si="227"/>
        <v>1.3437839304498007</v>
      </c>
      <c r="AD190" s="16">
        <f t="shared" si="228"/>
        <v>2.9920635304154612</v>
      </c>
      <c r="AE190" s="16">
        <f t="shared" si="229"/>
        <v>8.6656549815023265</v>
      </c>
      <c r="AF190" s="15">
        <f t="shared" si="230"/>
        <v>-4.0504037456468023E-3</v>
      </c>
      <c r="AG190" s="15">
        <f t="shared" si="231"/>
        <v>2.9673830763510267E-4</v>
      </c>
      <c r="AH190" s="15">
        <f t="shared" si="232"/>
        <v>9.7937136394747881E-3</v>
      </c>
      <c r="AI190" s="1">
        <f t="shared" si="196"/>
        <v>318199.78377661871</v>
      </c>
      <c r="AJ190" s="1">
        <f t="shared" si="197"/>
        <v>132619.42877899332</v>
      </c>
      <c r="AK190" s="1">
        <f t="shared" si="198"/>
        <v>51054.099870210121</v>
      </c>
      <c r="AL190" s="14">
        <f t="shared" si="233"/>
        <v>68.439009427647193</v>
      </c>
      <c r="AM190" s="14">
        <f t="shared" si="234"/>
        <v>15.529253357421888</v>
      </c>
      <c r="AN190" s="14">
        <f t="shared" si="235"/>
        <v>5.0332416545809018</v>
      </c>
      <c r="AO190" s="11">
        <f t="shared" si="236"/>
        <v>5.3632537575198438E-3</v>
      </c>
      <c r="AP190" s="11">
        <f t="shared" si="237"/>
        <v>6.7562851948899062E-3</v>
      </c>
      <c r="AQ190" s="11">
        <f t="shared" si="238"/>
        <v>6.1288031412253764E-3</v>
      </c>
      <c r="AR190" s="1">
        <f t="shared" ref="AR190:AR253" si="242">AL190*AI190^$AR$5*B190^(1-$AR$5)*(1-BB189+BN189/100)</f>
        <v>156092.11393965903</v>
      </c>
      <c r="AS190" s="1">
        <f t="shared" ref="AS190:AS253" si="243">AM190*AJ190^$AR$5*C190^(1-$AR$5)*(1-BC189+BO189/100)</f>
        <v>67954.701252967396</v>
      </c>
      <c r="AT190" s="1">
        <f t="shared" ref="AT190:AT253" si="244">AN190*AK190^$AR$5*D190^(1-$AR$5)*(1-BD189+BP189/100)</f>
        <v>26380.538951385253</v>
      </c>
      <c r="AU190" s="1">
        <f t="shared" si="199"/>
        <v>31218.422787931806</v>
      </c>
      <c r="AV190" s="1">
        <f t="shared" si="200"/>
        <v>13590.94025059348</v>
      </c>
      <c r="AW190" s="1">
        <f t="shared" si="201"/>
        <v>5276.1077902770512</v>
      </c>
      <c r="AX190" s="2">
        <v>0</v>
      </c>
      <c r="AY190" s="2">
        <v>0</v>
      </c>
      <c r="AZ190" s="2">
        <v>0</v>
      </c>
      <c r="BA190" s="2">
        <f t="shared" si="185"/>
        <v>0</v>
      </c>
      <c r="BB190" s="2">
        <f t="shared" si="191"/>
        <v>0</v>
      </c>
      <c r="BC190" s="2">
        <f t="shared" si="186"/>
        <v>0</v>
      </c>
      <c r="BD190" s="2">
        <f t="shared" si="187"/>
        <v>0</v>
      </c>
      <c r="BE190" s="2">
        <f t="shared" si="188"/>
        <v>0</v>
      </c>
      <c r="BF190" s="2">
        <f t="shared" si="189"/>
        <v>0</v>
      </c>
      <c r="BG190" s="2">
        <f t="shared" si="190"/>
        <v>0</v>
      </c>
      <c r="BH190" s="2">
        <f t="shared" si="192"/>
        <v>0</v>
      </c>
      <c r="BI190" s="2">
        <f t="shared" si="193"/>
        <v>0</v>
      </c>
      <c r="BJ190" s="2">
        <f t="shared" si="194"/>
        <v>0</v>
      </c>
      <c r="BK190" s="11">
        <f t="shared" si="195"/>
        <v>2.8619149433468521E-2</v>
      </c>
      <c r="BL190" s="17">
        <f t="shared" si="183"/>
        <v>5.8768455433098263E-3</v>
      </c>
      <c r="BM190" s="17">
        <f t="shared" si="184"/>
        <v>1.847482868738803E-3</v>
      </c>
      <c r="BN190" s="12">
        <f>(BN$3*temperature!$I300+BN$4*temperature!$I300^2+BN$5*temperature!$I300^6)</f>
        <v>-36.787517671757257</v>
      </c>
      <c r="BO190" s="12">
        <f>(BO$3*temperature!$I300+BO$4*temperature!$I300^2+BO$5*temperature!$I300^6)</f>
        <v>-31.370705897374854</v>
      </c>
      <c r="BP190" s="12">
        <f>(BP$3*temperature!$I300+BP$4*temperature!$I300^2+BP$5*temperature!$I300^6)</f>
        <v>-26.942850753987621</v>
      </c>
      <c r="BQ190" s="12">
        <f>(BQ$3*temperature!$M300+BQ$4*temperature!$M300^2)</f>
        <v>-36.787541413567638</v>
      </c>
      <c r="BR190" s="12">
        <f>(BR$3*temperature!$M300+BR$4*temperature!$M300^2)</f>
        <v>-31.370724378261386</v>
      </c>
      <c r="BS190" s="12">
        <f>(BS$3*temperature!$M300+BS$4*temperature!$M300^2)</f>
        <v>-26.942865265913987</v>
      </c>
      <c r="BT190" s="18">
        <f>BQ190-BN190</f>
        <v>-2.3741810380784045E-5</v>
      </c>
      <c r="BU190" s="18">
        <f>BR190-BO190</f>
        <v>-1.8480886531335727E-5</v>
      </c>
      <c r="BV190" s="18">
        <f>BS190-BP190</f>
        <v>-1.4511926366367334E-5</v>
      </c>
      <c r="BW190" s="18">
        <f>SUMPRODUCT(BT190:BV190,AR190:AT190)/100</f>
        <v>-5.3446049329856186E-2</v>
      </c>
      <c r="BX190" s="18">
        <f>BW190*BL190</f>
        <v>-3.1409417681168243E-4</v>
      </c>
      <c r="BY190" s="18">
        <f>BW190*BM190</f>
        <v>-9.8740660538678286E-5</v>
      </c>
    </row>
    <row r="191" spans="1:77">
      <c r="A191" s="2">
        <f t="shared" si="202"/>
        <v>2145</v>
      </c>
      <c r="B191" s="5">
        <f t="shared" si="203"/>
        <v>1165.3163609044718</v>
      </c>
      <c r="C191" s="5">
        <f t="shared" si="204"/>
        <v>2963.7223901573925</v>
      </c>
      <c r="D191" s="5">
        <f t="shared" si="205"/>
        <v>4368.6095814827049</v>
      </c>
      <c r="E191" s="15">
        <f t="shared" si="206"/>
        <v>4.0393797695930734E-6</v>
      </c>
      <c r="F191" s="15">
        <f t="shared" si="207"/>
        <v>7.9578490086503572E-6</v>
      </c>
      <c r="G191" s="15">
        <f t="shared" si="208"/>
        <v>1.6245665673454043E-5</v>
      </c>
      <c r="H191" s="5">
        <f t="shared" si="209"/>
        <v>155574.02523158275</v>
      </c>
      <c r="I191" s="5">
        <f t="shared" si="210"/>
        <v>68039.633837638918</v>
      </c>
      <c r="J191" s="5">
        <f t="shared" si="211"/>
        <v>26442.85037511637</v>
      </c>
      <c r="K191" s="5">
        <f t="shared" si="212"/>
        <v>133503.68230549208</v>
      </c>
      <c r="L191" s="5">
        <f t="shared" si="213"/>
        <v>22957.492261623593</v>
      </c>
      <c r="M191" s="5">
        <f t="shared" si="214"/>
        <v>6052.9213888098629</v>
      </c>
      <c r="N191" s="15">
        <f t="shared" si="215"/>
        <v>-3.3231475634223351E-3</v>
      </c>
      <c r="O191" s="15">
        <f t="shared" si="216"/>
        <v>1.2418734582237967E-3</v>
      </c>
      <c r="P191" s="15">
        <f t="shared" si="217"/>
        <v>2.3457386188068252E-3</v>
      </c>
      <c r="Q191" s="5">
        <f t="shared" si="218"/>
        <v>5097.5308149067387</v>
      </c>
      <c r="R191" s="5">
        <f t="shared" si="219"/>
        <v>7797.1430714662984</v>
      </c>
      <c r="S191" s="5">
        <f t="shared" si="220"/>
        <v>4634.3489009992318</v>
      </c>
      <c r="T191" s="5">
        <f t="shared" si="221"/>
        <v>32.765950532672207</v>
      </c>
      <c r="U191" s="5">
        <f t="shared" si="222"/>
        <v>114.59707572901412</v>
      </c>
      <c r="V191" s="5">
        <f t="shared" si="223"/>
        <v>175.25905245677725</v>
      </c>
      <c r="W191" s="15">
        <f t="shared" si="224"/>
        <v>-1.0734613539272964E-2</v>
      </c>
      <c r="X191" s="15">
        <f t="shared" si="225"/>
        <v>-1.217998157191269E-2</v>
      </c>
      <c r="Y191" s="15">
        <f t="shared" si="226"/>
        <v>-9.7425357312937999E-3</v>
      </c>
      <c r="Z191" s="5">
        <f t="shared" si="239"/>
        <v>6919.2292967774447</v>
      </c>
      <c r="AA191" s="5">
        <f t="shared" si="240"/>
        <v>23594.723014283314</v>
      </c>
      <c r="AB191" s="5">
        <f t="shared" si="241"/>
        <v>40855.455336868828</v>
      </c>
      <c r="AC191" s="16">
        <f t="shared" si="227"/>
        <v>1.3383410629845669</v>
      </c>
      <c r="AD191" s="16">
        <f t="shared" si="228"/>
        <v>2.9929513902838134</v>
      </c>
      <c r="AE191" s="16">
        <f t="shared" si="229"/>
        <v>8.7505239248896487</v>
      </c>
      <c r="AF191" s="15">
        <f t="shared" si="230"/>
        <v>-4.0504037456468023E-3</v>
      </c>
      <c r="AG191" s="15">
        <f t="shared" si="231"/>
        <v>2.9673830763510267E-4</v>
      </c>
      <c r="AH191" s="15">
        <f t="shared" si="232"/>
        <v>9.7937136394747881E-3</v>
      </c>
      <c r="AI191" s="1">
        <f t="shared" si="196"/>
        <v>317598.22818688868</v>
      </c>
      <c r="AJ191" s="1">
        <f t="shared" si="197"/>
        <v>132948.42615168745</v>
      </c>
      <c r="AK191" s="1">
        <f t="shared" si="198"/>
        <v>51224.797673466157</v>
      </c>
      <c r="AL191" s="14">
        <f t="shared" si="233"/>
        <v>68.802394644376221</v>
      </c>
      <c r="AM191" s="14">
        <f t="shared" si="234"/>
        <v>15.633124221322868</v>
      </c>
      <c r="AN191" s="14">
        <f t="shared" si="235"/>
        <v>5.0637809243714118</v>
      </c>
      <c r="AO191" s="11">
        <f t="shared" si="236"/>
        <v>5.3096212199446454E-3</v>
      </c>
      <c r="AP191" s="11">
        <f t="shared" si="237"/>
        <v>6.6887223429410074E-3</v>
      </c>
      <c r="AQ191" s="11">
        <f t="shared" si="238"/>
        <v>6.0675151098131229E-3</v>
      </c>
      <c r="AR191" s="1">
        <f t="shared" si="242"/>
        <v>155574.02523158275</v>
      </c>
      <c r="AS191" s="1">
        <f t="shared" si="243"/>
        <v>68039.633837638918</v>
      </c>
      <c r="AT191" s="1">
        <f t="shared" si="244"/>
        <v>26442.85037511637</v>
      </c>
      <c r="AU191" s="1">
        <f t="shared" si="199"/>
        <v>31114.805046316553</v>
      </c>
      <c r="AV191" s="1">
        <f t="shared" si="200"/>
        <v>13607.926767527784</v>
      </c>
      <c r="AW191" s="1">
        <f t="shared" si="201"/>
        <v>5288.5700750232745</v>
      </c>
      <c r="AX191" s="2">
        <v>0</v>
      </c>
      <c r="AY191" s="2">
        <v>0</v>
      </c>
      <c r="AZ191" s="2">
        <v>0</v>
      </c>
      <c r="BA191" s="2">
        <f t="shared" si="185"/>
        <v>0</v>
      </c>
      <c r="BB191" s="2">
        <f t="shared" si="191"/>
        <v>0</v>
      </c>
      <c r="BC191" s="2">
        <f t="shared" si="186"/>
        <v>0</v>
      </c>
      <c r="BD191" s="2">
        <f t="shared" si="187"/>
        <v>0</v>
      </c>
      <c r="BE191" s="2">
        <f t="shared" si="188"/>
        <v>0</v>
      </c>
      <c r="BF191" s="2">
        <f t="shared" si="189"/>
        <v>0</v>
      </c>
      <c r="BG191" s="2">
        <f t="shared" si="190"/>
        <v>0</v>
      </c>
      <c r="BH191" s="2">
        <f t="shared" si="192"/>
        <v>0</v>
      </c>
      <c r="BI191" s="2">
        <f t="shared" si="193"/>
        <v>0</v>
      </c>
      <c r="BJ191" s="2">
        <f t="shared" si="194"/>
        <v>0</v>
      </c>
      <c r="BK191" s="11">
        <f t="shared" si="195"/>
        <v>2.850748881469331E-2</v>
      </c>
      <c r="BL191" s="17">
        <f t="shared" ref="BL191:BL254" si="245">BL190/(1+BK190)</f>
        <v>5.7133347619929206E-3</v>
      </c>
      <c r="BM191" s="17">
        <f t="shared" ref="BM191:BM254" si="246">BM190/(1+BM$5)</f>
        <v>1.7595074940369552E-3</v>
      </c>
      <c r="BN191" s="12">
        <f>(BN$3*temperature!$I301+BN$4*temperature!$I301^2+BN$5*temperature!$I301^6)</f>
        <v>-37.309344432053294</v>
      </c>
      <c r="BO191" s="12">
        <f>(BO$3*temperature!$I301+BO$4*temperature!$I301^2+BO$5*temperature!$I301^6)</f>
        <v>-31.776835360445016</v>
      </c>
      <c r="BP191" s="12">
        <f>(BP$3*temperature!$I301+BP$4*temperature!$I301^2+BP$5*temperature!$I301^6)</f>
        <v>-27.261703819318672</v>
      </c>
      <c r="BQ191" s="12">
        <f>(BQ$3*temperature!$M301+BQ$4*temperature!$M301^2)</f>
        <v>-37.309368165605342</v>
      </c>
      <c r="BR191" s="12">
        <f>(BR$3*temperature!$M301+BR$4*temperature!$M301^2)</f>
        <v>-31.776853828897508</v>
      </c>
      <c r="BS191" s="12">
        <f>(BS$3*temperature!$M301+BS$4*temperature!$M301^2)</f>
        <v>-27.261718316410196</v>
      </c>
      <c r="BT191" s="18">
        <f>BQ191-BN191</f>
        <v>-2.3733552048099682E-5</v>
      </c>
      <c r="BU191" s="18">
        <f>BR191-BO191</f>
        <v>-1.846845249175999E-5</v>
      </c>
      <c r="BV191" s="18">
        <f>BS191-BP191</f>
        <v>-1.4497091523679728E-5</v>
      </c>
      <c r="BW191" s="18">
        <f>SUMPRODUCT(BT191:BV191,AR191:AT191)/100</f>
        <v>-5.3322553922883528E-2</v>
      </c>
      <c r="BX191" s="18">
        <f>BW191*BL191</f>
        <v>-3.0464960092585242E-4</v>
      </c>
      <c r="BY191" s="18">
        <f>BW191*BM191</f>
        <v>-9.382143322850321E-5</v>
      </c>
    </row>
    <row r="192" spans="1:77">
      <c r="A192" s="2">
        <f t="shared" si="202"/>
        <v>2146</v>
      </c>
      <c r="B192" s="5">
        <f t="shared" si="203"/>
        <v>1165.3208327020386</v>
      </c>
      <c r="C192" s="5">
        <f t="shared" si="204"/>
        <v>2963.7447957699133</v>
      </c>
      <c r="D192" s="5">
        <f t="shared" si="205"/>
        <v>4368.6770039048879</v>
      </c>
      <c r="E192" s="15">
        <f t="shared" si="206"/>
        <v>3.8374107811134193E-6</v>
      </c>
      <c r="F192" s="15">
        <f t="shared" si="207"/>
        <v>7.5599565582178389E-6</v>
      </c>
      <c r="G192" s="15">
        <f t="shared" si="208"/>
        <v>1.5433382389781341E-5</v>
      </c>
      <c r="H192" s="5">
        <f t="shared" si="209"/>
        <v>155038.19569401254</v>
      </c>
      <c r="I192" s="5">
        <f t="shared" si="210"/>
        <v>68117.323663395655</v>
      </c>
      <c r="J192" s="5">
        <f t="shared" si="211"/>
        <v>26503.06730843872</v>
      </c>
      <c r="K192" s="5">
        <f t="shared" si="212"/>
        <v>133043.35711095479</v>
      </c>
      <c r="L192" s="5">
        <f t="shared" si="213"/>
        <v>22983.532104592134</v>
      </c>
      <c r="M192" s="5">
        <f t="shared" si="214"/>
        <v>6066.6117647858337</v>
      </c>
      <c r="N192" s="15">
        <f t="shared" si="215"/>
        <v>-3.4480336915647669E-3</v>
      </c>
      <c r="O192" s="15">
        <f t="shared" si="216"/>
        <v>1.1342633886921583E-3</v>
      </c>
      <c r="P192" s="15">
        <f t="shared" si="217"/>
        <v>2.2617799070181466E-3</v>
      </c>
      <c r="Q192" s="5">
        <f t="shared" si="218"/>
        <v>5025.4422947069816</v>
      </c>
      <c r="R192" s="5">
        <f t="shared" si="219"/>
        <v>7710.968600684977</v>
      </c>
      <c r="S192" s="5">
        <f t="shared" si="220"/>
        <v>4599.64933545443</v>
      </c>
      <c r="T192" s="5">
        <f t="shared" si="221"/>
        <v>32.414220716457038</v>
      </c>
      <c r="U192" s="5">
        <f t="shared" si="222"/>
        <v>113.20128545843964</v>
      </c>
      <c r="V192" s="5">
        <f t="shared" si="223"/>
        <v>173.55158487598442</v>
      </c>
      <c r="W192" s="15">
        <f t="shared" si="224"/>
        <v>-1.0734613539272964E-2</v>
      </c>
      <c r="X192" s="15">
        <f t="shared" si="225"/>
        <v>-1.217998157191269E-2</v>
      </c>
      <c r="Y192" s="15">
        <f t="shared" si="226"/>
        <v>-9.7425357312937999E-3</v>
      </c>
      <c r="Z192" s="5">
        <f t="shared" si="239"/>
        <v>6794.6020039931182</v>
      </c>
      <c r="AA192" s="5">
        <f t="shared" si="240"/>
        <v>23343.395020658994</v>
      </c>
      <c r="AB192" s="5">
        <f t="shared" si="241"/>
        <v>40950.14521697921</v>
      </c>
      <c r="AC192" s="16">
        <f t="shared" si="227"/>
        <v>1.3329202413301013</v>
      </c>
      <c r="AD192" s="16">
        <f t="shared" si="228"/>
        <v>2.9938395136142004</v>
      </c>
      <c r="AE192" s="16">
        <f t="shared" si="229"/>
        <v>8.8362240504053915</v>
      </c>
      <c r="AF192" s="15">
        <f t="shared" si="230"/>
        <v>-4.0504037456468023E-3</v>
      </c>
      <c r="AG192" s="15">
        <f t="shared" si="231"/>
        <v>2.9673830763510267E-4</v>
      </c>
      <c r="AH192" s="15">
        <f t="shared" si="232"/>
        <v>9.7937136394747881E-3</v>
      </c>
      <c r="AI192" s="1">
        <f t="shared" si="196"/>
        <v>316953.21041451633</v>
      </c>
      <c r="AJ192" s="1">
        <f t="shared" si="197"/>
        <v>133261.5103040465</v>
      </c>
      <c r="AK192" s="1">
        <f t="shared" si="198"/>
        <v>51390.887981142812</v>
      </c>
      <c r="AL192" s="14">
        <f t="shared" si="233"/>
        <v>69.164056152417146</v>
      </c>
      <c r="AM192" s="14">
        <f t="shared" si="234"/>
        <v>15.736644192319311</v>
      </c>
      <c r="AN192" s="14">
        <f t="shared" si="235"/>
        <v>5.0941982459701043</v>
      </c>
      <c r="AO192" s="11">
        <f t="shared" si="236"/>
        <v>5.2565250077451992E-3</v>
      </c>
      <c r="AP192" s="11">
        <f t="shared" si="237"/>
        <v>6.6218351195115972E-3</v>
      </c>
      <c r="AQ192" s="11">
        <f t="shared" si="238"/>
        <v>6.0068399587149919E-3</v>
      </c>
      <c r="AR192" s="1">
        <f t="shared" si="242"/>
        <v>155038.19569401254</v>
      </c>
      <c r="AS192" s="1">
        <f t="shared" si="243"/>
        <v>68117.323663395655</v>
      </c>
      <c r="AT192" s="1">
        <f t="shared" si="244"/>
        <v>26503.06730843872</v>
      </c>
      <c r="AU192" s="1">
        <f t="shared" si="199"/>
        <v>31007.639138802508</v>
      </c>
      <c r="AV192" s="1">
        <f t="shared" si="200"/>
        <v>13623.464732679131</v>
      </c>
      <c r="AW192" s="1">
        <f t="shared" si="201"/>
        <v>5300.6134616877443</v>
      </c>
      <c r="AX192" s="2">
        <v>0</v>
      </c>
      <c r="AY192" s="2">
        <v>0</v>
      </c>
      <c r="AZ192" s="2">
        <v>0</v>
      </c>
      <c r="BA192" s="2">
        <f t="shared" si="185"/>
        <v>0</v>
      </c>
      <c r="BB192" s="2">
        <f t="shared" si="191"/>
        <v>0</v>
      </c>
      <c r="BC192" s="2">
        <f t="shared" si="186"/>
        <v>0</v>
      </c>
      <c r="BD192" s="2">
        <f t="shared" si="187"/>
        <v>0</v>
      </c>
      <c r="BE192" s="2">
        <f t="shared" si="188"/>
        <v>0</v>
      </c>
      <c r="BF192" s="2">
        <f t="shared" si="189"/>
        <v>0</v>
      </c>
      <c r="BG192" s="2">
        <f t="shared" si="190"/>
        <v>0</v>
      </c>
      <c r="BH192" s="2">
        <f t="shared" si="192"/>
        <v>0</v>
      </c>
      <c r="BI192" s="2">
        <f t="shared" si="193"/>
        <v>0</v>
      </c>
      <c r="BJ192" s="2">
        <f t="shared" si="194"/>
        <v>0</v>
      </c>
      <c r="BK192" s="11">
        <f t="shared" si="195"/>
        <v>2.8397589201141521E-2</v>
      </c>
      <c r="BL192" s="17">
        <f t="shared" si="245"/>
        <v>5.5549763362221808E-3</v>
      </c>
      <c r="BM192" s="17">
        <f t="shared" si="246"/>
        <v>1.6757214228923381E-3</v>
      </c>
      <c r="BN192" s="12">
        <f>(BN$3*temperature!$I302+BN$4*temperature!$I302^2+BN$5*temperature!$I302^6)</f>
        <v>-37.829577848045808</v>
      </c>
      <c r="BO192" s="12">
        <f>(BO$3*temperature!$I302+BO$4*temperature!$I302^2+BO$5*temperature!$I302^6)</f>
        <v>-32.181594552782592</v>
      </c>
      <c r="BP192" s="12">
        <f>(BP$3*temperature!$I302+BP$4*temperature!$I302^2+BP$5*temperature!$I302^6)</f>
        <v>-27.579371127707955</v>
      </c>
      <c r="BQ192" s="12">
        <f>(BQ$3*temperature!$M302+BQ$4*temperature!$M302^2)</f>
        <v>-37.829601572183115</v>
      </c>
      <c r="BR192" s="12">
        <f>(BR$3*temperature!$M302+BR$4*temperature!$M302^2)</f>
        <v>-32.181613008036862</v>
      </c>
      <c r="BS192" s="12">
        <f>(BS$3*temperature!$M302+BS$4*temperature!$M302^2)</f>
        <v>-27.579385609479399</v>
      </c>
      <c r="BT192" s="18">
        <f>BQ192-BN192</f>
        <v>-2.3724137307112869E-5</v>
      </c>
      <c r="BU192" s="18">
        <f>BR192-BO192</f>
        <v>-1.845525427057737E-5</v>
      </c>
      <c r="BV192" s="18">
        <f>BS192-BP192</f>
        <v>-1.4481771444252445E-5</v>
      </c>
      <c r="BW192" s="18">
        <f>SUMPRODUCT(BT192:BV192,AR192:AT192)/100</f>
        <v>-5.3190813342634202E-2</v>
      </c>
      <c r="BX192" s="18">
        <f>BW192*BL192</f>
        <v>-2.9547370942274406E-4</v>
      </c>
      <c r="BY192" s="18">
        <f>BW192*BM192</f>
        <v>-8.9132985419319752E-5</v>
      </c>
    </row>
    <row r="193" spans="1:77">
      <c r="A193" s="2">
        <f t="shared" si="202"/>
        <v>2147</v>
      </c>
      <c r="B193" s="5">
        <f t="shared" si="203"/>
        <v>1165.3250809260292</v>
      </c>
      <c r="C193" s="5">
        <f t="shared" si="204"/>
        <v>2963.7660812627237</v>
      </c>
      <c r="D193" s="5">
        <f t="shared" si="205"/>
        <v>4368.7410561944898</v>
      </c>
      <c r="E193" s="15">
        <f t="shared" si="206"/>
        <v>3.6455402420577483E-6</v>
      </c>
      <c r="F193" s="15">
        <f t="shared" si="207"/>
        <v>7.181958730306947E-6</v>
      </c>
      <c r="G193" s="15">
        <f t="shared" si="208"/>
        <v>1.4661713270292274E-5</v>
      </c>
      <c r="H193" s="5">
        <f t="shared" si="209"/>
        <v>154485.06802884364</v>
      </c>
      <c r="I193" s="5">
        <f t="shared" si="210"/>
        <v>68187.871261809923</v>
      </c>
      <c r="J193" s="5">
        <f t="shared" si="211"/>
        <v>26561.217435584331</v>
      </c>
      <c r="K193" s="5">
        <f t="shared" si="212"/>
        <v>132568.21684991248</v>
      </c>
      <c r="L193" s="5">
        <f t="shared" si="213"/>
        <v>23007.170401504234</v>
      </c>
      <c r="M193" s="5">
        <f t="shared" si="214"/>
        <v>6079.8333190114035</v>
      </c>
      <c r="N193" s="15">
        <f t="shared" si="215"/>
        <v>-3.5713189396300304E-3</v>
      </c>
      <c r="O193" s="15">
        <f t="shared" si="216"/>
        <v>1.0284884326974275E-3</v>
      </c>
      <c r="P193" s="15">
        <f t="shared" si="217"/>
        <v>2.1793967931680314E-3</v>
      </c>
      <c r="Q193" s="5">
        <f t="shared" si="218"/>
        <v>4953.7593746431548</v>
      </c>
      <c r="R193" s="5">
        <f t="shared" si="219"/>
        <v>7624.9379537605992</v>
      </c>
      <c r="S193" s="5">
        <f t="shared" si="220"/>
        <v>4564.8308120533666</v>
      </c>
      <c r="T193" s="5">
        <f t="shared" si="221"/>
        <v>32.066266583889174</v>
      </c>
      <c r="U193" s="5">
        <f t="shared" si="222"/>
        <v>111.82249588763902</v>
      </c>
      <c r="V193" s="5">
        <f t="shared" si="223"/>
        <v>171.86075235910747</v>
      </c>
      <c r="W193" s="15">
        <f t="shared" si="224"/>
        <v>-1.0734613539272964E-2</v>
      </c>
      <c r="X193" s="15">
        <f t="shared" si="225"/>
        <v>-1.217998157191269E-2</v>
      </c>
      <c r="Y193" s="15">
        <f t="shared" si="226"/>
        <v>-9.7425357312937999E-3</v>
      </c>
      <c r="Z193" s="5">
        <f t="shared" si="239"/>
        <v>6671.3820710427417</v>
      </c>
      <c r="AA193" s="5">
        <f t="shared" si="240"/>
        <v>23092.252808233548</v>
      </c>
      <c r="AB193" s="5">
        <f t="shared" si="241"/>
        <v>41041.583195875384</v>
      </c>
      <c r="AC193" s="16">
        <f t="shared" si="227"/>
        <v>1.3275213761919695</v>
      </c>
      <c r="AD193" s="16">
        <f t="shared" si="228"/>
        <v>2.9947279004848015</v>
      </c>
      <c r="AE193" s="16">
        <f t="shared" si="229"/>
        <v>8.9227634984093012</v>
      </c>
      <c r="AF193" s="15">
        <f t="shared" si="230"/>
        <v>-4.0504037456468023E-3</v>
      </c>
      <c r="AG193" s="15">
        <f t="shared" si="231"/>
        <v>2.9673830763510267E-4</v>
      </c>
      <c r="AH193" s="15">
        <f t="shared" si="232"/>
        <v>9.7937136394747881E-3</v>
      </c>
      <c r="AI193" s="1">
        <f t="shared" si="196"/>
        <v>316265.52851186716</v>
      </c>
      <c r="AJ193" s="1">
        <f t="shared" si="197"/>
        <v>133558.82400632097</v>
      </c>
      <c r="AK193" s="1">
        <f t="shared" si="198"/>
        <v>51552.412644716278</v>
      </c>
      <c r="AL193" s="14">
        <f t="shared" si="233"/>
        <v>69.523983117311403</v>
      </c>
      <c r="AM193" s="14">
        <f t="shared" si="234"/>
        <v>15.83980760086351</v>
      </c>
      <c r="AN193" s="14">
        <f t="shared" si="235"/>
        <v>5.124492279215799</v>
      </c>
      <c r="AO193" s="11">
        <f t="shared" si="236"/>
        <v>5.2039597576677473E-3</v>
      </c>
      <c r="AP193" s="11">
        <f t="shared" si="237"/>
        <v>6.555616768316481E-3</v>
      </c>
      <c r="AQ193" s="11">
        <f t="shared" si="238"/>
        <v>5.9467715591278421E-3</v>
      </c>
      <c r="AR193" s="1">
        <f t="shared" si="242"/>
        <v>154485.06802884364</v>
      </c>
      <c r="AS193" s="1">
        <f t="shared" si="243"/>
        <v>68187.871261809923</v>
      </c>
      <c r="AT193" s="1">
        <f t="shared" si="244"/>
        <v>26561.217435584331</v>
      </c>
      <c r="AU193" s="1">
        <f t="shared" si="199"/>
        <v>30897.01360576873</v>
      </c>
      <c r="AV193" s="1">
        <f t="shared" si="200"/>
        <v>13637.574252361985</v>
      </c>
      <c r="AW193" s="1">
        <f t="shared" si="201"/>
        <v>5312.2434871168662</v>
      </c>
      <c r="AX193" s="2">
        <v>0</v>
      </c>
      <c r="AY193" s="2">
        <v>0</v>
      </c>
      <c r="AZ193" s="2">
        <v>0</v>
      </c>
      <c r="BA193" s="2">
        <f t="shared" si="185"/>
        <v>0</v>
      </c>
      <c r="BB193" s="2">
        <f t="shared" si="191"/>
        <v>0</v>
      </c>
      <c r="BC193" s="2">
        <f t="shared" si="186"/>
        <v>0</v>
      </c>
      <c r="BD193" s="2">
        <f t="shared" si="187"/>
        <v>0</v>
      </c>
      <c r="BE193" s="2">
        <f t="shared" si="188"/>
        <v>0</v>
      </c>
      <c r="BF193" s="2">
        <f t="shared" si="189"/>
        <v>0</v>
      </c>
      <c r="BG193" s="2">
        <f t="shared" si="190"/>
        <v>0</v>
      </c>
      <c r="BH193" s="2">
        <f t="shared" si="192"/>
        <v>0</v>
      </c>
      <c r="BI193" s="2">
        <f t="shared" si="193"/>
        <v>0</v>
      </c>
      <c r="BJ193" s="2">
        <f t="shared" si="194"/>
        <v>0</v>
      </c>
      <c r="BK193" s="11">
        <f t="shared" si="195"/>
        <v>2.8289434277747189E-2</v>
      </c>
      <c r="BL193" s="17">
        <f t="shared" si="245"/>
        <v>5.4015843624616849E-3</v>
      </c>
      <c r="BM193" s="17">
        <f t="shared" si="246"/>
        <v>1.5959251646593697E-3</v>
      </c>
      <c r="BN193" s="12">
        <f>(BN$3*temperature!$I303+BN$4*temperature!$I303^2+BN$5*temperature!$I303^6)</f>
        <v>-38.348141316465437</v>
      </c>
      <c r="BO193" s="12">
        <f>(BO$3*temperature!$I303+BO$4*temperature!$I303^2+BO$5*temperature!$I303^6)</f>
        <v>-32.584927518433716</v>
      </c>
      <c r="BP193" s="12">
        <f>(BP$3*temperature!$I303+BP$4*temperature!$I303^2+BP$5*temperature!$I303^6)</f>
        <v>-27.895811841663949</v>
      </c>
      <c r="BQ193" s="12">
        <f>(BQ$3*temperature!$M303+BQ$4*temperature!$M303^2)</f>
        <v>-38.348165030081383</v>
      </c>
      <c r="BR193" s="12">
        <f>(BR$3*temperature!$M303+BR$4*temperature!$M303^2)</f>
        <v>-32.584945959761299</v>
      </c>
      <c r="BS193" s="12">
        <f>(BS$3*temperature!$M303+BS$4*temperature!$M303^2)</f>
        <v>-27.895826307655554</v>
      </c>
      <c r="BT193" s="18">
        <f>BQ193-BN193</f>
        <v>-2.3713615945553101E-5</v>
      </c>
      <c r="BU193" s="18">
        <f>BR193-BO193</f>
        <v>-1.8441327583218481E-5</v>
      </c>
      <c r="BV193" s="18">
        <f>BS193-BP193</f>
        <v>-1.4465991604595274E-5</v>
      </c>
      <c r="BW193" s="18">
        <f>SUMPRODUCT(BT193:BV193,AR193:AT193)/100</f>
        <v>-5.3051087921310011E-2</v>
      </c>
      <c r="BX193" s="18">
        <f>BW193*BL193</f>
        <v>-2.8655992692732811E-4</v>
      </c>
      <c r="BY193" s="18">
        <f>BW193*BM193</f>
        <v>-8.466556622617538E-5</v>
      </c>
    </row>
    <row r="194" spans="1:77">
      <c r="A194" s="2">
        <f t="shared" si="202"/>
        <v>2148</v>
      </c>
      <c r="B194" s="5">
        <f t="shared" si="203"/>
        <v>1165.3291167535328</v>
      </c>
      <c r="C194" s="5">
        <f t="shared" si="204"/>
        <v>2963.7863026261216</v>
      </c>
      <c r="D194" s="5">
        <f t="shared" si="205"/>
        <v>4368.8019067617724</v>
      </c>
      <c r="E194" s="15">
        <f t="shared" si="206"/>
        <v>3.4632632299548609E-6</v>
      </c>
      <c r="F194" s="15">
        <f t="shared" si="207"/>
        <v>6.8228607937915996E-6</v>
      </c>
      <c r="G194" s="15">
        <f t="shared" si="208"/>
        <v>1.3928627606777659E-5</v>
      </c>
      <c r="H194" s="5">
        <f t="shared" si="209"/>
        <v>153915.08438696226</v>
      </c>
      <c r="I194" s="5">
        <f t="shared" si="210"/>
        <v>68251.378587768879</v>
      </c>
      <c r="J194" s="5">
        <f t="shared" si="211"/>
        <v>26617.328727998214</v>
      </c>
      <c r="K194" s="5">
        <f t="shared" si="212"/>
        <v>132078.63956557715</v>
      </c>
      <c r="L194" s="5">
        <f t="shared" si="213"/>
        <v>23028.441196078606</v>
      </c>
      <c r="M194" s="5">
        <f t="shared" si="214"/>
        <v>6092.5922703891629</v>
      </c>
      <c r="N194" s="15">
        <f t="shared" si="215"/>
        <v>-3.6930215700917701E-3</v>
      </c>
      <c r="O194" s="15">
        <f t="shared" si="216"/>
        <v>9.2452892742422854E-4</v>
      </c>
      <c r="P194" s="15">
        <f t="shared" si="217"/>
        <v>2.0985692712762738E-3</v>
      </c>
      <c r="Q194" s="5">
        <f t="shared" si="218"/>
        <v>4882.5016339682834</v>
      </c>
      <c r="R194" s="5">
        <f t="shared" si="219"/>
        <v>7539.08140097263</v>
      </c>
      <c r="S194" s="5">
        <f t="shared" si="220"/>
        <v>4529.9071632130472</v>
      </c>
      <c r="T194" s="5">
        <f t="shared" si="221"/>
        <v>31.722047604463821</v>
      </c>
      <c r="U194" s="5">
        <f t="shared" si="222"/>
        <v>110.4604999484023</v>
      </c>
      <c r="V194" s="5">
        <f t="shared" si="223"/>
        <v>170.18639283844183</v>
      </c>
      <c r="W194" s="15">
        <f t="shared" si="224"/>
        <v>-1.0734613539272964E-2</v>
      </c>
      <c r="X194" s="15">
        <f t="shared" si="225"/>
        <v>-1.217998157191269E-2</v>
      </c>
      <c r="Y194" s="15">
        <f t="shared" si="226"/>
        <v>-9.7425357312937999E-3</v>
      </c>
      <c r="Z194" s="5">
        <f t="shared" si="239"/>
        <v>6549.5851103068453</v>
      </c>
      <c r="AA194" s="5">
        <f t="shared" si="240"/>
        <v>22841.390334433694</v>
      </c>
      <c r="AB194" s="5">
        <f t="shared" si="241"/>
        <v>41129.812573358628</v>
      </c>
      <c r="AC194" s="16">
        <f t="shared" si="227"/>
        <v>1.3221443786374154</v>
      </c>
      <c r="AD194" s="16">
        <f t="shared" si="228"/>
        <v>2.9956165509738191</v>
      </c>
      <c r="AE194" s="16">
        <f t="shared" si="229"/>
        <v>9.0101504889854809</v>
      </c>
      <c r="AF194" s="15">
        <f t="shared" si="230"/>
        <v>-4.0504037456468023E-3</v>
      </c>
      <c r="AG194" s="15">
        <f t="shared" si="231"/>
        <v>2.9673830763510267E-4</v>
      </c>
      <c r="AH194" s="15">
        <f t="shared" si="232"/>
        <v>9.7937136394747881E-3</v>
      </c>
      <c r="AI194" s="1">
        <f t="shared" si="196"/>
        <v>315535.98926644918</v>
      </c>
      <c r="AJ194" s="1">
        <f t="shared" si="197"/>
        <v>133840.51585805084</v>
      </c>
      <c r="AK194" s="1">
        <f t="shared" si="198"/>
        <v>51709.41486736152</v>
      </c>
      <c r="AL194" s="14">
        <f t="shared" si="233"/>
        <v>69.882165127543317</v>
      </c>
      <c r="AM194" s="14">
        <f t="shared" si="234"/>
        <v>15.942608912095487</v>
      </c>
      <c r="AN194" s="14">
        <f t="shared" si="235"/>
        <v>5.1546617223073996</v>
      </c>
      <c r="AO194" s="11">
        <f t="shared" si="236"/>
        <v>5.1519201600910697E-3</v>
      </c>
      <c r="AP194" s="11">
        <f t="shared" si="237"/>
        <v>6.4900606006333163E-3</v>
      </c>
      <c r="AQ194" s="11">
        <f t="shared" si="238"/>
        <v>5.8873038435365635E-3</v>
      </c>
      <c r="AR194" s="1">
        <f t="shared" si="242"/>
        <v>153915.08438696226</v>
      </c>
      <c r="AS194" s="1">
        <f t="shared" si="243"/>
        <v>68251.378587768879</v>
      </c>
      <c r="AT194" s="1">
        <f t="shared" si="244"/>
        <v>26617.328727998214</v>
      </c>
      <c r="AU194" s="1">
        <f t="shared" si="199"/>
        <v>30783.016877392452</v>
      </c>
      <c r="AV194" s="1">
        <f t="shared" si="200"/>
        <v>13650.275717553777</v>
      </c>
      <c r="AW194" s="1">
        <f t="shared" si="201"/>
        <v>5323.465745599643</v>
      </c>
      <c r="AX194" s="2">
        <v>0</v>
      </c>
      <c r="AY194" s="2">
        <v>0</v>
      </c>
      <c r="AZ194" s="2">
        <v>0</v>
      </c>
      <c r="BA194" s="2">
        <f t="shared" si="185"/>
        <v>0</v>
      </c>
      <c r="BB194" s="2">
        <f t="shared" si="191"/>
        <v>0</v>
      </c>
      <c r="BC194" s="2">
        <f t="shared" si="186"/>
        <v>0</v>
      </c>
      <c r="BD194" s="2">
        <f t="shared" si="187"/>
        <v>0</v>
      </c>
      <c r="BE194" s="2">
        <f t="shared" si="188"/>
        <v>0</v>
      </c>
      <c r="BF194" s="2">
        <f t="shared" si="189"/>
        <v>0</v>
      </c>
      <c r="BG194" s="2">
        <f t="shared" si="190"/>
        <v>0</v>
      </c>
      <c r="BH194" s="2">
        <f t="shared" si="192"/>
        <v>0</v>
      </c>
      <c r="BI194" s="2">
        <f t="shared" si="193"/>
        <v>0</v>
      </c>
      <c r="BJ194" s="2">
        <f t="shared" si="194"/>
        <v>0</v>
      </c>
      <c r="BK194" s="11">
        <f t="shared" si="195"/>
        <v>2.8183007370227692E-2</v>
      </c>
      <c r="BL194" s="17">
        <f t="shared" si="245"/>
        <v>5.2529805154087434E-3</v>
      </c>
      <c r="BM194" s="17">
        <f t="shared" si="246"/>
        <v>1.5199287282470187E-3</v>
      </c>
      <c r="BN194" s="12">
        <f>(BN$3*temperature!$I304+BN$4*temperature!$I304^2+BN$5*temperature!$I304^6)</f>
        <v>-38.864960845270232</v>
      </c>
      <c r="BO194" s="12">
        <f>(BO$3*temperature!$I304+BO$4*temperature!$I304^2+BO$5*temperature!$I304^6)</f>
        <v>-32.986780282143073</v>
      </c>
      <c r="BP194" s="12">
        <f>(BP$3*temperature!$I304+BP$4*temperature!$I304^2+BP$5*temperature!$I304^6)</f>
        <v>-28.210986635186234</v>
      </c>
      <c r="BQ194" s="12">
        <f>(BQ$3*temperature!$M304+BQ$4*temperature!$M304^2)</f>
        <v>-38.864984547306364</v>
      </c>
      <c r="BR194" s="12">
        <f>(BR$3*temperature!$M304+BR$4*temperature!$M304^2)</f>
        <v>-32.986798708850074</v>
      </c>
      <c r="BS194" s="12">
        <f>(BS$3*temperature!$M304+BS$4*temperature!$M304^2)</f>
        <v>-28.211001084962895</v>
      </c>
      <c r="BT194" s="18">
        <f>BQ194-BN194</f>
        <v>-2.3702036131112436E-5</v>
      </c>
      <c r="BU194" s="18">
        <f>BR194-BO194</f>
        <v>-1.842670700114013E-5</v>
      </c>
      <c r="BV194" s="18">
        <f>BS194-BP194</f>
        <v>-1.4449776660541147E-5</v>
      </c>
      <c r="BW194" s="18">
        <f>SUMPRODUCT(BT194:BV194,AR194:AT194)/100</f>
        <v>-5.2903635023434863E-2</v>
      </c>
      <c r="BX194" s="18">
        <f>BW194*BL194</f>
        <v>-2.779017639723989E-4</v>
      </c>
      <c r="BY194" s="18">
        <f>BW194*BM194</f>
        <v>-8.0409754700813788E-5</v>
      </c>
    </row>
    <row r="195" spans="1:77">
      <c r="A195" s="2">
        <f t="shared" si="202"/>
        <v>2149</v>
      </c>
      <c r="B195" s="5">
        <f t="shared" si="203"/>
        <v>1165.3329508029396</v>
      </c>
      <c r="C195" s="5">
        <f t="shared" si="204"/>
        <v>2963.8055130524185</v>
      </c>
      <c r="D195" s="5">
        <f t="shared" si="205"/>
        <v>4368.8597156058777</v>
      </c>
      <c r="E195" s="15">
        <f t="shared" si="206"/>
        <v>3.2901000684571177E-6</v>
      </c>
      <c r="F195" s="15">
        <f t="shared" si="207"/>
        <v>6.4817177541020191E-6</v>
      </c>
      <c r="G195" s="15">
        <f t="shared" si="208"/>
        <v>1.3232196226438776E-5</v>
      </c>
      <c r="H195" s="5">
        <f t="shared" si="209"/>
        <v>153328.68597644279</v>
      </c>
      <c r="I195" s="5">
        <f t="shared" si="210"/>
        <v>68307.948880692333</v>
      </c>
      <c r="J195" s="5">
        <f t="shared" si="211"/>
        <v>26671.429409925302</v>
      </c>
      <c r="K195" s="5">
        <f t="shared" si="212"/>
        <v>131575.00255252887</v>
      </c>
      <c r="L195" s="5">
        <f t="shared" si="213"/>
        <v>23047.378979446628</v>
      </c>
      <c r="M195" s="5">
        <f t="shared" si="214"/>
        <v>6104.8949030459962</v>
      </c>
      <c r="N195" s="15">
        <f t="shared" si="215"/>
        <v>-3.8131602104989337E-3</v>
      </c>
      <c r="O195" s="15">
        <f t="shared" si="216"/>
        <v>8.22364970636702E-4</v>
      </c>
      <c r="P195" s="15">
        <f t="shared" si="217"/>
        <v>2.0192771993992054E-3</v>
      </c>
      <c r="Q195" s="5">
        <f t="shared" si="218"/>
        <v>4811.6877902155184</v>
      </c>
      <c r="R195" s="5">
        <f t="shared" si="219"/>
        <v>7453.4282012183658</v>
      </c>
      <c r="S195" s="5">
        <f t="shared" si="220"/>
        <v>4494.8918792491904</v>
      </c>
      <c r="T195" s="5">
        <f t="shared" si="221"/>
        <v>31.381523682755482</v>
      </c>
      <c r="U195" s="5">
        <f t="shared" si="222"/>
        <v>109.11509309460649</v>
      </c>
      <c r="V195" s="5">
        <f t="shared" si="223"/>
        <v>168.52834582523332</v>
      </c>
      <c r="W195" s="15">
        <f t="shared" si="224"/>
        <v>-1.0734613539272964E-2</v>
      </c>
      <c r="X195" s="15">
        <f t="shared" si="225"/>
        <v>-1.217998157191269E-2</v>
      </c>
      <c r="Y195" s="15">
        <f t="shared" si="226"/>
        <v>-9.7425357312937999E-3</v>
      </c>
      <c r="Z195" s="5">
        <f t="shared" si="239"/>
        <v>6429.2252257501732</v>
      </c>
      <c r="AA195" s="5">
        <f t="shared" si="240"/>
        <v>22590.898620296666</v>
      </c>
      <c r="AB195" s="5">
        <f t="shared" si="241"/>
        <v>41214.877086333479</v>
      </c>
      <c r="AC195" s="16">
        <f t="shared" si="227"/>
        <v>1.3167891600938966</v>
      </c>
      <c r="AD195" s="16">
        <f t="shared" si="228"/>
        <v>2.9965054651594789</v>
      </c>
      <c r="AE195" s="16">
        <f t="shared" si="229"/>
        <v>9.0983933227231777</v>
      </c>
      <c r="AF195" s="15">
        <f t="shared" si="230"/>
        <v>-4.0504037456468023E-3</v>
      </c>
      <c r="AG195" s="15">
        <f t="shared" si="231"/>
        <v>2.9673830763510267E-4</v>
      </c>
      <c r="AH195" s="15">
        <f t="shared" si="232"/>
        <v>9.7937136394747881E-3</v>
      </c>
      <c r="AI195" s="1">
        <f t="shared" si="196"/>
        <v>314765.40721719677</v>
      </c>
      <c r="AJ195" s="1">
        <f t="shared" si="197"/>
        <v>134106.73998979953</v>
      </c>
      <c r="AK195" s="1">
        <f t="shared" si="198"/>
        <v>51861.939126225014</v>
      </c>
      <c r="AL195" s="14">
        <f t="shared" si="233"/>
        <v>70.238592189541194</v>
      </c>
      <c r="AM195" s="14">
        <f t="shared" si="234"/>
        <v>16.045042725087466</v>
      </c>
      <c r="AN195" s="14">
        <f t="shared" si="235"/>
        <v>5.1847053114795711</v>
      </c>
      <c r="AO195" s="11">
        <f t="shared" si="236"/>
        <v>5.1004009584901594E-3</v>
      </c>
      <c r="AP195" s="11">
        <f t="shared" si="237"/>
        <v>6.4251599946269829E-3</v>
      </c>
      <c r="AQ195" s="11">
        <f t="shared" si="238"/>
        <v>5.8284308051011974E-3</v>
      </c>
      <c r="AR195" s="1">
        <f t="shared" si="242"/>
        <v>153328.68597644279</v>
      </c>
      <c r="AS195" s="1">
        <f t="shared" si="243"/>
        <v>68307.948880692333</v>
      </c>
      <c r="AT195" s="1">
        <f t="shared" si="244"/>
        <v>26671.429409925302</v>
      </c>
      <c r="AU195" s="1">
        <f t="shared" si="199"/>
        <v>30665.737195288559</v>
      </c>
      <c r="AV195" s="1">
        <f t="shared" si="200"/>
        <v>13661.589776138468</v>
      </c>
      <c r="AW195" s="1">
        <f t="shared" si="201"/>
        <v>5334.2858819850608</v>
      </c>
      <c r="AX195" s="2">
        <v>0</v>
      </c>
      <c r="AY195" s="2">
        <v>0</v>
      </c>
      <c r="AZ195" s="2">
        <v>0</v>
      </c>
      <c r="BA195" s="2">
        <f t="shared" si="185"/>
        <v>0</v>
      </c>
      <c r="BB195" s="2">
        <f t="shared" si="191"/>
        <v>0</v>
      </c>
      <c r="BC195" s="2">
        <f t="shared" si="186"/>
        <v>0</v>
      </c>
      <c r="BD195" s="2">
        <f t="shared" si="187"/>
        <v>0</v>
      </c>
      <c r="BE195" s="2">
        <f t="shared" si="188"/>
        <v>0</v>
      </c>
      <c r="BF195" s="2">
        <f t="shared" si="189"/>
        <v>0</v>
      </c>
      <c r="BG195" s="2">
        <f t="shared" si="190"/>
        <v>0</v>
      </c>
      <c r="BH195" s="2">
        <f t="shared" si="192"/>
        <v>0</v>
      </c>
      <c r="BI195" s="2">
        <f t="shared" si="193"/>
        <v>0</v>
      </c>
      <c r="BJ195" s="2">
        <f t="shared" si="194"/>
        <v>0</v>
      </c>
      <c r="BK195" s="11">
        <f t="shared" si="195"/>
        <v>2.8078291460838706E-2</v>
      </c>
      <c r="BL195" s="17">
        <f t="shared" si="245"/>
        <v>5.1089937080794927E-3</v>
      </c>
      <c r="BM195" s="17">
        <f t="shared" si="246"/>
        <v>1.4475511697590654E-3</v>
      </c>
      <c r="BN195" s="12">
        <f>(BN$3*temperature!$I305+BN$4*temperature!$I305^2+BN$5*temperature!$I305^6)</f>
        <v>-39.379965035770468</v>
      </c>
      <c r="BO195" s="12">
        <f>(BO$3*temperature!$I305+BO$4*temperature!$I305^2+BO$5*temperature!$I305^6)</f>
        <v>-33.387100834278996</v>
      </c>
      <c r="BP195" s="12">
        <f>(BP$3*temperature!$I305+BP$4*temperature!$I305^2+BP$5*temperature!$I305^6)</f>
        <v>-28.524857680948074</v>
      </c>
      <c r="BQ195" s="12">
        <f>(BQ$3*temperature!$M305+BQ$4*temperature!$M305^2)</f>
        <v>-39.379988725215185</v>
      </c>
      <c r="BR195" s="12">
        <f>(BR$3*temperature!$M305+BR$4*temperature!$M305^2)</f>
        <v>-33.387119245705051</v>
      </c>
      <c r="BS195" s="12">
        <f>(BS$3*temperature!$M305+BS$4*temperature!$M305^2)</f>
        <v>-28.524872114098564</v>
      </c>
      <c r="BT195" s="18">
        <f>BQ195-BN195</f>
        <v>-2.3689444716978869E-5</v>
      </c>
      <c r="BU195" s="18">
        <f>BR195-BO195</f>
        <v>-1.8411426054854019E-5</v>
      </c>
      <c r="BV195" s="18">
        <f>BS195-BP195</f>
        <v>-1.4433150489878699E-5</v>
      </c>
      <c r="BW195" s="18">
        <f>SUMPRODUCT(BT195:BV195,AR195:AT195)/100</f>
        <v>-5.2748709341951985E-2</v>
      </c>
      <c r="BX195" s="18">
        <f>BW195*BL195</f>
        <v>-2.6949282413734667E-4</v>
      </c>
      <c r="BY195" s="18">
        <f>BW195*BM195</f>
        <v>-7.635645591122354E-5</v>
      </c>
    </row>
    <row r="196" spans="1:77">
      <c r="A196" s="2">
        <f t="shared" si="202"/>
        <v>2150</v>
      </c>
      <c r="B196" s="5">
        <f t="shared" si="203"/>
        <v>1165.3365931618598</v>
      </c>
      <c r="C196" s="5">
        <f t="shared" si="204"/>
        <v>2963.8237630756917</v>
      </c>
      <c r="D196" s="5">
        <f t="shared" si="205"/>
        <v>4368.9146347344686</v>
      </c>
      <c r="E196" s="15">
        <f t="shared" si="206"/>
        <v>3.1255950650342616E-6</v>
      </c>
      <c r="F196" s="15">
        <f t="shared" si="207"/>
        <v>6.1576318663969183E-6</v>
      </c>
      <c r="G196" s="15">
        <f t="shared" si="208"/>
        <v>1.2570586415116835E-5</v>
      </c>
      <c r="H196" s="5">
        <f t="shared" si="209"/>
        <v>152726.3126854756</v>
      </c>
      <c r="I196" s="5">
        <f t="shared" si="210"/>
        <v>68357.686528957405</v>
      </c>
      <c r="J196" s="5">
        <f t="shared" si="211"/>
        <v>26723.547924918632</v>
      </c>
      <c r="K196" s="5">
        <f t="shared" si="212"/>
        <v>131057.682030811</v>
      </c>
      <c r="L196" s="5">
        <f t="shared" si="213"/>
        <v>23064.018643949192</v>
      </c>
      <c r="M196" s="5">
        <f t="shared" si="214"/>
        <v>6116.7475584111116</v>
      </c>
      <c r="N196" s="15">
        <f t="shared" si="215"/>
        <v>-3.9317538413979891E-3</v>
      </c>
      <c r="O196" s="15">
        <f t="shared" si="216"/>
        <v>7.2197643460469862E-4</v>
      </c>
      <c r="P196" s="15">
        <f t="shared" si="217"/>
        <v>1.9415003130032193E-3</v>
      </c>
      <c r="Q196" s="5">
        <f t="shared" si="218"/>
        <v>4741.3357102240107</v>
      </c>
      <c r="R196" s="5">
        <f t="shared" si="219"/>
        <v>7368.0066088802023</v>
      </c>
      <c r="S196" s="5">
        <f t="shared" si="220"/>
        <v>4459.7981085785977</v>
      </c>
      <c r="T196" s="5">
        <f t="shared" si="221"/>
        <v>31.044655153747559</v>
      </c>
      <c r="U196" s="5">
        <f t="shared" si="222"/>
        <v>107.78607327149665</v>
      </c>
      <c r="V196" s="5">
        <f t="shared" si="223"/>
        <v>166.88645239429513</v>
      </c>
      <c r="W196" s="15">
        <f t="shared" si="224"/>
        <v>-1.0734613539272964E-2</v>
      </c>
      <c r="X196" s="15">
        <f t="shared" si="225"/>
        <v>-1.217998157191269E-2</v>
      </c>
      <c r="Y196" s="15">
        <f t="shared" si="226"/>
        <v>-9.7425357312937999E-3</v>
      </c>
      <c r="Z196" s="5">
        <f t="shared" si="239"/>
        <v>6310.3150535764398</v>
      </c>
      <c r="AA196" s="5">
        <f t="shared" si="240"/>
        <v>22340.865763211688</v>
      </c>
      <c r="AB196" s="5">
        <f t="shared" si="241"/>
        <v>41296.820855426733</v>
      </c>
      <c r="AC196" s="16">
        <f t="shared" si="227"/>
        <v>1.3114556323476252</v>
      </c>
      <c r="AD196" s="16">
        <f t="shared" si="228"/>
        <v>2.9973946431200296</v>
      </c>
      <c r="AE196" s="16">
        <f t="shared" si="229"/>
        <v>9.1875003815052381</v>
      </c>
      <c r="AF196" s="15">
        <f t="shared" si="230"/>
        <v>-4.0504037456468023E-3</v>
      </c>
      <c r="AG196" s="15">
        <f t="shared" si="231"/>
        <v>2.9673830763510267E-4</v>
      </c>
      <c r="AH196" s="15">
        <f t="shared" si="232"/>
        <v>9.7937136394747881E-3</v>
      </c>
      <c r="AI196" s="1">
        <f t="shared" si="196"/>
        <v>313954.60369076568</v>
      </c>
      <c r="AJ196" s="1">
        <f t="shared" si="197"/>
        <v>134357.65576695805</v>
      </c>
      <c r="AK196" s="1">
        <f t="shared" si="198"/>
        <v>52010.031095587576</v>
      </c>
      <c r="AL196" s="14">
        <f t="shared" si="233"/>
        <v>70.593254722638463</v>
      </c>
      <c r="AM196" s="14">
        <f t="shared" si="234"/>
        <v>16.147103772050485</v>
      </c>
      <c r="AN196" s="14">
        <f t="shared" si="235"/>
        <v>5.2146218206708417</v>
      </c>
      <c r="AO196" s="11">
        <f t="shared" si="236"/>
        <v>5.0493969489052576E-3</v>
      </c>
      <c r="AP196" s="11">
        <f t="shared" si="237"/>
        <v>6.3609083946807128E-3</v>
      </c>
      <c r="AQ196" s="11">
        <f t="shared" si="238"/>
        <v>5.7701464970501852E-3</v>
      </c>
      <c r="AR196" s="1">
        <f t="shared" si="242"/>
        <v>152726.3126854756</v>
      </c>
      <c r="AS196" s="1">
        <f t="shared" si="243"/>
        <v>68357.686528957405</v>
      </c>
      <c r="AT196" s="1">
        <f t="shared" si="244"/>
        <v>26723.547924918632</v>
      </c>
      <c r="AU196" s="1">
        <f t="shared" si="199"/>
        <v>30545.262537095121</v>
      </c>
      <c r="AV196" s="1">
        <f t="shared" si="200"/>
        <v>13671.537305791482</v>
      </c>
      <c r="AW196" s="1">
        <f t="shared" si="201"/>
        <v>5344.7095849837269</v>
      </c>
      <c r="AX196" s="2">
        <v>0</v>
      </c>
      <c r="AY196" s="2">
        <v>0</v>
      </c>
      <c r="AZ196" s="2">
        <v>0</v>
      </c>
      <c r="BA196" s="2">
        <f t="shared" si="185"/>
        <v>0</v>
      </c>
      <c r="BB196" s="2">
        <f t="shared" si="191"/>
        <v>0</v>
      </c>
      <c r="BC196" s="2">
        <f t="shared" si="186"/>
        <v>0</v>
      </c>
      <c r="BD196" s="2">
        <f t="shared" si="187"/>
        <v>0</v>
      </c>
      <c r="BE196" s="2">
        <f t="shared" si="188"/>
        <v>0</v>
      </c>
      <c r="BF196" s="2">
        <f t="shared" si="189"/>
        <v>0</v>
      </c>
      <c r="BG196" s="2">
        <f t="shared" si="190"/>
        <v>0</v>
      </c>
      <c r="BH196" s="2">
        <f t="shared" si="192"/>
        <v>0</v>
      </c>
      <c r="BI196" s="2">
        <f t="shared" si="193"/>
        <v>0</v>
      </c>
      <c r="BJ196" s="2">
        <f t="shared" si="194"/>
        <v>0</v>
      </c>
      <c r="BK196" s="11">
        <f t="shared" si="195"/>
        <v>2.7975269203949299E-2</v>
      </c>
      <c r="BL196" s="17">
        <f t="shared" si="245"/>
        <v>4.9694597683021926E-3</v>
      </c>
      <c r="BM196" s="17">
        <f t="shared" si="246"/>
        <v>1.3786201616753002E-3</v>
      </c>
      <c r="BN196" s="12">
        <f>(BN$3*temperature!$I306+BN$4*temperature!$I306^2+BN$5*temperature!$I306^6)</f>
        <v>-39.893085062542568</v>
      </c>
      <c r="BO196" s="12">
        <f>(BO$3*temperature!$I306+BO$4*temperature!$I306^2+BO$5*temperature!$I306^6)</f>
        <v>-33.785839114149965</v>
      </c>
      <c r="BP196" s="12">
        <f>(BP$3*temperature!$I306+BP$4*temperature!$I306^2+BP$5*temperature!$I306^6)</f>
        <v>-28.837388636310642</v>
      </c>
      <c r="BQ196" s="12">
        <f>(BQ$3*temperature!$M306+BQ$4*temperature!$M306^2)</f>
        <v>-39.893108738429525</v>
      </c>
      <c r="BR196" s="12">
        <f>(BR$3*temperature!$M306+BR$4*temperature!$M306^2)</f>
        <v>-33.78585750966711</v>
      </c>
      <c r="BS196" s="12">
        <f>(BS$3*temperature!$M306+BS$4*temperature!$M306^2)</f>
        <v>-28.837403052446771</v>
      </c>
      <c r="BT196" s="18">
        <f>BQ196-BN196</f>
        <v>-2.3675886957619241E-5</v>
      </c>
      <c r="BU196" s="18">
        <f>BR196-BO196</f>
        <v>-1.8395517145108897E-5</v>
      </c>
      <c r="BV196" s="18">
        <f>BS196-BP196</f>
        <v>-1.4416136128403423E-5</v>
      </c>
      <c r="BW196" s="18">
        <f>SUMPRODUCT(BT196:BV196,AR196:AT196)/100</f>
        <v>-5.2586562138582843E-2</v>
      </c>
      <c r="BX196" s="18">
        <f>BW196*BL196</f>
        <v>-2.6132680490101074E-4</v>
      </c>
      <c r="BY196" s="18">
        <f>BW196*BM196</f>
        <v>-7.2496894797441293E-5</v>
      </c>
    </row>
    <row r="197" spans="1:77">
      <c r="A197" s="2">
        <f t="shared" si="202"/>
        <v>2151</v>
      </c>
      <c r="B197" s="5">
        <f t="shared" si="203"/>
        <v>1165.3400534136495</v>
      </c>
      <c r="C197" s="5">
        <f t="shared" si="204"/>
        <v>2963.8411007045588</v>
      </c>
      <c r="D197" s="5">
        <f t="shared" si="205"/>
        <v>4368.9668085624771</v>
      </c>
      <c r="E197" s="15">
        <f t="shared" si="206"/>
        <v>2.9693153117825486E-6</v>
      </c>
      <c r="F197" s="15">
        <f t="shared" si="207"/>
        <v>5.8497502730770722E-6</v>
      </c>
      <c r="G197" s="15">
        <f t="shared" si="208"/>
        <v>1.1942057094360993E-5</v>
      </c>
      <c r="H197" s="5">
        <f t="shared" si="209"/>
        <v>152108.40272008986</v>
      </c>
      <c r="I197" s="5">
        <f t="shared" si="210"/>
        <v>68400.696937634959</v>
      </c>
      <c r="J197" s="5">
        <f t="shared" si="211"/>
        <v>26773.712903288444</v>
      </c>
      <c r="K197" s="5">
        <f t="shared" si="212"/>
        <v>130527.0528327901</v>
      </c>
      <c r="L197" s="5">
        <f t="shared" si="213"/>
        <v>23078.395438060044</v>
      </c>
      <c r="M197" s="5">
        <f t="shared" si="214"/>
        <v>6128.156627515742</v>
      </c>
      <c r="N197" s="15">
        <f t="shared" si="215"/>
        <v>-4.0488217844121266E-3</v>
      </c>
      <c r="O197" s="15">
        <f t="shared" si="216"/>
        <v>6.2334297993738019E-4</v>
      </c>
      <c r="P197" s="15">
        <f t="shared" si="217"/>
        <v>1.8652182382354887E-3</v>
      </c>
      <c r="Q197" s="5">
        <f t="shared" si="218"/>
        <v>4671.4624218871695</v>
      </c>
      <c r="R197" s="5">
        <f t="shared" si="219"/>
        <v>7282.8438817660126</v>
      </c>
      <c r="S197" s="5">
        <f t="shared" si="220"/>
        <v>4424.6386583268395</v>
      </c>
      <c r="T197" s="5">
        <f t="shared" si="221"/>
        <v>30.711402778212079</v>
      </c>
      <c r="U197" s="5">
        <f t="shared" si="222"/>
        <v>106.47324088534099</v>
      </c>
      <c r="V197" s="5">
        <f t="shared" si="223"/>
        <v>165.26055516877486</v>
      </c>
      <c r="W197" s="15">
        <f t="shared" si="224"/>
        <v>-1.0734613539272964E-2</v>
      </c>
      <c r="X197" s="15">
        <f t="shared" si="225"/>
        <v>-1.217998157191269E-2</v>
      </c>
      <c r="Y197" s="15">
        <f t="shared" si="226"/>
        <v>-9.7425357312937999E-3</v>
      </c>
      <c r="Z197" s="5">
        <f t="shared" si="239"/>
        <v>6192.8658032538151</v>
      </c>
      <c r="AA197" s="5">
        <f t="shared" si="240"/>
        <v>22091.376953092153</v>
      </c>
      <c r="AB197" s="5">
        <f t="shared" si="241"/>
        <v>41375.688333046688</v>
      </c>
      <c r="AC197" s="16">
        <f t="shared" si="227"/>
        <v>1.3061437075421147</v>
      </c>
      <c r="AD197" s="16">
        <f t="shared" si="228"/>
        <v>2.9982840849337435</v>
      </c>
      <c r="AE197" s="16">
        <f t="shared" si="229"/>
        <v>9.2774801293042657</v>
      </c>
      <c r="AF197" s="15">
        <f t="shared" si="230"/>
        <v>-4.0504037456468023E-3</v>
      </c>
      <c r="AG197" s="15">
        <f t="shared" si="231"/>
        <v>2.9673830763510267E-4</v>
      </c>
      <c r="AH197" s="15">
        <f t="shared" si="232"/>
        <v>9.7937136394747881E-3</v>
      </c>
      <c r="AI197" s="1">
        <f t="shared" si="196"/>
        <v>313104.40585878422</v>
      </c>
      <c r="AJ197" s="1">
        <f t="shared" si="197"/>
        <v>134593.42749605372</v>
      </c>
      <c r="AK197" s="1">
        <f t="shared" si="198"/>
        <v>52153.737571012549</v>
      </c>
      <c r="AL197" s="14">
        <f t="shared" si="233"/>
        <v>70.946143553998141</v>
      </c>
      <c r="AM197" s="14">
        <f t="shared" si="234"/>
        <v>16.248786917504567</v>
      </c>
      <c r="AN197" s="14">
        <f t="shared" si="235"/>
        <v>5.2444100611845075</v>
      </c>
      <c r="AO197" s="11">
        <f t="shared" si="236"/>
        <v>4.9989029794162048E-3</v>
      </c>
      <c r="AP197" s="11">
        <f t="shared" si="237"/>
        <v>6.2972993107339057E-3</v>
      </c>
      <c r="AQ197" s="11">
        <f t="shared" si="238"/>
        <v>5.7124450320796836E-3</v>
      </c>
      <c r="AR197" s="1">
        <f t="shared" si="242"/>
        <v>152108.40272008986</v>
      </c>
      <c r="AS197" s="1">
        <f t="shared" si="243"/>
        <v>68400.696937634959</v>
      </c>
      <c r="AT197" s="1">
        <f t="shared" si="244"/>
        <v>26773.712903288444</v>
      </c>
      <c r="AU197" s="1">
        <f t="shared" si="199"/>
        <v>30421.680544017974</v>
      </c>
      <c r="AV197" s="1">
        <f t="shared" si="200"/>
        <v>13680.139387526993</v>
      </c>
      <c r="AW197" s="1">
        <f t="shared" si="201"/>
        <v>5354.7425806576894</v>
      </c>
      <c r="AX197" s="2">
        <v>0</v>
      </c>
      <c r="AY197" s="2">
        <v>0</v>
      </c>
      <c r="AZ197" s="2">
        <v>0</v>
      </c>
      <c r="BA197" s="2">
        <f t="shared" si="185"/>
        <v>0</v>
      </c>
      <c r="BB197" s="2">
        <f t="shared" si="191"/>
        <v>0</v>
      </c>
      <c r="BC197" s="2">
        <f t="shared" si="186"/>
        <v>0</v>
      </c>
      <c r="BD197" s="2">
        <f t="shared" si="187"/>
        <v>0</v>
      </c>
      <c r="BE197" s="2">
        <f t="shared" si="188"/>
        <v>0</v>
      </c>
      <c r="BF197" s="2">
        <f t="shared" si="189"/>
        <v>0</v>
      </c>
      <c r="BG197" s="2">
        <f t="shared" si="190"/>
        <v>0</v>
      </c>
      <c r="BH197" s="2">
        <f t="shared" si="192"/>
        <v>0</v>
      </c>
      <c r="BI197" s="2">
        <f t="shared" si="193"/>
        <v>0</v>
      </c>
      <c r="BJ197" s="2">
        <f t="shared" si="194"/>
        <v>0</v>
      </c>
      <c r="BK197" s="11">
        <f t="shared" si="195"/>
        <v>2.7873922941422852E-2</v>
      </c>
      <c r="BL197" s="17">
        <f t="shared" si="245"/>
        <v>4.8342211307772784E-3</v>
      </c>
      <c r="BM197" s="17">
        <f t="shared" si="246"/>
        <v>1.3129715825479049E-3</v>
      </c>
      <c r="BN197" s="12">
        <f>(BN$3*temperature!$I307+BN$4*temperature!$I307^2+BN$5*temperature!$I307^6)</f>
        <v>-40.40425465124698</v>
      </c>
      <c r="BO197" s="12">
        <f>(BO$3*temperature!$I307+BO$4*temperature!$I307^2+BO$5*temperature!$I307^6)</f>
        <v>-34.182946991798111</v>
      </c>
      <c r="BP197" s="12">
        <f>(BP$3*temperature!$I307+BP$4*temperature!$I307^2+BP$5*temperature!$I307^6)</f>
        <v>-29.148544628233203</v>
      </c>
      <c r="BQ197" s="12">
        <f>(BQ$3*temperature!$M307+BQ$4*temperature!$M307^2)</f>
        <v>-40.404278312653773</v>
      </c>
      <c r="BR197" s="12">
        <f>(BR$3*temperature!$M307+BR$4*temperature!$M307^2)</f>
        <v>-34.182965370809768</v>
      </c>
      <c r="BS197" s="12">
        <f>(BS$3*temperature!$M307+BS$4*temperature!$M307^2)</f>
        <v>-29.148559026989041</v>
      </c>
      <c r="BT197" s="18">
        <f>BQ197-BN197</f>
        <v>-2.3661406792996331E-5</v>
      </c>
      <c r="BU197" s="18">
        <f>BR197-BO197</f>
        <v>-1.8379011656577404E-5</v>
      </c>
      <c r="BV197" s="18">
        <f>BS197-BP197</f>
        <v>-1.439875583741923E-5</v>
      </c>
      <c r="BW197" s="18">
        <f>SUMPRODUCT(BT197:BV197,AR197:AT197)/100</f>
        <v>-5.2417441546833782E-2</v>
      </c>
      <c r="BX197" s="18">
        <f>BW197*BL197</f>
        <v>-2.533975035469867E-4</v>
      </c>
      <c r="BY197" s="18">
        <f>BW197*BM197</f>
        <v>-6.8822611180858648E-5</v>
      </c>
    </row>
    <row r="198" spans="1:77">
      <c r="A198" s="2">
        <f t="shared" si="202"/>
        <v>2152</v>
      </c>
      <c r="B198" s="5">
        <f t="shared" si="203"/>
        <v>1165.3433406626102</v>
      </c>
      <c r="C198" s="5">
        <f t="shared" si="204"/>
        <v>2963.857571548333</v>
      </c>
      <c r="D198" s="5">
        <f t="shared" si="205"/>
        <v>4369.0163742909945</v>
      </c>
      <c r="E198" s="15">
        <f t="shared" si="206"/>
        <v>2.8208495461934209E-6</v>
      </c>
      <c r="F198" s="15">
        <f t="shared" si="207"/>
        <v>5.5572627594232186E-6</v>
      </c>
      <c r="G198" s="15">
        <f t="shared" si="208"/>
        <v>1.1344954239642942E-5</v>
      </c>
      <c r="H198" s="5">
        <f t="shared" si="209"/>
        <v>151475.39225670529</v>
      </c>
      <c r="I198" s="5">
        <f t="shared" si="210"/>
        <v>68437.0863996345</v>
      </c>
      <c r="J198" s="5">
        <f t="shared" si="211"/>
        <v>26821.95313050838</v>
      </c>
      <c r="K198" s="5">
        <f t="shared" si="212"/>
        <v>129983.4881028083</v>
      </c>
      <c r="L198" s="5">
        <f t="shared" si="213"/>
        <v>23090.544922468271</v>
      </c>
      <c r="M198" s="5">
        <f t="shared" si="214"/>
        <v>6139.1285435182326</v>
      </c>
      <c r="N198" s="15">
        <f t="shared" si="215"/>
        <v>-4.1643836904685649E-3</v>
      </c>
      <c r="O198" s="15">
        <f t="shared" si="216"/>
        <v>5.2644406933888277E-4</v>
      </c>
      <c r="P198" s="15">
        <f t="shared" si="217"/>
        <v>1.7904105050490227E-3</v>
      </c>
      <c r="Q198" s="5">
        <f t="shared" si="218"/>
        <v>4602.0841265710314</v>
      </c>
      <c r="R198" s="5">
        <f t="shared" si="219"/>
        <v>7197.9662900614012</v>
      </c>
      <c r="S198" s="5">
        <f t="shared" si="220"/>
        <v>4389.4259953229184</v>
      </c>
      <c r="T198" s="5">
        <f t="shared" si="221"/>
        <v>30.38172773813902</v>
      </c>
      <c r="U198" s="5">
        <f t="shared" si="222"/>
        <v>105.17639877345572</v>
      </c>
      <c r="V198" s="5">
        <f t="shared" si="223"/>
        <v>163.65049830506962</v>
      </c>
      <c r="W198" s="15">
        <f t="shared" si="224"/>
        <v>-1.0734613539272964E-2</v>
      </c>
      <c r="X198" s="15">
        <f t="shared" si="225"/>
        <v>-1.217998157191269E-2</v>
      </c>
      <c r="Y198" s="15">
        <f t="shared" si="226"/>
        <v>-9.7425357312937999E-3</v>
      </c>
      <c r="Z198" s="5">
        <f t="shared" si="239"/>
        <v>6076.887298820594</v>
      </c>
      <c r="AA198" s="5">
        <f t="shared" si="240"/>
        <v>21842.514491798924</v>
      </c>
      <c r="AB198" s="5">
        <f t="shared" si="241"/>
        <v>41451.524252913157</v>
      </c>
      <c r="AC198" s="16">
        <f t="shared" si="227"/>
        <v>1.3008532981767331</v>
      </c>
      <c r="AD198" s="16">
        <f t="shared" si="228"/>
        <v>2.999173790678916</v>
      </c>
      <c r="AE198" s="16">
        <f t="shared" si="229"/>
        <v>9.3683411129865899</v>
      </c>
      <c r="AF198" s="15">
        <f t="shared" si="230"/>
        <v>-4.0504037456468023E-3</v>
      </c>
      <c r="AG198" s="15">
        <f t="shared" si="231"/>
        <v>2.9673830763510267E-4</v>
      </c>
      <c r="AH198" s="15">
        <f t="shared" si="232"/>
        <v>9.7937136394747881E-3</v>
      </c>
      <c r="AI198" s="1">
        <f t="shared" si="196"/>
        <v>312215.64581692382</v>
      </c>
      <c r="AJ198" s="1">
        <f t="shared" si="197"/>
        <v>134814.22413397534</v>
      </c>
      <c r="AK198" s="1">
        <f t="shared" si="198"/>
        <v>52293.106394568982</v>
      </c>
      <c r="AL198" s="14">
        <f t="shared" si="233"/>
        <v>71.297249913504402</v>
      </c>
      <c r="AM198" s="14">
        <f t="shared" si="234"/>
        <v>16.350087157413871</v>
      </c>
      <c r="AN198" s="14">
        <f t="shared" si="235"/>
        <v>5.2740688813427079</v>
      </c>
      <c r="AO198" s="11">
        <f t="shared" si="236"/>
        <v>4.9489139496220426E-3</v>
      </c>
      <c r="AP198" s="11">
        <f t="shared" si="237"/>
        <v>6.2343263176265666E-3</v>
      </c>
      <c r="AQ198" s="11">
        <f t="shared" si="238"/>
        <v>5.6553205817588869E-3</v>
      </c>
      <c r="AR198" s="1">
        <f t="shared" si="242"/>
        <v>151475.39225670529</v>
      </c>
      <c r="AS198" s="1">
        <f t="shared" si="243"/>
        <v>68437.0863996345</v>
      </c>
      <c r="AT198" s="1">
        <f t="shared" si="244"/>
        <v>26821.95313050838</v>
      </c>
      <c r="AU198" s="1">
        <f t="shared" si="199"/>
        <v>30295.078451341062</v>
      </c>
      <c r="AV198" s="1">
        <f t="shared" si="200"/>
        <v>13687.4172799269</v>
      </c>
      <c r="AW198" s="1">
        <f t="shared" si="201"/>
        <v>5364.3906261016764</v>
      </c>
      <c r="AX198" s="2">
        <v>0</v>
      </c>
      <c r="AY198" s="2">
        <v>0</v>
      </c>
      <c r="AZ198" s="2">
        <v>0</v>
      </c>
      <c r="BA198" s="2">
        <f t="shared" ref="BA198:BA261" si="247">(AX198*Z198+AY198*AA198+AZ198*AB198)/(Z198+AA198+AB198)</f>
        <v>0</v>
      </c>
      <c r="BB198" s="2">
        <f t="shared" si="191"/>
        <v>0</v>
      </c>
      <c r="BC198" s="2">
        <f t="shared" ref="BC198:BC261" si="248">BC$5*AY198^2</f>
        <v>0</v>
      </c>
      <c r="BD198" s="2">
        <f t="shared" ref="BD198:BD261" si="249">BD$5*AZ198^2</f>
        <v>0</v>
      </c>
      <c r="BE198" s="2">
        <f t="shared" ref="BE198:BE261" si="250">BB198*AR198</f>
        <v>0</v>
      </c>
      <c r="BF198" s="2">
        <f t="shared" ref="BF198:BF261" si="251">BC198*AS198</f>
        <v>0</v>
      </c>
      <c r="BG198" s="2">
        <f t="shared" ref="BG198:BG261" si="252">BD198*AT198</f>
        <v>0</v>
      </c>
      <c r="BH198" s="2">
        <f t="shared" si="192"/>
        <v>0</v>
      </c>
      <c r="BI198" s="2">
        <f t="shared" si="193"/>
        <v>0</v>
      </c>
      <c r="BJ198" s="2">
        <f t="shared" si="194"/>
        <v>0</v>
      </c>
      <c r="BK198" s="11">
        <f t="shared" si="195"/>
        <v>2.7774234717821339E-2</v>
      </c>
      <c r="BL198" s="17">
        <f t="shared" si="245"/>
        <v>4.7031265439086093E-3</v>
      </c>
      <c r="BM198" s="17">
        <f t="shared" si="246"/>
        <v>1.2504491262360997E-3</v>
      </c>
      <c r="BN198" s="12">
        <f>(BN$3*temperature!$I308+BN$4*temperature!$I308^2+BN$5*temperature!$I308^6)</f>
        <v>-40.913410054463988</v>
      </c>
      <c r="BO198" s="12">
        <f>(BO$3*temperature!$I308+BO$4*temperature!$I308^2+BO$5*temperature!$I308^6)</f>
        <v>-34.578378248354795</v>
      </c>
      <c r="BP198" s="12">
        <f>(BP$3*temperature!$I308+BP$4*temperature!$I308^2+BP$5*temperature!$I308^6)</f>
        <v>-29.458292237142544</v>
      </c>
      <c r="BQ198" s="12">
        <f>(BQ$3*temperature!$M308+BQ$4*temperature!$M308^2)</f>
        <v>-40.913433700510744</v>
      </c>
      <c r="BR198" s="12">
        <f>(BR$3*temperature!$M308+BR$4*temperature!$M308^2)</f>
        <v>-34.578396610294746</v>
      </c>
      <c r="BS198" s="12">
        <f>(BS$3*temperature!$M308+BS$4*temperature!$M308^2)</f>
        <v>-29.458306618173676</v>
      </c>
      <c r="BT198" s="18">
        <f>BQ198-BN198</f>
        <v>-2.3646046756198302E-5</v>
      </c>
      <c r="BU198" s="18">
        <f>BR198-BO198</f>
        <v>-1.8361939950750639E-5</v>
      </c>
      <c r="BV198" s="18">
        <f>BS198-BP198</f>
        <v>-1.438103113216016E-5</v>
      </c>
      <c r="BW198" s="18">
        <f>SUMPRODUCT(BT198:BV198,AR198:AT198)/100</f>
        <v>-5.2241592215851354E-2</v>
      </c>
      <c r="BX198" s="18">
        <f>BW198*BL198</f>
        <v>-2.4569881904641991E-4</v>
      </c>
      <c r="BY198" s="18">
        <f>BW198*BM198</f>
        <v>-6.5325453339493958E-5</v>
      </c>
    </row>
    <row r="199" spans="1:77">
      <c r="A199" s="2">
        <f t="shared" si="202"/>
        <v>2153</v>
      </c>
      <c r="B199" s="5">
        <f t="shared" si="203"/>
        <v>1165.3464635579323</v>
      </c>
      <c r="C199" s="5">
        <f t="shared" si="204"/>
        <v>2963.8732189368743</v>
      </c>
      <c r="D199" s="5">
        <f t="shared" si="205"/>
        <v>4369.0634622672915</v>
      </c>
      <c r="E199" s="15">
        <f t="shared" si="206"/>
        <v>2.6798070688837497E-6</v>
      </c>
      <c r="F199" s="15">
        <f t="shared" si="207"/>
        <v>5.2793996214520573E-6</v>
      </c>
      <c r="G199" s="15">
        <f t="shared" si="208"/>
        <v>1.0777706527660796E-5</v>
      </c>
      <c r="H199" s="5">
        <f t="shared" si="209"/>
        <v>150827.71510951643</v>
      </c>
      <c r="I199" s="5">
        <f t="shared" si="210"/>
        <v>68466.961970339049</v>
      </c>
      <c r="J199" s="5">
        <f t="shared" si="211"/>
        <v>26868.297516592505</v>
      </c>
      <c r="K199" s="5">
        <f t="shared" si="212"/>
        <v>129427.35900963104</v>
      </c>
      <c r="L199" s="5">
        <f t="shared" si="213"/>
        <v>23100.50292734781</v>
      </c>
      <c r="M199" s="5">
        <f t="shared" si="214"/>
        <v>6149.6697744576622</v>
      </c>
      <c r="N199" s="15">
        <f t="shared" si="215"/>
        <v>-4.2784595281625259E-3</v>
      </c>
      <c r="O199" s="15">
        <f t="shared" si="216"/>
        <v>4.3125898124007911E-4</v>
      </c>
      <c r="P199" s="15">
        <f t="shared" si="217"/>
        <v>1.7170565601789534E-3</v>
      </c>
      <c r="Q199" s="5">
        <f t="shared" si="218"/>
        <v>4533.216212151643</v>
      </c>
      <c r="R199" s="5">
        <f t="shared" si="219"/>
        <v>7113.399126232971</v>
      </c>
      <c r="S199" s="5">
        <f t="shared" si="220"/>
        <v>4354.1722474627486</v>
      </c>
      <c r="T199" s="5">
        <f t="shared" si="221"/>
        <v>30.055591632214689</v>
      </c>
      <c r="U199" s="5">
        <f t="shared" si="222"/>
        <v>103.89535217459489</v>
      </c>
      <c r="V199" s="5">
        <f t="shared" si="223"/>
        <v>162.05612747788845</v>
      </c>
      <c r="W199" s="15">
        <f t="shared" si="224"/>
        <v>-1.0734613539272964E-2</v>
      </c>
      <c r="X199" s="15">
        <f t="shared" si="225"/>
        <v>-1.217998157191269E-2</v>
      </c>
      <c r="Y199" s="15">
        <f t="shared" si="226"/>
        <v>-9.7425357312937999E-3</v>
      </c>
      <c r="Z199" s="5">
        <f t="shared" si="239"/>
        <v>5962.388020384491</v>
      </c>
      <c r="AA199" s="5">
        <f t="shared" si="240"/>
        <v>21594.357815637806</v>
      </c>
      <c r="AB199" s="5">
        <f t="shared" si="241"/>
        <v>41524.373581082342</v>
      </c>
      <c r="AC199" s="16">
        <f t="shared" si="227"/>
        <v>1.295584317105261</v>
      </c>
      <c r="AD199" s="16">
        <f t="shared" si="228"/>
        <v>3.0000637604338656</v>
      </c>
      <c r="AE199" s="16">
        <f t="shared" si="229"/>
        <v>9.4600919631240998</v>
      </c>
      <c r="AF199" s="15">
        <f t="shared" si="230"/>
        <v>-4.0504037456468023E-3</v>
      </c>
      <c r="AG199" s="15">
        <f t="shared" si="231"/>
        <v>2.9673830763510267E-4</v>
      </c>
      <c r="AH199" s="15">
        <f t="shared" si="232"/>
        <v>9.7937136394747881E-3</v>
      </c>
      <c r="AI199" s="1">
        <f t="shared" si="196"/>
        <v>311289.1596865725</v>
      </c>
      <c r="AJ199" s="1">
        <f t="shared" si="197"/>
        <v>135020.2190005047</v>
      </c>
      <c r="AK199" s="1">
        <f t="shared" si="198"/>
        <v>52428.18638121376</v>
      </c>
      <c r="AL199" s="14">
        <f t="shared" si="233"/>
        <v>71.646565428624356</v>
      </c>
      <c r="AM199" s="14">
        <f t="shared" si="234"/>
        <v>16.450999618288215</v>
      </c>
      <c r="AN199" s="14">
        <f t="shared" si="235"/>
        <v>5.3035971661340362</v>
      </c>
      <c r="AO199" s="11">
        <f t="shared" si="236"/>
        <v>4.8994248101258218E-3</v>
      </c>
      <c r="AP199" s="11">
        <f t="shared" si="237"/>
        <v>6.1719830544503008E-3</v>
      </c>
      <c r="AQ199" s="11">
        <f t="shared" si="238"/>
        <v>5.5987673759412982E-3</v>
      </c>
      <c r="AR199" s="1">
        <f t="shared" si="242"/>
        <v>150827.71510951643</v>
      </c>
      <c r="AS199" s="1">
        <f t="shared" si="243"/>
        <v>68466.961970339049</v>
      </c>
      <c r="AT199" s="1">
        <f t="shared" si="244"/>
        <v>26868.297516592505</v>
      </c>
      <c r="AU199" s="1">
        <f t="shared" si="199"/>
        <v>30165.543021903286</v>
      </c>
      <c r="AV199" s="1">
        <f t="shared" si="200"/>
        <v>13693.392394067811</v>
      </c>
      <c r="AW199" s="1">
        <f t="shared" si="201"/>
        <v>5373.6595033185013</v>
      </c>
      <c r="AX199" s="2">
        <v>0</v>
      </c>
      <c r="AY199" s="2">
        <v>0</v>
      </c>
      <c r="AZ199" s="2">
        <v>0</v>
      </c>
      <c r="BA199" s="2">
        <f t="shared" si="247"/>
        <v>0</v>
      </c>
      <c r="BB199" s="2">
        <f t="shared" ref="BB199:BB262" si="253">BB$5*AX199^2</f>
        <v>0</v>
      </c>
      <c r="BC199" s="2">
        <f t="shared" si="248"/>
        <v>0</v>
      </c>
      <c r="BD199" s="2">
        <f t="shared" si="249"/>
        <v>0</v>
      </c>
      <c r="BE199" s="2">
        <f t="shared" si="250"/>
        <v>0</v>
      </c>
      <c r="BF199" s="2">
        <f t="shared" si="251"/>
        <v>0</v>
      </c>
      <c r="BG199" s="2">
        <f t="shared" si="252"/>
        <v>0</v>
      </c>
      <c r="BH199" s="2">
        <f t="shared" ref="BH199:BH262" si="254">2*BB$5*AX199*AR199/Z199*1000</f>
        <v>0</v>
      </c>
      <c r="BI199" s="2">
        <f t="shared" ref="BI199:BI262" si="255">2*BC$5*AY199*AS199/AA199*1000</f>
        <v>0</v>
      </c>
      <c r="BJ199" s="2">
        <f t="shared" ref="BJ199:BJ262" si="256">2*BD$5*AZ199*AT199/AB199*1000</f>
        <v>0</v>
      </c>
      <c r="BK199" s="11">
        <f t="shared" ref="BK199:BK262" si="257">SUM(H199:J199)*SUM(B198:D198)/SUM(H198:J198)/SUM(B199:D199)-1+BK$5</f>
        <v>2.7676186295422983E-2</v>
      </c>
      <c r="BL199" s="17">
        <f t="shared" si="245"/>
        <v>4.5760307906530344E-3</v>
      </c>
      <c r="BM199" s="17">
        <f t="shared" si="246"/>
        <v>1.1909039297486664E-3</v>
      </c>
      <c r="BN199" s="12">
        <f>(BN$3*temperature!$I309+BN$4*temperature!$I309^2+BN$5*temperature!$I309^6)</f>
        <v>-41.420490025659959</v>
      </c>
      <c r="BO199" s="12">
        <f>(BO$3*temperature!$I309+BO$4*temperature!$I309^2+BO$5*temperature!$I309^6)</f>
        <v>-34.972088555041822</v>
      </c>
      <c r="BP199" s="12">
        <f>(BP$3*temperature!$I309+BP$4*temperature!$I309^2+BP$5*temperature!$I309^6)</f>
        <v>-29.766599479824343</v>
      </c>
      <c r="BQ199" s="12">
        <f>(BQ$3*temperature!$M309+BQ$4*temperature!$M309^2)</f>
        <v>-41.420513655507953</v>
      </c>
      <c r="BR199" s="12">
        <f>(BR$3*temperature!$M309+BR$4*temperature!$M309^2)</f>
        <v>-34.972106899373138</v>
      </c>
      <c r="BS199" s="12">
        <f>(BS$3*temperature!$M309+BS$4*temperature!$M309^2)</f>
        <v>-29.766613842807075</v>
      </c>
      <c r="BT199" s="18">
        <f>BQ199-BN199</f>
        <v>-2.3629847994754982E-5</v>
      </c>
      <c r="BU199" s="18">
        <f>BR199-BO199</f>
        <v>-1.8344331316200169E-5</v>
      </c>
      <c r="BV199" s="18">
        <f>BS199-BP199</f>
        <v>-1.4362982732052387E-5</v>
      </c>
      <c r="BW199" s="18">
        <f>SUMPRODUCT(BT199:BV199,AR199:AT199)/100</f>
        <v>-5.2059255093021235E-2</v>
      </c>
      <c r="BX199" s="18">
        <f>BW199*BL199</f>
        <v>-2.3822475424412597E-4</v>
      </c>
      <c r="BY199" s="18">
        <f>BW199*BM199</f>
        <v>-6.1997571470067268E-5</v>
      </c>
    </row>
    <row r="200" spans="1:77">
      <c r="A200" s="2">
        <f t="shared" si="202"/>
        <v>2154</v>
      </c>
      <c r="B200" s="5">
        <f t="shared" si="203"/>
        <v>1165.3494303164384</v>
      </c>
      <c r="C200" s="5">
        <f t="shared" si="204"/>
        <v>2963.8880840344673</v>
      </c>
      <c r="D200" s="5">
        <f t="shared" si="205"/>
        <v>4369.1081963268989</v>
      </c>
      <c r="E200" s="15">
        <f t="shared" si="206"/>
        <v>2.5458167154395623E-6</v>
      </c>
      <c r="F200" s="15">
        <f t="shared" si="207"/>
        <v>5.0154296403794541E-6</v>
      </c>
      <c r="G200" s="15">
        <f t="shared" si="208"/>
        <v>1.0238821201277756E-5</v>
      </c>
      <c r="H200" s="5">
        <f t="shared" si="209"/>
        <v>150165.80241267706</v>
      </c>
      <c r="I200" s="5">
        <f t="shared" si="210"/>
        <v>68490.431345803736</v>
      </c>
      <c r="J200" s="5">
        <f t="shared" si="211"/>
        <v>26912.775066454855</v>
      </c>
      <c r="K200" s="5">
        <f t="shared" si="212"/>
        <v>128859.03447166152</v>
      </c>
      <c r="L200" s="5">
        <f t="shared" si="213"/>
        <v>23108.305510839004</v>
      </c>
      <c r="M200" s="5">
        <f t="shared" si="214"/>
        <v>6159.7868162386949</v>
      </c>
      <c r="N200" s="15">
        <f t="shared" si="215"/>
        <v>-4.3910695722936266E-3</v>
      </c>
      <c r="O200" s="15">
        <f t="shared" si="216"/>
        <v>3.3776682333419572E-4</v>
      </c>
      <c r="P200" s="15">
        <f t="shared" si="217"/>
        <v>1.6451357799818211E-3</v>
      </c>
      <c r="Q200" s="5">
        <f t="shared" si="218"/>
        <v>4464.87326662127</v>
      </c>
      <c r="R200" s="5">
        <f t="shared" si="219"/>
        <v>7029.1667158229729</v>
      </c>
      <c r="S200" s="5">
        <f t="shared" si="220"/>
        <v>4318.8892054234011</v>
      </c>
      <c r="T200" s="5">
        <f t="shared" si="221"/>
        <v>29.732956471348658</v>
      </c>
      <c r="U200" s="5">
        <f t="shared" si="222"/>
        <v>102.62990869970095</v>
      </c>
      <c r="V200" s="5">
        <f t="shared" si="223"/>
        <v>160.47728986546002</v>
      </c>
      <c r="W200" s="15">
        <f t="shared" si="224"/>
        <v>-1.0734613539272964E-2</v>
      </c>
      <c r="X200" s="15">
        <f t="shared" si="225"/>
        <v>-1.217998157191269E-2</v>
      </c>
      <c r="Y200" s="15">
        <f t="shared" si="226"/>
        <v>-9.7425357312937999E-3</v>
      </c>
      <c r="Z200" s="5">
        <f t="shared" si="239"/>
        <v>5849.3751457330854</v>
      </c>
      <c r="AA200" s="5">
        <f t="shared" si="240"/>
        <v>21346.983520754886</v>
      </c>
      <c r="AB200" s="5">
        <f t="shared" si="241"/>
        <v>41594.281468487861</v>
      </c>
      <c r="AC200" s="16">
        <f t="shared" si="227"/>
        <v>1.2903366775344567</v>
      </c>
      <c r="AD200" s="16">
        <f t="shared" si="228"/>
        <v>3.0009539942769341</v>
      </c>
      <c r="AE200" s="16">
        <f t="shared" si="229"/>
        <v>9.5527413948140349</v>
      </c>
      <c r="AF200" s="15">
        <f t="shared" si="230"/>
        <v>-4.0504037456468023E-3</v>
      </c>
      <c r="AG200" s="15">
        <f t="shared" si="231"/>
        <v>2.9673830763510267E-4</v>
      </c>
      <c r="AH200" s="15">
        <f t="shared" si="232"/>
        <v>9.7937136394747881E-3</v>
      </c>
      <c r="AI200" s="1">
        <f t="shared" si="196"/>
        <v>310325.78673981852</v>
      </c>
      <c r="AJ200" s="1">
        <f t="shared" si="197"/>
        <v>135211.58949452205</v>
      </c>
      <c r="AK200" s="1">
        <f t="shared" si="198"/>
        <v>52559.027246410886</v>
      </c>
      <c r="AL200" s="14">
        <f t="shared" si="233"/>
        <v>71.994082119243444</v>
      </c>
      <c r="AM200" s="14">
        <f t="shared" si="234"/>
        <v>16.55151955625233</v>
      </c>
      <c r="AN200" s="14">
        <f t="shared" si="235"/>
        <v>5.3329938368550334</v>
      </c>
      <c r="AO200" s="11">
        <f t="shared" si="236"/>
        <v>4.8504305620245634E-3</v>
      </c>
      <c r="AP200" s="11">
        <f t="shared" si="237"/>
        <v>6.1102632239057979E-3</v>
      </c>
      <c r="AQ200" s="11">
        <f t="shared" si="238"/>
        <v>5.542779702181885E-3</v>
      </c>
      <c r="AR200" s="1">
        <f t="shared" si="242"/>
        <v>150165.80241267706</v>
      </c>
      <c r="AS200" s="1">
        <f t="shared" si="243"/>
        <v>68490.431345803736</v>
      </c>
      <c r="AT200" s="1">
        <f t="shared" si="244"/>
        <v>26912.775066454855</v>
      </c>
      <c r="AU200" s="1">
        <f t="shared" si="199"/>
        <v>30033.160482535415</v>
      </c>
      <c r="AV200" s="1">
        <f t="shared" si="200"/>
        <v>13698.086269160747</v>
      </c>
      <c r="AW200" s="1">
        <f t="shared" si="201"/>
        <v>5382.5550132909711</v>
      </c>
      <c r="AX200" s="2">
        <v>0</v>
      </c>
      <c r="AY200" s="2">
        <v>0</v>
      </c>
      <c r="AZ200" s="2">
        <v>0</v>
      </c>
      <c r="BA200" s="2">
        <f t="shared" si="247"/>
        <v>0</v>
      </c>
      <c r="BB200" s="2">
        <f t="shared" si="253"/>
        <v>0</v>
      </c>
      <c r="BC200" s="2">
        <f t="shared" si="248"/>
        <v>0</v>
      </c>
      <c r="BD200" s="2">
        <f t="shared" si="249"/>
        <v>0</v>
      </c>
      <c r="BE200" s="2">
        <f t="shared" si="250"/>
        <v>0</v>
      </c>
      <c r="BF200" s="2">
        <f t="shared" si="251"/>
        <v>0</v>
      </c>
      <c r="BG200" s="2">
        <f t="shared" si="252"/>
        <v>0</v>
      </c>
      <c r="BH200" s="2">
        <f t="shared" si="254"/>
        <v>0</v>
      </c>
      <c r="BI200" s="2">
        <f t="shared" si="255"/>
        <v>0</v>
      </c>
      <c r="BJ200" s="2">
        <f t="shared" si="256"/>
        <v>0</v>
      </c>
      <c r="BK200" s="11">
        <f t="shared" si="257"/>
        <v>2.7579759169057944E-2</v>
      </c>
      <c r="BL200" s="17">
        <f t="shared" si="245"/>
        <v>4.4527944226758383E-3</v>
      </c>
      <c r="BM200" s="17">
        <f t="shared" si="246"/>
        <v>1.1341942188082537E-3</v>
      </c>
      <c r="BN200" s="12">
        <f>(BN$3*temperature!$I310+BN$4*temperature!$I310^2+BN$5*temperature!$I310^6)</f>
        <v>-41.925435791393539</v>
      </c>
      <c r="BO200" s="12">
        <f>(BO$3*temperature!$I310+BO$4*temperature!$I310^2+BO$5*temperature!$I310^6)</f>
        <v>-35.36403545089987</v>
      </c>
      <c r="BP200" s="12">
        <f>(BP$3*temperature!$I310+BP$4*temperature!$I310^2+BP$5*temperature!$I310^6)</f>
        <v>-30.073435791397149</v>
      </c>
      <c r="BQ200" s="12">
        <f>(BQ$3*temperature!$M310+BQ$4*temperature!$M310^2)</f>
        <v>-41.925459404243924</v>
      </c>
      <c r="BR200" s="12">
        <f>(BR$3*temperature!$M310+BR$4*temperature!$M310^2)</f>
        <v>-35.364053777114037</v>
      </c>
      <c r="BS200" s="12">
        <f>(BS$3*temperature!$M310+BS$4*temperature!$M310^2)</f>
        <v>-30.073450136027855</v>
      </c>
      <c r="BT200" s="18">
        <f>BQ200-BN200</f>
        <v>-2.3612850384324702E-5</v>
      </c>
      <c r="BU200" s="18">
        <f>BR200-BO200</f>
        <v>-1.8326214167529997E-5</v>
      </c>
      <c r="BV200" s="18">
        <f>BS200-BP200</f>
        <v>-1.4344630706375483E-5</v>
      </c>
      <c r="BW200" s="18">
        <f>SUMPRODUCT(BT200:BV200,AR200:AT200)/100</f>
        <v>-5.1870667580943622E-2</v>
      </c>
      <c r="BX200" s="18">
        <f>BW200*BL200</f>
        <v>-2.3096941930489818E-4</v>
      </c>
      <c r="BY200" s="18">
        <f>BW200*BM200</f>
        <v>-5.8831411296030958E-5</v>
      </c>
    </row>
    <row r="201" spans="1:77">
      <c r="A201" s="2">
        <f t="shared" si="202"/>
        <v>2155</v>
      </c>
      <c r="B201" s="5">
        <f t="shared" si="203"/>
        <v>1165.3522487441944</v>
      </c>
      <c r="C201" s="5">
        <f t="shared" si="204"/>
        <v>2963.9022059480076</v>
      </c>
      <c r="D201" s="5">
        <f t="shared" si="205"/>
        <v>4369.1506941186481</v>
      </c>
      <c r="E201" s="15">
        <f t="shared" si="206"/>
        <v>2.4185258796675841E-6</v>
      </c>
      <c r="F201" s="15">
        <f t="shared" si="207"/>
        <v>4.7646581583604815E-6</v>
      </c>
      <c r="G201" s="15">
        <f t="shared" si="208"/>
        <v>9.7268801412138672E-6</v>
      </c>
      <c r="H201" s="5">
        <f t="shared" si="209"/>
        <v>149490.08231722764</v>
      </c>
      <c r="I201" s="5">
        <f t="shared" si="210"/>
        <v>68507.602744579359</v>
      </c>
      <c r="J201" s="5">
        <f t="shared" si="211"/>
        <v>26955.414851259437</v>
      </c>
      <c r="K201" s="5">
        <f t="shared" si="212"/>
        <v>128278.88089487189</v>
      </c>
      <c r="L201" s="5">
        <f t="shared" si="213"/>
        <v>23113.988918762967</v>
      </c>
      <c r="M201" s="5">
        <f t="shared" si="214"/>
        <v>6169.4861858494278</v>
      </c>
      <c r="N201" s="15">
        <f t="shared" si="215"/>
        <v>-4.5022343925540387E-3</v>
      </c>
      <c r="O201" s="15">
        <f t="shared" si="216"/>
        <v>2.4594654598519838E-4</v>
      </c>
      <c r="P201" s="15">
        <f t="shared" si="217"/>
        <v>1.5746274830750195E-3</v>
      </c>
      <c r="Q201" s="5">
        <f t="shared" si="218"/>
        <v>4397.0690922146478</v>
      </c>
      <c r="R201" s="5">
        <f t="shared" si="219"/>
        <v>6945.2924290765122</v>
      </c>
      <c r="S201" s="5">
        <f t="shared" si="220"/>
        <v>4283.5883247100464</v>
      </c>
      <c r="T201" s="5">
        <f t="shared" si="221"/>
        <v>29.413784674248706</v>
      </c>
      <c r="U201" s="5">
        <f t="shared" si="222"/>
        <v>101.37987830301151</v>
      </c>
      <c r="V201" s="5">
        <f t="shared" si="223"/>
        <v>158.91383413488458</v>
      </c>
      <c r="W201" s="15">
        <f t="shared" si="224"/>
        <v>-1.0734613539272964E-2</v>
      </c>
      <c r="X201" s="15">
        <f t="shared" si="225"/>
        <v>-1.217998157191269E-2</v>
      </c>
      <c r="Y201" s="15">
        <f t="shared" si="226"/>
        <v>-9.7425357312937999E-3</v>
      </c>
      <c r="Z201" s="5">
        <f t="shared" si="239"/>
        <v>5737.8545919765484</v>
      </c>
      <c r="AA201" s="5">
        <f t="shared" si="240"/>
        <v>21100.465391256683</v>
      </c>
      <c r="AB201" s="5">
        <f t="shared" si="241"/>
        <v>41661.293205015114</v>
      </c>
      <c r="AC201" s="16">
        <f t="shared" si="227"/>
        <v>1.2851102930226257</v>
      </c>
      <c r="AD201" s="16">
        <f t="shared" si="228"/>
        <v>3.0018444922864864</v>
      </c>
      <c r="AE201" s="16">
        <f t="shared" si="229"/>
        <v>9.646298208506801</v>
      </c>
      <c r="AF201" s="15">
        <f t="shared" si="230"/>
        <v>-4.0504037456468023E-3</v>
      </c>
      <c r="AG201" s="15">
        <f t="shared" si="231"/>
        <v>2.9673830763510267E-4</v>
      </c>
      <c r="AH201" s="15">
        <f t="shared" si="232"/>
        <v>9.7937136394747881E-3</v>
      </c>
      <c r="AI201" s="1">
        <f t="shared" si="196"/>
        <v>309326.36854837212</v>
      </c>
      <c r="AJ201" s="1">
        <f t="shared" si="197"/>
        <v>135388.51681423059</v>
      </c>
      <c r="AK201" s="1">
        <f t="shared" si="198"/>
        <v>52685.679535060772</v>
      </c>
      <c r="AL201" s="14">
        <f t="shared" si="233"/>
        <v>72.339792392477563</v>
      </c>
      <c r="AM201" s="14">
        <f t="shared" si="234"/>
        <v>16.651642356084214</v>
      </c>
      <c r="AN201" s="14">
        <f t="shared" si="235"/>
        <v>5.3622578507459071</v>
      </c>
      <c r="AO201" s="11">
        <f t="shared" si="236"/>
        <v>4.8019262564043177E-3</v>
      </c>
      <c r="AP201" s="11">
        <f t="shared" si="237"/>
        <v>6.0491605916667395E-3</v>
      </c>
      <c r="AQ201" s="11">
        <f t="shared" si="238"/>
        <v>5.4873519051600664E-3</v>
      </c>
      <c r="AR201" s="1">
        <f t="shared" si="242"/>
        <v>149490.08231722764</v>
      </c>
      <c r="AS201" s="1">
        <f t="shared" si="243"/>
        <v>68507.602744579359</v>
      </c>
      <c r="AT201" s="1">
        <f t="shared" si="244"/>
        <v>26955.414851259437</v>
      </c>
      <c r="AU201" s="1">
        <f t="shared" si="199"/>
        <v>29898.016463445529</v>
      </c>
      <c r="AV201" s="1">
        <f t="shared" si="200"/>
        <v>13701.520548915872</v>
      </c>
      <c r="AW201" s="1">
        <f t="shared" si="201"/>
        <v>5391.0829702518877</v>
      </c>
      <c r="AX201" s="2">
        <v>0</v>
      </c>
      <c r="AY201" s="2">
        <v>0</v>
      </c>
      <c r="AZ201" s="2">
        <v>0</v>
      </c>
      <c r="BA201" s="2">
        <f t="shared" si="247"/>
        <v>0</v>
      </c>
      <c r="BB201" s="2">
        <f t="shared" si="253"/>
        <v>0</v>
      </c>
      <c r="BC201" s="2">
        <f t="shared" si="248"/>
        <v>0</v>
      </c>
      <c r="BD201" s="2">
        <f t="shared" si="249"/>
        <v>0</v>
      </c>
      <c r="BE201" s="2">
        <f t="shared" si="250"/>
        <v>0</v>
      </c>
      <c r="BF201" s="2">
        <f t="shared" si="251"/>
        <v>0</v>
      </c>
      <c r="BG201" s="2">
        <f t="shared" si="252"/>
        <v>0</v>
      </c>
      <c r="BH201" s="2">
        <f t="shared" si="254"/>
        <v>0</v>
      </c>
      <c r="BI201" s="2">
        <f t="shared" si="255"/>
        <v>0</v>
      </c>
      <c r="BJ201" s="2">
        <f t="shared" si="256"/>
        <v>0</v>
      </c>
      <c r="BK201" s="11">
        <f t="shared" si="257"/>
        <v>2.7484934580751047E-2</v>
      </c>
      <c r="BL201" s="17">
        <f t="shared" si="245"/>
        <v>4.3332835071377297E-3</v>
      </c>
      <c r="BM201" s="17">
        <f t="shared" si="246"/>
        <v>1.080184970293575E-3</v>
      </c>
      <c r="BN201" s="12">
        <f>(BN$3*temperature!$I311+BN$4*temperature!$I311^2+BN$5*temperature!$I311^6)</f>
        <v>-42.428191021870632</v>
      </c>
      <c r="BO201" s="12">
        <f>(BO$3*temperature!$I311+BO$4*temperature!$I311^2+BO$5*temperature!$I311^6)</f>
        <v>-35.754178319325305</v>
      </c>
      <c r="BP201" s="12">
        <f>(BP$3*temperature!$I311+BP$4*temperature!$I311^2+BP$5*temperature!$I311^6)</f>
        <v>-30.378772006429671</v>
      </c>
      <c r="BQ201" s="12">
        <f>(BQ$3*temperature!$M311+BQ$4*temperature!$M311^2)</f>
        <v>-42.428214616963032</v>
      </c>
      <c r="BR201" s="12">
        <f>(BR$3*temperature!$M311+BR$4*temperature!$M311^2)</f>
        <v>-35.754196626941123</v>
      </c>
      <c r="BS201" s="12">
        <f>(BS$3*temperature!$M311+BS$4*temperature!$M311^2)</f>
        <v>-30.378786332423957</v>
      </c>
      <c r="BT201" s="18">
        <f>BQ201-BN201</f>
        <v>-2.3595092400796602E-5</v>
      </c>
      <c r="BU201" s="18">
        <f>BR201-BO201</f>
        <v>-1.8307615818002887E-5</v>
      </c>
      <c r="BV201" s="18">
        <f>BS201-BP201</f>
        <v>-1.4325994285968591E-5</v>
      </c>
      <c r="BW201" s="18">
        <f>SUMPRODUCT(BT201:BV201,AR201:AT201)/100</f>
        <v>-5.1676062960728505E-2</v>
      </c>
      <c r="BX201" s="18">
        <f>BW201*BL201</f>
        <v>-2.2392703134153574E-4</v>
      </c>
      <c r="BY201" s="18">
        <f>BW201*BM201</f>
        <v>-5.5819706534123432E-5</v>
      </c>
    </row>
    <row r="202" spans="1:77">
      <c r="A202" s="2">
        <f t="shared" si="202"/>
        <v>2156</v>
      </c>
      <c r="B202" s="5">
        <f t="shared" si="203"/>
        <v>1165.3549262570384</v>
      </c>
      <c r="C202" s="5">
        <f t="shared" si="204"/>
        <v>2963.9156218297921</v>
      </c>
      <c r="D202" s="5">
        <f t="shared" si="205"/>
        <v>4369.1910674135124</v>
      </c>
      <c r="E202" s="15">
        <f t="shared" si="206"/>
        <v>2.2975995856842047E-6</v>
      </c>
      <c r="F202" s="15">
        <f t="shared" si="207"/>
        <v>4.5264252504424573E-6</v>
      </c>
      <c r="G202" s="15">
        <f t="shared" si="208"/>
        <v>9.2405361341531739E-6</v>
      </c>
      <c r="H202" s="5">
        <f t="shared" si="209"/>
        <v>148800.97970267982</v>
      </c>
      <c r="I202" s="5">
        <f t="shared" si="210"/>
        <v>68518.584793213551</v>
      </c>
      <c r="J202" s="5">
        <f t="shared" si="211"/>
        <v>26996.24598076781</v>
      </c>
      <c r="K202" s="5">
        <f t="shared" si="212"/>
        <v>127687.2619233767</v>
      </c>
      <c r="L202" s="5">
        <f t="shared" si="213"/>
        <v>23117.589545586714</v>
      </c>
      <c r="M202" s="5">
        <f t="shared" si="214"/>
        <v>6178.7744148138463</v>
      </c>
      <c r="N202" s="15">
        <f t="shared" si="215"/>
        <v>-4.6119748423751883E-3</v>
      </c>
      <c r="O202" s="15">
        <f t="shared" si="216"/>
        <v>1.5577695552249082E-4</v>
      </c>
      <c r="P202" s="15">
        <f t="shared" si="217"/>
        <v>1.5055109428272484E-3</v>
      </c>
      <c r="Q202" s="5">
        <f t="shared" si="218"/>
        <v>4329.8167200076841</v>
      </c>
      <c r="R202" s="5">
        <f t="shared" si="219"/>
        <v>6861.7986933437605</v>
      </c>
      <c r="S202" s="5">
        <f t="shared" si="220"/>
        <v>4248.2807280179413</v>
      </c>
      <c r="T202" s="5">
        <f t="shared" si="221"/>
        <v>29.098039063043256</v>
      </c>
      <c r="U202" s="5">
        <f t="shared" si="222"/>
        <v>100.14507325351808</v>
      </c>
      <c r="V202" s="5">
        <f t="shared" si="223"/>
        <v>157.36561042762858</v>
      </c>
      <c r="W202" s="15">
        <f t="shared" si="224"/>
        <v>-1.0734613539272964E-2</v>
      </c>
      <c r="X202" s="15">
        <f t="shared" si="225"/>
        <v>-1.217998157191269E-2</v>
      </c>
      <c r="Y202" s="15">
        <f t="shared" si="226"/>
        <v>-9.7425357312937999E-3</v>
      </c>
      <c r="Z202" s="5">
        <f t="shared" si="239"/>
        <v>5627.831057147976</v>
      </c>
      <c r="AA202" s="5">
        <f t="shared" si="240"/>
        <v>20854.874429884127</v>
      </c>
      <c r="AB202" s="5">
        <f t="shared" si="241"/>
        <v>41725.454175121151</v>
      </c>
      <c r="AC202" s="16">
        <f t="shared" si="227"/>
        <v>1.2799050774781975</v>
      </c>
      <c r="AD202" s="16">
        <f t="shared" si="228"/>
        <v>3.0027352545409114</v>
      </c>
      <c r="AE202" s="16">
        <f t="shared" si="229"/>
        <v>9.7407712908418951</v>
      </c>
      <c r="AF202" s="15">
        <f t="shared" si="230"/>
        <v>-4.0504037456468023E-3</v>
      </c>
      <c r="AG202" s="15">
        <f t="shared" si="231"/>
        <v>2.9673830763510267E-4</v>
      </c>
      <c r="AH202" s="15">
        <f t="shared" si="232"/>
        <v>9.7937136394747881E-3</v>
      </c>
      <c r="AI202" s="1">
        <f t="shared" si="196"/>
        <v>308291.74815698049</v>
      </c>
      <c r="AJ202" s="1">
        <f t="shared" si="197"/>
        <v>135551.18568172341</v>
      </c>
      <c r="AK202" s="1">
        <f t="shared" si="198"/>
        <v>52808.194551806584</v>
      </c>
      <c r="AL202" s="14">
        <f t="shared" si="233"/>
        <v>72.683689037465115</v>
      </c>
      <c r="AM202" s="14">
        <f t="shared" si="234"/>
        <v>16.751363530223895</v>
      </c>
      <c r="AN202" s="14">
        <f t="shared" si="235"/>
        <v>5.391388200620824</v>
      </c>
      <c r="AO202" s="11">
        <f t="shared" si="236"/>
        <v>4.7539069938402744E-3</v>
      </c>
      <c r="AP202" s="11">
        <f t="shared" si="237"/>
        <v>5.9886689857500718E-3</v>
      </c>
      <c r="AQ202" s="11">
        <f t="shared" si="238"/>
        <v>5.4324783861084656E-3</v>
      </c>
      <c r="AR202" s="1">
        <f t="shared" si="242"/>
        <v>148800.97970267982</v>
      </c>
      <c r="AS202" s="1">
        <f t="shared" si="243"/>
        <v>68518.584793213551</v>
      </c>
      <c r="AT202" s="1">
        <f t="shared" si="244"/>
        <v>26996.24598076781</v>
      </c>
      <c r="AU202" s="1">
        <f t="shared" si="199"/>
        <v>29760.195940535967</v>
      </c>
      <c r="AV202" s="1">
        <f t="shared" si="200"/>
        <v>13703.716958642712</v>
      </c>
      <c r="AW202" s="1">
        <f t="shared" si="201"/>
        <v>5399.2491961535625</v>
      </c>
      <c r="AX202" s="2">
        <v>0</v>
      </c>
      <c r="AY202" s="2">
        <v>0</v>
      </c>
      <c r="AZ202" s="2">
        <v>0</v>
      </c>
      <c r="BA202" s="2">
        <f t="shared" si="247"/>
        <v>0</v>
      </c>
      <c r="BB202" s="2">
        <f t="shared" si="253"/>
        <v>0</v>
      </c>
      <c r="BC202" s="2">
        <f t="shared" si="248"/>
        <v>0</v>
      </c>
      <c r="BD202" s="2">
        <f t="shared" si="249"/>
        <v>0</v>
      </c>
      <c r="BE202" s="2">
        <f t="shared" si="250"/>
        <v>0</v>
      </c>
      <c r="BF202" s="2">
        <f t="shared" si="251"/>
        <v>0</v>
      </c>
      <c r="BG202" s="2">
        <f t="shared" si="252"/>
        <v>0</v>
      </c>
      <c r="BH202" s="2">
        <f t="shared" si="254"/>
        <v>0</v>
      </c>
      <c r="BI202" s="2">
        <f t="shared" si="255"/>
        <v>0</v>
      </c>
      <c r="BJ202" s="2">
        <f t="shared" si="256"/>
        <v>0</v>
      </c>
      <c r="BK202" s="11">
        <f t="shared" si="257"/>
        <v>2.7391693534194322E-2</v>
      </c>
      <c r="BL202" s="17">
        <f t="shared" si="245"/>
        <v>4.2173693854750845E-3</v>
      </c>
      <c r="BM202" s="17">
        <f t="shared" si="246"/>
        <v>1.0287475907557856E-3</v>
      </c>
      <c r="BN202" s="12">
        <f>(BN$3*temperature!$I312+BN$4*temperature!$I312^2+BN$5*temperature!$I312^6)</f>
        <v>-42.928701799953693</v>
      </c>
      <c r="BO202" s="12">
        <f>(BO$3*temperature!$I312+BO$4*temperature!$I312^2+BO$5*temperature!$I312^6)</f>
        <v>-36.142478363493339</v>
      </c>
      <c r="BP202" s="12">
        <f>(BP$3*temperature!$I312+BP$4*temperature!$I312^2+BP$5*temperature!$I312^6)</f>
        <v>-30.682580339259385</v>
      </c>
      <c r="BQ202" s="12">
        <f>(BQ$3*temperature!$M312+BQ$4*temperature!$M312^2)</f>
        <v>-42.928725376564984</v>
      </c>
      <c r="BR202" s="12">
        <f>(BR$3*temperature!$M312+BR$4*temperature!$M312^2)</f>
        <v>-36.142496652056067</v>
      </c>
      <c r="BS202" s="12">
        <f>(BS$3*temperature!$M312+BS$4*temperature!$M312^2)</f>
        <v>-30.682594646351482</v>
      </c>
      <c r="BT202" s="18">
        <f>BQ202-BN202</f>
        <v>-2.3576611290820892E-5</v>
      </c>
      <c r="BU202" s="18">
        <f>BR202-BO202</f>
        <v>-1.8288562728230318E-5</v>
      </c>
      <c r="BV202" s="18">
        <f>BS202-BP202</f>
        <v>-1.4307092097709528E-5</v>
      </c>
      <c r="BW202" s="18">
        <f>SUMPRODUCT(BT202:BV202,AR202:AT202)/100</f>
        <v>-5.1475670717229312E-2</v>
      </c>
      <c r="BX202" s="18">
        <f>BW202*BL202</f>
        <v>-2.1709191777963919E-4</v>
      </c>
      <c r="BY202" s="18">
        <f>BW202*BM202</f>
        <v>-5.29554722328878E-5</v>
      </c>
    </row>
    <row r="203" spans="1:77">
      <c r="A203" s="2">
        <f t="shared" si="202"/>
        <v>2157</v>
      </c>
      <c r="B203" s="5">
        <f t="shared" si="203"/>
        <v>1165.3574699000844</v>
      </c>
      <c r="C203" s="5">
        <f t="shared" si="204"/>
        <v>2963.9283669751776</v>
      </c>
      <c r="D203" s="5">
        <f t="shared" si="205"/>
        <v>4369.2294223980516</v>
      </c>
      <c r="E203" s="15">
        <f t="shared" si="206"/>
        <v>2.1827196063999944E-6</v>
      </c>
      <c r="F203" s="15">
        <f t="shared" si="207"/>
        <v>4.3001039879203342E-6</v>
      </c>
      <c r="G203" s="15">
        <f t="shared" si="208"/>
        <v>8.7785093274455143E-6</v>
      </c>
      <c r="H203" s="5">
        <f t="shared" si="209"/>
        <v>148098.91590314615</v>
      </c>
      <c r="I203" s="5">
        <f t="shared" si="210"/>
        <v>68523.486415469903</v>
      </c>
      <c r="J203" s="5">
        <f t="shared" si="211"/>
        <v>27035.297576688041</v>
      </c>
      <c r="K203" s="5">
        <f t="shared" si="212"/>
        <v>127084.5382025516</v>
      </c>
      <c r="L203" s="5">
        <f t="shared" si="213"/>
        <v>23119.143896652673</v>
      </c>
      <c r="M203" s="5">
        <f t="shared" si="214"/>
        <v>6187.6580428797251</v>
      </c>
      <c r="N203" s="15">
        <f t="shared" si="215"/>
        <v>-4.7203120479377692E-3</v>
      </c>
      <c r="O203" s="15">
        <f t="shared" si="216"/>
        <v>6.7236727379960115E-5</v>
      </c>
      <c r="P203" s="15">
        <f t="shared" si="217"/>
        <v>1.4377653996526796E-3</v>
      </c>
      <c r="Q203" s="5">
        <f t="shared" si="218"/>
        <v>4263.1284249423925</v>
      </c>
      <c r="R203" s="5">
        <f t="shared" si="219"/>
        <v>6778.7070062005923</v>
      </c>
      <c r="S203" s="5">
        <f t="shared" si="220"/>
        <v>4212.9772078918304</v>
      </c>
      <c r="T203" s="5">
        <f t="shared" si="221"/>
        <v>28.785682858950818</v>
      </c>
      <c r="U203" s="5">
        <f t="shared" si="222"/>
        <v>98.925308106772377</v>
      </c>
      <c r="V203" s="5">
        <f t="shared" si="223"/>
        <v>155.83247034516054</v>
      </c>
      <c r="W203" s="15">
        <f t="shared" si="224"/>
        <v>-1.0734613539272964E-2</v>
      </c>
      <c r="X203" s="15">
        <f t="shared" si="225"/>
        <v>-1.217998157191269E-2</v>
      </c>
      <c r="Y203" s="15">
        <f t="shared" si="226"/>
        <v>-9.7425357312937999E-3</v>
      </c>
      <c r="Z203" s="5">
        <f t="shared" si="239"/>
        <v>5519.3080616904381</v>
      </c>
      <c r="AA203" s="5">
        <f t="shared" si="240"/>
        <v>20610.278891072725</v>
      </c>
      <c r="AB203" s="5">
        <f t="shared" si="241"/>
        <v>41786.809815010383</v>
      </c>
      <c r="AC203" s="16">
        <f t="shared" si="227"/>
        <v>1.2747209451583075</v>
      </c>
      <c r="AD203" s="16">
        <f t="shared" si="228"/>
        <v>3.0036262811186201</v>
      </c>
      <c r="AE203" s="16">
        <f t="shared" si="229"/>
        <v>9.8361696154920182</v>
      </c>
      <c r="AF203" s="15">
        <f t="shared" si="230"/>
        <v>-4.0504037456468023E-3</v>
      </c>
      <c r="AG203" s="15">
        <f t="shared" si="231"/>
        <v>2.9673830763510267E-4</v>
      </c>
      <c r="AH203" s="15">
        <f t="shared" si="232"/>
        <v>9.7937136394747881E-3</v>
      </c>
      <c r="AI203" s="1">
        <f t="shared" si="196"/>
        <v>307222.76928181842</v>
      </c>
      <c r="AJ203" s="1">
        <f t="shared" si="197"/>
        <v>135699.78407219378</v>
      </c>
      <c r="AK203" s="1">
        <f t="shared" si="198"/>
        <v>52926.624292779488</v>
      </c>
      <c r="AL203" s="14">
        <f t="shared" si="233"/>
        <v>73.025765220141906</v>
      </c>
      <c r="AM203" s="14">
        <f t="shared" si="234"/>
        <v>16.850678717753947</v>
      </c>
      <c r="AN203" s="14">
        <f t="shared" si="235"/>
        <v>5.4203839144931072</v>
      </c>
      <c r="AO203" s="11">
        <f t="shared" si="236"/>
        <v>4.706367923901872E-3</v>
      </c>
      <c r="AP203" s="11">
        <f t="shared" si="237"/>
        <v>5.9287822958925714E-3</v>
      </c>
      <c r="AQ203" s="11">
        <f t="shared" si="238"/>
        <v>5.3781536022473805E-3</v>
      </c>
      <c r="AR203" s="1">
        <f t="shared" si="242"/>
        <v>148098.91590314615</v>
      </c>
      <c r="AS203" s="1">
        <f t="shared" si="243"/>
        <v>68523.486415469903</v>
      </c>
      <c r="AT203" s="1">
        <f t="shared" si="244"/>
        <v>27035.297576688041</v>
      </c>
      <c r="AU203" s="1">
        <f t="shared" si="199"/>
        <v>29619.783180629231</v>
      </c>
      <c r="AV203" s="1">
        <f t="shared" si="200"/>
        <v>13704.697283093981</v>
      </c>
      <c r="AW203" s="1">
        <f t="shared" si="201"/>
        <v>5407.0595153376089</v>
      </c>
      <c r="AX203" s="2">
        <v>0</v>
      </c>
      <c r="AY203" s="2">
        <v>0</v>
      </c>
      <c r="AZ203" s="2">
        <v>0</v>
      </c>
      <c r="BA203" s="2">
        <f t="shared" si="247"/>
        <v>0</v>
      </c>
      <c r="BB203" s="2">
        <f t="shared" si="253"/>
        <v>0</v>
      </c>
      <c r="BC203" s="2">
        <f t="shared" si="248"/>
        <v>0</v>
      </c>
      <c r="BD203" s="2">
        <f t="shared" si="249"/>
        <v>0</v>
      </c>
      <c r="BE203" s="2">
        <f t="shared" si="250"/>
        <v>0</v>
      </c>
      <c r="BF203" s="2">
        <f t="shared" si="251"/>
        <v>0</v>
      </c>
      <c r="BG203" s="2">
        <f t="shared" si="252"/>
        <v>0</v>
      </c>
      <c r="BH203" s="2">
        <f t="shared" si="254"/>
        <v>0</v>
      </c>
      <c r="BI203" s="2">
        <f t="shared" si="255"/>
        <v>0</v>
      </c>
      <c r="BJ203" s="2">
        <f t="shared" si="256"/>
        <v>0</v>
      </c>
      <c r="BK203" s="11">
        <f t="shared" si="257"/>
        <v>2.730001680902347E-2</v>
      </c>
      <c r="BL203" s="17">
        <f t="shared" si="245"/>
        <v>4.1049284435690442E-3</v>
      </c>
      <c r="BM203" s="17">
        <f t="shared" si="246"/>
        <v>9.797596102436054E-4</v>
      </c>
      <c r="BN203" s="12">
        <f>(BN$3*temperature!$I313+BN$4*temperature!$I313^2+BN$5*temperature!$I313^6)</f>
        <v>-43.426916588729547</v>
      </c>
      <c r="BO203" s="12">
        <f>(BO$3*temperature!$I313+BO$4*temperature!$I313^2+BO$5*temperature!$I313^6)</f>
        <v>-36.528898580745519</v>
      </c>
      <c r="BP203" s="12">
        <f>(BP$3*temperature!$I313+BP$4*temperature!$I313^2+BP$5*temperature!$I313^6)</f>
        <v>-30.984834363570673</v>
      </c>
      <c r="BQ203" s="12">
        <f>(BQ$3*temperature!$M313+BQ$4*temperature!$M313^2)</f>
        <v>-43.426940146172626</v>
      </c>
      <c r="BR203" s="12">
        <f>(BR$3*temperature!$M313+BR$4*temperature!$M313^2)</f>
        <v>-36.528916849825933</v>
      </c>
      <c r="BS203" s="12">
        <f>(BS$3*temperature!$M313+BS$4*temperature!$M313^2)</f>
        <v>-30.984848651512738</v>
      </c>
      <c r="BT203" s="18">
        <f>BQ203-BN203</f>
        <v>-2.3557443078914275E-5</v>
      </c>
      <c r="BU203" s="18">
        <f>BR203-BO203</f>
        <v>-1.826908041380193E-5</v>
      </c>
      <c r="BV203" s="18">
        <f>BS203-BP203</f>
        <v>-1.4287942065038806E-5</v>
      </c>
      <c r="BW203" s="18">
        <f>SUMPRODUCT(BT203:BV203,AR203:AT203)/100</f>
        <v>-5.1269716304823632E-2</v>
      </c>
      <c r="BX203" s="18">
        <f>BW203*BL203</f>
        <v>-2.1045851675338613E-4</v>
      </c>
      <c r="BY203" s="18">
        <f>BW203*BM203</f>
        <v>-5.0231997264114219E-5</v>
      </c>
    </row>
    <row r="204" spans="1:77">
      <c r="A204" s="2">
        <f t="shared" si="202"/>
        <v>2158</v>
      </c>
      <c r="B204" s="5">
        <f t="shared" si="203"/>
        <v>1165.3598863662526</v>
      </c>
      <c r="C204" s="5">
        <f t="shared" si="204"/>
        <v>2963.9404749153591</v>
      </c>
      <c r="D204" s="5">
        <f t="shared" si="205"/>
        <v>4369.2658599532278</v>
      </c>
      <c r="E204" s="15">
        <f t="shared" si="206"/>
        <v>2.0735836260799947E-6</v>
      </c>
      <c r="F204" s="15">
        <f t="shared" si="207"/>
        <v>4.0850987885243171E-6</v>
      </c>
      <c r="G204" s="15">
        <f t="shared" si="208"/>
        <v>8.3395838610732374E-6</v>
      </c>
      <c r="H204" s="5">
        <f t="shared" si="209"/>
        <v>147384.30844787575</v>
      </c>
      <c r="I204" s="5">
        <f t="shared" si="210"/>
        <v>68522.416725298855</v>
      </c>
      <c r="J204" s="5">
        <f t="shared" si="211"/>
        <v>27072.598747026575</v>
      </c>
      <c r="K204" s="5">
        <f t="shared" si="212"/>
        <v>126471.06715457632</v>
      </c>
      <c r="L204" s="5">
        <f t="shared" si="213"/>
        <v>23118.688551684103</v>
      </c>
      <c r="M204" s="5">
        <f t="shared" si="214"/>
        <v>6196.1436119422551</v>
      </c>
      <c r="N204" s="15">
        <f t="shared" si="215"/>
        <v>-4.8272673973722702E-3</v>
      </c>
      <c r="O204" s="15">
        <f t="shared" si="216"/>
        <v>-1.9695580883327679E-5</v>
      </c>
      <c r="P204" s="15">
        <f t="shared" si="217"/>
        <v>1.3713700730917378E-3</v>
      </c>
      <c r="Q204" s="5">
        <f t="shared" si="218"/>
        <v>4197.0157412331037</v>
      </c>
      <c r="R204" s="5">
        <f t="shared" si="219"/>
        <v>6696.0379492326274</v>
      </c>
      <c r="S204" s="5">
        <f t="shared" si="220"/>
        <v>4177.6882296654157</v>
      </c>
      <c r="T204" s="5">
        <f t="shared" si="221"/>
        <v>28.476679677995907</v>
      </c>
      <c r="U204" s="5">
        <f t="shared" si="222"/>
        <v>97.720399677036099</v>
      </c>
      <c r="V204" s="5">
        <f t="shared" si="223"/>
        <v>154.31426693472704</v>
      </c>
      <c r="W204" s="15">
        <f t="shared" si="224"/>
        <v>-1.0734613539272964E-2</v>
      </c>
      <c r="X204" s="15">
        <f t="shared" si="225"/>
        <v>-1.217998157191269E-2</v>
      </c>
      <c r="Y204" s="15">
        <f t="shared" si="226"/>
        <v>-9.7425357312937999E-3</v>
      </c>
      <c r="Z204" s="5">
        <f t="shared" si="239"/>
        <v>5412.2879897637567</v>
      </c>
      <c r="AA204" s="5">
        <f t="shared" si="240"/>
        <v>20366.744316233828</v>
      </c>
      <c r="AB204" s="5">
        <f t="shared" si="241"/>
        <v>41845.40557137155</v>
      </c>
      <c r="AC204" s="16">
        <f t="shared" si="227"/>
        <v>1.2695578106673839</v>
      </c>
      <c r="AD204" s="16">
        <f t="shared" si="228"/>
        <v>3.0045175720980475</v>
      </c>
      <c r="AE204" s="16">
        <f t="shared" si="229"/>
        <v>9.9325022440154491</v>
      </c>
      <c r="AF204" s="15">
        <f t="shared" si="230"/>
        <v>-4.0504037456468023E-3</v>
      </c>
      <c r="AG204" s="15">
        <f t="shared" si="231"/>
        <v>2.9673830763510267E-4</v>
      </c>
      <c r="AH204" s="15">
        <f t="shared" si="232"/>
        <v>9.7937136394747881E-3</v>
      </c>
      <c r="AI204" s="1">
        <f t="shared" si="196"/>
        <v>306120.27553426585</v>
      </c>
      <c r="AJ204" s="1">
        <f t="shared" si="197"/>
        <v>135834.5029480684</v>
      </c>
      <c r="AK204" s="1">
        <f t="shared" si="198"/>
        <v>53041.021378839156</v>
      </c>
      <c r="AL204" s="14">
        <f t="shared" si="233"/>
        <v>73.366014478001858</v>
      </c>
      <c r="AM204" s="14">
        <f t="shared" si="234"/>
        <v>16.949583683352984</v>
      </c>
      <c r="AN204" s="14">
        <f t="shared" si="235"/>
        <v>5.4492440551956483</v>
      </c>
      <c r="AO204" s="11">
        <f t="shared" si="236"/>
        <v>4.6593042446628529E-3</v>
      </c>
      <c r="AP204" s="11">
        <f t="shared" si="237"/>
        <v>5.8694944729336456E-3</v>
      </c>
      <c r="AQ204" s="11">
        <f t="shared" si="238"/>
        <v>5.3243720662249066E-3</v>
      </c>
      <c r="AR204" s="1">
        <f t="shared" si="242"/>
        <v>147384.30844787575</v>
      </c>
      <c r="AS204" s="1">
        <f t="shared" si="243"/>
        <v>68522.416725298855</v>
      </c>
      <c r="AT204" s="1">
        <f t="shared" si="244"/>
        <v>27072.598747026575</v>
      </c>
      <c r="AU204" s="1">
        <f t="shared" si="199"/>
        <v>29476.861689575151</v>
      </c>
      <c r="AV204" s="1">
        <f t="shared" si="200"/>
        <v>13704.483345059773</v>
      </c>
      <c r="AW204" s="1">
        <f t="shared" si="201"/>
        <v>5414.5197494053155</v>
      </c>
      <c r="AX204" s="2">
        <v>0</v>
      </c>
      <c r="AY204" s="2">
        <v>0</v>
      </c>
      <c r="AZ204" s="2">
        <v>0</v>
      </c>
      <c r="BA204" s="2">
        <f t="shared" si="247"/>
        <v>0</v>
      </c>
      <c r="BB204" s="2">
        <f t="shared" si="253"/>
        <v>0</v>
      </c>
      <c r="BC204" s="2">
        <f t="shared" si="248"/>
        <v>0</v>
      </c>
      <c r="BD204" s="2">
        <f t="shared" si="249"/>
        <v>0</v>
      </c>
      <c r="BE204" s="2">
        <f t="shared" si="250"/>
        <v>0</v>
      </c>
      <c r="BF204" s="2">
        <f t="shared" si="251"/>
        <v>0</v>
      </c>
      <c r="BG204" s="2">
        <f t="shared" si="252"/>
        <v>0</v>
      </c>
      <c r="BH204" s="2">
        <f t="shared" si="254"/>
        <v>0</v>
      </c>
      <c r="BI204" s="2">
        <f t="shared" si="255"/>
        <v>0</v>
      </c>
      <c r="BJ204" s="2">
        <f t="shared" si="256"/>
        <v>0</v>
      </c>
      <c r="BK204" s="11">
        <f t="shared" si="257"/>
        <v>2.7209884974903037E-2</v>
      </c>
      <c r="BL204" s="17">
        <f t="shared" si="245"/>
        <v>3.9958418927312804E-3</v>
      </c>
      <c r="BM204" s="17">
        <f t="shared" si="246"/>
        <v>9.3310439070819554E-4</v>
      </c>
      <c r="BN204" s="12">
        <f>(BN$3*temperature!$I314+BN$4*temperature!$I314^2+BN$5*temperature!$I314^6)</f>
        <v>-43.922786197737004</v>
      </c>
      <c r="BO204" s="12">
        <f>(BO$3*temperature!$I314+BO$4*temperature!$I314^2+BO$5*temperature!$I314^6)</f>
        <v>-36.913403736016392</v>
      </c>
      <c r="BP204" s="12">
        <f>(BP$3*temperature!$I314+BP$4*temperature!$I314^2+BP$5*temperature!$I314^6)</f>
        <v>-31.285508991288125</v>
      </c>
      <c r="BQ204" s="12">
        <f>(BQ$3*temperature!$M314+BQ$4*temperature!$M314^2)</f>
        <v>-43.922809735359522</v>
      </c>
      <c r="BR204" s="12">
        <f>(BR$3*temperature!$M314+BR$4*temperature!$M314^2)</f>
        <v>-36.913421985209879</v>
      </c>
      <c r="BS204" s="12">
        <f>(BS$3*temperature!$M314+BS$4*temperature!$M314^2)</f>
        <v>-31.285523259849555</v>
      </c>
      <c r="BT204" s="18">
        <f>BQ204-BN204</f>
        <v>-2.3537622517721957E-5</v>
      </c>
      <c r="BU204" s="18">
        <f>BR204-BO204</f>
        <v>-1.8249193487918092E-5</v>
      </c>
      <c r="BV204" s="18">
        <f>BS204-BP204</f>
        <v>-1.4268561429275906E-5</v>
      </c>
      <c r="BW204" s="18">
        <f>SUMPRODUCT(BT204:BV204,AR204:AT204)/100</f>
        <v>-5.1058420966334186E-2</v>
      </c>
      <c r="BX204" s="18">
        <f>BW204*BL204</f>
        <v>-2.0402137747398729E-4</v>
      </c>
      <c r="BY204" s="18">
        <f>BW204*BM204</f>
        <v>-4.764283678631382E-5</v>
      </c>
    </row>
    <row r="205" spans="1:77">
      <c r="A205" s="2">
        <f t="shared" si="202"/>
        <v>2159</v>
      </c>
      <c r="B205" s="5">
        <f t="shared" si="203"/>
        <v>1165.3621820138724</v>
      </c>
      <c r="C205" s="5">
        <f t="shared" si="204"/>
        <v>2963.9519775055205</v>
      </c>
      <c r="D205" s="5">
        <f t="shared" si="205"/>
        <v>4369.3004759193263</v>
      </c>
      <c r="E205" s="15">
        <f t="shared" si="206"/>
        <v>1.9699044447759948E-6</v>
      </c>
      <c r="F205" s="15">
        <f t="shared" si="207"/>
        <v>3.8808438490981011E-6</v>
      </c>
      <c r="G205" s="15">
        <f t="shared" si="208"/>
        <v>7.9226046680195747E-6</v>
      </c>
      <c r="H205" s="5">
        <f t="shared" si="209"/>
        <v>146657.57081604106</v>
      </c>
      <c r="I205" s="5">
        <f t="shared" si="210"/>
        <v>68515.48492358248</v>
      </c>
      <c r="J205" s="5">
        <f t="shared" si="211"/>
        <v>27108.178561443601</v>
      </c>
      <c r="K205" s="5">
        <f t="shared" si="212"/>
        <v>125847.20276626863</v>
      </c>
      <c r="L205" s="5">
        <f t="shared" si="213"/>
        <v>23116.260129573868</v>
      </c>
      <c r="M205" s="5">
        <f t="shared" si="214"/>
        <v>6204.2376602034637</v>
      </c>
      <c r="N205" s="15">
        <f t="shared" si="215"/>
        <v>-4.9328625300930629E-3</v>
      </c>
      <c r="O205" s="15">
        <f t="shared" si="216"/>
        <v>-1.0504151672818818E-4</v>
      </c>
      <c r="P205" s="15">
        <f t="shared" si="217"/>
        <v>1.3063041737135794E-3</v>
      </c>
      <c r="Q205" s="5">
        <f t="shared" si="218"/>
        <v>4131.489478110645</v>
      </c>
      <c r="R205" s="5">
        <f t="shared" si="219"/>
        <v>6613.8112024287848</v>
      </c>
      <c r="S205" s="5">
        <f t="shared" si="220"/>
        <v>4142.4239346639479</v>
      </c>
      <c r="T205" s="5">
        <f t="shared" si="221"/>
        <v>28.170993526770953</v>
      </c>
      <c r="U205" s="5">
        <f t="shared" si="222"/>
        <v>96.530167009769855</v>
      </c>
      <c r="V205" s="5">
        <f t="shared" si="223"/>
        <v>152.81085467526705</v>
      </c>
      <c r="W205" s="15">
        <f t="shared" si="224"/>
        <v>-1.0734613539272964E-2</v>
      </c>
      <c r="X205" s="15">
        <f t="shared" si="225"/>
        <v>-1.217998157191269E-2</v>
      </c>
      <c r="Y205" s="15">
        <f t="shared" si="226"/>
        <v>-9.7425357312937999E-3</v>
      </c>
      <c r="Z205" s="5">
        <f t="shared" si="239"/>
        <v>5306.7721303077733</v>
      </c>
      <c r="AA205" s="5">
        <f t="shared" si="240"/>
        <v>20124.333571096158</v>
      </c>
      <c r="AB205" s="5">
        <f t="shared" si="241"/>
        <v>41901.286861677967</v>
      </c>
      <c r="AC205" s="16">
        <f t="shared" si="227"/>
        <v>1.2644155889557416</v>
      </c>
      <c r="AD205" s="16">
        <f t="shared" si="228"/>
        <v>3.0054091275576518</v>
      </c>
      <c r="AE205" s="16">
        <f t="shared" si="229"/>
        <v>10.029778326716777</v>
      </c>
      <c r="AF205" s="15">
        <f t="shared" si="230"/>
        <v>-4.0504037456468023E-3</v>
      </c>
      <c r="AG205" s="15">
        <f t="shared" si="231"/>
        <v>2.9673830763510267E-4</v>
      </c>
      <c r="AH205" s="15">
        <f t="shared" si="232"/>
        <v>9.7937136394747881E-3</v>
      </c>
      <c r="AI205" s="1">
        <f t="shared" si="196"/>
        <v>304985.10967041441</v>
      </c>
      <c r="AJ205" s="1">
        <f t="shared" si="197"/>
        <v>135955.53599832134</v>
      </c>
      <c r="AK205" s="1">
        <f t="shared" si="198"/>
        <v>53151.438990360555</v>
      </c>
      <c r="AL205" s="14">
        <f t="shared" si="233"/>
        <v>73.704430714846495</v>
      </c>
      <c r="AM205" s="14">
        <f t="shared" si="234"/>
        <v>17.048074316223474</v>
      </c>
      <c r="AN205" s="14">
        <f t="shared" si="235"/>
        <v>5.4779677199968786</v>
      </c>
      <c r="AO205" s="11">
        <f t="shared" si="236"/>
        <v>4.612711202216224E-3</v>
      </c>
      <c r="AP205" s="11">
        <f t="shared" si="237"/>
        <v>5.8107995282043095E-3</v>
      </c>
      <c r="AQ205" s="11">
        <f t="shared" si="238"/>
        <v>5.2711283455626574E-3</v>
      </c>
      <c r="AR205" s="1">
        <f t="shared" si="242"/>
        <v>146657.57081604106</v>
      </c>
      <c r="AS205" s="1">
        <f t="shared" si="243"/>
        <v>68515.48492358248</v>
      </c>
      <c r="AT205" s="1">
        <f t="shared" si="244"/>
        <v>27108.178561443601</v>
      </c>
      <c r="AU205" s="1">
        <f t="shared" si="199"/>
        <v>29331.514163208212</v>
      </c>
      <c r="AV205" s="1">
        <f t="shared" si="200"/>
        <v>13703.096984716496</v>
      </c>
      <c r="AW205" s="1">
        <f t="shared" si="201"/>
        <v>5421.6357122887202</v>
      </c>
      <c r="AX205" s="2">
        <v>0</v>
      </c>
      <c r="AY205" s="2">
        <v>0</v>
      </c>
      <c r="AZ205" s="2">
        <v>0</v>
      </c>
      <c r="BA205" s="2">
        <f t="shared" si="247"/>
        <v>0</v>
      </c>
      <c r="BB205" s="2">
        <f t="shared" si="253"/>
        <v>0</v>
      </c>
      <c r="BC205" s="2">
        <f t="shared" si="248"/>
        <v>0</v>
      </c>
      <c r="BD205" s="2">
        <f t="shared" si="249"/>
        <v>0</v>
      </c>
      <c r="BE205" s="2">
        <f t="shared" si="250"/>
        <v>0</v>
      </c>
      <c r="BF205" s="2">
        <f t="shared" si="251"/>
        <v>0</v>
      </c>
      <c r="BG205" s="2">
        <f t="shared" si="252"/>
        <v>0</v>
      </c>
      <c r="BH205" s="2">
        <f t="shared" si="254"/>
        <v>0</v>
      </c>
      <c r="BI205" s="2">
        <f t="shared" si="255"/>
        <v>0</v>
      </c>
      <c r="BJ205" s="2">
        <f t="shared" si="256"/>
        <v>0</v>
      </c>
      <c r="BK205" s="11">
        <f t="shared" si="257"/>
        <v>2.7121278405440957E-2</v>
      </c>
      <c r="BL205" s="17">
        <f t="shared" si="245"/>
        <v>3.889995560964552E-3</v>
      </c>
      <c r="BM205" s="17">
        <f t="shared" si="246"/>
        <v>8.8867084829351956E-4</v>
      </c>
      <c r="BN205" s="12">
        <f>(BN$3*temperature!$I315+BN$4*temperature!$I315^2+BN$5*temperature!$I315^6)</f>
        <v>-44.416263747953444</v>
      </c>
      <c r="BO205" s="12">
        <f>(BO$3*temperature!$I315+BO$4*temperature!$I315^2+BO$5*temperature!$I315^6)</f>
        <v>-37.295960334373106</v>
      </c>
      <c r="BP205" s="12">
        <f>(BP$3*temperature!$I315+BP$4*temperature!$I315^2+BP$5*temperature!$I315^6)</f>
        <v>-31.584580450839955</v>
      </c>
      <c r="BQ205" s="12">
        <f>(BQ$3*temperature!$M315+BQ$4*temperature!$M315^2)</f>
        <v>-44.416287265136688</v>
      </c>
      <c r="BR205" s="12">
        <f>(BR$3*temperature!$M315+BR$4*temperature!$M315^2)</f>
        <v>-37.29597856329881</v>
      </c>
      <c r="BS205" s="12">
        <f>(BS$3*temperature!$M315+BS$4*temperature!$M315^2)</f>
        <v>-31.584594699806761</v>
      </c>
      <c r="BT205" s="18">
        <f>BQ205-BN205</f>
        <v>-2.3517183244337048E-5</v>
      </c>
      <c r="BU205" s="18">
        <f>BR205-BO205</f>
        <v>-1.8228925704022458E-5</v>
      </c>
      <c r="BV205" s="18">
        <f>BS205-BP205</f>
        <v>-1.4248966806462704E-5</v>
      </c>
      <c r="BW205" s="18">
        <f>SUMPRODUCT(BT205:BV205,AR205:AT205)/100</f>
        <v>-5.084200187802905E-2</v>
      </c>
      <c r="BX205" s="18">
        <f>BW205*BL205</f>
        <v>-1.9777516161608442E-4</v>
      </c>
      <c r="BY205" s="18">
        <f>BW205*BM205</f>
        <v>-4.518180493788879E-5</v>
      </c>
    </row>
    <row r="206" spans="1:77">
      <c r="A206" s="2">
        <f t="shared" si="202"/>
        <v>2160</v>
      </c>
      <c r="B206" s="5">
        <f t="shared" si="203"/>
        <v>1165.3643628834072</v>
      </c>
      <c r="C206" s="5">
        <f t="shared" si="204"/>
        <v>2963.9629050085814</v>
      </c>
      <c r="D206" s="5">
        <f t="shared" si="205"/>
        <v>4369.3333613476552</v>
      </c>
      <c r="E206" s="15">
        <f t="shared" si="206"/>
        <v>1.8714092225371951E-6</v>
      </c>
      <c r="F206" s="15">
        <f t="shared" si="207"/>
        <v>3.6868016566431958E-6</v>
      </c>
      <c r="G206" s="15">
        <f t="shared" si="208"/>
        <v>7.5264744346185959E-6</v>
      </c>
      <c r="H206" s="5">
        <f t="shared" si="209"/>
        <v>145919.11220558951</v>
      </c>
      <c r="I206" s="5">
        <f t="shared" si="210"/>
        <v>68502.80019866857</v>
      </c>
      <c r="J206" s="5">
        <f t="shared" si="211"/>
        <v>27142.066027609304</v>
      </c>
      <c r="K206" s="5">
        <f t="shared" si="212"/>
        <v>125213.29538904775</v>
      </c>
      <c r="L206" s="5">
        <f t="shared" si="213"/>
        <v>23111.895254461775</v>
      </c>
      <c r="M206" s="5">
        <f t="shared" si="214"/>
        <v>6211.9467165667902</v>
      </c>
      <c r="N206" s="15">
        <f t="shared" si="215"/>
        <v>-5.0371193263485381E-3</v>
      </c>
      <c r="O206" s="15">
        <f t="shared" si="216"/>
        <v>-1.888227199220438E-4</v>
      </c>
      <c r="P206" s="15">
        <f t="shared" si="217"/>
        <v>1.2425469147927526E-3</v>
      </c>
      <c r="Q206" s="5">
        <f t="shared" si="218"/>
        <v>4066.5597358623586</v>
      </c>
      <c r="R206" s="5">
        <f t="shared" si="219"/>
        <v>6532.0455591320397</v>
      </c>
      <c r="S206" s="5">
        <f t="shared" si="220"/>
        <v>4107.1941436531351</v>
      </c>
      <c r="T206" s="5">
        <f t="shared" si="221"/>
        <v>27.868588798243707</v>
      </c>
      <c r="U206" s="5">
        <f t="shared" si="222"/>
        <v>95.354431354457205</v>
      </c>
      <c r="V206" s="5">
        <f t="shared" si="223"/>
        <v>151.32208946346373</v>
      </c>
      <c r="W206" s="15">
        <f t="shared" si="224"/>
        <v>-1.0734613539272964E-2</v>
      </c>
      <c r="X206" s="15">
        <f t="shared" si="225"/>
        <v>-1.217998157191269E-2</v>
      </c>
      <c r="Y206" s="15">
        <f t="shared" si="226"/>
        <v>-9.7425357312937999E-3</v>
      </c>
      <c r="Z206" s="5">
        <f t="shared" si="239"/>
        <v>5202.7607178028766</v>
      </c>
      <c r="AA206" s="5">
        <f t="shared" si="240"/>
        <v>19883.106884949852</v>
      </c>
      <c r="AB206" s="5">
        <f t="shared" si="241"/>
        <v>41954.499036051377</v>
      </c>
      <c r="AC206" s="16">
        <f t="shared" si="227"/>
        <v>1.2592941953181811</v>
      </c>
      <c r="AD206" s="16">
        <f t="shared" si="228"/>
        <v>3.0063009475759142</v>
      </c>
      <c r="AE206" s="16">
        <f t="shared" si="229"/>
        <v>10.128007103516051</v>
      </c>
      <c r="AF206" s="15">
        <f t="shared" si="230"/>
        <v>-4.0504037456468023E-3</v>
      </c>
      <c r="AG206" s="15">
        <f t="shared" si="231"/>
        <v>2.9673830763510267E-4</v>
      </c>
      <c r="AH206" s="15">
        <f t="shared" si="232"/>
        <v>9.7937136394747881E-3</v>
      </c>
      <c r="AI206" s="1">
        <f t="shared" si="196"/>
        <v>303818.11286658118</v>
      </c>
      <c r="AJ206" s="1">
        <f t="shared" si="197"/>
        <v>136063.07938320571</v>
      </c>
      <c r="AK206" s="1">
        <f t="shared" si="198"/>
        <v>53257.930803613221</v>
      </c>
      <c r="AL206" s="14">
        <f t="shared" si="233"/>
        <v>74.04100819552572</v>
      </c>
      <c r="AM206" s="14">
        <f t="shared" si="234"/>
        <v>17.146146628995041</v>
      </c>
      <c r="AN206" s="14">
        <f t="shared" si="235"/>
        <v>5.5065540402125821</v>
      </c>
      <c r="AO206" s="11">
        <f t="shared" si="236"/>
        <v>4.5665840901940617E-3</v>
      </c>
      <c r="AP206" s="11">
        <f t="shared" si="237"/>
        <v>5.7526915329222661E-3</v>
      </c>
      <c r="AQ206" s="11">
        <f t="shared" si="238"/>
        <v>5.2184170621070308E-3</v>
      </c>
      <c r="AR206" s="1">
        <f t="shared" si="242"/>
        <v>145919.11220558951</v>
      </c>
      <c r="AS206" s="1">
        <f t="shared" si="243"/>
        <v>68502.80019866857</v>
      </c>
      <c r="AT206" s="1">
        <f t="shared" si="244"/>
        <v>27142.066027609304</v>
      </c>
      <c r="AU206" s="1">
        <f t="shared" si="199"/>
        <v>29183.822441117904</v>
      </c>
      <c r="AV206" s="1">
        <f t="shared" si="200"/>
        <v>13700.560039733715</v>
      </c>
      <c r="AW206" s="1">
        <f t="shared" si="201"/>
        <v>5428.4132055218615</v>
      </c>
      <c r="AX206" s="2">
        <v>0</v>
      </c>
      <c r="AY206" s="2">
        <v>0</v>
      </c>
      <c r="AZ206" s="2">
        <v>0</v>
      </c>
      <c r="BA206" s="2">
        <f t="shared" si="247"/>
        <v>0</v>
      </c>
      <c r="BB206" s="2">
        <f t="shared" si="253"/>
        <v>0</v>
      </c>
      <c r="BC206" s="2">
        <f t="shared" si="248"/>
        <v>0</v>
      </c>
      <c r="BD206" s="2">
        <f t="shared" si="249"/>
        <v>0</v>
      </c>
      <c r="BE206" s="2">
        <f t="shared" si="250"/>
        <v>0</v>
      </c>
      <c r="BF206" s="2">
        <f t="shared" si="251"/>
        <v>0</v>
      </c>
      <c r="BG206" s="2">
        <f t="shared" si="252"/>
        <v>0</v>
      </c>
      <c r="BH206" s="2">
        <f t="shared" si="254"/>
        <v>0</v>
      </c>
      <c r="BI206" s="2">
        <f t="shared" si="255"/>
        <v>0</v>
      </c>
      <c r="BJ206" s="2">
        <f t="shared" si="256"/>
        <v>0</v>
      </c>
      <c r="BK206" s="11">
        <f t="shared" si="257"/>
        <v>2.7034177291898359E-2</v>
      </c>
      <c r="BL206" s="17">
        <f t="shared" si="245"/>
        <v>3.7872796939847197E-3</v>
      </c>
      <c r="BM206" s="17">
        <f t="shared" si="246"/>
        <v>8.4635318885097099E-4</v>
      </c>
      <c r="BN206" s="12">
        <f>(BN$3*temperature!$I316+BN$4*temperature!$I316^2+BN$5*temperature!$I316^6)</f>
        <v>-44.907304635637011</v>
      </c>
      <c r="BO206" s="12">
        <f>(BO$3*temperature!$I316+BO$4*temperature!$I316^2+BO$5*temperature!$I316^6)</f>
        <v>-37.676536592739595</v>
      </c>
      <c r="BP206" s="12">
        <f>(BP$3*temperature!$I316+BP$4*temperature!$I316^2+BP$5*temperature!$I316^6)</f>
        <v>-31.882026264844807</v>
      </c>
      <c r="BQ206" s="12">
        <f>(BQ$3*temperature!$M316+BQ$4*temperature!$M316^2)</f>
        <v>-44.907328131794614</v>
      </c>
      <c r="BR206" s="12">
        <f>(BR$3*temperature!$M316+BR$4*temperature!$M316^2)</f>
        <v>-37.676554801039472</v>
      </c>
      <c r="BS206" s="12">
        <f>(BS$3*temperature!$M316+BS$4*temperature!$M316^2)</f>
        <v>-31.882040494018938</v>
      </c>
      <c r="BT206" s="18">
        <f>BQ206-BN206</f>
        <v>-2.349615760266488E-5</v>
      </c>
      <c r="BU206" s="18">
        <f>BR206-BO206</f>
        <v>-1.8208299877642276E-5</v>
      </c>
      <c r="BV206" s="18">
        <f>BS206-BP206</f>
        <v>-1.422917413052005E-5</v>
      </c>
      <c r="BW206" s="18">
        <f>SUMPRODUCT(BT206:BV206,AR206:AT206)/100</f>
        <v>-5.0620671698679676E-2</v>
      </c>
      <c r="BX206" s="18">
        <f>BW206*BL206</f>
        <v>-1.9171464202027652E-4</v>
      </c>
      <c r="BY206" s="18">
        <f>BW206*BM206</f>
        <v>-4.2842966913955641E-5</v>
      </c>
    </row>
    <row r="207" spans="1:77">
      <c r="A207" s="2">
        <f t="shared" si="202"/>
        <v>2161</v>
      </c>
      <c r="B207" s="5">
        <f t="shared" si="203"/>
        <v>1165.3664347133426</v>
      </c>
      <c r="C207" s="5">
        <f t="shared" si="204"/>
        <v>2963.9732861747625</v>
      </c>
      <c r="D207" s="5">
        <f t="shared" si="205"/>
        <v>4369.3646027397035</v>
      </c>
      <c r="E207" s="15">
        <f t="shared" si="206"/>
        <v>1.7778387614103352E-6</v>
      </c>
      <c r="F207" s="15">
        <f t="shared" si="207"/>
        <v>3.5024615738110359E-6</v>
      </c>
      <c r="G207" s="15">
        <f t="shared" si="208"/>
        <v>7.1501507128876656E-6</v>
      </c>
      <c r="H207" s="5">
        <f t="shared" si="209"/>
        <v>145169.33731596175</v>
      </c>
      <c r="I207" s="5">
        <f t="shared" si="210"/>
        <v>68484.47163069954</v>
      </c>
      <c r="J207" s="5">
        <f t="shared" si="211"/>
        <v>27174.290068556642</v>
      </c>
      <c r="K207" s="5">
        <f t="shared" si="212"/>
        <v>124569.6915508559</v>
      </c>
      <c r="L207" s="5">
        <f t="shared" si="213"/>
        <v>23105.63052310234</v>
      </c>
      <c r="M207" s="5">
        <f t="shared" si="214"/>
        <v>6219.2772952656924</v>
      </c>
      <c r="N207" s="15">
        <f t="shared" si="215"/>
        <v>-5.1400598969312261E-3</v>
      </c>
      <c r="O207" s="15">
        <f t="shared" si="216"/>
        <v>-2.7106090999728938E-4</v>
      </c>
      <c r="P207" s="15">
        <f t="shared" si="217"/>
        <v>1.1800775237418293E-3</v>
      </c>
      <c r="Q207" s="5">
        <f t="shared" si="218"/>
        <v>4002.235922127511</v>
      </c>
      <c r="R207" s="5">
        <f t="shared" si="219"/>
        <v>6450.7589414964277</v>
      </c>
      <c r="S207" s="5">
        <f t="shared" si="220"/>
        <v>4072.008360517907</v>
      </c>
      <c r="T207" s="5">
        <f t="shared" si="221"/>
        <v>27.569430267609651</v>
      </c>
      <c r="U207" s="5">
        <f t="shared" si="222"/>
        <v>94.193016137759699</v>
      </c>
      <c r="V207" s="5">
        <f t="shared" si="223"/>
        <v>149.84782859993189</v>
      </c>
      <c r="W207" s="15">
        <f t="shared" si="224"/>
        <v>-1.0734613539272964E-2</v>
      </c>
      <c r="X207" s="15">
        <f t="shared" si="225"/>
        <v>-1.217998157191269E-2</v>
      </c>
      <c r="Y207" s="15">
        <f t="shared" si="226"/>
        <v>-9.7425357312937999E-3</v>
      </c>
      <c r="Z207" s="5">
        <f t="shared" si="239"/>
        <v>5100.2529726719777</v>
      </c>
      <c r="AA207" s="5">
        <f t="shared" si="240"/>
        <v>19643.121891639537</v>
      </c>
      <c r="AB207" s="5">
        <f t="shared" si="241"/>
        <v>42005.087340684826</v>
      </c>
      <c r="AC207" s="16">
        <f t="shared" si="227"/>
        <v>1.254193545392593</v>
      </c>
      <c r="AD207" s="16">
        <f t="shared" si="228"/>
        <v>3.0071930322313398</v>
      </c>
      <c r="AE207" s="16">
        <f t="shared" si="229"/>
        <v>10.227197904826454</v>
      </c>
      <c r="AF207" s="15">
        <f t="shared" si="230"/>
        <v>-4.0504037456468023E-3</v>
      </c>
      <c r="AG207" s="15">
        <f t="shared" si="231"/>
        <v>2.9673830763510267E-4</v>
      </c>
      <c r="AH207" s="15">
        <f t="shared" si="232"/>
        <v>9.7937136394747881E-3</v>
      </c>
      <c r="AI207" s="1">
        <f t="shared" si="196"/>
        <v>302620.12402104097</v>
      </c>
      <c r="AJ207" s="1">
        <f t="shared" si="197"/>
        <v>136157.33148461886</v>
      </c>
      <c r="AK207" s="1">
        <f t="shared" si="198"/>
        <v>53360.550928773766</v>
      </c>
      <c r="AL207" s="14">
        <f t="shared" si="233"/>
        <v>74.375741540672848</v>
      </c>
      <c r="AM207" s="14">
        <f t="shared" si="234"/>
        <v>17.243796756604556</v>
      </c>
      <c r="AN207" s="14">
        <f t="shared" si="235"/>
        <v>5.5350021808138727</v>
      </c>
      <c r="AO207" s="11">
        <f t="shared" si="236"/>
        <v>4.5209182492921213E-3</v>
      </c>
      <c r="AP207" s="11">
        <f t="shared" si="237"/>
        <v>5.6951646175930435E-3</v>
      </c>
      <c r="AQ207" s="11">
        <f t="shared" si="238"/>
        <v>5.1662328914859603E-3</v>
      </c>
      <c r="AR207" s="1">
        <f t="shared" si="242"/>
        <v>145169.33731596175</v>
      </c>
      <c r="AS207" s="1">
        <f t="shared" si="243"/>
        <v>68484.47163069954</v>
      </c>
      <c r="AT207" s="1">
        <f t="shared" si="244"/>
        <v>27174.290068556642</v>
      </c>
      <c r="AU207" s="1">
        <f t="shared" si="199"/>
        <v>29033.86746319235</v>
      </c>
      <c r="AV207" s="1">
        <f t="shared" si="200"/>
        <v>13696.894326139909</v>
      </c>
      <c r="AW207" s="1">
        <f t="shared" si="201"/>
        <v>5434.8580137113286</v>
      </c>
      <c r="AX207" s="2">
        <v>0</v>
      </c>
      <c r="AY207" s="2">
        <v>0</v>
      </c>
      <c r="AZ207" s="2">
        <v>0</v>
      </c>
      <c r="BA207" s="2">
        <f t="shared" si="247"/>
        <v>0</v>
      </c>
      <c r="BB207" s="2">
        <f t="shared" si="253"/>
        <v>0</v>
      </c>
      <c r="BC207" s="2">
        <f t="shared" si="248"/>
        <v>0</v>
      </c>
      <c r="BD207" s="2">
        <f t="shared" si="249"/>
        <v>0</v>
      </c>
      <c r="BE207" s="2">
        <f t="shared" si="250"/>
        <v>0</v>
      </c>
      <c r="BF207" s="2">
        <f t="shared" si="251"/>
        <v>0</v>
      </c>
      <c r="BG207" s="2">
        <f t="shared" si="252"/>
        <v>0</v>
      </c>
      <c r="BH207" s="2">
        <f t="shared" si="254"/>
        <v>0</v>
      </c>
      <c r="BI207" s="2">
        <f t="shared" si="255"/>
        <v>0</v>
      </c>
      <c r="BJ207" s="2">
        <f t="shared" si="256"/>
        <v>0</v>
      </c>
      <c r="BK207" s="11">
        <f t="shared" si="257"/>
        <v>2.6948561656711306E-2</v>
      </c>
      <c r="BL207" s="17">
        <f t="shared" si="245"/>
        <v>3.6875887655180915E-3</v>
      </c>
      <c r="BM207" s="17">
        <f t="shared" si="246"/>
        <v>8.0605065604854372E-4</v>
      </c>
      <c r="BN207" s="12">
        <f>(BN$3*temperature!$I317+BN$4*temperature!$I317^2+BN$5*temperature!$I317^6)</f>
        <v>-45.395866495118355</v>
      </c>
      <c r="BO207" s="12">
        <f>(BO$3*temperature!$I317+BO$4*temperature!$I317^2+BO$5*temperature!$I317^6)</f>
        <v>-38.055102410875072</v>
      </c>
      <c r="BP207" s="12">
        <f>(BP$3*temperature!$I317+BP$4*temperature!$I317^2+BP$5*temperature!$I317^6)</f>
        <v>-32.177825227273757</v>
      </c>
      <c r="BQ207" s="12">
        <f>(BQ$3*temperature!$M317+BQ$4*temperature!$M317^2)</f>
        <v>-45.395889969695311</v>
      </c>
      <c r="BR207" s="12">
        <f>(BR$3*temperature!$M317+BR$4*temperature!$M317^2)</f>
        <v>-38.055120598213193</v>
      </c>
      <c r="BS207" s="12">
        <f>(BS$3*temperature!$M317+BS$4*temperature!$M317^2)</f>
        <v>-32.177839436472567</v>
      </c>
      <c r="BT207" s="18">
        <f>BQ207-BN207</f>
        <v>-2.347457695606181E-5</v>
      </c>
      <c r="BU207" s="18">
        <f>BR207-BO207</f>
        <v>-1.818733812086748E-5</v>
      </c>
      <c r="BV207" s="18">
        <f>BS207-BP207</f>
        <v>-1.420919880956717E-5</v>
      </c>
      <c r="BW207" s="18">
        <f>SUMPRODUCT(BT207:BV207,AR207:AT207)/100</f>
        <v>-5.0394639121534961E-2</v>
      </c>
      <c r="BX207" s="18">
        <f>BW207*BL207</f>
        <v>-1.8583470506691082E-4</v>
      </c>
      <c r="BY207" s="18">
        <f>BW207*BM207</f>
        <v>-4.062063192524286E-5</v>
      </c>
    </row>
    <row r="208" spans="1:77">
      <c r="A208" s="2">
        <f t="shared" si="202"/>
        <v>2162</v>
      </c>
      <c r="B208" s="5">
        <f t="shared" si="203"/>
        <v>1165.3684029552805</v>
      </c>
      <c r="C208" s="5">
        <f t="shared" si="204"/>
        <v>2963.9831483171761</v>
      </c>
      <c r="D208" s="5">
        <f t="shared" si="205"/>
        <v>4369.3942822743611</v>
      </c>
      <c r="E208" s="15">
        <f t="shared" si="206"/>
        <v>1.6889468233398184E-6</v>
      </c>
      <c r="F208" s="15">
        <f t="shared" si="207"/>
        <v>3.327338495120484E-6</v>
      </c>
      <c r="G208" s="15">
        <f t="shared" si="208"/>
        <v>6.7926431772432816E-6</v>
      </c>
      <c r="H208" s="5">
        <f t="shared" si="209"/>
        <v>144408.64614445803</v>
      </c>
      <c r="I208" s="5">
        <f t="shared" si="210"/>
        <v>68460.60809973476</v>
      </c>
      <c r="J208" s="5">
        <f t="shared" si="211"/>
        <v>27204.879501026135</v>
      </c>
      <c r="K208" s="5">
        <f t="shared" si="212"/>
        <v>123916.73377984963</v>
      </c>
      <c r="L208" s="5">
        <f t="shared" si="213"/>
        <v>23097.502473522425</v>
      </c>
      <c r="M208" s="5">
        <f t="shared" si="214"/>
        <v>6226.2358907252074</v>
      </c>
      <c r="N208" s="15">
        <f t="shared" si="215"/>
        <v>-5.2417065730607781E-3</v>
      </c>
      <c r="O208" s="15">
        <f t="shared" si="216"/>
        <v>-3.5177787387308257E-4</v>
      </c>
      <c r="P208" s="15">
        <f t="shared" si="217"/>
        <v>1.1188752533695112E-3</v>
      </c>
      <c r="Q208" s="5">
        <f t="shared" si="218"/>
        <v>3938.526768409135</v>
      </c>
      <c r="R208" s="5">
        <f t="shared" si="219"/>
        <v>6369.9684164009786</v>
      </c>
      <c r="S208" s="5">
        <f t="shared" si="220"/>
        <v>4036.8757761551806</v>
      </c>
      <c r="T208" s="5">
        <f t="shared" si="221"/>
        <v>27.273483088188925</v>
      </c>
      <c r="U208" s="5">
        <f t="shared" si="222"/>
        <v>93.04574693699891</v>
      </c>
      <c r="V208" s="5">
        <f t="shared" si="223"/>
        <v>148.38793077554027</v>
      </c>
      <c r="W208" s="15">
        <f t="shared" si="224"/>
        <v>-1.0734613539272964E-2</v>
      </c>
      <c r="X208" s="15">
        <f t="shared" si="225"/>
        <v>-1.217998157191269E-2</v>
      </c>
      <c r="Y208" s="15">
        <f t="shared" si="226"/>
        <v>-9.7425357312937999E-3</v>
      </c>
      <c r="Z208" s="5">
        <f t="shared" si="239"/>
        <v>4999.2471412720279</v>
      </c>
      <c r="AA208" s="5">
        <f t="shared" si="240"/>
        <v>19404.433672156738</v>
      </c>
      <c r="AB208" s="5">
        <f t="shared" si="241"/>
        <v>42053.096882817445</v>
      </c>
      <c r="AC208" s="16">
        <f t="shared" si="227"/>
        <v>1.2491135551585688</v>
      </c>
      <c r="AD208" s="16">
        <f t="shared" si="228"/>
        <v>3.0080853816024562</v>
      </c>
      <c r="AE208" s="16">
        <f t="shared" si="229"/>
        <v>10.32736015244056</v>
      </c>
      <c r="AF208" s="15">
        <f t="shared" si="230"/>
        <v>-4.0504037456468023E-3</v>
      </c>
      <c r="AG208" s="15">
        <f t="shared" si="231"/>
        <v>2.9673830763510267E-4</v>
      </c>
      <c r="AH208" s="15">
        <f t="shared" si="232"/>
        <v>9.7937136394747881E-3</v>
      </c>
      <c r="AI208" s="1">
        <f t="shared" si="196"/>
        <v>301391.9790821292</v>
      </c>
      <c r="AJ208" s="1">
        <f t="shared" si="197"/>
        <v>136238.49266229689</v>
      </c>
      <c r="AK208" s="1">
        <f t="shared" si="198"/>
        <v>53459.353849607724</v>
      </c>
      <c r="AL208" s="14">
        <f t="shared" si="233"/>
        <v>74.708625721436363</v>
      </c>
      <c r="AM208" s="14">
        <f t="shared" si="234"/>
        <v>17.341020955154125</v>
      </c>
      <c r="AN208" s="14">
        <f t="shared" si="235"/>
        <v>5.5633113400316301</v>
      </c>
      <c r="AO208" s="11">
        <f t="shared" si="236"/>
        <v>4.4757090667992003E-3</v>
      </c>
      <c r="AP208" s="11">
        <f t="shared" si="237"/>
        <v>5.6382129714171126E-3</v>
      </c>
      <c r="AQ208" s="11">
        <f t="shared" si="238"/>
        <v>5.1145705625711005E-3</v>
      </c>
      <c r="AR208" s="1">
        <f t="shared" si="242"/>
        <v>144408.64614445803</v>
      </c>
      <c r="AS208" s="1">
        <f t="shared" si="243"/>
        <v>68460.60809973476</v>
      </c>
      <c r="AT208" s="1">
        <f t="shared" si="244"/>
        <v>27204.879501026135</v>
      </c>
      <c r="AU208" s="1">
        <f t="shared" si="199"/>
        <v>28881.729228891607</v>
      </c>
      <c r="AV208" s="1">
        <f t="shared" si="200"/>
        <v>13692.121619946953</v>
      </c>
      <c r="AW208" s="1">
        <f t="shared" si="201"/>
        <v>5440.9759002052269</v>
      </c>
      <c r="AX208" s="2">
        <v>0</v>
      </c>
      <c r="AY208" s="2">
        <v>0</v>
      </c>
      <c r="AZ208" s="2">
        <v>0</v>
      </c>
      <c r="BA208" s="2">
        <f t="shared" si="247"/>
        <v>0</v>
      </c>
      <c r="BB208" s="2">
        <f t="shared" si="253"/>
        <v>0</v>
      </c>
      <c r="BC208" s="2">
        <f t="shared" si="248"/>
        <v>0</v>
      </c>
      <c r="BD208" s="2">
        <f t="shared" si="249"/>
        <v>0</v>
      </c>
      <c r="BE208" s="2">
        <f t="shared" si="250"/>
        <v>0</v>
      </c>
      <c r="BF208" s="2">
        <f t="shared" si="251"/>
        <v>0</v>
      </c>
      <c r="BG208" s="2">
        <f t="shared" si="252"/>
        <v>0</v>
      </c>
      <c r="BH208" s="2">
        <f t="shared" si="254"/>
        <v>0</v>
      </c>
      <c r="BI208" s="2">
        <f t="shared" si="255"/>
        <v>0</v>
      </c>
      <c r="BJ208" s="2">
        <f t="shared" si="256"/>
        <v>0</v>
      </c>
      <c r="BK208" s="11">
        <f t="shared" si="257"/>
        <v>2.6864411366839785E-2</v>
      </c>
      <c r="BL208" s="17">
        <f t="shared" si="245"/>
        <v>3.5908212964134612E-3</v>
      </c>
      <c r="BM208" s="17">
        <f t="shared" si="246"/>
        <v>7.6766729147480348E-4</v>
      </c>
      <c r="BN208" s="12">
        <f>(BN$3*temperature!$I318+BN$4*temperature!$I318^2+BN$5*temperature!$I318^6)</f>
        <v>-45.881909160633811</v>
      </c>
      <c r="BO208" s="12">
        <f>(BO$3*temperature!$I318+BO$4*temperature!$I318^2+BO$5*temperature!$I318^6)</f>
        <v>-38.431629341674849</v>
      </c>
      <c r="BP208" s="12">
        <f>(BP$3*temperature!$I318+BP$4*temperature!$I318^2+BP$5*temperature!$I318^6)</f>
        <v>-32.471957380138065</v>
      </c>
      <c r="BQ208" s="12">
        <f>(BQ$3*temperature!$M318+BQ$4*temperature!$M318^2)</f>
        <v>-45.881932613105242</v>
      </c>
      <c r="BR208" s="12">
        <f>(BR$3*temperature!$M318+BR$4*temperature!$M318^2)</f>
        <v>-38.431647507736486</v>
      </c>
      <c r="BS208" s="12">
        <f>(BS$3*temperature!$M318+BS$4*temperature!$M318^2)</f>
        <v>-32.471971569193627</v>
      </c>
      <c r="BT208" s="18">
        <f>BQ208-BN208</f>
        <v>-2.3452471431539834E-5</v>
      </c>
      <c r="BU208" s="18">
        <f>BR208-BO208</f>
        <v>-1.8166061636293307E-5</v>
      </c>
      <c r="BV208" s="18">
        <f>BS208-BP208</f>
        <v>-1.4189055562496833E-5</v>
      </c>
      <c r="BW208" s="18">
        <f>SUMPRODUCT(BT208:BV208,AR208:AT208)/100</f>
        <v>-5.0164108213792406E-2</v>
      </c>
      <c r="BX208" s="18">
        <f>BW208*BL208</f>
        <v>-1.8013034808967519E-4</v>
      </c>
      <c r="BY208" s="18">
        <f>BW208*BM208</f>
        <v>-3.8509345081730958E-5</v>
      </c>
    </row>
    <row r="209" spans="1:77">
      <c r="A209" s="2">
        <f t="shared" si="202"/>
        <v>2163</v>
      </c>
      <c r="B209" s="5">
        <f t="shared" si="203"/>
        <v>1165.3702727882796</v>
      </c>
      <c r="C209" s="5">
        <f t="shared" si="204"/>
        <v>2963.9925173836427</v>
      </c>
      <c r="D209" s="5">
        <f t="shared" si="205"/>
        <v>4369.4224780238083</v>
      </c>
      <c r="E209" s="15">
        <f t="shared" si="206"/>
        <v>1.6044994821728274E-6</v>
      </c>
      <c r="F209" s="15">
        <f t="shared" si="207"/>
        <v>3.1609715703644595E-6</v>
      </c>
      <c r="G209" s="15">
        <f t="shared" si="208"/>
        <v>6.4530110183811172E-6</v>
      </c>
      <c r="H209" s="5">
        <f t="shared" si="209"/>
        <v>143637.4337960124</v>
      </c>
      <c r="I209" s="5">
        <f t="shared" si="210"/>
        <v>68431.318197656889</v>
      </c>
      <c r="J209" s="5">
        <f t="shared" si="211"/>
        <v>27233.863014793569</v>
      </c>
      <c r="K209" s="5">
        <f t="shared" si="212"/>
        <v>123254.76043965292</v>
      </c>
      <c r="L209" s="5">
        <f t="shared" si="213"/>
        <v>23087.547554965542</v>
      </c>
      <c r="M209" s="5">
        <f t="shared" si="214"/>
        <v>6232.8289726542616</v>
      </c>
      <c r="N209" s="15">
        <f t="shared" si="215"/>
        <v>-5.3420818964835526E-3</v>
      </c>
      <c r="O209" s="15">
        <f t="shared" si="216"/>
        <v>-4.3099545365543612E-4</v>
      </c>
      <c r="P209" s="15">
        <f t="shared" si="217"/>
        <v>1.0589193928349783E-3</v>
      </c>
      <c r="Q209" s="5">
        <f t="shared" si="218"/>
        <v>3875.4403467646985</v>
      </c>
      <c r="R209" s="5">
        <f t="shared" si="219"/>
        <v>6289.690211772725</v>
      </c>
      <c r="S209" s="5">
        <f t="shared" si="220"/>
        <v>4001.8052725646653</v>
      </c>
      <c r="T209" s="5">
        <f t="shared" si="221"/>
        <v>26.98071278736732</v>
      </c>
      <c r="U209" s="5">
        <f t="shared" si="222"/>
        <v>91.91245145396141</v>
      </c>
      <c r="V209" s="5">
        <f t="shared" si="223"/>
        <v>146.94225605786681</v>
      </c>
      <c r="W209" s="15">
        <f t="shared" si="224"/>
        <v>-1.0734613539272964E-2</v>
      </c>
      <c r="X209" s="15">
        <f t="shared" si="225"/>
        <v>-1.217998157191269E-2</v>
      </c>
      <c r="Y209" s="15">
        <f t="shared" si="226"/>
        <v>-9.7425357312937999E-3</v>
      </c>
      <c r="Z209" s="5">
        <f t="shared" si="239"/>
        <v>4899.7405354267312</v>
      </c>
      <c r="AA209" s="5">
        <f t="shared" si="240"/>
        <v>19167.094798686496</v>
      </c>
      <c r="AB209" s="5">
        <f t="shared" si="241"/>
        <v>42098.572597253733</v>
      </c>
      <c r="AC209" s="16">
        <f t="shared" si="227"/>
        <v>1.2440541409360164</v>
      </c>
      <c r="AD209" s="16">
        <f t="shared" si="228"/>
        <v>3.0089779957678147</v>
      </c>
      <c r="AE209" s="16">
        <f t="shared" si="229"/>
        <v>10.428503360425285</v>
      </c>
      <c r="AF209" s="15">
        <f t="shared" si="230"/>
        <v>-4.0504037456468023E-3</v>
      </c>
      <c r="AG209" s="15">
        <f t="shared" si="231"/>
        <v>2.9673830763510267E-4</v>
      </c>
      <c r="AH209" s="15">
        <f t="shared" si="232"/>
        <v>9.7937136394747881E-3</v>
      </c>
      <c r="AI209" s="1">
        <f t="shared" si="196"/>
        <v>300134.51040280791</v>
      </c>
      <c r="AJ209" s="1">
        <f t="shared" si="197"/>
        <v>136306.76501601416</v>
      </c>
      <c r="AK209" s="1">
        <f t="shared" si="198"/>
        <v>53554.394364852182</v>
      </c>
      <c r="AL209" s="14">
        <f t="shared" si="233"/>
        <v>75.039656054210809</v>
      </c>
      <c r="AM209" s="14">
        <f t="shared" si="234"/>
        <v>17.437815600748223</v>
      </c>
      <c r="AN209" s="14">
        <f t="shared" si="235"/>
        <v>5.5914807489576726</v>
      </c>
      <c r="AO209" s="11">
        <f t="shared" si="236"/>
        <v>4.4309519761312087E-3</v>
      </c>
      <c r="AP209" s="11">
        <f t="shared" si="237"/>
        <v>5.5818308417029412E-3</v>
      </c>
      <c r="AQ209" s="11">
        <f t="shared" si="238"/>
        <v>5.0634248569453892E-3</v>
      </c>
      <c r="AR209" s="1">
        <f t="shared" si="242"/>
        <v>143637.4337960124</v>
      </c>
      <c r="AS209" s="1">
        <f t="shared" si="243"/>
        <v>68431.318197656889</v>
      </c>
      <c r="AT209" s="1">
        <f t="shared" si="244"/>
        <v>27233.863014793569</v>
      </c>
      <c r="AU209" s="1">
        <f t="shared" si="199"/>
        <v>28727.486759202482</v>
      </c>
      <c r="AV209" s="1">
        <f t="shared" si="200"/>
        <v>13686.263639531378</v>
      </c>
      <c r="AW209" s="1">
        <f t="shared" si="201"/>
        <v>5446.7726029587138</v>
      </c>
      <c r="AX209" s="2">
        <v>0</v>
      </c>
      <c r="AY209" s="2">
        <v>0</v>
      </c>
      <c r="AZ209" s="2">
        <v>0</v>
      </c>
      <c r="BA209" s="2">
        <f t="shared" si="247"/>
        <v>0</v>
      </c>
      <c r="BB209" s="2">
        <f t="shared" si="253"/>
        <v>0</v>
      </c>
      <c r="BC209" s="2">
        <f t="shared" si="248"/>
        <v>0</v>
      </c>
      <c r="BD209" s="2">
        <f t="shared" si="249"/>
        <v>0</v>
      </c>
      <c r="BE209" s="2">
        <f t="shared" si="250"/>
        <v>0</v>
      </c>
      <c r="BF209" s="2">
        <f t="shared" si="251"/>
        <v>0</v>
      </c>
      <c r="BG209" s="2">
        <f t="shared" si="252"/>
        <v>0</v>
      </c>
      <c r="BH209" s="2">
        <f t="shared" si="254"/>
        <v>0</v>
      </c>
      <c r="BI209" s="2">
        <f t="shared" si="255"/>
        <v>0</v>
      </c>
      <c r="BJ209" s="2">
        <f t="shared" si="256"/>
        <v>0</v>
      </c>
      <c r="BK209" s="11">
        <f t="shared" si="257"/>
        <v>2.6781706146893763E-2</v>
      </c>
      <c r="BL209" s="17">
        <f t="shared" si="245"/>
        <v>3.4968796821323151E-3</v>
      </c>
      <c r="BM209" s="17">
        <f t="shared" si="246"/>
        <v>7.3111170616647946E-4</v>
      </c>
      <c r="BN209" s="12">
        <f>(BN$3*temperature!$I319+BN$4*temperature!$I319^2+BN$5*temperature!$I319^6)</f>
        <v>-46.365394627288303</v>
      </c>
      <c r="BO209" s="12">
        <f>(BO$3*temperature!$I319+BO$4*temperature!$I319^2+BO$5*temperature!$I319^6)</f>
        <v>-38.806090560859012</v>
      </c>
      <c r="BP209" s="12">
        <f>(BP$3*temperature!$I319+BP$4*temperature!$I319^2+BP$5*temperature!$I319^6)</f>
        <v>-32.764403989751273</v>
      </c>
      <c r="BQ209" s="12">
        <f>(BQ$3*temperature!$M319+BQ$4*temperature!$M319^2)</f>
        <v>-46.365418057158507</v>
      </c>
      <c r="BR209" s="12">
        <f>(BR$3*temperature!$M319+BR$4*temperature!$M319^2)</f>
        <v>-38.806108705349899</v>
      </c>
      <c r="BS209" s="12">
        <f>(BS$3*temperature!$M319+BS$4*temperature!$M319^2)</f>
        <v>-32.764418158509883</v>
      </c>
      <c r="BT209" s="18">
        <f>BQ209-BN209</f>
        <v>-2.3429870203983683E-5</v>
      </c>
      <c r="BU209" s="18">
        <f>BR209-BO209</f>
        <v>-1.8144490887550546E-5</v>
      </c>
      <c r="BV209" s="18">
        <f>BS209-BP209</f>
        <v>-1.4168758610821897E-5</v>
      </c>
      <c r="BW209" s="18">
        <f>SUMPRODUCT(BT209:BV209,AR209:AT209)/100</f>
        <v>-4.9929278908311267E-2</v>
      </c>
      <c r="BX209" s="18">
        <f>BW209*BL209</f>
        <v>-1.745966809579912E-4</v>
      </c>
      <c r="BY209" s="18">
        <f>BW209*BM209</f>
        <v>-3.6503880290317466E-5</v>
      </c>
    </row>
    <row r="210" spans="1:77">
      <c r="A210" s="2">
        <f t="shared" si="202"/>
        <v>2164</v>
      </c>
      <c r="B210" s="5">
        <f t="shared" si="203"/>
        <v>1165.3720491324791</v>
      </c>
      <c r="C210" s="5">
        <f t="shared" si="204"/>
        <v>2964.0014180249209</v>
      </c>
      <c r="D210" s="5">
        <f t="shared" si="205"/>
        <v>4369.449264158633</v>
      </c>
      <c r="E210" s="15">
        <f t="shared" si="206"/>
        <v>1.5242745080641861E-6</v>
      </c>
      <c r="F210" s="15">
        <f t="shared" si="207"/>
        <v>3.0029229918462365E-6</v>
      </c>
      <c r="G210" s="15">
        <f t="shared" si="208"/>
        <v>6.1303604674620612E-6</v>
      </c>
      <c r="H210" s="5">
        <f t="shared" si="209"/>
        <v>142856.09030612535</v>
      </c>
      <c r="I210" s="5">
        <f t="shared" si="210"/>
        <v>68396.710143845659</v>
      </c>
      <c r="J210" s="5">
        <f t="shared" si="211"/>
        <v>27261.26915297284</v>
      </c>
      <c r="K210" s="5">
        <f t="shared" si="212"/>
        <v>122584.10557595715</v>
      </c>
      <c r="L210" s="5">
        <f t="shared" si="213"/>
        <v>23075.802099117143</v>
      </c>
      <c r="M210" s="5">
        <f t="shared" si="214"/>
        <v>6239.0629813668711</v>
      </c>
      <c r="N210" s="15">
        <f t="shared" si="215"/>
        <v>-5.4412086097407331E-3</v>
      </c>
      <c r="O210" s="15">
        <f t="shared" si="216"/>
        <v>-5.0873553461816545E-4</v>
      </c>
      <c r="P210" s="15">
        <f t="shared" si="217"/>
        <v>1.0001892784095023E-3</v>
      </c>
      <c r="Q210" s="5">
        <f t="shared" si="218"/>
        <v>3812.9840866397358</v>
      </c>
      <c r="R210" s="5">
        <f t="shared" si="219"/>
        <v>6209.9397332726157</v>
      </c>
      <c r="S210" s="5">
        <f t="shared" si="220"/>
        <v>3966.8054271226283</v>
      </c>
      <c r="T210" s="5">
        <f t="shared" si="221"/>
        <v>26.691085262580813</v>
      </c>
      <c r="U210" s="5">
        <f t="shared" si="222"/>
        <v>90.792959489022834</v>
      </c>
      <c r="V210" s="5">
        <f t="shared" si="223"/>
        <v>145.51066587778612</v>
      </c>
      <c r="W210" s="15">
        <f t="shared" si="224"/>
        <v>-1.0734613539272964E-2</v>
      </c>
      <c r="X210" s="15">
        <f t="shared" si="225"/>
        <v>-1.217998157191269E-2</v>
      </c>
      <c r="Y210" s="15">
        <f t="shared" si="226"/>
        <v>-9.7425357312937999E-3</v>
      </c>
      <c r="Z210" s="5">
        <f t="shared" si="239"/>
        <v>4801.729571455422</v>
      </c>
      <c r="AA210" s="5">
        <f t="shared" si="240"/>
        <v>18931.155379967044</v>
      </c>
      <c r="AB210" s="5">
        <f t="shared" si="241"/>
        <v>42141.559214412475</v>
      </c>
      <c r="AC210" s="16">
        <f t="shared" si="227"/>
        <v>1.2390152193837818</v>
      </c>
      <c r="AD210" s="16">
        <f t="shared" si="228"/>
        <v>3.0098708748059901</v>
      </c>
      <c r="AE210" s="16">
        <f t="shared" si="229"/>
        <v>10.530637136025591</v>
      </c>
      <c r="AF210" s="15">
        <f t="shared" si="230"/>
        <v>-4.0504037456468023E-3</v>
      </c>
      <c r="AG210" s="15">
        <f t="shared" si="231"/>
        <v>2.9673830763510267E-4</v>
      </c>
      <c r="AH210" s="15">
        <f t="shared" si="232"/>
        <v>9.7937136394747881E-3</v>
      </c>
      <c r="AI210" s="1">
        <f t="shared" si="196"/>
        <v>298848.5461217296</v>
      </c>
      <c r="AJ210" s="1">
        <f t="shared" si="197"/>
        <v>136362.35215394414</v>
      </c>
      <c r="AK210" s="1">
        <f t="shared" si="198"/>
        <v>53645.727531325676</v>
      </c>
      <c r="AL210" s="14">
        <f t="shared" si="233"/>
        <v>75.368828195369602</v>
      </c>
      <c r="AM210" s="14">
        <f t="shared" si="234"/>
        <v>17.534177188311087</v>
      </c>
      <c r="AN210" s="14">
        <f t="shared" si="235"/>
        <v>5.6195096711429624</v>
      </c>
      <c r="AO210" s="11">
        <f t="shared" si="236"/>
        <v>4.3866424563698964E-3</v>
      </c>
      <c r="AP210" s="11">
        <f t="shared" si="237"/>
        <v>5.5260125332859114E-3</v>
      </c>
      <c r="AQ210" s="11">
        <f t="shared" si="238"/>
        <v>5.0127906083759352E-3</v>
      </c>
      <c r="AR210" s="1">
        <f t="shared" si="242"/>
        <v>142856.09030612535</v>
      </c>
      <c r="AS210" s="1">
        <f t="shared" si="243"/>
        <v>68396.710143845659</v>
      </c>
      <c r="AT210" s="1">
        <f t="shared" si="244"/>
        <v>27261.26915297284</v>
      </c>
      <c r="AU210" s="1">
        <f t="shared" si="199"/>
        <v>28571.21806122507</v>
      </c>
      <c r="AV210" s="1">
        <f t="shared" si="200"/>
        <v>13679.342028769133</v>
      </c>
      <c r="AW210" s="1">
        <f t="shared" si="201"/>
        <v>5452.2538305945682</v>
      </c>
      <c r="AX210" s="2">
        <v>0</v>
      </c>
      <c r="AY210" s="2">
        <v>0</v>
      </c>
      <c r="AZ210" s="2">
        <v>0</v>
      </c>
      <c r="BA210" s="2">
        <f t="shared" si="247"/>
        <v>0</v>
      </c>
      <c r="BB210" s="2">
        <f t="shared" si="253"/>
        <v>0</v>
      </c>
      <c r="BC210" s="2">
        <f t="shared" si="248"/>
        <v>0</v>
      </c>
      <c r="BD210" s="2">
        <f t="shared" si="249"/>
        <v>0</v>
      </c>
      <c r="BE210" s="2">
        <f t="shared" si="250"/>
        <v>0</v>
      </c>
      <c r="BF210" s="2">
        <f t="shared" si="251"/>
        <v>0</v>
      </c>
      <c r="BG210" s="2">
        <f t="shared" si="252"/>
        <v>0</v>
      </c>
      <c r="BH210" s="2">
        <f t="shared" si="254"/>
        <v>0</v>
      </c>
      <c r="BI210" s="2">
        <f t="shared" si="255"/>
        <v>0</v>
      </c>
      <c r="BJ210" s="2">
        <f t="shared" si="256"/>
        <v>0</v>
      </c>
      <c r="BK210" s="11">
        <f t="shared" si="257"/>
        <v>2.6700425592083382E-2</v>
      </c>
      <c r="BL210" s="17">
        <f t="shared" si="245"/>
        <v>3.4056700282036807E-3</v>
      </c>
      <c r="BM210" s="17">
        <f t="shared" si="246"/>
        <v>6.9629686301569472E-4</v>
      </c>
      <c r="BN210" s="12">
        <f>(BN$3*temperature!$I320+BN$4*temperature!$I320^2+BN$5*temperature!$I320^6)</f>
        <v>-46.846287011234708</v>
      </c>
      <c r="BO210" s="12">
        <f>(BO$3*temperature!$I320+BO$4*temperature!$I320^2+BO$5*temperature!$I320^6)</f>
        <v>-39.178460836113004</v>
      </c>
      <c r="BP210" s="12">
        <f>(BP$3*temperature!$I320+BP$4*temperature!$I320^2+BP$5*temperature!$I320^6)</f>
        <v>-33.055147522613247</v>
      </c>
      <c r="BQ210" s="12">
        <f>(BQ$3*temperature!$M320+BQ$4*temperature!$M320^2)</f>
        <v>-46.846310418035991</v>
      </c>
      <c r="BR210" s="12">
        <f>(BR$3*temperature!$M320+BR$4*temperature!$M320^2)</f>
        <v>-39.178478958758518</v>
      </c>
      <c r="BS210" s="12">
        <f>(BS$3*temperature!$M320+BS$4*temperature!$M320^2)</f>
        <v>-33.05516167093478</v>
      </c>
      <c r="BT210" s="18">
        <f>BQ210-BN210</f>
        <v>-2.3406801282987999E-5</v>
      </c>
      <c r="BU210" s="18">
        <f>BR210-BO210</f>
        <v>-1.8122645514040414E-5</v>
      </c>
      <c r="BV210" s="18">
        <f>BS210-BP210</f>
        <v>-1.4148321533014041E-5</v>
      </c>
      <c r="BW210" s="18">
        <f>SUMPRODUCT(BT210:BV210,AR210:AT210)/100</f>
        <v>-4.969034651497848E-2</v>
      </c>
      <c r="BX210" s="18">
        <f>BW210*BL210</f>
        <v>-1.6922892381711742E-4</v>
      </c>
      <c r="BY210" s="18">
        <f>BW210*BM210</f>
        <v>-3.4599232400542372E-5</v>
      </c>
    </row>
    <row r="211" spans="1:77">
      <c r="A211" s="2">
        <f t="shared" si="202"/>
        <v>2165</v>
      </c>
      <c r="B211" s="5">
        <f t="shared" si="203"/>
        <v>1165.3737366620405</v>
      </c>
      <c r="C211" s="5">
        <f t="shared" si="204"/>
        <v>2964.0098736595269</v>
      </c>
      <c r="D211" s="5">
        <f t="shared" si="205"/>
        <v>4369.474711142715</v>
      </c>
      <c r="E211" s="15">
        <f t="shared" si="206"/>
        <v>1.4480607826609766E-6</v>
      </c>
      <c r="F211" s="15">
        <f t="shared" si="207"/>
        <v>2.8527768422539245E-6</v>
      </c>
      <c r="G211" s="15">
        <f t="shared" si="208"/>
        <v>5.8238424440889582E-6</v>
      </c>
      <c r="H211" s="5">
        <f t="shared" si="209"/>
        <v>142065.00047668858</v>
      </c>
      <c r="I211" s="5">
        <f t="shared" si="210"/>
        <v>68356.891704596594</v>
      </c>
      <c r="J211" s="5">
        <f t="shared" si="211"/>
        <v>27287.126293283163</v>
      </c>
      <c r="K211" s="5">
        <f t="shared" si="212"/>
        <v>121905.09877423775</v>
      </c>
      <c r="L211" s="5">
        <f t="shared" si="213"/>
        <v>23062.302292603188</v>
      </c>
      <c r="M211" s="5">
        <f t="shared" si="214"/>
        <v>6244.9443233296506</v>
      </c>
      <c r="N211" s="15">
        <f t="shared" si="215"/>
        <v>-5.5391096466308465E-3</v>
      </c>
      <c r="O211" s="15">
        <f t="shared" si="216"/>
        <v>-5.8502003336524666E-4</v>
      </c>
      <c r="P211" s="15">
        <f t="shared" si="217"/>
        <v>9.4266430397382805E-4</v>
      </c>
      <c r="Q211" s="5">
        <f t="shared" si="218"/>
        <v>3751.1647918100207</v>
      </c>
      <c r="R211" s="5">
        <f t="shared" si="219"/>
        <v>6130.7315812997977</v>
      </c>
      <c r="S211" s="5">
        <f t="shared" si="220"/>
        <v>3931.8845170236641</v>
      </c>
      <c r="T211" s="5">
        <f t="shared" si="221"/>
        <v>26.404566777343224</v>
      </c>
      <c r="U211" s="5">
        <f t="shared" si="222"/>
        <v>89.687102915587118</v>
      </c>
      <c r="V211" s="5">
        <f t="shared" si="223"/>
        <v>144.09302301618743</v>
      </c>
      <c r="W211" s="15">
        <f t="shared" si="224"/>
        <v>-1.0734613539272964E-2</v>
      </c>
      <c r="X211" s="15">
        <f t="shared" si="225"/>
        <v>-1.217998157191269E-2</v>
      </c>
      <c r="Y211" s="15">
        <f t="shared" si="226"/>
        <v>-9.7425357312937999E-3</v>
      </c>
      <c r="Z211" s="5">
        <f t="shared" si="239"/>
        <v>4705.2098086567557</v>
      </c>
      <c r="AA211" s="5">
        <f t="shared" si="240"/>
        <v>18696.663107826214</v>
      </c>
      <c r="AB211" s="5">
        <f t="shared" si="241"/>
        <v>42182.101229893218</v>
      </c>
      <c r="AC211" s="16">
        <f t="shared" si="227"/>
        <v>1.2339967074982763</v>
      </c>
      <c r="AD211" s="16">
        <f t="shared" si="228"/>
        <v>3.0107640187955802</v>
      </c>
      <c r="AE211" s="16">
        <f t="shared" si="229"/>
        <v>10.633771180577044</v>
      </c>
      <c r="AF211" s="15">
        <f t="shared" si="230"/>
        <v>-4.0504037456468023E-3</v>
      </c>
      <c r="AG211" s="15">
        <f t="shared" si="231"/>
        <v>2.9673830763510267E-4</v>
      </c>
      <c r="AH211" s="15">
        <f t="shared" si="232"/>
        <v>9.7937136394747881E-3</v>
      </c>
      <c r="AI211" s="1">
        <f t="shared" si="196"/>
        <v>297534.90957078175</v>
      </c>
      <c r="AJ211" s="1">
        <f t="shared" si="197"/>
        <v>136405.45896731887</v>
      </c>
      <c r="AK211" s="1">
        <f t="shared" si="198"/>
        <v>53733.408608787679</v>
      </c>
      <c r="AL211" s="14">
        <f t="shared" si="233"/>
        <v>75.696138136001778</v>
      </c>
      <c r="AM211" s="14">
        <f t="shared" si="234"/>
        <v>17.630102330385519</v>
      </c>
      <c r="AN211" s="14">
        <f t="shared" si="235"/>
        <v>5.6473974021931133</v>
      </c>
      <c r="AO211" s="11">
        <f t="shared" si="236"/>
        <v>4.342776031806197E-3</v>
      </c>
      <c r="AP211" s="11">
        <f t="shared" si="237"/>
        <v>5.4707524079530521E-3</v>
      </c>
      <c r="AQ211" s="11">
        <f t="shared" si="238"/>
        <v>4.9626627022921754E-3</v>
      </c>
      <c r="AR211" s="1">
        <f t="shared" si="242"/>
        <v>142065.00047668858</v>
      </c>
      <c r="AS211" s="1">
        <f t="shared" si="243"/>
        <v>68356.891704596594</v>
      </c>
      <c r="AT211" s="1">
        <f t="shared" si="244"/>
        <v>27287.126293283163</v>
      </c>
      <c r="AU211" s="1">
        <f t="shared" si="199"/>
        <v>28413.000095337717</v>
      </c>
      <c r="AV211" s="1">
        <f t="shared" si="200"/>
        <v>13671.37834091932</v>
      </c>
      <c r="AW211" s="1">
        <f t="shared" si="201"/>
        <v>5457.4252586566326</v>
      </c>
      <c r="AX211" s="2">
        <v>0</v>
      </c>
      <c r="AY211" s="2">
        <v>0</v>
      </c>
      <c r="AZ211" s="2">
        <v>0</v>
      </c>
      <c r="BA211" s="2">
        <f t="shared" si="247"/>
        <v>0</v>
      </c>
      <c r="BB211" s="2">
        <f t="shared" si="253"/>
        <v>0</v>
      </c>
      <c r="BC211" s="2">
        <f t="shared" si="248"/>
        <v>0</v>
      </c>
      <c r="BD211" s="2">
        <f t="shared" si="249"/>
        <v>0</v>
      </c>
      <c r="BE211" s="2">
        <f t="shared" si="250"/>
        <v>0</v>
      </c>
      <c r="BF211" s="2">
        <f t="shared" si="251"/>
        <v>0</v>
      </c>
      <c r="BG211" s="2">
        <f t="shared" si="252"/>
        <v>0</v>
      </c>
      <c r="BH211" s="2">
        <f t="shared" si="254"/>
        <v>0</v>
      </c>
      <c r="BI211" s="2">
        <f t="shared" si="255"/>
        <v>0</v>
      </c>
      <c r="BJ211" s="2">
        <f t="shared" si="256"/>
        <v>0</v>
      </c>
      <c r="BK211" s="11">
        <f t="shared" si="257"/>
        <v>2.6620549180980974E-2</v>
      </c>
      <c r="BL211" s="17">
        <f t="shared" si="245"/>
        <v>3.3171019932515173E-3</v>
      </c>
      <c r="BM211" s="17">
        <f t="shared" si="246"/>
        <v>6.6313986953875684E-4</v>
      </c>
      <c r="BN211" s="12">
        <f>(BN$3*temperature!$I321+BN$4*temperature!$I321^2+BN$5*temperature!$I321^6)</f>
        <v>-47.324552509152845</v>
      </c>
      <c r="BO211" s="12">
        <f>(BO$3*temperature!$I321+BO$4*temperature!$I321^2+BO$5*temperature!$I321^6)</f>
        <v>-39.5487164957418</v>
      </c>
      <c r="BP211" s="12">
        <f>(BP$3*temperature!$I321+BP$4*temperature!$I321^2+BP$5*temperature!$I321^6)</f>
        <v>-33.344171620961816</v>
      </c>
      <c r="BQ211" s="12">
        <f>(BQ$3*temperature!$M321+BQ$4*temperature!$M321^2)</f>
        <v>-47.324575892444535</v>
      </c>
      <c r="BR211" s="12">
        <f>(BR$3*temperature!$M321+BR$4*temperature!$M321^2)</f>
        <v>-39.548734596286224</v>
      </c>
      <c r="BS211" s="12">
        <f>(BS$3*temperature!$M321+BS$4*temperature!$M321^2)</f>
        <v>-33.344185748719205</v>
      </c>
      <c r="BT211" s="18">
        <f>BQ211-BN211</f>
        <v>-2.3383291690493024E-5</v>
      </c>
      <c r="BU211" s="18">
        <f>BR211-BO211</f>
        <v>-1.8100544423305109E-5</v>
      </c>
      <c r="BV211" s="18">
        <f>BS211-BP211</f>
        <v>-1.412775738884875E-5</v>
      </c>
      <c r="BW211" s="18">
        <f>SUMPRODUCT(BT211:BV211,AR211:AT211)/100</f>
        <v>-4.9447502002049275E-2</v>
      </c>
      <c r="BX211" s="18">
        <f>BW211*BL211</f>
        <v>-1.6402240745230605E-4</v>
      </c>
      <c r="BY211" s="18">
        <f>BW211*BM211</f>
        <v>-3.2790610026656376E-5</v>
      </c>
    </row>
    <row r="212" spans="1:77">
      <c r="A212" s="2">
        <f t="shared" si="202"/>
        <v>2166</v>
      </c>
      <c r="B212" s="5">
        <f t="shared" si="203"/>
        <v>1165.3753398174454</v>
      </c>
      <c r="C212" s="5">
        <f t="shared" si="204"/>
        <v>2964.0179065353186</v>
      </c>
      <c r="D212" s="5">
        <f t="shared" si="205"/>
        <v>4369.4988859183823</v>
      </c>
      <c r="E212" s="15">
        <f t="shared" si="206"/>
        <v>1.3756577435279278E-6</v>
      </c>
      <c r="F212" s="15">
        <f t="shared" si="207"/>
        <v>2.7101380001412282E-6</v>
      </c>
      <c r="G212" s="15">
        <f t="shared" si="208"/>
        <v>5.53265032188451E-6</v>
      </c>
      <c r="H212" s="5">
        <f t="shared" si="209"/>
        <v>141264.54372441946</v>
      </c>
      <c r="I212" s="5">
        <f t="shared" si="210"/>
        <v>68311.970116254146</v>
      </c>
      <c r="J212" s="5">
        <f t="shared" si="211"/>
        <v>27311.462630268259</v>
      </c>
      <c r="K212" s="5">
        <f t="shared" si="212"/>
        <v>121218.0650283439</v>
      </c>
      <c r="L212" s="5">
        <f t="shared" si="213"/>
        <v>23047.084150751623</v>
      </c>
      <c r="M212" s="5">
        <f t="shared" si="214"/>
        <v>6250.4793669326982</v>
      </c>
      <c r="N212" s="15">
        <f t="shared" si="215"/>
        <v>-5.6358081228923274E-3</v>
      </c>
      <c r="O212" s="15">
        <f t="shared" si="216"/>
        <v>-6.5987088619712253E-4</v>
      </c>
      <c r="P212" s="15">
        <f t="shared" si="217"/>
        <v>8.8632393124310482E-4</v>
      </c>
      <c r="Q212" s="5">
        <f t="shared" si="218"/>
        <v>3689.9886573993194</v>
      </c>
      <c r="R212" s="5">
        <f t="shared" si="219"/>
        <v>6052.0795682712605</v>
      </c>
      <c r="S212" s="5">
        <f t="shared" si="220"/>
        <v>3897.0505238759251</v>
      </c>
      <c r="T212" s="5">
        <f t="shared" si="221"/>
        <v>26.121123957316517</v>
      </c>
      <c r="U212" s="5">
        <f t="shared" si="222"/>
        <v>88.594715654837032</v>
      </c>
      <c r="V212" s="5">
        <f t="shared" si="223"/>
        <v>142.68919159082208</v>
      </c>
      <c r="W212" s="15">
        <f t="shared" si="224"/>
        <v>-1.0734613539272964E-2</v>
      </c>
      <c r="X212" s="15">
        <f t="shared" si="225"/>
        <v>-1.217998157191269E-2</v>
      </c>
      <c r="Y212" s="15">
        <f t="shared" si="226"/>
        <v>-9.7425357312937999E-3</v>
      </c>
      <c r="Z212" s="5">
        <f t="shared" si="239"/>
        <v>4610.1759872090761</v>
      </c>
      <c r="AA212" s="5">
        <f t="shared" si="240"/>
        <v>18463.663304762802</v>
      </c>
      <c r="AB212" s="5">
        <f t="shared" si="241"/>
        <v>42220.242875542819</v>
      </c>
      <c r="AC212" s="16">
        <f t="shared" si="227"/>
        <v>1.2289985226121094</v>
      </c>
      <c r="AD212" s="16">
        <f t="shared" si="228"/>
        <v>3.0116574278152064</v>
      </c>
      <c r="AE212" s="16">
        <f t="shared" si="229"/>
        <v>10.737915290427315</v>
      </c>
      <c r="AF212" s="15">
        <f t="shared" si="230"/>
        <v>-4.0504037456468023E-3</v>
      </c>
      <c r="AG212" s="15">
        <f t="shared" si="231"/>
        <v>2.9673830763510267E-4</v>
      </c>
      <c r="AH212" s="15">
        <f t="shared" si="232"/>
        <v>9.7937136394747881E-3</v>
      </c>
      <c r="AI212" s="1">
        <f t="shared" si="196"/>
        <v>296194.41870904132</v>
      </c>
      <c r="AJ212" s="1">
        <f t="shared" si="197"/>
        <v>136436.2914115063</v>
      </c>
      <c r="AK212" s="1">
        <f t="shared" si="198"/>
        <v>53817.49300656555</v>
      </c>
      <c r="AL212" s="14">
        <f t="shared" si="233"/>
        <v>76.021582196655132</v>
      </c>
      <c r="AM212" s="14">
        <f t="shared" si="234"/>
        <v>17.725587755914173</v>
      </c>
      <c r="AN212" s="14">
        <f t="shared" si="235"/>
        <v>5.6751432693614694</v>
      </c>
      <c r="AO212" s="11">
        <f t="shared" si="236"/>
        <v>4.2993482714881346E-3</v>
      </c>
      <c r="AP212" s="11">
        <f t="shared" si="237"/>
        <v>5.4160448838735213E-3</v>
      </c>
      <c r="AQ212" s="11">
        <f t="shared" si="238"/>
        <v>4.9130360752692535E-3</v>
      </c>
      <c r="AR212" s="1">
        <f t="shared" si="242"/>
        <v>141264.54372441946</v>
      </c>
      <c r="AS212" s="1">
        <f t="shared" si="243"/>
        <v>68311.970116254146</v>
      </c>
      <c r="AT212" s="1">
        <f t="shared" si="244"/>
        <v>27311.462630268259</v>
      </c>
      <c r="AU212" s="1">
        <f t="shared" si="199"/>
        <v>28252.908744883895</v>
      </c>
      <c r="AV212" s="1">
        <f t="shared" si="200"/>
        <v>13662.39402325083</v>
      </c>
      <c r="AW212" s="1">
        <f t="shared" si="201"/>
        <v>5462.2925260536522</v>
      </c>
      <c r="AX212" s="2">
        <v>0</v>
      </c>
      <c r="AY212" s="2">
        <v>0</v>
      </c>
      <c r="AZ212" s="2">
        <v>0</v>
      </c>
      <c r="BA212" s="2">
        <f t="shared" si="247"/>
        <v>0</v>
      </c>
      <c r="BB212" s="2">
        <f t="shared" si="253"/>
        <v>0</v>
      </c>
      <c r="BC212" s="2">
        <f t="shared" si="248"/>
        <v>0</v>
      </c>
      <c r="BD212" s="2">
        <f t="shared" si="249"/>
        <v>0</v>
      </c>
      <c r="BE212" s="2">
        <f t="shared" si="250"/>
        <v>0</v>
      </c>
      <c r="BF212" s="2">
        <f t="shared" si="251"/>
        <v>0</v>
      </c>
      <c r="BG212" s="2">
        <f t="shared" si="252"/>
        <v>0</v>
      </c>
      <c r="BH212" s="2">
        <f t="shared" si="254"/>
        <v>0</v>
      </c>
      <c r="BI212" s="2">
        <f t="shared" si="255"/>
        <v>0</v>
      </c>
      <c r="BJ212" s="2">
        <f t="shared" si="256"/>
        <v>0</v>
      </c>
      <c r="BK212" s="11">
        <f t="shared" si="257"/>
        <v>2.6542056288057142E-2</v>
      </c>
      <c r="BL212" s="17">
        <f t="shared" si="245"/>
        <v>3.2310886392229732E-3</v>
      </c>
      <c r="BM212" s="17">
        <f t="shared" si="246"/>
        <v>6.3156178051310173E-4</v>
      </c>
      <c r="BN212" s="12">
        <f>(BN$3*temperature!$I322+BN$4*temperature!$I322^2+BN$5*temperature!$I322^6)</f>
        <v>-47.800159357108996</v>
      </c>
      <c r="BO212" s="12">
        <f>(BO$3*temperature!$I322+BO$4*temperature!$I322^2+BO$5*temperature!$I322^6)</f>
        <v>-39.916835396897461</v>
      </c>
      <c r="BP212" s="12">
        <f>(BP$3*temperature!$I322+BP$4*temperature!$I322^2+BP$5*temperature!$I322^6)</f>
        <v>-33.631461078036381</v>
      </c>
      <c r="BQ212" s="12">
        <f>(BQ$3*temperature!$M322+BQ$4*temperature!$M322^2)</f>
        <v>-47.800182716476435</v>
      </c>
      <c r="BR212" s="12">
        <f>(BR$3*temperature!$M322+BR$4*temperature!$M322^2)</f>
        <v>-39.916853475103281</v>
      </c>
      <c r="BS212" s="12">
        <f>(BS$3*temperature!$M322+BS$4*temperature!$M322^2)</f>
        <v>-33.631475185115086</v>
      </c>
      <c r="BT212" s="18">
        <f>BQ212-BN212</f>
        <v>-2.3359367439468315E-5</v>
      </c>
      <c r="BU212" s="18">
        <f>BR212-BO212</f>
        <v>-1.8078205819449522E-5</v>
      </c>
      <c r="BV212" s="18">
        <f>BS212-BP212</f>
        <v>-1.4107078705194454E-5</v>
      </c>
      <c r="BW212" s="18">
        <f>SUMPRODUCT(BT212:BV212,AR212:AT212)/100</f>
        <v>-4.9200931916004505E-2</v>
      </c>
      <c r="BX212" s="18">
        <f>BW212*BL212</f>
        <v>-1.5897257215298515E-4</v>
      </c>
      <c r="BY212" s="18">
        <f>BW212*BM212</f>
        <v>-3.10734281637757E-5</v>
      </c>
    </row>
    <row r="213" spans="1:77">
      <c r="A213" s="2">
        <f t="shared" si="202"/>
        <v>2167</v>
      </c>
      <c r="B213" s="5">
        <f t="shared" si="203"/>
        <v>1165.3768628171752</v>
      </c>
      <c r="C213" s="5">
        <f t="shared" si="204"/>
        <v>2964.0255377880021</v>
      </c>
      <c r="D213" s="5">
        <f t="shared" si="205"/>
        <v>4369.5218520823291</v>
      </c>
      <c r="E213" s="15">
        <f t="shared" si="206"/>
        <v>1.3068748563515314E-6</v>
      </c>
      <c r="F213" s="15">
        <f t="shared" si="207"/>
        <v>2.5746311001341667E-6</v>
      </c>
      <c r="G213" s="15">
        <f t="shared" si="208"/>
        <v>5.2560178057902845E-6</v>
      </c>
      <c r="H213" s="5">
        <f t="shared" si="209"/>
        <v>140455.09394161828</v>
      </c>
      <c r="I213" s="5">
        <f t="shared" si="210"/>
        <v>68262.052012024738</v>
      </c>
      <c r="J213" s="5">
        <f t="shared" si="211"/>
        <v>27334.306158455107</v>
      </c>
      <c r="K213" s="5">
        <f t="shared" si="212"/>
        <v>120523.32461971398</v>
      </c>
      <c r="L213" s="5">
        <f t="shared" si="213"/>
        <v>23030.183492604945</v>
      </c>
      <c r="M213" s="5">
        <f t="shared" si="214"/>
        <v>6255.6744384808908</v>
      </c>
      <c r="N213" s="15">
        <f t="shared" si="215"/>
        <v>-5.7313273270570564E-3</v>
      </c>
      <c r="O213" s="15">
        <f t="shared" si="216"/>
        <v>-7.3331003766596847E-4</v>
      </c>
      <c r="P213" s="15">
        <f t="shared" si="217"/>
        <v>8.3114769975511926E-4</v>
      </c>
      <c r="Q213" s="5">
        <f t="shared" si="218"/>
        <v>3629.4612869414914</v>
      </c>
      <c r="R213" s="5">
        <f t="shared" si="219"/>
        <v>5973.9967361356839</v>
      </c>
      <c r="S213" s="5">
        <f t="shared" si="220"/>
        <v>3862.3111384358795</v>
      </c>
      <c r="T213" s="5">
        <f t="shared" si="221"/>
        <v>25.840723786423279</v>
      </c>
      <c r="U213" s="5">
        <f t="shared" si="222"/>
        <v>87.515633650792267</v>
      </c>
      <c r="V213" s="5">
        <f t="shared" si="223"/>
        <v>141.29903704327907</v>
      </c>
      <c r="W213" s="15">
        <f t="shared" si="224"/>
        <v>-1.0734613539272964E-2</v>
      </c>
      <c r="X213" s="15">
        <f t="shared" si="225"/>
        <v>-1.217998157191269E-2</v>
      </c>
      <c r="Y213" s="15">
        <f t="shared" si="226"/>
        <v>-9.7425357312937999E-3</v>
      </c>
      <c r="Z213" s="5">
        <f t="shared" si="239"/>
        <v>4516.6220654524714</v>
      </c>
      <c r="AA213" s="5">
        <f t="shared" si="240"/>
        <v>18232.198972445407</v>
      </c>
      <c r="AB213" s="5">
        <f t="shared" si="241"/>
        <v>42256.028092002642</v>
      </c>
      <c r="AC213" s="16">
        <f t="shared" si="227"/>
        <v>1.2240205823927268</v>
      </c>
      <c r="AD213" s="16">
        <f t="shared" si="228"/>
        <v>3.0125511019435129</v>
      </c>
      <c r="AE213" s="16">
        <f t="shared" si="229"/>
        <v>10.843079357866698</v>
      </c>
      <c r="AF213" s="15">
        <f t="shared" si="230"/>
        <v>-4.0504037456468023E-3</v>
      </c>
      <c r="AG213" s="15">
        <f t="shared" si="231"/>
        <v>2.9673830763510267E-4</v>
      </c>
      <c r="AH213" s="15">
        <f t="shared" si="232"/>
        <v>9.7937136394747881E-3</v>
      </c>
      <c r="AI213" s="1">
        <f t="shared" si="196"/>
        <v>294827.8855830211</v>
      </c>
      <c r="AJ213" s="1">
        <f t="shared" si="197"/>
        <v>136455.0562936065</v>
      </c>
      <c r="AK213" s="1">
        <f t="shared" si="198"/>
        <v>53898.036231962644</v>
      </c>
      <c r="AL213" s="14">
        <f t="shared" si="233"/>
        <v>76.345157022087989</v>
      </c>
      <c r="AM213" s="14">
        <f t="shared" si="234"/>
        <v>17.82063030900445</v>
      </c>
      <c r="AN213" s="14">
        <f t="shared" si="235"/>
        <v>5.702746631140017</v>
      </c>
      <c r="AO213" s="11">
        <f t="shared" si="236"/>
        <v>4.2563547887732528E-3</v>
      </c>
      <c r="AP213" s="11">
        <f t="shared" si="237"/>
        <v>5.3618844350347859E-3</v>
      </c>
      <c r="AQ213" s="11">
        <f t="shared" si="238"/>
        <v>4.8639057145165605E-3</v>
      </c>
      <c r="AR213" s="1">
        <f t="shared" si="242"/>
        <v>140455.09394161828</v>
      </c>
      <c r="AS213" s="1">
        <f t="shared" si="243"/>
        <v>68262.052012024738</v>
      </c>
      <c r="AT213" s="1">
        <f t="shared" si="244"/>
        <v>27334.306158455107</v>
      </c>
      <c r="AU213" s="1">
        <f t="shared" si="199"/>
        <v>28091.018788323658</v>
      </c>
      <c r="AV213" s="1">
        <f t="shared" si="200"/>
        <v>13652.410402404948</v>
      </c>
      <c r="AW213" s="1">
        <f t="shared" si="201"/>
        <v>5466.8612316910221</v>
      </c>
      <c r="AX213" s="2">
        <v>0</v>
      </c>
      <c r="AY213" s="2">
        <v>0</v>
      </c>
      <c r="AZ213" s="2">
        <v>0</v>
      </c>
      <c r="BA213" s="2">
        <f t="shared" si="247"/>
        <v>0</v>
      </c>
      <c r="BB213" s="2">
        <f t="shared" si="253"/>
        <v>0</v>
      </c>
      <c r="BC213" s="2">
        <f t="shared" si="248"/>
        <v>0</v>
      </c>
      <c r="BD213" s="2">
        <f t="shared" si="249"/>
        <v>0</v>
      </c>
      <c r="BE213" s="2">
        <f t="shared" si="250"/>
        <v>0</v>
      </c>
      <c r="BF213" s="2">
        <f t="shared" si="251"/>
        <v>0</v>
      </c>
      <c r="BG213" s="2">
        <f t="shared" si="252"/>
        <v>0</v>
      </c>
      <c r="BH213" s="2">
        <f t="shared" si="254"/>
        <v>0</v>
      </c>
      <c r="BI213" s="2">
        <f t="shared" si="255"/>
        <v>0</v>
      </c>
      <c r="BJ213" s="2">
        <f t="shared" si="256"/>
        <v>0</v>
      </c>
      <c r="BK213" s="11">
        <f t="shared" si="257"/>
        <v>2.6464926196049537E-2</v>
      </c>
      <c r="BL213" s="17">
        <f t="shared" si="245"/>
        <v>3.1475462884652627E-3</v>
      </c>
      <c r="BM213" s="17">
        <f t="shared" si="246"/>
        <v>6.014874100124778E-4</v>
      </c>
      <c r="BN213" s="12">
        <f>(BN$3*temperature!$I323+BN$4*temperature!$I323^2+BN$5*temperature!$I323^6)</f>
        <v>-48.273077788874005</v>
      </c>
      <c r="BO213" s="12">
        <f>(BO$3*temperature!$I323+BO$4*temperature!$I323^2+BO$5*temperature!$I323^6)</f>
        <v>-40.282796893437769</v>
      </c>
      <c r="BP213" s="12">
        <f>(BP$3*temperature!$I323+BP$4*temperature!$I323^2+BP$5*temperature!$I323^6)</f>
        <v>-33.917001813096121</v>
      </c>
      <c r="BQ213" s="12">
        <f>(BQ$3*temperature!$M323+BQ$4*temperature!$M323^2)</f>
        <v>-48.273101123927674</v>
      </c>
      <c r="BR213" s="12">
        <f>(BR$3*temperature!$M323+BR$4*temperature!$M323^2)</f>
        <v>-40.282814949084965</v>
      </c>
      <c r="BS213" s="12">
        <f>(BS$3*temperature!$M323+BS$4*temperature!$M323^2)</f>
        <v>-33.917015899393654</v>
      </c>
      <c r="BT213" s="18">
        <f>BQ213-BN213</f>
        <v>-2.3335053668915862E-5</v>
      </c>
      <c r="BU213" s="18">
        <f>BR213-BO213</f>
        <v>-1.8055647196035807E-5</v>
      </c>
      <c r="BV213" s="18">
        <f>BS213-BP213</f>
        <v>-1.4086297532855951E-5</v>
      </c>
      <c r="BW213" s="18">
        <f>SUMPRODUCT(BT213:BV213,AR213:AT213)/100</f>
        <v>-4.895081852609022E-2</v>
      </c>
      <c r="BX213" s="18">
        <f>BW213*BL213</f>
        <v>-1.5407496716913189E-4</v>
      </c>
      <c r="BY213" s="18">
        <f>BW213*BM213</f>
        <v>-2.9443301053248824E-5</v>
      </c>
    </row>
    <row r="214" spans="1:77">
      <c r="A214" s="2">
        <f t="shared" si="202"/>
        <v>2168</v>
      </c>
      <c r="B214" s="5">
        <f t="shared" si="203"/>
        <v>1165.3783096688092</v>
      </c>
      <c r="C214" s="5">
        <f t="shared" si="204"/>
        <v>2964.0327874967165</v>
      </c>
      <c r="D214" s="5">
        <f t="shared" si="205"/>
        <v>4369.5436700527534</v>
      </c>
      <c r="E214" s="15">
        <f t="shared" si="206"/>
        <v>1.2415311135339547E-6</v>
      </c>
      <c r="F214" s="15">
        <f t="shared" si="207"/>
        <v>2.4458995451274582E-6</v>
      </c>
      <c r="G214" s="15">
        <f t="shared" si="208"/>
        <v>4.9932169155007705E-6</v>
      </c>
      <c r="H214" s="5">
        <f t="shared" si="209"/>
        <v>139637.01936894271</v>
      </c>
      <c r="I214" s="5">
        <f t="shared" si="210"/>
        <v>68207.243352428064</v>
      </c>
      <c r="J214" s="5">
        <f t="shared" si="211"/>
        <v>27355.684656437596</v>
      </c>
      <c r="K214" s="5">
        <f t="shared" si="212"/>
        <v>119821.19300695273</v>
      </c>
      <c r="L214" s="5">
        <f t="shared" si="213"/>
        <v>23011.635917169697</v>
      </c>
      <c r="M214" s="5">
        <f t="shared" si="214"/>
        <v>6260.5358184021379</v>
      </c>
      <c r="N214" s="15">
        <f t="shared" si="215"/>
        <v>-5.825690711542153E-3</v>
      </c>
      <c r="O214" s="15">
        <f t="shared" si="216"/>
        <v>-8.053594293421229E-4</v>
      </c>
      <c r="P214" s="15">
        <f t="shared" si="217"/>
        <v>7.7711523658319237E-4</v>
      </c>
      <c r="Q214" s="5">
        <f t="shared" si="218"/>
        <v>3569.5877094569846</v>
      </c>
      <c r="R214" s="5">
        <f t="shared" si="219"/>
        <v>5896.4953740818528</v>
      </c>
      <c r="S214" s="5">
        <f t="shared" si="220"/>
        <v>3827.673765468935</v>
      </c>
      <c r="T214" s="5">
        <f t="shared" si="221"/>
        <v>25.563333603000927</v>
      </c>
      <c r="U214" s="5">
        <f t="shared" si="222"/>
        <v>86.44969484567136</v>
      </c>
      <c r="V214" s="5">
        <f t="shared" si="223"/>
        <v>139.92242612608752</v>
      </c>
      <c r="W214" s="15">
        <f t="shared" si="224"/>
        <v>-1.0734613539272964E-2</v>
      </c>
      <c r="X214" s="15">
        <f t="shared" si="225"/>
        <v>-1.217998157191269E-2</v>
      </c>
      <c r="Y214" s="15">
        <f t="shared" si="226"/>
        <v>-9.7425357312937999E-3</v>
      </c>
      <c r="Z214" s="5">
        <f t="shared" si="239"/>
        <v>4424.5412565209181</v>
      </c>
      <c r="AA214" s="5">
        <f t="shared" si="240"/>
        <v>18002.310841006532</v>
      </c>
      <c r="AB214" s="5">
        <f t="shared" si="241"/>
        <v>42289.500502716626</v>
      </c>
      <c r="AC214" s="16">
        <f t="shared" si="227"/>
        <v>1.2190628048410546</v>
      </c>
      <c r="AD214" s="16">
        <f t="shared" si="228"/>
        <v>3.013445041259168</v>
      </c>
      <c r="AE214" s="16">
        <f t="shared" si="229"/>
        <v>10.949273372067744</v>
      </c>
      <c r="AF214" s="15">
        <f t="shared" si="230"/>
        <v>-4.0504037456468023E-3</v>
      </c>
      <c r="AG214" s="15">
        <f t="shared" si="231"/>
        <v>2.9673830763510267E-4</v>
      </c>
      <c r="AH214" s="15">
        <f t="shared" si="232"/>
        <v>9.7937136394747881E-3</v>
      </c>
      <c r="AI214" s="1">
        <f t="shared" si="196"/>
        <v>293436.11581304268</v>
      </c>
      <c r="AJ214" s="1">
        <f t="shared" si="197"/>
        <v>136461.96106665081</v>
      </c>
      <c r="AK214" s="1">
        <f t="shared" si="198"/>
        <v>53975.093840457404</v>
      </c>
      <c r="AL214" s="14">
        <f t="shared" si="233"/>
        <v>76.666859576031698</v>
      </c>
      <c r="AM214" s="14">
        <f t="shared" si="234"/>
        <v>17.915226947678047</v>
      </c>
      <c r="AN214" s="14">
        <f t="shared" si="235"/>
        <v>5.7302068768483823</v>
      </c>
      <c r="AO214" s="11">
        <f t="shared" si="236"/>
        <v>4.2137912408855204E-3</v>
      </c>
      <c r="AP214" s="11">
        <f t="shared" si="237"/>
        <v>5.3082655906844384E-3</v>
      </c>
      <c r="AQ214" s="11">
        <f t="shared" si="238"/>
        <v>4.8152666573713946E-3</v>
      </c>
      <c r="AR214" s="1">
        <f t="shared" si="242"/>
        <v>139637.01936894271</v>
      </c>
      <c r="AS214" s="1">
        <f t="shared" si="243"/>
        <v>68207.243352428064</v>
      </c>
      <c r="AT214" s="1">
        <f t="shared" si="244"/>
        <v>27355.684656437596</v>
      </c>
      <c r="AU214" s="1">
        <f t="shared" si="199"/>
        <v>27927.403873788542</v>
      </c>
      <c r="AV214" s="1">
        <f t="shared" si="200"/>
        <v>13641.448670485614</v>
      </c>
      <c r="AW214" s="1">
        <f t="shared" si="201"/>
        <v>5471.1369312875195</v>
      </c>
      <c r="AX214" s="2">
        <v>0</v>
      </c>
      <c r="AY214" s="2">
        <v>0</v>
      </c>
      <c r="AZ214" s="2">
        <v>0</v>
      </c>
      <c r="BA214" s="2">
        <f t="shared" si="247"/>
        <v>0</v>
      </c>
      <c r="BB214" s="2">
        <f t="shared" si="253"/>
        <v>0</v>
      </c>
      <c r="BC214" s="2">
        <f t="shared" si="248"/>
        <v>0</v>
      </c>
      <c r="BD214" s="2">
        <f t="shared" si="249"/>
        <v>0</v>
      </c>
      <c r="BE214" s="2">
        <f t="shared" si="250"/>
        <v>0</v>
      </c>
      <c r="BF214" s="2">
        <f t="shared" si="251"/>
        <v>0</v>
      </c>
      <c r="BG214" s="2">
        <f t="shared" si="252"/>
        <v>0</v>
      </c>
      <c r="BH214" s="2">
        <f t="shared" si="254"/>
        <v>0</v>
      </c>
      <c r="BI214" s="2">
        <f t="shared" si="255"/>
        <v>0</v>
      </c>
      <c r="BJ214" s="2">
        <f t="shared" si="256"/>
        <v>0</v>
      </c>
      <c r="BK214" s="11">
        <f t="shared" si="257"/>
        <v>2.6389138108101479E-2</v>
      </c>
      <c r="BL214" s="17">
        <f t="shared" si="245"/>
        <v>3.0663943873169394E-3</v>
      </c>
      <c r="BM214" s="17">
        <f t="shared" si="246"/>
        <v>5.7284515239283598E-4</v>
      </c>
      <c r="BN214" s="12">
        <f>(BN$3*temperature!$I324+BN$4*temperature!$I324^2+BN$5*temperature!$I324^6)</f>
        <v>-48.743279993775317</v>
      </c>
      <c r="BO214" s="12">
        <f>(BO$3*temperature!$I324+BO$4*temperature!$I324^2+BO$5*temperature!$I324^6)</f>
        <v>-40.646581803471577</v>
      </c>
      <c r="BP214" s="12">
        <f>(BP$3*temperature!$I324+BP$4*temperature!$I324^2+BP$5*temperature!$I324^6)</f>
        <v>-34.200780846234146</v>
      </c>
      <c r="BQ214" s="12">
        <f>(BQ$3*temperature!$M324+BQ$4*temperature!$M324^2)</f>
        <v>-48.743303304149741</v>
      </c>
      <c r="BR214" s="12">
        <f>(BR$3*temperature!$M324+BR$4*temperature!$M324^2)</f>
        <v>-40.646599836356899</v>
      </c>
      <c r="BS214" s="12">
        <f>(BS$3*temperature!$M324+BS$4*temperature!$M324^2)</f>
        <v>-34.200794911659472</v>
      </c>
      <c r="BT214" s="18">
        <f>BQ214-BN214</f>
        <v>-2.3310374423601843E-5</v>
      </c>
      <c r="BU214" s="18">
        <f>BR214-BO214</f>
        <v>-1.8032885321872527E-5</v>
      </c>
      <c r="BV214" s="18">
        <f>BS214-BP214</f>
        <v>-1.4065425325782144E-5</v>
      </c>
      <c r="BW214" s="18">
        <f>SUMPRODUCT(BT214:BV214,AR214:AT214)/100</f>
        <v>-4.869733942151952E-2</v>
      </c>
      <c r="BX214" s="18">
        <f>BW214*BL214</f>
        <v>-1.493252482794154E-4</v>
      </c>
      <c r="BY214" s="18">
        <f>BW214*BM214</f>
        <v>-2.7896034822046009E-5</v>
      </c>
    </row>
    <row r="215" spans="1:77">
      <c r="A215" s="2">
        <f t="shared" si="202"/>
        <v>2169</v>
      </c>
      <c r="B215" s="5">
        <f t="shared" si="203"/>
        <v>1165.3796841795681</v>
      </c>
      <c r="C215" s="5">
        <f t="shared" si="204"/>
        <v>2964.0396747368409</v>
      </c>
      <c r="D215" s="5">
        <f t="shared" si="205"/>
        <v>4369.5643972281514</v>
      </c>
      <c r="E215" s="15">
        <f t="shared" si="206"/>
        <v>1.179454557857257E-6</v>
      </c>
      <c r="F215" s="15">
        <f t="shared" si="207"/>
        <v>2.3236045678710851E-6</v>
      </c>
      <c r="G215" s="15">
        <f t="shared" si="208"/>
        <v>4.7435560697257315E-6</v>
      </c>
      <c r="H215" s="5">
        <f t="shared" si="209"/>
        <v>138810.68247989131</v>
      </c>
      <c r="I215" s="5">
        <f t="shared" si="210"/>
        <v>68147.649359340605</v>
      </c>
      <c r="J215" s="5">
        <f t="shared" si="211"/>
        <v>27375.625671869559</v>
      </c>
      <c r="K215" s="5">
        <f t="shared" si="212"/>
        <v>119111.98072550456</v>
      </c>
      <c r="L215" s="5">
        <f t="shared" si="213"/>
        <v>22991.476780887224</v>
      </c>
      <c r="M215" s="5">
        <f t="shared" si="214"/>
        <v>6265.0697376689041</v>
      </c>
      <c r="N215" s="15">
        <f t="shared" si="215"/>
        <v>-5.9189218839359459E-3</v>
      </c>
      <c r="O215" s="15">
        <f t="shared" si="216"/>
        <v>-8.7604098878657499E-4</v>
      </c>
      <c r="P215" s="15">
        <f t="shared" si="217"/>
        <v>7.2420626577018865E-4</v>
      </c>
      <c r="Q215" s="5">
        <f t="shared" si="218"/>
        <v>3510.3723965154927</v>
      </c>
      <c r="R215" s="5">
        <f t="shared" si="219"/>
        <v>5819.5870364037391</v>
      </c>
      <c r="S215" s="5">
        <f t="shared" si="220"/>
        <v>3793.1455287227714</v>
      </c>
      <c r="T215" s="5">
        <f t="shared" si="221"/>
        <v>25.288921095997203</v>
      </c>
      <c r="U215" s="5">
        <f t="shared" si="222"/>
        <v>85.396739155553604</v>
      </c>
      <c r="V215" s="5">
        <f t="shared" si="223"/>
        <v>138.5592268899448</v>
      </c>
      <c r="W215" s="15">
        <f t="shared" si="224"/>
        <v>-1.0734613539272964E-2</v>
      </c>
      <c r="X215" s="15">
        <f t="shared" si="225"/>
        <v>-1.217998157191269E-2</v>
      </c>
      <c r="Y215" s="15">
        <f t="shared" si="226"/>
        <v>-9.7425357312937999E-3</v>
      </c>
      <c r="Z215" s="5">
        <f t="shared" si="239"/>
        <v>4333.9260642956415</v>
      </c>
      <c r="AA215" s="5">
        <f t="shared" si="240"/>
        <v>17774.037419014025</v>
      </c>
      <c r="AB215" s="5">
        <f t="shared" si="241"/>
        <v>42320.703389377151</v>
      </c>
      <c r="AC215" s="16">
        <f t="shared" si="227"/>
        <v>1.2141251082901476</v>
      </c>
      <c r="AD215" s="16">
        <f t="shared" si="228"/>
        <v>3.0143392458408624</v>
      </c>
      <c r="AE215" s="16">
        <f t="shared" si="229"/>
        <v>11.056507420034102</v>
      </c>
      <c r="AF215" s="15">
        <f t="shared" si="230"/>
        <v>-4.0504037456468023E-3</v>
      </c>
      <c r="AG215" s="15">
        <f t="shared" si="231"/>
        <v>2.9673830763510267E-4</v>
      </c>
      <c r="AH215" s="15">
        <f t="shared" si="232"/>
        <v>9.7937136394747881E-3</v>
      </c>
      <c r="AI215" s="1">
        <f t="shared" si="196"/>
        <v>292019.90810552693</v>
      </c>
      <c r="AJ215" s="1">
        <f t="shared" si="197"/>
        <v>136457.21363047135</v>
      </c>
      <c r="AK215" s="1">
        <f t="shared" si="198"/>
        <v>54048.721387699181</v>
      </c>
      <c r="AL215" s="14">
        <f t="shared" si="233"/>
        <v>76.986687135965894</v>
      </c>
      <c r="AM215" s="14">
        <f t="shared" si="234"/>
        <v>18.009374742606152</v>
      </c>
      <c r="AN215" s="14">
        <f t="shared" si="235"/>
        <v>5.7575234262211712</v>
      </c>
      <c r="AO215" s="11">
        <f t="shared" si="236"/>
        <v>4.1716533284766651E-3</v>
      </c>
      <c r="AP215" s="11">
        <f t="shared" si="237"/>
        <v>5.2551829347775936E-3</v>
      </c>
      <c r="AQ215" s="11">
        <f t="shared" si="238"/>
        <v>4.7671139907976808E-3</v>
      </c>
      <c r="AR215" s="1">
        <f t="shared" si="242"/>
        <v>138810.68247989131</v>
      </c>
      <c r="AS215" s="1">
        <f t="shared" si="243"/>
        <v>68147.649359340605</v>
      </c>
      <c r="AT215" s="1">
        <f t="shared" si="244"/>
        <v>27375.625671869559</v>
      </c>
      <c r="AU215" s="1">
        <f t="shared" si="199"/>
        <v>27762.136495978266</v>
      </c>
      <c r="AV215" s="1">
        <f t="shared" si="200"/>
        <v>13629.529871868122</v>
      </c>
      <c r="AW215" s="1">
        <f t="shared" si="201"/>
        <v>5475.1251343739123</v>
      </c>
      <c r="AX215" s="2">
        <v>0</v>
      </c>
      <c r="AY215" s="2">
        <v>0</v>
      </c>
      <c r="AZ215" s="2">
        <v>0</v>
      </c>
      <c r="BA215" s="2">
        <f t="shared" si="247"/>
        <v>0</v>
      </c>
      <c r="BB215" s="2">
        <f t="shared" si="253"/>
        <v>0</v>
      </c>
      <c r="BC215" s="2">
        <f t="shared" si="248"/>
        <v>0</v>
      </c>
      <c r="BD215" s="2">
        <f t="shared" si="249"/>
        <v>0</v>
      </c>
      <c r="BE215" s="2">
        <f t="shared" si="250"/>
        <v>0</v>
      </c>
      <c r="BF215" s="2">
        <f t="shared" si="251"/>
        <v>0</v>
      </c>
      <c r="BG215" s="2">
        <f t="shared" si="252"/>
        <v>0</v>
      </c>
      <c r="BH215" s="2">
        <f t="shared" si="254"/>
        <v>0</v>
      </c>
      <c r="BI215" s="2">
        <f t="shared" si="255"/>
        <v>0</v>
      </c>
      <c r="BJ215" s="2">
        <f t="shared" si="256"/>
        <v>0</v>
      </c>
      <c r="BK215" s="11">
        <f t="shared" si="257"/>
        <v>2.6314671159713726E-2</v>
      </c>
      <c r="BL215" s="17">
        <f t="shared" si="245"/>
        <v>2.9875553758967979E-3</v>
      </c>
      <c r="BM215" s="17">
        <f t="shared" si="246"/>
        <v>5.4556681180270095E-4</v>
      </c>
      <c r="BN215" s="12">
        <f>(BN$3*temperature!$I325+BN$4*temperature!$I325^2+BN$5*temperature!$I325^6)</f>
        <v>-49.210740074155389</v>
      </c>
      <c r="BO215" s="12">
        <f>(BO$3*temperature!$I325+BO$4*temperature!$I325^2+BO$5*temperature!$I325^6)</f>
        <v>-41.00817237664441</v>
      </c>
      <c r="BP215" s="12">
        <f>(BP$3*temperature!$I325+BP$4*temperature!$I325^2+BP$5*temperature!$I325^6)</f>
        <v>-34.482786273026889</v>
      </c>
      <c r="BQ215" s="12">
        <f>(BQ$3*temperature!$M325+BQ$4*temperature!$M325^2)</f>
        <v>-49.210763359508313</v>
      </c>
      <c r="BR215" s="12">
        <f>(BR$3*temperature!$M325+BR$4*temperature!$M325^2)</f>
        <v>-41.008190386580729</v>
      </c>
      <c r="BS215" s="12">
        <f>(BS$3*temperature!$M325+BS$4*temperature!$M325^2)</f>
        <v>-34.482800317500008</v>
      </c>
      <c r="BT215" s="18">
        <f>BQ215-BN215</f>
        <v>-2.3285352924062863E-5</v>
      </c>
      <c r="BU215" s="18">
        <f>BR215-BO215</f>
        <v>-1.8009936319174358E-5</v>
      </c>
      <c r="BV215" s="18">
        <f>BS215-BP215</f>
        <v>-1.4044473118701717E-5</v>
      </c>
      <c r="BW215" s="18">
        <f>SUMPRODUCT(BT215:BV215,AR215:AT215)/100</f>
        <v>-4.8440667952936584E-2</v>
      </c>
      <c r="BX215" s="18">
        <f>BW215*BL215</f>
        <v>-1.4471917795482744E-4</v>
      </c>
      <c r="BY215" s="18">
        <f>BW215*BM215</f>
        <v>-2.6427620776676882E-5</v>
      </c>
    </row>
    <row r="216" spans="1:77">
      <c r="A216" s="2">
        <f t="shared" si="202"/>
        <v>2170</v>
      </c>
      <c r="B216" s="5">
        <f t="shared" si="203"/>
        <v>1165.3809899663293</v>
      </c>
      <c r="C216" s="5">
        <f t="shared" si="204"/>
        <v>2964.0462176301621</v>
      </c>
      <c r="D216" s="5">
        <f t="shared" si="205"/>
        <v>4369.5840881381846</v>
      </c>
      <c r="E216" s="15">
        <f t="shared" si="206"/>
        <v>1.120481829964394E-6</v>
      </c>
      <c r="F216" s="15">
        <f t="shared" si="207"/>
        <v>2.2074243394775306E-6</v>
      </c>
      <c r="G216" s="15">
        <f t="shared" si="208"/>
        <v>4.5063782662394447E-6</v>
      </c>
      <c r="H216" s="5">
        <f t="shared" si="209"/>
        <v>137976.43987667811</v>
      </c>
      <c r="I216" s="5">
        <f t="shared" si="210"/>
        <v>68083.374453580123</v>
      </c>
      <c r="J216" s="5">
        <f t="shared" si="211"/>
        <v>27394.156507351112</v>
      </c>
      <c r="K216" s="5">
        <f t="shared" si="212"/>
        <v>118395.99329714876</v>
      </c>
      <c r="L216" s="5">
        <f t="shared" si="213"/>
        <v>22969.741176308205</v>
      </c>
      <c r="M216" s="5">
        <f t="shared" si="214"/>
        <v>6269.2823744292236</v>
      </c>
      <c r="N216" s="15">
        <f t="shared" si="215"/>
        <v>-6.0110445984926653E-3</v>
      </c>
      <c r="O216" s="15">
        <f t="shared" si="216"/>
        <v>-9.4537661874283252E-4</v>
      </c>
      <c r="P216" s="15">
        <f t="shared" si="217"/>
        <v>6.724006175049535E-4</v>
      </c>
      <c r="Q216" s="5">
        <f t="shared" si="218"/>
        <v>3451.8192792579616</v>
      </c>
      <c r="R216" s="5">
        <f t="shared" si="219"/>
        <v>5743.2825604860382</v>
      </c>
      <c r="S216" s="5">
        <f t="shared" si="220"/>
        <v>3758.7332760007139</v>
      </c>
      <c r="T216" s="5">
        <f t="shared" si="221"/>
        <v>25.017454301206506</v>
      </c>
      <c r="U216" s="5">
        <f t="shared" si="222"/>
        <v>84.356608446337532</v>
      </c>
      <c r="V216" s="5">
        <f t="shared" si="223"/>
        <v>137.20930867106907</v>
      </c>
      <c r="W216" s="15">
        <f t="shared" si="224"/>
        <v>-1.0734613539272964E-2</v>
      </c>
      <c r="X216" s="15">
        <f t="shared" si="225"/>
        <v>-1.217998157191269E-2</v>
      </c>
      <c r="Y216" s="15">
        <f t="shared" si="226"/>
        <v>-9.7425357312937999E-3</v>
      </c>
      <c r="Z216" s="5">
        <f t="shared" si="239"/>
        <v>4244.7683186540116</v>
      </c>
      <c r="AA216" s="5">
        <f t="shared" si="240"/>
        <v>17547.415044006924</v>
      </c>
      <c r="AB216" s="5">
        <f t="shared" si="241"/>
        <v>42349.679668784236</v>
      </c>
      <c r="AC216" s="16">
        <f t="shared" si="227"/>
        <v>1.2092074114038454</v>
      </c>
      <c r="AD216" s="16">
        <f t="shared" si="228"/>
        <v>3.0152337157673115</v>
      </c>
      <c r="AE216" s="16">
        <f t="shared" si="229"/>
        <v>11.164791687558644</v>
      </c>
      <c r="AF216" s="15">
        <f t="shared" si="230"/>
        <v>-4.0504037456468023E-3</v>
      </c>
      <c r="AG216" s="15">
        <f t="shared" si="231"/>
        <v>2.9673830763510267E-4</v>
      </c>
      <c r="AH216" s="15">
        <f t="shared" si="232"/>
        <v>9.7937136394747881E-3</v>
      </c>
      <c r="AI216" s="1">
        <f t="shared" si="196"/>
        <v>290580.05379095254</v>
      </c>
      <c r="AJ216" s="1">
        <f t="shared" si="197"/>
        <v>136441.02213929233</v>
      </c>
      <c r="AK216" s="1">
        <f t="shared" si="198"/>
        <v>54118.974383303175</v>
      </c>
      <c r="AL216" s="14">
        <f t="shared" si="233"/>
        <v>77.304637287908648</v>
      </c>
      <c r="AM216" s="14">
        <f t="shared" si="234"/>
        <v>18.103070875831378</v>
      </c>
      <c r="AN216" s="14">
        <f t="shared" si="235"/>
        <v>5.7846957289938805</v>
      </c>
      <c r="AO216" s="11">
        <f t="shared" si="236"/>
        <v>4.1299367951918983E-3</v>
      </c>
      <c r="AP216" s="11">
        <f t="shared" si="237"/>
        <v>5.2026311054298177E-3</v>
      </c>
      <c r="AQ216" s="11">
        <f t="shared" si="238"/>
        <v>4.7194428508897041E-3</v>
      </c>
      <c r="AR216" s="1">
        <f t="shared" si="242"/>
        <v>137976.43987667811</v>
      </c>
      <c r="AS216" s="1">
        <f t="shared" si="243"/>
        <v>68083.374453580123</v>
      </c>
      <c r="AT216" s="1">
        <f t="shared" si="244"/>
        <v>27394.156507351112</v>
      </c>
      <c r="AU216" s="1">
        <f t="shared" si="199"/>
        <v>27595.287975335625</v>
      </c>
      <c r="AV216" s="1">
        <f t="shared" si="200"/>
        <v>13616.674890716025</v>
      </c>
      <c r="AW216" s="1">
        <f t="shared" si="201"/>
        <v>5478.8313014702226</v>
      </c>
      <c r="AX216" s="2">
        <v>0</v>
      </c>
      <c r="AY216" s="2">
        <v>0</v>
      </c>
      <c r="AZ216" s="2">
        <v>0</v>
      </c>
      <c r="BA216" s="2">
        <f t="shared" si="247"/>
        <v>0</v>
      </c>
      <c r="BB216" s="2">
        <f t="shared" si="253"/>
        <v>0</v>
      </c>
      <c r="BC216" s="2">
        <f t="shared" si="248"/>
        <v>0</v>
      </c>
      <c r="BD216" s="2">
        <f t="shared" si="249"/>
        <v>0</v>
      </c>
      <c r="BE216" s="2">
        <f t="shared" si="250"/>
        <v>0</v>
      </c>
      <c r="BF216" s="2">
        <f t="shared" si="251"/>
        <v>0</v>
      </c>
      <c r="BG216" s="2">
        <f t="shared" si="252"/>
        <v>0</v>
      </c>
      <c r="BH216" s="2">
        <f t="shared" si="254"/>
        <v>0</v>
      </c>
      <c r="BI216" s="2">
        <f t="shared" si="255"/>
        <v>0</v>
      </c>
      <c r="BJ216" s="2">
        <f t="shared" si="256"/>
        <v>0</v>
      </c>
      <c r="BK216" s="11">
        <f t="shared" si="257"/>
        <v>2.6241504430490975E-2</v>
      </c>
      <c r="BL216" s="17">
        <f t="shared" si="245"/>
        <v>2.9109545637898012E-3</v>
      </c>
      <c r="BM216" s="17">
        <f t="shared" si="246"/>
        <v>5.195874398120961E-4</v>
      </c>
      <c r="BN216" s="12">
        <f>(BN$3*temperature!$I326+BN$4*temperature!$I326^2+BN$5*temperature!$I326^6)</f>
        <v>-49.67543400250635</v>
      </c>
      <c r="BO216" s="12">
        <f>(BO$3*temperature!$I326+BO$4*temperature!$I326^2+BO$5*temperature!$I326^6)</f>
        <v>-41.36755226121592</v>
      </c>
      <c r="BP216" s="12">
        <f>(BP$3*temperature!$I326+BP$4*temperature!$I326^2+BP$5*temperature!$I326^6)</f>
        <v>-34.763007239057217</v>
      </c>
      <c r="BQ216" s="12">
        <f>(BQ$3*temperature!$M326+BQ$4*temperature!$M326^2)</f>
        <v>-49.675457262517845</v>
      </c>
      <c r="BR216" s="12">
        <f>(BR$3*temperature!$M326+BR$4*temperature!$M326^2)</f>
        <v>-41.367570248031569</v>
      </c>
      <c r="BS216" s="12">
        <f>(BS$3*temperature!$M326+BS$4*temperature!$M326^2)</f>
        <v>-34.763021262508673</v>
      </c>
      <c r="BT216" s="18">
        <f>BQ216-BN216</f>
        <v>-2.326001149555168E-5</v>
      </c>
      <c r="BU216" s="18">
        <f>BR216-BO216</f>
        <v>-1.7986815649351229E-5</v>
      </c>
      <c r="BV216" s="18">
        <f>BS216-BP216</f>
        <v>-1.4023451456068869E-5</v>
      </c>
      <c r="BW216" s="18">
        <f>SUMPRODUCT(BT216:BV216,AR216:AT216)/100</f>
        <v>-4.8180973066899134E-2</v>
      </c>
      <c r="BX216" s="18">
        <f>BW216*BL216</f>
        <v>-1.4025262343692353E-4</v>
      </c>
      <c r="BY216" s="18">
        <f>BW216*BM216</f>
        <v>-2.5034228443485677E-5</v>
      </c>
    </row>
    <row r="217" spans="1:77">
      <c r="A217" s="2">
        <f t="shared" si="202"/>
        <v>2171</v>
      </c>
      <c r="B217" s="5">
        <f t="shared" si="203"/>
        <v>1165.3822304651421</v>
      </c>
      <c r="C217" s="5">
        <f t="shared" si="204"/>
        <v>2964.0524333925382</v>
      </c>
      <c r="D217" s="5">
        <f t="shared" si="205"/>
        <v>4369.6027945870137</v>
      </c>
      <c r="E217" s="15">
        <f t="shared" si="206"/>
        <v>1.0644577384661743E-6</v>
      </c>
      <c r="F217" s="15">
        <f t="shared" si="207"/>
        <v>2.097053122503654E-6</v>
      </c>
      <c r="G217" s="15">
        <f t="shared" si="208"/>
        <v>4.2810593529274726E-6</v>
      </c>
      <c r="H217" s="5">
        <f t="shared" si="209"/>
        <v>137134.64219717038</v>
      </c>
      <c r="I217" s="5">
        <f t="shared" si="210"/>
        <v>68014.522195976126</v>
      </c>
      <c r="J217" s="5">
        <f t="shared" si="211"/>
        <v>27411.304207190755</v>
      </c>
      <c r="K217" s="5">
        <f t="shared" si="212"/>
        <v>117673.53114903379</v>
      </c>
      <c r="L217" s="5">
        <f t="shared" si="213"/>
        <v>22946.463911952251</v>
      </c>
      <c r="M217" s="5">
        <f t="shared" si="214"/>
        <v>6273.1798508430538</v>
      </c>
      <c r="N217" s="15">
        <f t="shared" si="215"/>
        <v>-6.1020827478658335E-3</v>
      </c>
      <c r="O217" s="15">
        <f t="shared" si="216"/>
        <v>-1.0133881865400651E-3</v>
      </c>
      <c r="P217" s="15">
        <f t="shared" si="217"/>
        <v>6.2167823700631786E-4</v>
      </c>
      <c r="Q217" s="5">
        <f t="shared" si="218"/>
        <v>3393.9317653525354</v>
      </c>
      <c r="R217" s="5">
        <f t="shared" si="219"/>
        <v>5667.5920848756032</v>
      </c>
      <c r="S217" s="5">
        <f t="shared" si="220"/>
        <v>3724.4435843228885</v>
      </c>
      <c r="T217" s="5">
        <f t="shared" si="221"/>
        <v>24.748901597546631</v>
      </c>
      <c r="U217" s="5">
        <f t="shared" si="222"/>
        <v>83.329146509992086</v>
      </c>
      <c r="V217" s="5">
        <f t="shared" si="223"/>
        <v>135.87254207867505</v>
      </c>
      <c r="W217" s="15">
        <f t="shared" si="224"/>
        <v>-1.0734613539272964E-2</v>
      </c>
      <c r="X217" s="15">
        <f t="shared" si="225"/>
        <v>-1.217998157191269E-2</v>
      </c>
      <c r="Y217" s="15">
        <f t="shared" si="226"/>
        <v>-9.7425357312937999E-3</v>
      </c>
      <c r="Z217" s="5">
        <f t="shared" si="239"/>
        <v>4157.0592099910373</v>
      </c>
      <c r="AA217" s="5">
        <f t="shared" si="240"/>
        <v>17322.477933487484</v>
      </c>
      <c r="AB217" s="5">
        <f t="shared" si="241"/>
        <v>42376.471871092741</v>
      </c>
      <c r="AC217" s="16">
        <f t="shared" si="227"/>
        <v>1.2043096331754313</v>
      </c>
      <c r="AD217" s="16">
        <f t="shared" si="228"/>
        <v>3.0161284511172526</v>
      </c>
      <c r="AE217" s="16">
        <f t="shared" si="229"/>
        <v>11.274136460190983</v>
      </c>
      <c r="AF217" s="15">
        <f t="shared" si="230"/>
        <v>-4.0504037456468023E-3</v>
      </c>
      <c r="AG217" s="15">
        <f t="shared" si="231"/>
        <v>2.9673830763510267E-4</v>
      </c>
      <c r="AH217" s="15">
        <f t="shared" si="232"/>
        <v>9.7937136394747881E-3</v>
      </c>
      <c r="AI217" s="1">
        <f t="shared" si="196"/>
        <v>289117.33638719295</v>
      </c>
      <c r="AJ217" s="1">
        <f t="shared" si="197"/>
        <v>136413.59481607913</v>
      </c>
      <c r="AK217" s="1">
        <f t="shared" si="198"/>
        <v>54185.908246443083</v>
      </c>
      <c r="AL217" s="14">
        <f t="shared" si="233"/>
        <v>77.6207079212232</v>
      </c>
      <c r="AM217" s="14">
        <f t="shared" si="234"/>
        <v>18.196312639477355</v>
      </c>
      <c r="AN217" s="14">
        <f t="shared" si="235"/>
        <v>5.8117232644876253</v>
      </c>
      <c r="AO217" s="11">
        <f t="shared" si="236"/>
        <v>4.0886374272399795E-3</v>
      </c>
      <c r="AP217" s="11">
        <f t="shared" si="237"/>
        <v>5.1506047943755198E-3</v>
      </c>
      <c r="AQ217" s="11">
        <f t="shared" si="238"/>
        <v>4.6722484223808069E-3</v>
      </c>
      <c r="AR217" s="1">
        <f t="shared" si="242"/>
        <v>137134.64219717038</v>
      </c>
      <c r="AS217" s="1">
        <f t="shared" si="243"/>
        <v>68014.522195976126</v>
      </c>
      <c r="AT217" s="1">
        <f t="shared" si="244"/>
        <v>27411.304207190755</v>
      </c>
      <c r="AU217" s="1">
        <f t="shared" si="199"/>
        <v>27426.928439434079</v>
      </c>
      <c r="AV217" s="1">
        <f t="shared" si="200"/>
        <v>13602.904439195227</v>
      </c>
      <c r="AW217" s="1">
        <f t="shared" si="201"/>
        <v>5482.2608414381511</v>
      </c>
      <c r="AX217" s="2">
        <v>0</v>
      </c>
      <c r="AY217" s="2">
        <v>0</v>
      </c>
      <c r="AZ217" s="2">
        <v>0</v>
      </c>
      <c r="BA217" s="2">
        <f t="shared" si="247"/>
        <v>0</v>
      </c>
      <c r="BB217" s="2">
        <f t="shared" si="253"/>
        <v>0</v>
      </c>
      <c r="BC217" s="2">
        <f t="shared" si="248"/>
        <v>0</v>
      </c>
      <c r="BD217" s="2">
        <f t="shared" si="249"/>
        <v>0</v>
      </c>
      <c r="BE217" s="2">
        <f t="shared" si="250"/>
        <v>0</v>
      </c>
      <c r="BF217" s="2">
        <f t="shared" si="251"/>
        <v>0</v>
      </c>
      <c r="BG217" s="2">
        <f t="shared" si="252"/>
        <v>0</v>
      </c>
      <c r="BH217" s="2">
        <f t="shared" si="254"/>
        <v>0</v>
      </c>
      <c r="BI217" s="2">
        <f t="shared" si="255"/>
        <v>0</v>
      </c>
      <c r="BJ217" s="2">
        <f t="shared" si="256"/>
        <v>0</v>
      </c>
      <c r="BK217" s="11">
        <f t="shared" si="257"/>
        <v>2.6169616955667191E-2</v>
      </c>
      <c r="BL217" s="17">
        <f t="shared" si="245"/>
        <v>2.8365200113449176E-3</v>
      </c>
      <c r="BM217" s="17">
        <f t="shared" si="246"/>
        <v>4.9484518077342482E-4</v>
      </c>
      <c r="BN217" s="12">
        <f>(BN$3*temperature!$I327+BN$4*temperature!$I327^2+BN$5*temperature!$I327^6)</f>
        <v>-50.137339578348289</v>
      </c>
      <c r="BO217" s="12">
        <f>(BO$3*temperature!$I327+BO$4*temperature!$I327^2+BO$5*temperature!$I327^6)</f>
        <v>-41.724706470978688</v>
      </c>
      <c r="BP217" s="12">
        <f>(BP$3*temperature!$I327+BP$4*temperature!$I327^2+BP$5*temperature!$I327^6)</f>
        <v>-35.041433914347451</v>
      </c>
      <c r="BQ217" s="12">
        <f>(BQ$3*temperature!$M327+BQ$4*temperature!$M327^2)</f>
        <v>-50.137362812719829</v>
      </c>
      <c r="BR217" s="12">
        <f>(BR$3*temperature!$M327+BR$4*temperature!$M327^2)</f>
        <v>-41.724724434516808</v>
      </c>
      <c r="BS217" s="12">
        <f>(BS$3*temperature!$M327+BS$4*temperature!$M327^2)</f>
        <v>-35.041447916717857</v>
      </c>
      <c r="BT217" s="18">
        <f>BQ217-BN217</f>
        <v>-2.3234371539615495E-5</v>
      </c>
      <c r="BU217" s="18">
        <f>BR217-BO217</f>
        <v>-1.7963538120113753E-5</v>
      </c>
      <c r="BV217" s="18">
        <f>BS217-BP217</f>
        <v>-1.4002370406274167E-5</v>
      </c>
      <c r="BW217" s="18">
        <f>SUMPRODUCT(BT217:BV217,AR217:AT217)/100</f>
        <v>-4.7918419247781764E-2</v>
      </c>
      <c r="BX217" s="18">
        <f>BW217*BL217</f>
        <v>-1.3592155510834845E-4</v>
      </c>
      <c r="BY217" s="18">
        <f>BW217*BM217</f>
        <v>-2.3712198835045328E-5</v>
      </c>
    </row>
    <row r="218" spans="1:77">
      <c r="A218" s="2">
        <f t="shared" si="202"/>
        <v>2172</v>
      </c>
      <c r="B218" s="5">
        <f t="shared" si="203"/>
        <v>1165.383408940269</v>
      </c>
      <c r="C218" s="5">
        <f t="shared" si="204"/>
        <v>2964.0583383791782</v>
      </c>
      <c r="D218" s="5">
        <f t="shared" si="205"/>
        <v>4369.6205657894798</v>
      </c>
      <c r="E218" s="15">
        <f t="shared" si="206"/>
        <v>1.0112348515428656E-6</v>
      </c>
      <c r="F218" s="15">
        <f t="shared" si="207"/>
        <v>1.9922004663784712E-6</v>
      </c>
      <c r="G218" s="15">
        <f t="shared" si="208"/>
        <v>4.0670063852810989E-6</v>
      </c>
      <c r="H218" s="5">
        <f t="shared" si="209"/>
        <v>136285.63403256048</v>
      </c>
      <c r="I218" s="5">
        <f t="shared" si="210"/>
        <v>67941.19523186583</v>
      </c>
      <c r="J218" s="5">
        <f t="shared" si="211"/>
        <v>27427.095545025095</v>
      </c>
      <c r="K218" s="5">
        <f t="shared" si="212"/>
        <v>116944.8895419668</v>
      </c>
      <c r="L218" s="5">
        <f t="shared" si="213"/>
        <v>22921.679493332031</v>
      </c>
      <c r="M218" s="5">
        <f t="shared" si="214"/>
        <v>6276.7682301197046</v>
      </c>
      <c r="N218" s="15">
        <f t="shared" si="215"/>
        <v>-6.1920603550527087E-3</v>
      </c>
      <c r="O218" s="15">
        <f t="shared" si="216"/>
        <v>-1.0800975137310598E-3</v>
      </c>
      <c r="P218" s="15">
        <f t="shared" si="217"/>
        <v>5.7201919313198957E-4</v>
      </c>
      <c r="Q218" s="5">
        <f t="shared" si="218"/>
        <v>3336.7127558606121</v>
      </c>
      <c r="R218" s="5">
        <f t="shared" si="219"/>
        <v>5592.5250674058461</v>
      </c>
      <c r="S218" s="5">
        <f t="shared" si="220"/>
        <v>3690.2827651633734</v>
      </c>
      <c r="T218" s="5">
        <f t="shared" si="221"/>
        <v>24.483231703375473</v>
      </c>
      <c r="U218" s="5">
        <f t="shared" si="222"/>
        <v>82.314199041097169</v>
      </c>
      <c r="V218" s="5">
        <f t="shared" si="223"/>
        <v>134.54879898257184</v>
      </c>
      <c r="W218" s="15">
        <f t="shared" si="224"/>
        <v>-1.0734613539272964E-2</v>
      </c>
      <c r="X218" s="15">
        <f t="shared" si="225"/>
        <v>-1.217998157191269E-2</v>
      </c>
      <c r="Y218" s="15">
        <f t="shared" si="226"/>
        <v>-9.7425357312937999E-3</v>
      </c>
      <c r="Z218" s="5">
        <f t="shared" si="239"/>
        <v>4070.7893229931337</v>
      </c>
      <c r="AA218" s="5">
        <f t="shared" si="240"/>
        <v>17099.258236266109</v>
      </c>
      <c r="AB218" s="5">
        <f t="shared" si="241"/>
        <v>42401.122119420041</v>
      </c>
      <c r="AC218" s="16">
        <f t="shared" si="227"/>
        <v>1.1994316929262989</v>
      </c>
      <c r="AD218" s="16">
        <f t="shared" si="228"/>
        <v>3.0170234519694472</v>
      </c>
      <c r="AE218" s="16">
        <f t="shared" si="229"/>
        <v>11.384552124214455</v>
      </c>
      <c r="AF218" s="15">
        <f t="shared" si="230"/>
        <v>-4.0504037456468023E-3</v>
      </c>
      <c r="AG218" s="15">
        <f t="shared" si="231"/>
        <v>2.9673830763510267E-4</v>
      </c>
      <c r="AH218" s="15">
        <f t="shared" si="232"/>
        <v>9.7937136394747881E-3</v>
      </c>
      <c r="AI218" s="1">
        <f t="shared" si="196"/>
        <v>287632.53118790773</v>
      </c>
      <c r="AJ218" s="1">
        <f t="shared" si="197"/>
        <v>136375.13977366645</v>
      </c>
      <c r="AK218" s="1">
        <f t="shared" si="198"/>
        <v>54249.57826323693</v>
      </c>
      <c r="AL218" s="14">
        <f t="shared" si="233"/>
        <v>77.934897223443414</v>
      </c>
      <c r="AM218" s="14">
        <f t="shared" si="234"/>
        <v>18.289097434446994</v>
      </c>
      <c r="AN218" s="14">
        <f t="shared" si="235"/>
        <v>5.8386055411929032</v>
      </c>
      <c r="AO218" s="11">
        <f t="shared" si="236"/>
        <v>4.0477510529675796E-3</v>
      </c>
      <c r="AP218" s="11">
        <f t="shared" si="237"/>
        <v>5.0990987464317643E-3</v>
      </c>
      <c r="AQ218" s="11">
        <f t="shared" si="238"/>
        <v>4.6255259381569984E-3</v>
      </c>
      <c r="AR218" s="1">
        <f t="shared" si="242"/>
        <v>136285.63403256048</v>
      </c>
      <c r="AS218" s="1">
        <f t="shared" si="243"/>
        <v>67941.19523186583</v>
      </c>
      <c r="AT218" s="1">
        <f t="shared" si="244"/>
        <v>27427.095545025095</v>
      </c>
      <c r="AU218" s="1">
        <f t="shared" si="199"/>
        <v>27257.126806512097</v>
      </c>
      <c r="AV218" s="1">
        <f t="shared" si="200"/>
        <v>13588.239046373166</v>
      </c>
      <c r="AW218" s="1">
        <f t="shared" si="201"/>
        <v>5485.419109005019</v>
      </c>
      <c r="AX218" s="2">
        <v>0</v>
      </c>
      <c r="AY218" s="2">
        <v>0</v>
      </c>
      <c r="AZ218" s="2">
        <v>0</v>
      </c>
      <c r="BA218" s="2">
        <f t="shared" si="247"/>
        <v>0</v>
      </c>
      <c r="BB218" s="2">
        <f t="shared" si="253"/>
        <v>0</v>
      </c>
      <c r="BC218" s="2">
        <f t="shared" si="248"/>
        <v>0</v>
      </c>
      <c r="BD218" s="2">
        <f t="shared" si="249"/>
        <v>0</v>
      </c>
      <c r="BE218" s="2">
        <f t="shared" si="250"/>
        <v>0</v>
      </c>
      <c r="BF218" s="2">
        <f t="shared" si="251"/>
        <v>0</v>
      </c>
      <c r="BG218" s="2">
        <f t="shared" si="252"/>
        <v>0</v>
      </c>
      <c r="BH218" s="2">
        <f t="shared" si="254"/>
        <v>0</v>
      </c>
      <c r="BI218" s="2">
        <f t="shared" si="255"/>
        <v>0</v>
      </c>
      <c r="BJ218" s="2">
        <f t="shared" si="256"/>
        <v>0</v>
      </c>
      <c r="BK218" s="11">
        <f t="shared" si="257"/>
        <v>2.6098987737433438E-2</v>
      </c>
      <c r="BL218" s="17">
        <f t="shared" si="245"/>
        <v>2.7641824163143797E-3</v>
      </c>
      <c r="BM218" s="17">
        <f t="shared" si="246"/>
        <v>4.7128112454611885E-4</v>
      </c>
      <c r="BN218" s="12">
        <f>(BN$3*temperature!$I328+BN$4*temperature!$I328^2+BN$5*temperature!$I328^6)</f>
        <v>-50.596436384915108</v>
      </c>
      <c r="BO218" s="12">
        <f>(BO$3*temperature!$I328+BO$4*temperature!$I328^2+BO$5*temperature!$I328^6)</f>
        <v>-42.079621352065729</v>
      </c>
      <c r="BP218" s="12">
        <f>(BP$3*temperature!$I328+BP$4*temperature!$I328^2+BP$5*temperature!$I328^6)</f>
        <v>-35.318057467737624</v>
      </c>
      <c r="BQ218" s="12">
        <f>(BQ$3*temperature!$M328+BQ$4*temperature!$M328^2)</f>
        <v>-50.596459593368813</v>
      </c>
      <c r="BR218" s="12">
        <f>(BR$3*temperature!$M328+BR$4*temperature!$M328^2)</f>
        <v>-42.079639292183749</v>
      </c>
      <c r="BS218" s="12">
        <f>(BS$3*temperature!$M328+BS$4*temperature!$M328^2)</f>
        <v>-35.318071448977264</v>
      </c>
      <c r="BT218" s="18">
        <f>BQ218-BN218</f>
        <v>-2.3208453704626208E-5</v>
      </c>
      <c r="BU218" s="18">
        <f>BR218-BO218</f>
        <v>-1.7940118020476348E-5</v>
      </c>
      <c r="BV218" s="18">
        <f>BS218-BP218</f>
        <v>-1.3981239639804244E-5</v>
      </c>
      <c r="BW218" s="18">
        <f>SUMPRODUCT(BT218:BV218,AR218:AT218)/100</f>
        <v>-4.7653166844010109E-2</v>
      </c>
      <c r="BX218" s="18">
        <f>BW218*BL218</f>
        <v>-1.3172204587190816E-4</v>
      </c>
      <c r="BY218" s="18">
        <f>BW218*BM218</f>
        <v>-2.245803805842891E-5</v>
      </c>
    </row>
    <row r="219" spans="1:77">
      <c r="A219" s="2">
        <f t="shared" si="202"/>
        <v>2173</v>
      </c>
      <c r="B219" s="5">
        <f t="shared" si="203"/>
        <v>1165.3845284927718</v>
      </c>
      <c r="C219" s="5">
        <f t="shared" si="204"/>
        <v>2964.0639481276621</v>
      </c>
      <c r="D219" s="5">
        <f t="shared" si="205"/>
        <v>4369.6374485004844</v>
      </c>
      <c r="E219" s="15">
        <f t="shared" si="206"/>
        <v>9.6067310896572221E-7</v>
      </c>
      <c r="F219" s="15">
        <f t="shared" si="207"/>
        <v>1.8925904430595475E-6</v>
      </c>
      <c r="G219" s="15">
        <f t="shared" si="208"/>
        <v>3.8636560660170436E-6</v>
      </c>
      <c r="H219" s="5">
        <f t="shared" si="209"/>
        <v>135429.75385543628</v>
      </c>
      <c r="I219" s="5">
        <f t="shared" si="210"/>
        <v>67863.495238953212</v>
      </c>
      <c r="J219" s="5">
        <f t="shared" si="211"/>
        <v>27441.557012277623</v>
      </c>
      <c r="K219" s="5">
        <f t="shared" si="212"/>
        <v>116210.35850766941</v>
      </c>
      <c r="L219" s="5">
        <f t="shared" si="213"/>
        <v>22895.422105120633</v>
      </c>
      <c r="M219" s="5">
        <f t="shared" si="214"/>
        <v>6280.0535137519619</v>
      </c>
      <c r="N219" s="15">
        <f t="shared" si="215"/>
        <v>-6.2810015655604401E-3</v>
      </c>
      <c r="O219" s="15">
        <f t="shared" si="216"/>
        <v>-1.1455263659470027E-3</v>
      </c>
      <c r="P219" s="15">
        <f t="shared" si="217"/>
        <v>5.2340368670811266E-4</v>
      </c>
      <c r="Q219" s="5">
        <f t="shared" si="218"/>
        <v>3280.1646619905482</v>
      </c>
      <c r="R219" s="5">
        <f t="shared" si="219"/>
        <v>5518.0903033428876</v>
      </c>
      <c r="S219" s="5">
        <f t="shared" si="220"/>
        <v>3656.2568697520769</v>
      </c>
      <c r="T219" s="5">
        <f t="shared" si="221"/>
        <v>24.220413672847261</v>
      </c>
      <c r="U219" s="5">
        <f t="shared" si="222"/>
        <v>81.311613613669849</v>
      </c>
      <c r="V219" s="5">
        <f t="shared" si="223"/>
        <v>133.23795250088148</v>
      </c>
      <c r="W219" s="15">
        <f t="shared" si="224"/>
        <v>-1.0734613539272964E-2</v>
      </c>
      <c r="X219" s="15">
        <f t="shared" si="225"/>
        <v>-1.217998157191269E-2</v>
      </c>
      <c r="Y219" s="15">
        <f t="shared" si="226"/>
        <v>-9.7425357312937999E-3</v>
      </c>
      <c r="Z219" s="5">
        <f t="shared" si="239"/>
        <v>3985.9486696466229</v>
      </c>
      <c r="AA219" s="5">
        <f t="shared" si="240"/>
        <v>16877.786084060313</v>
      </c>
      <c r="AB219" s="5">
        <f t="shared" si="241"/>
        <v>42423.672110785643</v>
      </c>
      <c r="AC219" s="16">
        <f t="shared" si="227"/>
        <v>1.1945735103046227</v>
      </c>
      <c r="AD219" s="16">
        <f t="shared" si="228"/>
        <v>3.0179187184026799</v>
      </c>
      <c r="AE219" s="16">
        <f t="shared" si="229"/>
        <v>11.496049167632686</v>
      </c>
      <c r="AF219" s="15">
        <f t="shared" si="230"/>
        <v>-4.0504037456468023E-3</v>
      </c>
      <c r="AG219" s="15">
        <f t="shared" si="231"/>
        <v>2.9673830763510267E-4</v>
      </c>
      <c r="AH219" s="15">
        <f t="shared" si="232"/>
        <v>9.7937136394747881E-3</v>
      </c>
      <c r="AI219" s="1">
        <f t="shared" si="196"/>
        <v>286126.40487562906</v>
      </c>
      <c r="AJ219" s="1">
        <f t="shared" si="197"/>
        <v>136325.86484267298</v>
      </c>
      <c r="AK219" s="1">
        <f t="shared" si="198"/>
        <v>54310.039545918262</v>
      </c>
      <c r="AL219" s="14">
        <f t="shared" si="233"/>
        <v>78.247203675119536</v>
      </c>
      <c r="AM219" s="14">
        <f t="shared" si="234"/>
        <v>18.381422769110337</v>
      </c>
      <c r="AN219" s="14">
        <f t="shared" si="235"/>
        <v>5.8653420963526237</v>
      </c>
      <c r="AO219" s="11">
        <f t="shared" si="236"/>
        <v>4.0072735424379041E-3</v>
      </c>
      <c r="AP219" s="11">
        <f t="shared" si="237"/>
        <v>5.0481077589674466E-3</v>
      </c>
      <c r="AQ219" s="11">
        <f t="shared" si="238"/>
        <v>4.5792706787754281E-3</v>
      </c>
      <c r="AR219" s="1">
        <f t="shared" si="242"/>
        <v>135429.75385543628</v>
      </c>
      <c r="AS219" s="1">
        <f t="shared" si="243"/>
        <v>67863.495238953212</v>
      </c>
      <c r="AT219" s="1">
        <f t="shared" si="244"/>
        <v>27441.557012277623</v>
      </c>
      <c r="AU219" s="1">
        <f t="shared" si="199"/>
        <v>27085.950771087257</v>
      </c>
      <c r="AV219" s="1">
        <f t="shared" si="200"/>
        <v>13572.699047790644</v>
      </c>
      <c r="AW219" s="1">
        <f t="shared" si="201"/>
        <v>5488.3114024555252</v>
      </c>
      <c r="AX219" s="2">
        <v>0</v>
      </c>
      <c r="AY219" s="2">
        <v>0</v>
      </c>
      <c r="AZ219" s="2">
        <v>0</v>
      </c>
      <c r="BA219" s="2">
        <f t="shared" si="247"/>
        <v>0</v>
      </c>
      <c r="BB219" s="2">
        <f t="shared" si="253"/>
        <v>0</v>
      </c>
      <c r="BC219" s="2">
        <f t="shared" si="248"/>
        <v>0</v>
      </c>
      <c r="BD219" s="2">
        <f t="shared" si="249"/>
        <v>0</v>
      </c>
      <c r="BE219" s="2">
        <f t="shared" si="250"/>
        <v>0</v>
      </c>
      <c r="BF219" s="2">
        <f t="shared" si="251"/>
        <v>0</v>
      </c>
      <c r="BG219" s="2">
        <f t="shared" si="252"/>
        <v>0</v>
      </c>
      <c r="BH219" s="2">
        <f t="shared" si="254"/>
        <v>0</v>
      </c>
      <c r="BI219" s="2">
        <f t="shared" si="255"/>
        <v>0</v>
      </c>
      <c r="BJ219" s="2">
        <f t="shared" si="256"/>
        <v>0</v>
      </c>
      <c r="BK219" s="11">
        <f t="shared" si="257"/>
        <v>2.6029595756053098E-2</v>
      </c>
      <c r="BL219" s="17">
        <f t="shared" si="245"/>
        <v>2.6938750055776309E-3</v>
      </c>
      <c r="BM219" s="17">
        <f t="shared" si="246"/>
        <v>4.4883916623439889E-4</v>
      </c>
      <c r="BN219" s="12">
        <f>(BN$3*temperature!$I329+BN$4*temperature!$I329^2+BN$5*temperature!$I329^6)</f>
        <v>-51.052705745710121</v>
      </c>
      <c r="BO219" s="12">
        <f>(BO$3*temperature!$I329+BO$4*temperature!$I329^2+BO$5*temperature!$I329^6)</f>
        <v>-42.432284549692397</v>
      </c>
      <c r="BP219" s="12">
        <f>(BP$3*temperature!$I329+BP$4*temperature!$I329^2+BP$5*temperature!$I329^6)</f>
        <v>-35.592870041242186</v>
      </c>
      <c r="BQ219" s="12">
        <f>(BQ$3*temperature!$M329+BQ$4*temperature!$M329^2)</f>
        <v>-51.052728927987886</v>
      </c>
      <c r="BR219" s="12">
        <f>(BR$3*temperature!$M329+BR$4*temperature!$M329^2)</f>
        <v>-42.432302466261334</v>
      </c>
      <c r="BS219" s="12">
        <f>(BS$3*temperature!$M329+BS$4*temperature!$M329^2)</f>
        <v>-35.59288400131053</v>
      </c>
      <c r="BT219" s="18">
        <f>BQ219-BN219</f>
        <v>-2.3182277764988157E-5</v>
      </c>
      <c r="BU219" s="18">
        <f>BR219-BO219</f>
        <v>-1.791656893601612E-5</v>
      </c>
      <c r="BV219" s="18">
        <f>BS219-BP219</f>
        <v>-1.3960068343976673E-5</v>
      </c>
      <c r="BW219" s="18">
        <f>SUMPRODUCT(BT219:BV219,AR219:AT219)/100</f>
        <v>-4.738537173564935E-2</v>
      </c>
      <c r="BX219" s="18">
        <f>BW219*BL219</f>
        <v>-1.2765026854867051E-4</v>
      </c>
      <c r="BY219" s="18">
        <f>BW219*BM219</f>
        <v>-2.1268410741535904E-5</v>
      </c>
    </row>
    <row r="220" spans="1:77">
      <c r="A220" s="2">
        <f t="shared" si="202"/>
        <v>2174</v>
      </c>
      <c r="B220" s="5">
        <f t="shared" si="203"/>
        <v>1165.385592068671</v>
      </c>
      <c r="C220" s="5">
        <f t="shared" si="204"/>
        <v>2964.0692773988076</v>
      </c>
      <c r="D220" s="5">
        <f t="shared" si="205"/>
        <v>4369.6534871379063</v>
      </c>
      <c r="E220" s="15">
        <f t="shared" si="206"/>
        <v>9.1263945351743604E-7</v>
      </c>
      <c r="F220" s="15">
        <f t="shared" si="207"/>
        <v>1.7979609209065701E-6</v>
      </c>
      <c r="G220" s="15">
        <f t="shared" si="208"/>
        <v>3.6704732627161914E-6</v>
      </c>
      <c r="H220" s="5">
        <f t="shared" si="209"/>
        <v>134567.33395790801</v>
      </c>
      <c r="I220" s="5">
        <f t="shared" si="210"/>
        <v>67781.522878463307</v>
      </c>
      <c r="J220" s="5">
        <f t="shared" si="211"/>
        <v>27454.714807436205</v>
      </c>
      <c r="K220" s="5">
        <f t="shared" si="212"/>
        <v>115470.22279470446</v>
      </c>
      <c r="L220" s="5">
        <f t="shared" si="213"/>
        <v>22867.725594439096</v>
      </c>
      <c r="M220" s="5">
        <f t="shared" si="214"/>
        <v>6283.0416389421434</v>
      </c>
      <c r="N220" s="15">
        <f t="shared" si="215"/>
        <v>-6.3689306398285739E-3</v>
      </c>
      <c r="O220" s="15">
        <f t="shared" si="216"/>
        <v>-1.2096964429995083E-3</v>
      </c>
      <c r="P220" s="15">
        <f t="shared" si="217"/>
        <v>4.7581205854996256E-4</v>
      </c>
      <c r="Q220" s="5">
        <f t="shared" si="218"/>
        <v>3224.2894217179005</v>
      </c>
      <c r="R220" s="5">
        <f t="shared" si="219"/>
        <v>5444.2959435237563</v>
      </c>
      <c r="S220" s="5">
        <f t="shared" si="220"/>
        <v>3622.3716944303833</v>
      </c>
      <c r="T220" s="5">
        <f t="shared" si="221"/>
        <v>23.960416892307922</v>
      </c>
      <c r="U220" s="5">
        <f t="shared" si="222"/>
        <v>80.321239658272859</v>
      </c>
      <c r="V220" s="5">
        <f t="shared" si="223"/>
        <v>131.9398769878772</v>
      </c>
      <c r="W220" s="15">
        <f t="shared" si="224"/>
        <v>-1.0734613539272964E-2</v>
      </c>
      <c r="X220" s="15">
        <f t="shared" si="225"/>
        <v>-1.217998157191269E-2</v>
      </c>
      <c r="Y220" s="15">
        <f t="shared" si="226"/>
        <v>-9.7425357312937999E-3</v>
      </c>
      <c r="Z220" s="5">
        <f t="shared" si="239"/>
        <v>3902.5267214658274</v>
      </c>
      <c r="AA220" s="5">
        <f t="shared" si="240"/>
        <v>16658.089643253974</v>
      </c>
      <c r="AB220" s="5">
        <f t="shared" si="241"/>
        <v>42444.163098353725</v>
      </c>
      <c r="AC220" s="16">
        <f t="shared" si="227"/>
        <v>1.1897350052840343</v>
      </c>
      <c r="AD220" s="16">
        <f t="shared" si="228"/>
        <v>3.0188142504957591</v>
      </c>
      <c r="AE220" s="16">
        <f t="shared" si="229"/>
        <v>11.608638181165803</v>
      </c>
      <c r="AF220" s="15">
        <f t="shared" si="230"/>
        <v>-4.0504037456468023E-3</v>
      </c>
      <c r="AG220" s="15">
        <f t="shared" si="231"/>
        <v>2.9673830763510267E-4</v>
      </c>
      <c r="AH220" s="15">
        <f t="shared" si="232"/>
        <v>9.7937136394747881E-3</v>
      </c>
      <c r="AI220" s="1">
        <f t="shared" si="196"/>
        <v>284599.71515915345</v>
      </c>
      <c r="AJ220" s="1">
        <f t="shared" si="197"/>
        <v>136265.97740619633</v>
      </c>
      <c r="AK220" s="1">
        <f t="shared" si="198"/>
        <v>54367.346993781961</v>
      </c>
      <c r="AL220" s="14">
        <f t="shared" si="233"/>
        <v>78.557626044686018</v>
      </c>
      <c r="AM220" s="14">
        <f t="shared" si="234"/>
        <v>18.473286257982927</v>
      </c>
      <c r="AN220" s="14">
        <f t="shared" si="235"/>
        <v>5.8919324955446104</v>
      </c>
      <c r="AO220" s="11">
        <f t="shared" si="236"/>
        <v>3.9672008070135252E-3</v>
      </c>
      <c r="AP220" s="11">
        <f t="shared" si="237"/>
        <v>4.9976266813777717E-3</v>
      </c>
      <c r="AQ220" s="11">
        <f t="shared" si="238"/>
        <v>4.5334779719876737E-3</v>
      </c>
      <c r="AR220" s="1">
        <f t="shared" si="242"/>
        <v>134567.33395790801</v>
      </c>
      <c r="AS220" s="1">
        <f t="shared" si="243"/>
        <v>67781.522878463307</v>
      </c>
      <c r="AT220" s="1">
        <f t="shared" si="244"/>
        <v>27454.714807436205</v>
      </c>
      <c r="AU220" s="1">
        <f t="shared" si="199"/>
        <v>26913.466791581603</v>
      </c>
      <c r="AV220" s="1">
        <f t="shared" si="200"/>
        <v>13556.304575692662</v>
      </c>
      <c r="AW220" s="1">
        <f t="shared" si="201"/>
        <v>5490.9429614872415</v>
      </c>
      <c r="AX220" s="2">
        <v>0</v>
      </c>
      <c r="AY220" s="2">
        <v>0</v>
      </c>
      <c r="AZ220" s="2">
        <v>0</v>
      </c>
      <c r="BA220" s="2">
        <f t="shared" si="247"/>
        <v>0</v>
      </c>
      <c r="BB220" s="2">
        <f t="shared" si="253"/>
        <v>0</v>
      </c>
      <c r="BC220" s="2">
        <f t="shared" si="248"/>
        <v>0</v>
      </c>
      <c r="BD220" s="2">
        <f t="shared" si="249"/>
        <v>0</v>
      </c>
      <c r="BE220" s="2">
        <f t="shared" si="250"/>
        <v>0</v>
      </c>
      <c r="BF220" s="2">
        <f t="shared" si="251"/>
        <v>0</v>
      </c>
      <c r="BG220" s="2">
        <f t="shared" si="252"/>
        <v>0</v>
      </c>
      <c r="BH220" s="2">
        <f t="shared" si="254"/>
        <v>0</v>
      </c>
      <c r="BI220" s="2">
        <f t="shared" si="255"/>
        <v>0</v>
      </c>
      <c r="BJ220" s="2">
        <f t="shared" si="256"/>
        <v>0</v>
      </c>
      <c r="BK220" s="11">
        <f t="shared" si="257"/>
        <v>2.596141998074894E-2</v>
      </c>
      <c r="BL220" s="17">
        <f t="shared" si="245"/>
        <v>2.6255334317063128E-3</v>
      </c>
      <c r="BM220" s="17">
        <f t="shared" si="246"/>
        <v>4.274658726041894E-4</v>
      </c>
      <c r="BN220" s="12">
        <f>(BN$3*temperature!$I330+BN$4*temperature!$I330^2+BN$5*temperature!$I330^6)</f>
        <v>-51.506130680990111</v>
      </c>
      <c r="BO220" s="12">
        <f>(BO$3*temperature!$I330+BO$4*temperature!$I330^2+BO$5*temperature!$I330^6)</f>
        <v>-42.782684974875821</v>
      </c>
      <c r="BP220" s="12">
        <f>(BP$3*temperature!$I330+BP$4*temperature!$I330^2+BP$5*temperature!$I330^6)</f>
        <v>-35.86586472441742</v>
      </c>
      <c r="BQ220" s="12">
        <f>(BQ$3*temperature!$M330+BQ$4*temperature!$M330^2)</f>
        <v>-51.506153836852874</v>
      </c>
      <c r="BR220" s="12">
        <f>(BR$3*temperature!$M330+BR$4*temperature!$M330^2)</f>
        <v>-42.782702867779797</v>
      </c>
      <c r="BS220" s="12">
        <f>(BS$3*temperature!$M330+BS$4*temperature!$M330^2)</f>
        <v>-35.865878663282743</v>
      </c>
      <c r="BT220" s="18">
        <f>BQ220-BN220</f>
        <v>-2.315586276324666E-5</v>
      </c>
      <c r="BU220" s="18">
        <f>BR220-BO220</f>
        <v>-1.7892903976246544E-5</v>
      </c>
      <c r="BV220" s="18">
        <f>BS220-BP220</f>
        <v>-1.393886532241595E-5</v>
      </c>
      <c r="BW220" s="18">
        <f>SUMPRODUCT(BT220:BV220,AR220:AT220)/100</f>
        <v>-4.7115185699395941E-2</v>
      </c>
      <c r="BX220" s="18">
        <f>BW220*BL220</f>
        <v>-1.2370249519481522E-4</v>
      </c>
      <c r="BY220" s="18">
        <f>BW220*BM220</f>
        <v>-2.0140133967900711E-5</v>
      </c>
    </row>
    <row r="221" spans="1:77">
      <c r="A221" s="2">
        <f t="shared" si="202"/>
        <v>2175</v>
      </c>
      <c r="B221" s="5">
        <f t="shared" si="203"/>
        <v>1165.3866024666975</v>
      </c>
      <c r="C221" s="5">
        <f t="shared" si="204"/>
        <v>2964.074340215499</v>
      </c>
      <c r="D221" s="5">
        <f t="shared" si="205"/>
        <v>4369.6687238993836</v>
      </c>
      <c r="E221" s="15">
        <f t="shared" si="206"/>
        <v>8.6700748084156423E-7</v>
      </c>
      <c r="F221" s="15">
        <f t="shared" si="207"/>
        <v>1.7080628748612415E-6</v>
      </c>
      <c r="G221" s="15">
        <f t="shared" si="208"/>
        <v>3.4869495995803815E-6</v>
      </c>
      <c r="H221" s="5">
        <f t="shared" si="209"/>
        <v>133698.70039945358</v>
      </c>
      <c r="I221" s="5">
        <f t="shared" si="210"/>
        <v>67695.377749522799</v>
      </c>
      <c r="J221" s="5">
        <f t="shared" si="211"/>
        <v>27466.594826130371</v>
      </c>
      <c r="K221" s="5">
        <f t="shared" si="212"/>
        <v>114724.7618227825</v>
      </c>
      <c r="L221" s="5">
        <f t="shared" si="213"/>
        <v>22838.6234552407</v>
      </c>
      <c r="M221" s="5">
        <f t="shared" si="214"/>
        <v>6285.7384762156216</v>
      </c>
      <c r="N221" s="15">
        <f t="shared" si="215"/>
        <v>-6.4558719458549518E-3</v>
      </c>
      <c r="O221" s="15">
        <f t="shared" si="216"/>
        <v>-1.2726293692046919E-3</v>
      </c>
      <c r="P221" s="15">
        <f t="shared" si="217"/>
        <v>4.2922479723239704E-4</v>
      </c>
      <c r="Q221" s="5">
        <f t="shared" si="218"/>
        <v>3169.0885162526174</v>
      </c>
      <c r="R221" s="5">
        <f t="shared" si="219"/>
        <v>5371.1495124586681</v>
      </c>
      <c r="S221" s="5">
        <f t="shared" si="220"/>
        <v>3588.6327860503443</v>
      </c>
      <c r="T221" s="5">
        <f t="shared" si="221"/>
        <v>23.703211076729129</v>
      </c>
      <c r="U221" s="5">
        <f t="shared" si="222"/>
        <v>79.342928439401916</v>
      </c>
      <c r="V221" s="5">
        <f t="shared" si="223"/>
        <v>130.65444802194028</v>
      </c>
      <c r="W221" s="15">
        <f t="shared" si="224"/>
        <v>-1.0734613539272964E-2</v>
      </c>
      <c r="X221" s="15">
        <f t="shared" si="225"/>
        <v>-1.217998157191269E-2</v>
      </c>
      <c r="Y221" s="15">
        <f t="shared" si="226"/>
        <v>-9.7425357312937999E-3</v>
      </c>
      <c r="Z221" s="5">
        <f t="shared" si="239"/>
        <v>3820.5124409279688</v>
      </c>
      <c r="AA221" s="5">
        <f t="shared" si="240"/>
        <v>16440.195166727422</v>
      </c>
      <c r="AB221" s="5">
        <f t="shared" si="241"/>
        <v>42462.635874946529</v>
      </c>
      <c r="AC221" s="16">
        <f t="shared" si="227"/>
        <v>1.1849160981623048</v>
      </c>
      <c r="AD221" s="16">
        <f t="shared" si="228"/>
        <v>3.0197100483275161</v>
      </c>
      <c r="AE221" s="16">
        <f t="shared" si="229"/>
        <v>11.722329859256414</v>
      </c>
      <c r="AF221" s="15">
        <f t="shared" si="230"/>
        <v>-4.0504037456468023E-3</v>
      </c>
      <c r="AG221" s="15">
        <f t="shared" si="231"/>
        <v>2.9673830763510267E-4</v>
      </c>
      <c r="AH221" s="15">
        <f t="shared" si="232"/>
        <v>9.7937136394747881E-3</v>
      </c>
      <c r="AI221" s="1">
        <f t="shared" si="196"/>
        <v>283053.21043481975</v>
      </c>
      <c r="AJ221" s="1">
        <f t="shared" si="197"/>
        <v>136195.68424126937</v>
      </c>
      <c r="AK221" s="1">
        <f t="shared" si="198"/>
        <v>54421.555255891006</v>
      </c>
      <c r="AL221" s="14">
        <f t="shared" si="233"/>
        <v>78.86616338335314</v>
      </c>
      <c r="AM221" s="14">
        <f t="shared" si="234"/>
        <v>18.564685620395597</v>
      </c>
      <c r="AN221" s="14">
        <f t="shared" si="235"/>
        <v>5.918376332263791</v>
      </c>
      <c r="AO221" s="11">
        <f t="shared" si="236"/>
        <v>3.9275287989433902E-3</v>
      </c>
      <c r="AP221" s="11">
        <f t="shared" si="237"/>
        <v>4.9476504145639939E-3</v>
      </c>
      <c r="AQ221" s="11">
        <f t="shared" si="238"/>
        <v>4.4881431922677972E-3</v>
      </c>
      <c r="AR221" s="1">
        <f t="shared" si="242"/>
        <v>133698.70039945358</v>
      </c>
      <c r="AS221" s="1">
        <f t="shared" si="243"/>
        <v>67695.377749522799</v>
      </c>
      <c r="AT221" s="1">
        <f t="shared" si="244"/>
        <v>27466.594826130371</v>
      </c>
      <c r="AU221" s="1">
        <f t="shared" si="199"/>
        <v>26739.740079890718</v>
      </c>
      <c r="AV221" s="1">
        <f t="shared" si="200"/>
        <v>13539.075549904561</v>
      </c>
      <c r="AW221" s="1">
        <f t="shared" si="201"/>
        <v>5493.3189652260744</v>
      </c>
      <c r="AX221" s="2">
        <v>0</v>
      </c>
      <c r="AY221" s="2">
        <v>0</v>
      </c>
      <c r="AZ221" s="2">
        <v>0</v>
      </c>
      <c r="BA221" s="2">
        <f t="shared" si="247"/>
        <v>0</v>
      </c>
      <c r="BB221" s="2">
        <f t="shared" si="253"/>
        <v>0</v>
      </c>
      <c r="BC221" s="2">
        <f t="shared" si="248"/>
        <v>0</v>
      </c>
      <c r="BD221" s="2">
        <f t="shared" si="249"/>
        <v>0</v>
      </c>
      <c r="BE221" s="2">
        <f t="shared" si="250"/>
        <v>0</v>
      </c>
      <c r="BF221" s="2">
        <f t="shared" si="251"/>
        <v>0</v>
      </c>
      <c r="BG221" s="2">
        <f t="shared" si="252"/>
        <v>0</v>
      </c>
      <c r="BH221" s="2">
        <f t="shared" si="254"/>
        <v>0</v>
      </c>
      <c r="BI221" s="2">
        <f t="shared" si="255"/>
        <v>0</v>
      </c>
      <c r="BJ221" s="2">
        <f t="shared" si="256"/>
        <v>0</v>
      </c>
      <c r="BK221" s="11">
        <f t="shared" si="257"/>
        <v>2.5894439380398898E-2</v>
      </c>
      <c r="BL221" s="17">
        <f t="shared" si="245"/>
        <v>2.5590956741390705E-3</v>
      </c>
      <c r="BM221" s="17">
        <f t="shared" si="246"/>
        <v>4.0711035486113274E-4</v>
      </c>
      <c r="BN221" s="12">
        <f>(BN$3*temperature!$I331+BN$4*temperature!$I331^2+BN$5*temperature!$I331^6)</f>
        <v>-51.956695864234611</v>
      </c>
      <c r="BO221" s="12">
        <f>(BO$3*temperature!$I331+BO$4*temperature!$I331^2+BO$5*temperature!$I331^6)</f>
        <v>-43.130812771173751</v>
      </c>
      <c r="BP221" s="12">
        <f>(BP$3*temperature!$I331+BP$4*temperature!$I331^2+BP$5*temperature!$I331^6)</f>
        <v>-36.137035528769943</v>
      </c>
      <c r="BQ221" s="12">
        <f>(BQ$3*temperature!$M331+BQ$4*temperature!$M331^2)</f>
        <v>-51.956718993461458</v>
      </c>
      <c r="BR221" s="12">
        <f>(BR$3*temperature!$M331+BR$4*temperature!$M331^2)</f>
        <v>-43.130830640309341</v>
      </c>
      <c r="BS221" s="12">
        <f>(BS$3*temperature!$M331+BS$4*temperature!$M331^2)</f>
        <v>-36.137049446408909</v>
      </c>
      <c r="BT221" s="18">
        <f>BQ221-BN221</f>
        <v>-2.3129226846663187E-5</v>
      </c>
      <c r="BU221" s="18">
        <f>BR221-BO221</f>
        <v>-1.786913558987635E-5</v>
      </c>
      <c r="BV221" s="18">
        <f>BS221-BP221</f>
        <v>-1.3917638966631785E-5</v>
      </c>
      <c r="BW221" s="18">
        <f>SUMPRODUCT(BT221:BV221,AR221:AT221)/100</f>
        <v>-4.68427560488998E-2</v>
      </c>
      <c r="BX221" s="18">
        <f>BW221*BL221</f>
        <v>-1.1987509436949125E-4</v>
      </c>
      <c r="BY221" s="18">
        <f>BW221*BM221</f>
        <v>-1.9070171037741071E-5</v>
      </c>
    </row>
    <row r="222" spans="1:77">
      <c r="A222" s="2">
        <f t="shared" si="202"/>
        <v>2176</v>
      </c>
      <c r="B222" s="5">
        <f t="shared" si="203"/>
        <v>1165.3875623456547</v>
      </c>
      <c r="C222" s="5">
        <f t="shared" si="204"/>
        <v>2964.0791498995704</v>
      </c>
      <c r="D222" s="5">
        <f t="shared" si="205"/>
        <v>4369.6831988732602</v>
      </c>
      <c r="E222" s="15">
        <f t="shared" si="206"/>
        <v>8.2365710679948601E-7</v>
      </c>
      <c r="F222" s="15">
        <f t="shared" si="207"/>
        <v>1.6226597311181794E-6</v>
      </c>
      <c r="G222" s="15">
        <f t="shared" si="208"/>
        <v>3.3126021196013625E-6</v>
      </c>
      <c r="H222" s="5">
        <f t="shared" si="209"/>
        <v>132824.17296413417</v>
      </c>
      <c r="I222" s="5">
        <f t="shared" si="210"/>
        <v>67605.158346693453</v>
      </c>
      <c r="J222" s="5">
        <f t="shared" si="211"/>
        <v>27477.222651986565</v>
      </c>
      <c r="K222" s="5">
        <f t="shared" si="212"/>
        <v>113974.24964514804</v>
      </c>
      <c r="L222" s="5">
        <f t="shared" si="213"/>
        <v>22808.148813767024</v>
      </c>
      <c r="M222" s="5">
        <f t="shared" si="214"/>
        <v>6288.14982721669</v>
      </c>
      <c r="N222" s="15">
        <f t="shared" si="215"/>
        <v>-6.5418499520948359E-3</v>
      </c>
      <c r="O222" s="15">
        <f t="shared" si="216"/>
        <v>-1.3343466839584872E-3</v>
      </c>
      <c r="P222" s="15">
        <f t="shared" si="217"/>
        <v>3.8362254653012684E-4</v>
      </c>
      <c r="Q222" s="5">
        <f t="shared" si="218"/>
        <v>3114.5629863347299</v>
      </c>
      <c r="R222" s="5">
        <f t="shared" si="219"/>
        <v>5298.6579263708491</v>
      </c>
      <c r="S222" s="5">
        <f t="shared" si="220"/>
        <v>3555.0454474073217</v>
      </c>
      <c r="T222" s="5">
        <f t="shared" si="221"/>
        <v>23.448766266180627</v>
      </c>
      <c r="U222" s="5">
        <f t="shared" si="222"/>
        <v>78.376533033148419</v>
      </c>
      <c r="V222" s="5">
        <f t="shared" si="223"/>
        <v>129.38154239363405</v>
      </c>
      <c r="W222" s="15">
        <f t="shared" si="224"/>
        <v>-1.0734613539272964E-2</v>
      </c>
      <c r="X222" s="15">
        <f t="shared" si="225"/>
        <v>-1.217998157191269E-2</v>
      </c>
      <c r="Y222" s="15">
        <f t="shared" si="226"/>
        <v>-9.7425357312937999E-3</v>
      </c>
      <c r="Z222" s="5">
        <f t="shared" si="239"/>
        <v>3739.8943121045199</v>
      </c>
      <c r="AA222" s="5">
        <f t="shared" si="240"/>
        <v>16224.127045673891</v>
      </c>
      <c r="AB222" s="5">
        <f t="shared" si="241"/>
        <v>42479.13075779927</v>
      </c>
      <c r="AC222" s="16">
        <f t="shared" si="227"/>
        <v>1.1801167095600311</v>
      </c>
      <c r="AD222" s="16">
        <f t="shared" si="228"/>
        <v>3.0206061119768055</v>
      </c>
      <c r="AE222" s="16">
        <f t="shared" si="229"/>
        <v>11.837135001085436</v>
      </c>
      <c r="AF222" s="15">
        <f t="shared" si="230"/>
        <v>-4.0504037456468023E-3</v>
      </c>
      <c r="AG222" s="15">
        <f t="shared" si="231"/>
        <v>2.9673830763510267E-4</v>
      </c>
      <c r="AH222" s="15">
        <f t="shared" si="232"/>
        <v>9.7937136394747881E-3</v>
      </c>
      <c r="AI222" s="1">
        <f t="shared" si="196"/>
        <v>281487.62947122852</v>
      </c>
      <c r="AJ222" s="1">
        <f t="shared" si="197"/>
        <v>136115.19136704699</v>
      </c>
      <c r="AK222" s="1">
        <f t="shared" si="198"/>
        <v>54472.718695527983</v>
      </c>
      <c r="AL222" s="14">
        <f t="shared" si="233"/>
        <v>79.172815020023933</v>
      </c>
      <c r="AM222" s="14">
        <f t="shared" si="234"/>
        <v>18.655618679156536</v>
      </c>
      <c r="AN222" s="14">
        <f t="shared" si="235"/>
        <v>5.9446732275042704</v>
      </c>
      <c r="AO222" s="11">
        <f t="shared" si="236"/>
        <v>3.8882535109539562E-3</v>
      </c>
      <c r="AP222" s="11">
        <f t="shared" si="237"/>
        <v>4.898173910418354E-3</v>
      </c>
      <c r="AQ222" s="11">
        <f t="shared" si="238"/>
        <v>4.4432617603451189E-3</v>
      </c>
      <c r="AR222" s="1">
        <f t="shared" si="242"/>
        <v>132824.17296413417</v>
      </c>
      <c r="AS222" s="1">
        <f t="shared" si="243"/>
        <v>67605.158346693453</v>
      </c>
      <c r="AT222" s="1">
        <f t="shared" si="244"/>
        <v>27477.222651986565</v>
      </c>
      <c r="AU222" s="1">
        <f t="shared" si="199"/>
        <v>26564.834592826835</v>
      </c>
      <c r="AV222" s="1">
        <f t="shared" si="200"/>
        <v>13521.031669338692</v>
      </c>
      <c r="AW222" s="1">
        <f t="shared" si="201"/>
        <v>5495.4445303973134</v>
      </c>
      <c r="AX222" s="2">
        <v>0</v>
      </c>
      <c r="AY222" s="2">
        <v>0</v>
      </c>
      <c r="AZ222" s="2">
        <v>0</v>
      </c>
      <c r="BA222" s="2">
        <f t="shared" si="247"/>
        <v>0</v>
      </c>
      <c r="BB222" s="2">
        <f t="shared" si="253"/>
        <v>0</v>
      </c>
      <c r="BC222" s="2">
        <f t="shared" si="248"/>
        <v>0</v>
      </c>
      <c r="BD222" s="2">
        <f t="shared" si="249"/>
        <v>0</v>
      </c>
      <c r="BE222" s="2">
        <f t="shared" si="250"/>
        <v>0</v>
      </c>
      <c r="BF222" s="2">
        <f t="shared" si="251"/>
        <v>0</v>
      </c>
      <c r="BG222" s="2">
        <f t="shared" si="252"/>
        <v>0</v>
      </c>
      <c r="BH222" s="2">
        <f t="shared" si="254"/>
        <v>0</v>
      </c>
      <c r="BI222" s="2">
        <f t="shared" si="255"/>
        <v>0</v>
      </c>
      <c r="BJ222" s="2">
        <f t="shared" si="256"/>
        <v>0</v>
      </c>
      <c r="BK222" s="11">
        <f t="shared" si="257"/>
        <v>2.5828632933986045E-2</v>
      </c>
      <c r="BL222" s="17">
        <f t="shared" si="245"/>
        <v>2.4945019447465441E-3</v>
      </c>
      <c r="BM222" s="17">
        <f t="shared" si="246"/>
        <v>3.8772414748679306E-4</v>
      </c>
      <c r="BN222" s="12">
        <f>(BN$3*temperature!$I332+BN$4*temperature!$I332^2+BN$5*temperature!$I332^6)</f>
        <v>-52.404387578653747</v>
      </c>
      <c r="BO222" s="12">
        <f>(BO$3*temperature!$I332+BO$4*temperature!$I332^2+BO$5*temperature!$I332^6)</f>
        <v>-43.476659281481929</v>
      </c>
      <c r="BP222" s="12">
        <f>(BP$3*temperature!$I332+BP$4*temperature!$I332^2+BP$5*temperature!$I332^6)</f>
        <v>-36.406377362235418</v>
      </c>
      <c r="BQ222" s="12">
        <f>(BQ$3*temperature!$M332+BQ$4*temperature!$M332^2)</f>
        <v>-52.404410681041306</v>
      </c>
      <c r="BR222" s="12">
        <f>(BR$3*temperature!$M332+BR$4*temperature!$M332^2)</f>
        <v>-43.476677126757693</v>
      </c>
      <c r="BS222" s="12">
        <f>(BS$3*temperature!$M332+BS$4*temperature!$M332^2)</f>
        <v>-36.406391258632674</v>
      </c>
      <c r="BT222" s="18">
        <f>BQ222-BN222</f>
        <v>-2.3102387558537885E-5</v>
      </c>
      <c r="BU222" s="18">
        <f>BR222-BO222</f>
        <v>-1.7845275763761492E-5</v>
      </c>
      <c r="BV222" s="18">
        <f>BS222-BP222</f>
        <v>-1.38963972560191E-5</v>
      </c>
      <c r="BW222" s="18">
        <f>SUMPRODUCT(BT222:BV222,AR222:AT222)/100</f>
        <v>-4.6568226161732958E-2</v>
      </c>
      <c r="BX222" s="18">
        <f>BW222*BL222</f>
        <v>-1.1616453072383976E-4</v>
      </c>
      <c r="BY222" s="18">
        <f>BW222*BM222</f>
        <v>-1.8055625788530085E-5</v>
      </c>
    </row>
    <row r="223" spans="1:77">
      <c r="A223" s="2">
        <f t="shared" si="202"/>
        <v>2177</v>
      </c>
      <c r="B223" s="5">
        <f t="shared" si="203"/>
        <v>1165.3884742314151</v>
      </c>
      <c r="C223" s="5">
        <f t="shared" si="204"/>
        <v>2964.0837191068526</v>
      </c>
      <c r="D223" s="5">
        <f t="shared" si="205"/>
        <v>4369.6969501439953</v>
      </c>
      <c r="E223" s="15">
        <f t="shared" si="206"/>
        <v>7.8247425145951167E-7</v>
      </c>
      <c r="F223" s="15">
        <f t="shared" si="207"/>
        <v>1.5415267445622704E-6</v>
      </c>
      <c r="G223" s="15">
        <f t="shared" si="208"/>
        <v>3.1469720136212941E-6</v>
      </c>
      <c r="H223" s="5">
        <f t="shared" si="209"/>
        <v>131944.06512683863</v>
      </c>
      <c r="I223" s="5">
        <f t="shared" si="210"/>
        <v>67510.962020584149</v>
      </c>
      <c r="J223" s="5">
        <f t="shared" si="211"/>
        <v>27486.623548241023</v>
      </c>
      <c r="K223" s="5">
        <f t="shared" si="212"/>
        <v>113218.95491875103</v>
      </c>
      <c r="L223" s="5">
        <f t="shared" si="213"/>
        <v>22776.334415050453</v>
      </c>
      <c r="M223" s="5">
        <f t="shared" si="214"/>
        <v>6290.2814226820128</v>
      </c>
      <c r="N223" s="15">
        <f t="shared" si="215"/>
        <v>-6.6268892205789687E-3</v>
      </c>
      <c r="O223" s="15">
        <f t="shared" si="216"/>
        <v>-1.3948698325472186E-3</v>
      </c>
      <c r="P223" s="15">
        <f t="shared" si="217"/>
        <v>3.3898611259175482E-4</v>
      </c>
      <c r="Q223" s="5">
        <f t="shared" si="218"/>
        <v>3060.7134483416025</v>
      </c>
      <c r="R223" s="5">
        <f t="shared" si="219"/>
        <v>5226.8275111490684</v>
      </c>
      <c r="S223" s="5">
        <f t="shared" si="220"/>
        <v>3521.6147426967163</v>
      </c>
      <c r="T223" s="5">
        <f t="shared" si="221"/>
        <v>23.197052822340439</v>
      </c>
      <c r="U223" s="5">
        <f t="shared" si="222"/>
        <v>77.421908305134266</v>
      </c>
      <c r="V223" s="5">
        <f t="shared" si="223"/>
        <v>128.12103809389416</v>
      </c>
      <c r="W223" s="15">
        <f t="shared" si="224"/>
        <v>-1.0734613539272964E-2</v>
      </c>
      <c r="X223" s="15">
        <f t="shared" si="225"/>
        <v>-1.217998157191269E-2</v>
      </c>
      <c r="Y223" s="15">
        <f t="shared" si="226"/>
        <v>-9.7425357312937999E-3</v>
      </c>
      <c r="Z223" s="5">
        <f t="shared" si="239"/>
        <v>3660.6603704806116</v>
      </c>
      <c r="AA223" s="5">
        <f t="shared" si="240"/>
        <v>16009.907861322097</v>
      </c>
      <c r="AB223" s="5">
        <f t="shared" si="241"/>
        <v>42493.687574522031</v>
      </c>
      <c r="AC223" s="16">
        <f t="shared" si="227"/>
        <v>1.1753367604193288</v>
      </c>
      <c r="AD223" s="16">
        <f t="shared" si="228"/>
        <v>3.0215024415225056</v>
      </c>
      <c r="AE223" s="16">
        <f t="shared" si="229"/>
        <v>11.953064511597871</v>
      </c>
      <c r="AF223" s="15">
        <f t="shared" si="230"/>
        <v>-4.0504037456468023E-3</v>
      </c>
      <c r="AG223" s="15">
        <f t="shared" si="231"/>
        <v>2.9673830763510267E-4</v>
      </c>
      <c r="AH223" s="15">
        <f t="shared" si="232"/>
        <v>9.7937136394747881E-3</v>
      </c>
      <c r="AI223" s="1">
        <f t="shared" si="196"/>
        <v>279903.7011169325</v>
      </c>
      <c r="AJ223" s="1">
        <f t="shared" si="197"/>
        <v>136024.70389968099</v>
      </c>
      <c r="AK223" s="1">
        <f t="shared" si="198"/>
        <v>54520.8913563725</v>
      </c>
      <c r="AL223" s="14">
        <f t="shared" si="233"/>
        <v>79.477580556237911</v>
      </c>
      <c r="AM223" s="14">
        <f t="shared" si="234"/>
        <v>18.746083359206523</v>
      </c>
      <c r="AN223" s="14">
        <f t="shared" si="235"/>
        <v>5.9708228293414924</v>
      </c>
      <c r="AO223" s="11">
        <f t="shared" si="236"/>
        <v>3.8493709758444165E-3</v>
      </c>
      <c r="AP223" s="11">
        <f t="shared" si="237"/>
        <v>4.8491921713141707E-3</v>
      </c>
      <c r="AQ223" s="11">
        <f t="shared" si="238"/>
        <v>4.3988291427416674E-3</v>
      </c>
      <c r="AR223" s="1">
        <f t="shared" si="242"/>
        <v>131944.06512683863</v>
      </c>
      <c r="AS223" s="1">
        <f t="shared" si="243"/>
        <v>67510.962020584149</v>
      </c>
      <c r="AT223" s="1">
        <f t="shared" si="244"/>
        <v>27486.623548241023</v>
      </c>
      <c r="AU223" s="1">
        <f t="shared" si="199"/>
        <v>26388.813025367726</v>
      </c>
      <c r="AV223" s="1">
        <f t="shared" si="200"/>
        <v>13502.192404116831</v>
      </c>
      <c r="AW223" s="1">
        <f t="shared" si="201"/>
        <v>5497.3247096482046</v>
      </c>
      <c r="AX223" s="2">
        <v>0</v>
      </c>
      <c r="AY223" s="2">
        <v>0</v>
      </c>
      <c r="AZ223" s="2">
        <v>0</v>
      </c>
      <c r="BA223" s="2">
        <f t="shared" si="247"/>
        <v>0</v>
      </c>
      <c r="BB223" s="2">
        <f t="shared" si="253"/>
        <v>0</v>
      </c>
      <c r="BC223" s="2">
        <f t="shared" si="248"/>
        <v>0</v>
      </c>
      <c r="BD223" s="2">
        <f t="shared" si="249"/>
        <v>0</v>
      </c>
      <c r="BE223" s="2">
        <f t="shared" si="250"/>
        <v>0</v>
      </c>
      <c r="BF223" s="2">
        <f t="shared" si="251"/>
        <v>0</v>
      </c>
      <c r="BG223" s="2">
        <f t="shared" si="252"/>
        <v>0</v>
      </c>
      <c r="BH223" s="2">
        <f t="shared" si="254"/>
        <v>0</v>
      </c>
      <c r="BI223" s="2">
        <f t="shared" si="255"/>
        <v>0</v>
      </c>
      <c r="BJ223" s="2">
        <f t="shared" si="256"/>
        <v>0</v>
      </c>
      <c r="BK223" s="11">
        <f t="shared" si="257"/>
        <v>2.5763979640855833E-2</v>
      </c>
      <c r="BL223" s="17">
        <f t="shared" si="245"/>
        <v>2.4316945975781414E-3</v>
      </c>
      <c r="BM223" s="17">
        <f t="shared" si="246"/>
        <v>3.6926109284456479E-4</v>
      </c>
      <c r="BN223" s="12">
        <f>(BN$3*temperature!$I333+BN$4*temperature!$I333^2+BN$5*temperature!$I333^6)</f>
        <v>-52.849193673786495</v>
      </c>
      <c r="BO223" s="12">
        <f>(BO$3*temperature!$I333+BO$4*temperature!$I333^2+BO$5*temperature!$I333^6)</f>
        <v>-43.820217014928069</v>
      </c>
      <c r="BP223" s="12">
        <f>(BP$3*temperature!$I333+BP$4*temperature!$I333^2+BP$5*temperature!$I333^6)</f>
        <v>-36.673886003755179</v>
      </c>
      <c r="BQ223" s="12">
        <f>(BQ$3*temperature!$M333+BQ$4*temperature!$M333^2)</f>
        <v>-52.849216749148155</v>
      </c>
      <c r="BR223" s="12">
        <f>(BR$3*temperature!$M333+BR$4*temperature!$M333^2)</f>
        <v>-43.820234836264</v>
      </c>
      <c r="BS223" s="12">
        <f>(BS$3*temperature!$M333+BS$4*temperature!$M333^2)</f>
        <v>-36.673899878903015</v>
      </c>
      <c r="BT223" s="18">
        <f>BQ223-BN223</f>
        <v>-2.307536166057389E-5</v>
      </c>
      <c r="BU223" s="18">
        <f>BR223-BO223</f>
        <v>-1.7821335930534588E-5</v>
      </c>
      <c r="BV223" s="18">
        <f>BS223-BP223</f>
        <v>-1.3875147836017732E-5</v>
      </c>
      <c r="BW223" s="18">
        <f>SUMPRODUCT(BT223:BV223,AR223:AT223)/100</f>
        <v>-4.6291735201753198E-2</v>
      </c>
      <c r="BX223" s="18">
        <f>BW223*BL223</f>
        <v>-1.1256736240262112E-4</v>
      </c>
      <c r="BY223" s="18">
        <f>BW223*BM223</f>
        <v>-1.7093736730270594E-5</v>
      </c>
    </row>
    <row r="224" spans="1:77">
      <c r="A224" s="2">
        <f t="shared" si="202"/>
        <v>2178</v>
      </c>
      <c r="B224" s="5">
        <f t="shared" si="203"/>
        <v>1165.3893405235654</v>
      </c>
      <c r="C224" s="5">
        <f t="shared" si="204"/>
        <v>2964.0880598604626</v>
      </c>
      <c r="D224" s="5">
        <f t="shared" si="205"/>
        <v>4369.7100138923042</v>
      </c>
      <c r="E224" s="15">
        <f t="shared" si="206"/>
        <v>7.4335053888653601E-7</v>
      </c>
      <c r="F224" s="15">
        <f t="shared" si="207"/>
        <v>1.4644504073341569E-6</v>
      </c>
      <c r="G224" s="15">
        <f t="shared" si="208"/>
        <v>2.9896234129402294E-6</v>
      </c>
      <c r="H224" s="5">
        <f t="shared" si="209"/>
        <v>131058.68402820878</v>
      </c>
      <c r="I224" s="5">
        <f t="shared" si="210"/>
        <v>67412.884941463097</v>
      </c>
      <c r="J224" s="5">
        <f t="shared" si="211"/>
        <v>27494.822450088504</v>
      </c>
      <c r="K224" s="5">
        <f t="shared" si="212"/>
        <v>112459.14088190396</v>
      </c>
      <c r="L224" s="5">
        <f t="shared" si="213"/>
        <v>22743.212610436622</v>
      </c>
      <c r="M224" s="5">
        <f t="shared" si="214"/>
        <v>6292.1389205865371</v>
      </c>
      <c r="N224" s="15">
        <f t="shared" si="215"/>
        <v>-6.7110144003036387E-3</v>
      </c>
      <c r="O224" s="15">
        <f t="shared" si="216"/>
        <v>-1.4542201572147473E-3</v>
      </c>
      <c r="P224" s="15">
        <f t="shared" si="217"/>
        <v>2.9529647081072419E-4</v>
      </c>
      <c r="Q224" s="5">
        <f t="shared" si="218"/>
        <v>3007.5401101908924</v>
      </c>
      <c r="R224" s="5">
        <f t="shared" si="219"/>
        <v>5155.6640201893824</v>
      </c>
      <c r="S224" s="5">
        <f t="shared" si="220"/>
        <v>3488.3455029857209</v>
      </c>
      <c r="T224" s="5">
        <f t="shared" si="221"/>
        <v>22.948041425042511</v>
      </c>
      <c r="U224" s="5">
        <f t="shared" si="222"/>
        <v>76.478910888715419</v>
      </c>
      <c r="V224" s="5">
        <f t="shared" si="223"/>
        <v>126.87281430233394</v>
      </c>
      <c r="W224" s="15">
        <f t="shared" si="224"/>
        <v>-1.0734613539272964E-2</v>
      </c>
      <c r="X224" s="15">
        <f t="shared" si="225"/>
        <v>-1.217998157191269E-2</v>
      </c>
      <c r="Y224" s="15">
        <f t="shared" si="226"/>
        <v>-9.7425357312937999E-3</v>
      </c>
      <c r="Z224" s="5">
        <f t="shared" si="239"/>
        <v>3582.7982319563766</v>
      </c>
      <c r="AA224" s="5">
        <f t="shared" si="240"/>
        <v>15797.558436489513</v>
      </c>
      <c r="AB224" s="5">
        <f t="shared" si="241"/>
        <v>42506.345650237148</v>
      </c>
      <c r="AC224" s="16">
        <f t="shared" si="227"/>
        <v>1.1705761720025301</v>
      </c>
      <c r="AD224" s="16">
        <f t="shared" si="228"/>
        <v>3.0223990370435181</v>
      </c>
      <c r="AE224" s="16">
        <f t="shared" si="229"/>
        <v>12.07012940253863</v>
      </c>
      <c r="AF224" s="15">
        <f t="shared" si="230"/>
        <v>-4.0504037456468023E-3</v>
      </c>
      <c r="AG224" s="15">
        <f t="shared" si="231"/>
        <v>2.9673830763510267E-4</v>
      </c>
      <c r="AH224" s="15">
        <f t="shared" si="232"/>
        <v>9.7937136394747881E-3</v>
      </c>
      <c r="AI224" s="1">
        <f t="shared" si="196"/>
        <v>278302.14403060696</v>
      </c>
      <c r="AJ224" s="1">
        <f t="shared" si="197"/>
        <v>135924.42591382973</v>
      </c>
      <c r="AK224" s="1">
        <f t="shared" si="198"/>
        <v>54566.126930383456</v>
      </c>
      <c r="AL224" s="14">
        <f t="shared" si="233"/>
        <v>79.780459861143186</v>
      </c>
      <c r="AM224" s="14">
        <f t="shared" si="234"/>
        <v>18.836077686268109</v>
      </c>
      <c r="AN224" s="14">
        <f t="shared" si="235"/>
        <v>5.996824812514669</v>
      </c>
      <c r="AO224" s="11">
        <f t="shared" si="236"/>
        <v>3.8108772660859721E-3</v>
      </c>
      <c r="AP224" s="11">
        <f t="shared" si="237"/>
        <v>4.8007002496010288E-3</v>
      </c>
      <c r="AQ224" s="11">
        <f t="shared" si="238"/>
        <v>4.3548408513142504E-3</v>
      </c>
      <c r="AR224" s="1">
        <f t="shared" si="242"/>
        <v>131058.68402820878</v>
      </c>
      <c r="AS224" s="1">
        <f t="shared" si="243"/>
        <v>67412.884941463097</v>
      </c>
      <c r="AT224" s="1">
        <f t="shared" si="244"/>
        <v>27494.822450088504</v>
      </c>
      <c r="AU224" s="1">
        <f t="shared" si="199"/>
        <v>26211.736805641758</v>
      </c>
      <c r="AV224" s="1">
        <f t="shared" si="200"/>
        <v>13482.57698829262</v>
      </c>
      <c r="AW224" s="1">
        <f t="shared" si="201"/>
        <v>5498.9644900177009</v>
      </c>
      <c r="AX224" s="2">
        <v>0</v>
      </c>
      <c r="AY224" s="2">
        <v>0</v>
      </c>
      <c r="AZ224" s="2">
        <v>0</v>
      </c>
      <c r="BA224" s="2">
        <f t="shared" si="247"/>
        <v>0</v>
      </c>
      <c r="BB224" s="2">
        <f t="shared" si="253"/>
        <v>0</v>
      </c>
      <c r="BC224" s="2">
        <f t="shared" si="248"/>
        <v>0</v>
      </c>
      <c r="BD224" s="2">
        <f t="shared" si="249"/>
        <v>0</v>
      </c>
      <c r="BE224" s="2">
        <f t="shared" si="250"/>
        <v>0</v>
      </c>
      <c r="BF224" s="2">
        <f t="shared" si="251"/>
        <v>0</v>
      </c>
      <c r="BG224" s="2">
        <f t="shared" si="252"/>
        <v>0</v>
      </c>
      <c r="BH224" s="2">
        <f t="shared" si="254"/>
        <v>0</v>
      </c>
      <c r="BI224" s="2">
        <f t="shared" si="255"/>
        <v>0</v>
      </c>
      <c r="BJ224" s="2">
        <f t="shared" si="256"/>
        <v>0</v>
      </c>
      <c r="BK224" s="11">
        <f t="shared" si="257"/>
        <v>2.5700458530726639E-2</v>
      </c>
      <c r="BL224" s="17">
        <f t="shared" si="245"/>
        <v>2.3706180425925416E-3</v>
      </c>
      <c r="BM224" s="17">
        <f t="shared" si="246"/>
        <v>3.5167723128053785E-4</v>
      </c>
      <c r="BN224" s="12">
        <f>(BN$3*temperature!$I334+BN$4*temperature!$I334^2+BN$5*temperature!$I334^6)</f>
        <v>-53.291103522237741</v>
      </c>
      <c r="BO224" s="12">
        <f>(BO$3*temperature!$I334+BO$4*temperature!$I334^2+BO$5*temperature!$I334^6)</f>
        <v>-44.161479613897924</v>
      </c>
      <c r="BP224" s="12">
        <f>(BP$3*temperature!$I334+BP$4*temperature!$I334^2+BP$5*temperature!$I334^6)</f>
        <v>-36.939558077976912</v>
      </c>
      <c r="BQ224" s="12">
        <f>(BQ$3*temperature!$M334+BQ$4*temperature!$M334^2)</f>
        <v>-53.291126570402952</v>
      </c>
      <c r="BR224" s="12">
        <f>(BR$3*temperature!$M334+BR$4*temperature!$M334^2)</f>
        <v>-44.161497411224943</v>
      </c>
      <c r="BS224" s="12">
        <f>(BS$3*temperature!$M334+BS$4*temperature!$M334^2)</f>
        <v>-36.939571931874866</v>
      </c>
      <c r="BT224" s="18">
        <f>BQ224-BN224</f>
        <v>-2.3048165211037031E-5</v>
      </c>
      <c r="BU224" s="18">
        <f>BR224-BO224</f>
        <v>-1.7797327018342912E-5</v>
      </c>
      <c r="BV224" s="18">
        <f>BS224-BP224</f>
        <v>-1.3853897954163585E-5</v>
      </c>
      <c r="BW224" s="18">
        <f>SUMPRODUCT(BT224:BV224,AR224:AT224)/100</f>
        <v>-4.6013418248677718E-2</v>
      </c>
      <c r="BX224" s="18">
        <f>BW224*BL224</f>
        <v>-1.090802395016723E-4</v>
      </c>
      <c r="BY224" s="18">
        <f>BW224*BM224</f>
        <v>-1.6181871531448355E-5</v>
      </c>
    </row>
    <row r="225" spans="1:77">
      <c r="A225" s="2">
        <f t="shared" si="202"/>
        <v>2179</v>
      </c>
      <c r="B225" s="5">
        <f t="shared" si="203"/>
        <v>1165.3901635017198</v>
      </c>
      <c r="C225" s="5">
        <f t="shared" si="204"/>
        <v>2964.0921835824306</v>
      </c>
      <c r="D225" s="5">
        <f t="shared" si="205"/>
        <v>4369.7224244903009</v>
      </c>
      <c r="E225" s="15">
        <f t="shared" si="206"/>
        <v>7.0618301194220917E-7</v>
      </c>
      <c r="F225" s="15">
        <f t="shared" si="207"/>
        <v>1.3912278869674491E-6</v>
      </c>
      <c r="G225" s="15">
        <f t="shared" si="208"/>
        <v>2.8401422422932177E-6</v>
      </c>
      <c r="H225" s="5">
        <f t="shared" si="209"/>
        <v>130168.33045790339</v>
      </c>
      <c r="I225" s="5">
        <f t="shared" si="210"/>
        <v>67311.022065792145</v>
      </c>
      <c r="J225" s="5">
        <f t="shared" si="211"/>
        <v>27501.843957745321</v>
      </c>
      <c r="K225" s="5">
        <f t="shared" si="212"/>
        <v>111695.06533912949</v>
      </c>
      <c r="L225" s="5">
        <f t="shared" si="213"/>
        <v>22708.815346100131</v>
      </c>
      <c r="M225" s="5">
        <f t="shared" si="214"/>
        <v>6293.7279044568213</v>
      </c>
      <c r="N225" s="15">
        <f t="shared" si="215"/>
        <v>-6.7942502208588884E-3</v>
      </c>
      <c r="O225" s="15">
        <f t="shared" si="216"/>
        <v>-1.5124188884689804E-3</v>
      </c>
      <c r="P225" s="15">
        <f t="shared" si="217"/>
        <v>2.5253477241027333E-4</v>
      </c>
      <c r="Q225" s="5">
        <f t="shared" si="218"/>
        <v>2955.0427870247568</v>
      </c>
      <c r="R225" s="5">
        <f t="shared" si="219"/>
        <v>5085.1726521042519</v>
      </c>
      <c r="S225" s="5">
        <f t="shared" si="220"/>
        <v>3455.2423316915465</v>
      </c>
      <c r="T225" s="5">
        <f t="shared" si="221"/>
        <v>22.701703068861452</v>
      </c>
      <c r="U225" s="5">
        <f t="shared" si="222"/>
        <v>75.547399163450919</v>
      </c>
      <c r="V225" s="5">
        <f t="shared" si="223"/>
        <v>125.63675137566365</v>
      </c>
      <c r="W225" s="15">
        <f t="shared" si="224"/>
        <v>-1.0734613539272964E-2</v>
      </c>
      <c r="X225" s="15">
        <f t="shared" si="225"/>
        <v>-1.217998157191269E-2</v>
      </c>
      <c r="Y225" s="15">
        <f t="shared" si="226"/>
        <v>-9.7425357312937999E-3</v>
      </c>
      <c r="Z225" s="5">
        <f t="shared" si="239"/>
        <v>3506.2951210258598</v>
      </c>
      <c r="AA225" s="5">
        <f t="shared" si="240"/>
        <v>15587.097886894911</v>
      </c>
      <c r="AB225" s="5">
        <f t="shared" si="241"/>
        <v>42517.143795857897</v>
      </c>
      <c r="AC225" s="16">
        <f t="shared" si="227"/>
        <v>1.1658348658908861</v>
      </c>
      <c r="AD225" s="16">
        <f t="shared" si="228"/>
        <v>3.0232958986187684</v>
      </c>
      <c r="AE225" s="16">
        <f t="shared" si="229"/>
        <v>12.188340793498497</v>
      </c>
      <c r="AF225" s="15">
        <f t="shared" si="230"/>
        <v>-4.0504037456468023E-3</v>
      </c>
      <c r="AG225" s="15">
        <f t="shared" si="231"/>
        <v>2.9673830763510267E-4</v>
      </c>
      <c r="AH225" s="15">
        <f t="shared" si="232"/>
        <v>9.7937136394747881E-3</v>
      </c>
      <c r="AI225" s="1">
        <f t="shared" si="196"/>
        <v>276683.66643318802</v>
      </c>
      <c r="AJ225" s="1">
        <f t="shared" si="197"/>
        <v>135814.56031073938</v>
      </c>
      <c r="AK225" s="1">
        <f t="shared" si="198"/>
        <v>54608.47872736281</v>
      </c>
      <c r="AL225" s="14">
        <f t="shared" si="233"/>
        <v>80.08145306649827</v>
      </c>
      <c r="AM225" s="14">
        <f t="shared" si="234"/>
        <v>18.925599785489577</v>
      </c>
      <c r="AN225" s="14">
        <f t="shared" si="235"/>
        <v>6.0226788780096649</v>
      </c>
      <c r="AO225" s="11">
        <f t="shared" si="236"/>
        <v>3.7727684934251125E-3</v>
      </c>
      <c r="AP225" s="11">
        <f t="shared" si="237"/>
        <v>4.7526932471050184E-3</v>
      </c>
      <c r="AQ225" s="11">
        <f t="shared" si="238"/>
        <v>4.3112924428011078E-3</v>
      </c>
      <c r="AR225" s="1">
        <f t="shared" si="242"/>
        <v>130168.33045790339</v>
      </c>
      <c r="AS225" s="1">
        <f t="shared" si="243"/>
        <v>67311.022065792145</v>
      </c>
      <c r="AT225" s="1">
        <f t="shared" si="244"/>
        <v>27501.843957745321</v>
      </c>
      <c r="AU225" s="1">
        <f t="shared" si="199"/>
        <v>26033.666091580679</v>
      </c>
      <c r="AV225" s="1">
        <f t="shared" si="200"/>
        <v>13462.20441315843</v>
      </c>
      <c r="AW225" s="1">
        <f t="shared" si="201"/>
        <v>5500.3687915490646</v>
      </c>
      <c r="AX225" s="2">
        <v>0</v>
      </c>
      <c r="AY225" s="2">
        <v>0</v>
      </c>
      <c r="AZ225" s="2">
        <v>0</v>
      </c>
      <c r="BA225" s="2">
        <f t="shared" si="247"/>
        <v>0</v>
      </c>
      <c r="BB225" s="2">
        <f t="shared" si="253"/>
        <v>0</v>
      </c>
      <c r="BC225" s="2">
        <f t="shared" si="248"/>
        <v>0</v>
      </c>
      <c r="BD225" s="2">
        <f t="shared" si="249"/>
        <v>0</v>
      </c>
      <c r="BE225" s="2">
        <f t="shared" si="250"/>
        <v>0</v>
      </c>
      <c r="BF225" s="2">
        <f t="shared" si="251"/>
        <v>0</v>
      </c>
      <c r="BG225" s="2">
        <f t="shared" si="252"/>
        <v>0</v>
      </c>
      <c r="BH225" s="2">
        <f t="shared" si="254"/>
        <v>0</v>
      </c>
      <c r="BI225" s="2">
        <f t="shared" si="255"/>
        <v>0</v>
      </c>
      <c r="BJ225" s="2">
        <f t="shared" si="256"/>
        <v>0</v>
      </c>
      <c r="BK225" s="11">
        <f t="shared" si="257"/>
        <v>2.563804867349459E-2</v>
      </c>
      <c r="BL225" s="17">
        <f t="shared" si="245"/>
        <v>2.3112186631839412E-3</v>
      </c>
      <c r="BM225" s="17">
        <f t="shared" si="246"/>
        <v>3.349306964576551E-4</v>
      </c>
      <c r="BN225" s="12">
        <f>(BN$3*temperature!$I335+BN$4*temperature!$I335^2+BN$5*temperature!$I335^6)</f>
        <v>-53.730107976600372</v>
      </c>
      <c r="BO225" s="12">
        <f>(BO$3*temperature!$I335+BO$4*temperature!$I335^2+BO$5*temperature!$I335^6)</f>
        <v>-44.500441821227355</v>
      </c>
      <c r="BP225" s="12">
        <f>(BP$3*temperature!$I335+BP$4*temperature!$I335^2+BP$5*temperature!$I335^6)</f>
        <v>-37.203391030104257</v>
      </c>
      <c r="BQ225" s="12">
        <f>(BQ$3*temperature!$M335+BQ$4*temperature!$M335^2)</f>
        <v>-53.730130997413937</v>
      </c>
      <c r="BR225" s="12">
        <f>(BR$3*temperature!$M335+BR$4*temperature!$M335^2)</f>
        <v>-44.500459594486827</v>
      </c>
      <c r="BS225" s="12">
        <f>(BS$3*temperature!$M335+BS$4*temperature!$M335^2)</f>
        <v>-37.203404862758767</v>
      </c>
      <c r="BT225" s="18">
        <f>BQ225-BN225</f>
        <v>-2.3020813564755827E-5</v>
      </c>
      <c r="BU225" s="18">
        <f>BR225-BO225</f>
        <v>-1.7773259472164682E-5</v>
      </c>
      <c r="BV225" s="18">
        <f>BS225-BP225</f>
        <v>-1.3832654509826625E-5</v>
      </c>
      <c r="BW225" s="18">
        <f>SUMPRODUCT(BT225:BV225,AR225:AT225)/100</f>
        <v>-4.5733406338695021E-2</v>
      </c>
      <c r="BX225" s="18">
        <f>BW225*BL225</f>
        <v>-1.0569990226096668E-4</v>
      </c>
      <c r="BY225" s="18">
        <f>BW225*BM225</f>
        <v>-1.5317521636400063E-5</v>
      </c>
    </row>
    <row r="226" spans="1:77">
      <c r="A226" s="2">
        <f t="shared" si="202"/>
        <v>2180</v>
      </c>
      <c r="B226" s="5">
        <f t="shared" si="203"/>
        <v>1165.3909453315189</v>
      </c>
      <c r="C226" s="5">
        <f t="shared" si="204"/>
        <v>2964.0961011237509</v>
      </c>
      <c r="D226" s="5">
        <f t="shared" si="205"/>
        <v>4369.7342145918838</v>
      </c>
      <c r="E226" s="15">
        <f t="shared" si="206"/>
        <v>6.7087386134509864E-7</v>
      </c>
      <c r="F226" s="15">
        <f t="shared" si="207"/>
        <v>1.3216664926190767E-6</v>
      </c>
      <c r="G226" s="15">
        <f t="shared" si="208"/>
        <v>2.6981351301785565E-6</v>
      </c>
      <c r="H226" s="5">
        <f t="shared" si="209"/>
        <v>129273.29884585635</v>
      </c>
      <c r="I226" s="5">
        <f t="shared" si="210"/>
        <v>67205.467105601769</v>
      </c>
      <c r="J226" s="5">
        <f t="shared" si="211"/>
        <v>27507.712330204395</v>
      </c>
      <c r="K226" s="5">
        <f t="shared" si="212"/>
        <v>110926.98065290182</v>
      </c>
      <c r="L226" s="5">
        <f t="shared" si="213"/>
        <v>22673.17415252588</v>
      </c>
      <c r="M226" s="5">
        <f t="shared" si="214"/>
        <v>6295.0538818465666</v>
      </c>
      <c r="N226" s="15">
        <f t="shared" si="215"/>
        <v>-6.8766214863261732E-3</v>
      </c>
      <c r="O226" s="15">
        <f t="shared" si="216"/>
        <v>-1.5694871366493945E-3</v>
      </c>
      <c r="P226" s="15">
        <f t="shared" si="217"/>
        <v>2.10682350726632E-4</v>
      </c>
      <c r="Q226" s="5">
        <f t="shared" si="218"/>
        <v>2903.2209166619296</v>
      </c>
      <c r="R226" s="5">
        <f t="shared" si="219"/>
        <v>5015.3580682785132</v>
      </c>
      <c r="S226" s="5">
        <f t="shared" si="220"/>
        <v>3422.3096100579596</v>
      </c>
      <c r="T226" s="5">
        <f t="shared" si="221"/>
        <v>22.458009059733897</v>
      </c>
      <c r="U226" s="5">
        <f t="shared" si="222"/>
        <v>74.627233233834161</v>
      </c>
      <c r="V226" s="5">
        <f t="shared" si="223"/>
        <v>124.41273083622256</v>
      </c>
      <c r="W226" s="15">
        <f t="shared" si="224"/>
        <v>-1.0734613539272964E-2</v>
      </c>
      <c r="X226" s="15">
        <f t="shared" si="225"/>
        <v>-1.217998157191269E-2</v>
      </c>
      <c r="Y226" s="15">
        <f t="shared" si="226"/>
        <v>-9.7425357312937999E-3</v>
      </c>
      <c r="Z226" s="5">
        <f t="shared" si="239"/>
        <v>3431.1378981311591</v>
      </c>
      <c r="AA226" s="5">
        <f t="shared" si="240"/>
        <v>15378.543672163496</v>
      </c>
      <c r="AB226" s="5">
        <f t="shared" si="241"/>
        <v>42526.120297474838</v>
      </c>
      <c r="AC226" s="16">
        <f t="shared" si="227"/>
        <v>1.1611127639832761</v>
      </c>
      <c r="AD226" s="16">
        <f t="shared" si="228"/>
        <v>3.0241930263272048</v>
      </c>
      <c r="AE226" s="16">
        <f t="shared" si="229"/>
        <v>12.307709912970351</v>
      </c>
      <c r="AF226" s="15">
        <f t="shared" si="230"/>
        <v>-4.0504037456468023E-3</v>
      </c>
      <c r="AG226" s="15">
        <f t="shared" si="231"/>
        <v>2.9673830763510267E-4</v>
      </c>
      <c r="AH226" s="15">
        <f t="shared" si="232"/>
        <v>9.7937136394747881E-3</v>
      </c>
      <c r="AI226" s="1">
        <f t="shared" si="196"/>
        <v>275048.96588144993</v>
      </c>
      <c r="AJ226" s="1">
        <f t="shared" si="197"/>
        <v>135695.30869282389</v>
      </c>
      <c r="AK226" s="1">
        <f t="shared" si="198"/>
        <v>54647.999646175595</v>
      </c>
      <c r="AL226" s="14">
        <f t="shared" si="233"/>
        <v>80.380560561704883</v>
      </c>
      <c r="AM226" s="14">
        <f t="shared" si="234"/>
        <v>19.014647880084507</v>
      </c>
      <c r="AN226" s="14">
        <f t="shared" si="235"/>
        <v>6.0483847526425238</v>
      </c>
      <c r="AO226" s="11">
        <f t="shared" si="236"/>
        <v>3.7350408084908613E-3</v>
      </c>
      <c r="AP226" s="11">
        <f t="shared" si="237"/>
        <v>4.7051663146339684E-3</v>
      </c>
      <c r="AQ226" s="11">
        <f t="shared" si="238"/>
        <v>4.2681795183730966E-3</v>
      </c>
      <c r="AR226" s="1">
        <f t="shared" si="242"/>
        <v>129273.29884585635</v>
      </c>
      <c r="AS226" s="1">
        <f t="shared" si="243"/>
        <v>67205.467105601769</v>
      </c>
      <c r="AT226" s="1">
        <f t="shared" si="244"/>
        <v>27507.712330204395</v>
      </c>
      <c r="AU226" s="1">
        <f t="shared" si="199"/>
        <v>25854.65976917127</v>
      </c>
      <c r="AV226" s="1">
        <f t="shared" si="200"/>
        <v>13441.093421120355</v>
      </c>
      <c r="AW226" s="1">
        <f t="shared" si="201"/>
        <v>5501.5424660408789</v>
      </c>
      <c r="AX226" s="2">
        <v>0</v>
      </c>
      <c r="AY226" s="2">
        <v>0</v>
      </c>
      <c r="AZ226" s="2">
        <v>0</v>
      </c>
      <c r="BA226" s="2">
        <f t="shared" si="247"/>
        <v>0</v>
      </c>
      <c r="BB226" s="2">
        <f t="shared" si="253"/>
        <v>0</v>
      </c>
      <c r="BC226" s="2">
        <f t="shared" si="248"/>
        <v>0</v>
      </c>
      <c r="BD226" s="2">
        <f t="shared" si="249"/>
        <v>0</v>
      </c>
      <c r="BE226" s="2">
        <f t="shared" si="250"/>
        <v>0</v>
      </c>
      <c r="BF226" s="2">
        <f t="shared" si="251"/>
        <v>0</v>
      </c>
      <c r="BG226" s="2">
        <f t="shared" si="252"/>
        <v>0</v>
      </c>
      <c r="BH226" s="2">
        <f t="shared" si="254"/>
        <v>0</v>
      </c>
      <c r="BI226" s="2">
        <f t="shared" si="255"/>
        <v>0</v>
      </c>
      <c r="BJ226" s="2">
        <f t="shared" si="256"/>
        <v>0</v>
      </c>
      <c r="BK226" s="11">
        <f t="shared" si="257"/>
        <v>2.5576729188805686E-2</v>
      </c>
      <c r="BL226" s="17">
        <f t="shared" si="245"/>
        <v>2.2534447373253634E-3</v>
      </c>
      <c r="BM226" s="17">
        <f t="shared" si="246"/>
        <v>3.1898161567395721E-4</v>
      </c>
      <c r="BN226" s="12">
        <f>(BN$3*temperature!$I336+BN$4*temperature!$I336^2+BN$5*temperature!$I336^6)</f>
        <v>-54.166199326606367</v>
      </c>
      <c r="BO226" s="12">
        <f>(BO$3*temperature!$I336+BO$4*temperature!$I336^2+BO$5*temperature!$I336^6)</f>
        <v>-44.837099447592671</v>
      </c>
      <c r="BP226" s="12">
        <f>(BP$3*temperature!$I336+BP$4*temperature!$I336^2+BP$5*temperature!$I336^6)</f>
        <v>-37.465383100918899</v>
      </c>
      <c r="BQ226" s="12">
        <f>(BQ$3*temperature!$M336+BQ$4*temperature!$M336^2)</f>
        <v>-54.166222319927918</v>
      </c>
      <c r="BR226" s="12">
        <f>(BR$3*temperature!$M336+BR$4*temperature!$M336^2)</f>
        <v>-44.837117196735967</v>
      </c>
      <c r="BS226" s="12">
        <f>(BS$3*temperature!$M336+BS$4*temperature!$M336^2)</f>
        <v>-37.465396912342975</v>
      </c>
      <c r="BT226" s="18">
        <f>BQ226-BN226</f>
        <v>-2.2993321550757173E-5</v>
      </c>
      <c r="BU226" s="18">
        <f>BR226-BO226</f>
        <v>-1.7749143296441616E-5</v>
      </c>
      <c r="BV226" s="18">
        <f>BS226-BP226</f>
        <v>-1.3811424075527157E-5</v>
      </c>
      <c r="BW226" s="18">
        <f>SUMPRODUCT(BT226:BV226,AR226:AT226)/100</f>
        <v>-4.5451826745915802E-2</v>
      </c>
      <c r="BX226" s="18">
        <f>BW226*BL226</f>
        <v>-1.0242317978240816E-4</v>
      </c>
      <c r="BY226" s="18">
        <f>BW226*BM226</f>
        <v>-1.4498297130745004E-5</v>
      </c>
    </row>
    <row r="227" spans="1:77">
      <c r="A227" s="2">
        <f t="shared" si="202"/>
        <v>2181</v>
      </c>
      <c r="B227" s="5">
        <f t="shared" si="203"/>
        <v>1165.3916880703262</v>
      </c>
      <c r="C227" s="5">
        <f t="shared" si="204"/>
        <v>2964.0998227929235</v>
      </c>
      <c r="D227" s="5">
        <f t="shared" si="205"/>
        <v>4369.7454152186083</v>
      </c>
      <c r="E227" s="15">
        <f t="shared" si="206"/>
        <v>6.3733016827784372E-7</v>
      </c>
      <c r="F227" s="15">
        <f t="shared" si="207"/>
        <v>1.2555831679881227E-6</v>
      </c>
      <c r="G227" s="15">
        <f t="shared" si="208"/>
        <v>2.5632283736696284E-6</v>
      </c>
      <c r="H227" s="5">
        <f t="shared" si="209"/>
        <v>128373.8772611889</v>
      </c>
      <c r="I227" s="5">
        <f t="shared" si="210"/>
        <v>67096.312500624947</v>
      </c>
      <c r="J227" s="5">
        <f t="shared" si="211"/>
        <v>27512.451479660402</v>
      </c>
      <c r="K227" s="5">
        <f t="shared" si="212"/>
        <v>110155.13374198882</v>
      </c>
      <c r="L227" s="5">
        <f t="shared" si="213"/>
        <v>22636.32013492833</v>
      </c>
      <c r="M227" s="5">
        <f t="shared" si="214"/>
        <v>6296.1222829692051</v>
      </c>
      <c r="N227" s="15">
        <f t="shared" si="215"/>
        <v>-6.9581530694338145E-3</v>
      </c>
      <c r="O227" s="15">
        <f t="shared" si="216"/>
        <v>-1.6254458837403618E-3</v>
      </c>
      <c r="P227" s="15">
        <f t="shared" si="217"/>
        <v>1.6972072720777831E-4</v>
      </c>
      <c r="Q227" s="5">
        <f t="shared" si="218"/>
        <v>2852.0735748055145</v>
      </c>
      <c r="R227" s="5">
        <f t="shared" si="219"/>
        <v>4946.2244102531504</v>
      </c>
      <c r="S227" s="5">
        <f t="shared" si="220"/>
        <v>3389.5515026224689</v>
      </c>
      <c r="T227" s="5">
        <f t="shared" si="221"/>
        <v>22.216931011616161</v>
      </c>
      <c r="U227" s="5">
        <f t="shared" si="222"/>
        <v>73.718274908283234</v>
      </c>
      <c r="V227" s="5">
        <f t="shared" si="223"/>
        <v>123.20063536062283</v>
      </c>
      <c r="W227" s="15">
        <f t="shared" si="224"/>
        <v>-1.0734613539272964E-2</v>
      </c>
      <c r="X227" s="15">
        <f t="shared" si="225"/>
        <v>-1.217998157191269E-2</v>
      </c>
      <c r="Y227" s="15">
        <f t="shared" si="226"/>
        <v>-9.7425357312937999E-3</v>
      </c>
      <c r="Z227" s="5">
        <f t="shared" si="239"/>
        <v>3357.3130861910499</v>
      </c>
      <c r="AA227" s="5">
        <f t="shared" si="240"/>
        <v>15171.911646461836</v>
      </c>
      <c r="AB227" s="5">
        <f t="shared" si="241"/>
        <v>42533.31290681495</v>
      </c>
      <c r="AC227" s="16">
        <f t="shared" si="227"/>
        <v>1.15640978849492</v>
      </c>
      <c r="AD227" s="16">
        <f t="shared" si="228"/>
        <v>3.0250904202477988</v>
      </c>
      <c r="AE227" s="16">
        <f t="shared" si="229"/>
        <v>12.428248099415708</v>
      </c>
      <c r="AF227" s="15">
        <f t="shared" si="230"/>
        <v>-4.0504037456468023E-3</v>
      </c>
      <c r="AG227" s="15">
        <f t="shared" si="231"/>
        <v>2.9673830763510267E-4</v>
      </c>
      <c r="AH227" s="15">
        <f t="shared" si="232"/>
        <v>9.7937136394747881E-3</v>
      </c>
      <c r="AI227" s="1">
        <f t="shared" si="196"/>
        <v>273398.7290624762</v>
      </c>
      <c r="AJ227" s="1">
        <f t="shared" si="197"/>
        <v>135566.87124466186</v>
      </c>
      <c r="AK227" s="1">
        <f t="shared" si="198"/>
        <v>54684.74214759891</v>
      </c>
      <c r="AL227" s="14">
        <f t="shared" si="233"/>
        <v>80.677782988873147</v>
      </c>
      <c r="AM227" s="14">
        <f t="shared" si="234"/>
        <v>19.103220289967609</v>
      </c>
      <c r="AN227" s="14">
        <f t="shared" si="235"/>
        <v>6.0739421886437892</v>
      </c>
      <c r="AO227" s="11">
        <f t="shared" si="236"/>
        <v>3.6976904004059528E-3</v>
      </c>
      <c r="AP227" s="11">
        <f t="shared" si="237"/>
        <v>4.6581146514876283E-3</v>
      </c>
      <c r="AQ227" s="11">
        <f t="shared" si="238"/>
        <v>4.225497723189366E-3</v>
      </c>
      <c r="AR227" s="1">
        <f t="shared" si="242"/>
        <v>128373.8772611889</v>
      </c>
      <c r="AS227" s="1">
        <f t="shared" si="243"/>
        <v>67096.312500624947</v>
      </c>
      <c r="AT227" s="1">
        <f t="shared" si="244"/>
        <v>27512.451479660402</v>
      </c>
      <c r="AU227" s="1">
        <f t="shared" si="199"/>
        <v>25674.77545223778</v>
      </c>
      <c r="AV227" s="1">
        <f t="shared" si="200"/>
        <v>13419.262500124991</v>
      </c>
      <c r="AW227" s="1">
        <f t="shared" si="201"/>
        <v>5502.4902959320807</v>
      </c>
      <c r="AX227" s="2">
        <v>0</v>
      </c>
      <c r="AY227" s="2">
        <v>0</v>
      </c>
      <c r="AZ227" s="2">
        <v>0</v>
      </c>
      <c r="BA227" s="2">
        <f t="shared" si="247"/>
        <v>0</v>
      </c>
      <c r="BB227" s="2">
        <f t="shared" si="253"/>
        <v>0</v>
      </c>
      <c r="BC227" s="2">
        <f t="shared" si="248"/>
        <v>0</v>
      </c>
      <c r="BD227" s="2">
        <f t="shared" si="249"/>
        <v>0</v>
      </c>
      <c r="BE227" s="2">
        <f t="shared" si="250"/>
        <v>0</v>
      </c>
      <c r="BF227" s="2">
        <f t="shared" si="251"/>
        <v>0</v>
      </c>
      <c r="BG227" s="2">
        <f t="shared" si="252"/>
        <v>0</v>
      </c>
      <c r="BH227" s="2">
        <f t="shared" si="254"/>
        <v>0</v>
      </c>
      <c r="BI227" s="2">
        <f t="shared" si="255"/>
        <v>0</v>
      </c>
      <c r="BJ227" s="2">
        <f t="shared" si="256"/>
        <v>0</v>
      </c>
      <c r="BK227" s="11">
        <f t="shared" si="257"/>
        <v>2.5516479255402985E-2</v>
      </c>
      <c r="BL227" s="17">
        <f t="shared" si="245"/>
        <v>2.1972463621593259E-3</v>
      </c>
      <c r="BM227" s="17">
        <f t="shared" si="246"/>
        <v>3.0379201492757827E-4</v>
      </c>
      <c r="BN227" s="12">
        <f>(BN$3*temperature!$I337+BN$4*temperature!$I337^2+BN$5*temperature!$I337^6)</f>
        <v>-54.599371256548601</v>
      </c>
      <c r="BO227" s="12">
        <f>(BO$3*temperature!$I337+BO$4*temperature!$I337^2+BO$5*temperature!$I337^6)</f>
        <v>-45.171449339129438</v>
      </c>
      <c r="BP227" s="12">
        <f>(BP$3*temperature!$I337+BP$4*temperature!$I337^2+BP$5*temperature!$I337^6)</f>
        <v>-37.725533301997196</v>
      </c>
      <c r="BQ227" s="12">
        <f>(BQ$3*temperature!$M337+BQ$4*temperature!$M337^2)</f>
        <v>-54.599394222251746</v>
      </c>
      <c r="BR227" s="12">
        <f>(BR$3*temperature!$M337+BR$4*temperature!$M337^2)</f>
        <v>-45.171467064117365</v>
      </c>
      <c r="BS227" s="12">
        <f>(BS$3*temperature!$M337+BS$4*temperature!$M337^2)</f>
        <v>-37.725547092210057</v>
      </c>
      <c r="BT227" s="18">
        <f>BQ227-BN227</f>
        <v>-2.2965703145416683E-5</v>
      </c>
      <c r="BU227" s="18">
        <f>BR227-BO227</f>
        <v>-1.7724987927181246E-5</v>
      </c>
      <c r="BV227" s="18">
        <f>BS227-BP227</f>
        <v>-1.3790212861408691E-5</v>
      </c>
      <c r="BW227" s="18">
        <f>SUMPRODUCT(BT227:BV227,AR227:AT227)/100</f>
        <v>-4.5168802480822744E-2</v>
      </c>
      <c r="BX227" s="18">
        <f>BW227*BL227</f>
        <v>-9.9246986934080906E-5</v>
      </c>
      <c r="BY227" s="18">
        <f>BW227*BM227</f>
        <v>-1.3721921517514937E-5</v>
      </c>
    </row>
    <row r="228" spans="1:77">
      <c r="A228" s="2">
        <f t="shared" si="202"/>
        <v>2182</v>
      </c>
      <c r="B228" s="5">
        <f t="shared" si="203"/>
        <v>1165.3923936726428</v>
      </c>
      <c r="C228" s="5">
        <f t="shared" si="204"/>
        <v>2964.1033583830767</v>
      </c>
      <c r="D228" s="5">
        <f t="shared" si="205"/>
        <v>4369.7560558412706</v>
      </c>
      <c r="E228" s="15">
        <f t="shared" si="206"/>
        <v>6.0546365986395154E-7</v>
      </c>
      <c r="F228" s="15">
        <f t="shared" si="207"/>
        <v>1.1928040095887166E-6</v>
      </c>
      <c r="G228" s="15">
        <f t="shared" si="208"/>
        <v>2.4350669549861471E-6</v>
      </c>
      <c r="H228" s="5">
        <f t="shared" si="209"/>
        <v>127470.34741843578</v>
      </c>
      <c r="I228" s="5">
        <f t="shared" si="210"/>
        <v>66983.649393106505</v>
      </c>
      <c r="J228" s="5">
        <f t="shared" si="211"/>
        <v>27516.084966582672</v>
      </c>
      <c r="K228" s="5">
        <f t="shared" si="212"/>
        <v>109379.76608610166</v>
      </c>
      <c r="L228" s="5">
        <f t="shared" si="213"/>
        <v>22598.283964580169</v>
      </c>
      <c r="M228" s="5">
        <f t="shared" si="214"/>
        <v>6296.9384594823205</v>
      </c>
      <c r="N228" s="15">
        <f t="shared" si="215"/>
        <v>-7.0388699059933391E-3</v>
      </c>
      <c r="O228" s="15">
        <f t="shared" si="216"/>
        <v>-1.6803159754518182E-3</v>
      </c>
      <c r="P228" s="15">
        <f t="shared" si="217"/>
        <v>1.2963161711820881E-4</v>
      </c>
      <c r="Q228" s="5">
        <f t="shared" si="218"/>
        <v>2801.5994899954094</v>
      </c>
      <c r="R228" s="5">
        <f t="shared" si="219"/>
        <v>4877.7753169191774</v>
      </c>
      <c r="S228" s="5">
        <f t="shared" si="220"/>
        <v>3356.9719626668716</v>
      </c>
      <c r="T228" s="5">
        <f t="shared" si="221"/>
        <v>21.978440843177772</v>
      </c>
      <c r="U228" s="5">
        <f t="shared" si="222"/>
        <v>72.820387678387149</v>
      </c>
      <c r="V228" s="5">
        <f t="shared" si="223"/>
        <v>122.00034876850386</v>
      </c>
      <c r="W228" s="15">
        <f t="shared" si="224"/>
        <v>-1.0734613539272964E-2</v>
      </c>
      <c r="X228" s="15">
        <f t="shared" si="225"/>
        <v>-1.217998157191269E-2</v>
      </c>
      <c r="Y228" s="15">
        <f t="shared" si="226"/>
        <v>-9.7425357312937999E-3</v>
      </c>
      <c r="Z228" s="5">
        <f t="shared" si="239"/>
        <v>3284.8068963050896</v>
      </c>
      <c r="AA228" s="5">
        <f t="shared" si="240"/>
        <v>14967.216108704082</v>
      </c>
      <c r="AB228" s="5">
        <f t="shared" si="241"/>
        <v>42538.758832739521</v>
      </c>
      <c r="AC228" s="16">
        <f t="shared" si="227"/>
        <v>1.1517258619560975</v>
      </c>
      <c r="AD228" s="16">
        <f t="shared" si="228"/>
        <v>3.0259880804595465</v>
      </c>
      <c r="AE228" s="16">
        <f t="shared" si="229"/>
        <v>12.549966802341732</v>
      </c>
      <c r="AF228" s="15">
        <f t="shared" si="230"/>
        <v>-4.0504037456468023E-3</v>
      </c>
      <c r="AG228" s="15">
        <f t="shared" si="231"/>
        <v>2.9673830763510267E-4</v>
      </c>
      <c r="AH228" s="15">
        <f t="shared" si="232"/>
        <v>9.7937136394747881E-3</v>
      </c>
      <c r="AI228" s="1">
        <f t="shared" si="196"/>
        <v>271733.63160846638</v>
      </c>
      <c r="AJ228" s="1">
        <f t="shared" si="197"/>
        <v>135429.44662032067</v>
      </c>
      <c r="AK228" s="1">
        <f t="shared" si="198"/>
        <v>54718.758228771105</v>
      </c>
      <c r="AL228" s="14">
        <f t="shared" si="233"/>
        <v>80.97312123792031</v>
      </c>
      <c r="AM228" s="14">
        <f t="shared" si="234"/>
        <v>19.191315430387672</v>
      </c>
      <c r="AN228" s="14">
        <f t="shared" si="235"/>
        <v>6.0993509632437979</v>
      </c>
      <c r="AO228" s="11">
        <f t="shared" si="236"/>
        <v>3.660713496401893E-3</v>
      </c>
      <c r="AP228" s="11">
        <f t="shared" si="237"/>
        <v>4.6115335049727521E-3</v>
      </c>
      <c r="AQ228" s="11">
        <f t="shared" si="238"/>
        <v>4.1832427459574722E-3</v>
      </c>
      <c r="AR228" s="1">
        <f t="shared" si="242"/>
        <v>127470.34741843578</v>
      </c>
      <c r="AS228" s="1">
        <f t="shared" si="243"/>
        <v>66983.649393106505</v>
      </c>
      <c r="AT228" s="1">
        <f t="shared" si="244"/>
        <v>27516.084966582672</v>
      </c>
      <c r="AU228" s="1">
        <f t="shared" si="199"/>
        <v>25494.069483687155</v>
      </c>
      <c r="AV228" s="1">
        <f t="shared" si="200"/>
        <v>13396.729878621301</v>
      </c>
      <c r="AW228" s="1">
        <f t="shared" si="201"/>
        <v>5503.2169933165351</v>
      </c>
      <c r="AX228" s="2">
        <v>0</v>
      </c>
      <c r="AY228" s="2">
        <v>0</v>
      </c>
      <c r="AZ228" s="2">
        <v>0</v>
      </c>
      <c r="BA228" s="2">
        <f t="shared" si="247"/>
        <v>0</v>
      </c>
      <c r="BB228" s="2">
        <f t="shared" si="253"/>
        <v>0</v>
      </c>
      <c r="BC228" s="2">
        <f t="shared" si="248"/>
        <v>0</v>
      </c>
      <c r="BD228" s="2">
        <f t="shared" si="249"/>
        <v>0</v>
      </c>
      <c r="BE228" s="2">
        <f t="shared" si="250"/>
        <v>0</v>
      </c>
      <c r="BF228" s="2">
        <f t="shared" si="251"/>
        <v>0</v>
      </c>
      <c r="BG228" s="2">
        <f t="shared" si="252"/>
        <v>0</v>
      </c>
      <c r="BH228" s="2">
        <f t="shared" si="254"/>
        <v>0</v>
      </c>
      <c r="BI228" s="2">
        <f t="shared" si="255"/>
        <v>0</v>
      </c>
      <c r="BJ228" s="2">
        <f t="shared" si="256"/>
        <v>0</v>
      </c>
      <c r="BK228" s="11">
        <f t="shared" si="257"/>
        <v>2.5457278120239096E-2</v>
      </c>
      <c r="BL228" s="17">
        <f t="shared" si="245"/>
        <v>2.1425753818745856E-3</v>
      </c>
      <c r="BM228" s="17">
        <f t="shared" si="246"/>
        <v>2.8932572850245546E-4</v>
      </c>
      <c r="BN228" s="12">
        <f>(BN$3*temperature!$I338+BN$4*temperature!$I338^2+BN$5*temperature!$I338^6)</f>
        <v>-55.02961880301163</v>
      </c>
      <c r="BO228" s="12">
        <f>(BO$3*temperature!$I338+BO$4*temperature!$I338^2+BO$5*temperature!$I338^6)</f>
        <v>-45.503489345308168</v>
      </c>
      <c r="BP228" s="12">
        <f>(BP$3*temperature!$I338+BP$4*temperature!$I338^2+BP$5*temperature!$I338^6)</f>
        <v>-37.983841391142242</v>
      </c>
      <c r="BQ228" s="12">
        <f>(BQ$3*temperature!$M338+BQ$4*temperature!$M338^2)</f>
        <v>-55.02964174098355</v>
      </c>
      <c r="BR228" s="12">
        <f>(BR$3*temperature!$M338+BR$4*temperature!$M338^2)</f>
        <v>-45.50350704611067</v>
      </c>
      <c r="BS228" s="12">
        <f>(BS$3*temperature!$M338+BS$4*temperature!$M338^2)</f>
        <v>-37.983855160169043</v>
      </c>
      <c r="BT228" s="18">
        <f>BQ228-BN228</f>
        <v>-2.2937971920100608E-5</v>
      </c>
      <c r="BU228" s="18">
        <f>BR228-BO228</f>
        <v>-1.7700802501963153E-5</v>
      </c>
      <c r="BV228" s="18">
        <f>BS228-BP228</f>
        <v>-1.376902680050307E-5</v>
      </c>
      <c r="BW228" s="18">
        <f>SUMPRODUCT(BT228:BV228,AR228:AT228)/100</f>
        <v>-4.4884453098474685E-2</v>
      </c>
      <c r="BX228" s="18">
        <f>BW228*BL228</f>
        <v>-9.6168324237696321E-5</v>
      </c>
      <c r="BY228" s="18">
        <f>BW228*BM228</f>
        <v>-1.2986227091150483E-5</v>
      </c>
    </row>
    <row r="229" spans="1:77">
      <c r="A229" s="2">
        <f t="shared" si="202"/>
        <v>2183</v>
      </c>
      <c r="B229" s="5">
        <f t="shared" si="203"/>
        <v>1165.3930639952493</v>
      </c>
      <c r="C229" s="5">
        <f t="shared" si="204"/>
        <v>2964.1067171977288</v>
      </c>
      <c r="D229" s="5">
        <f t="shared" si="205"/>
        <v>4369.7661644574155</v>
      </c>
      <c r="E229" s="15">
        <f t="shared" si="206"/>
        <v>5.7519047687075398E-7</v>
      </c>
      <c r="F229" s="15">
        <f t="shared" si="207"/>
        <v>1.1331638091092807E-6</v>
      </c>
      <c r="G229" s="15">
        <f t="shared" si="208"/>
        <v>2.3133136072368396E-6</v>
      </c>
      <c r="H229" s="5">
        <f t="shared" si="209"/>
        <v>126562.98469075427</v>
      </c>
      <c r="I229" s="5">
        <f t="shared" si="210"/>
        <v>66867.56760520392</v>
      </c>
      <c r="J229" s="5">
        <f t="shared" si="211"/>
        <v>27518.635995413304</v>
      </c>
      <c r="K229" s="5">
        <f t="shared" si="212"/>
        <v>108601.1137365669</v>
      </c>
      <c r="L229" s="5">
        <f t="shared" si="213"/>
        <v>22559.095871022018</v>
      </c>
      <c r="M229" s="5">
        <f t="shared" si="214"/>
        <v>6297.5076834186248</v>
      </c>
      <c r="N229" s="15">
        <f t="shared" si="215"/>
        <v>-7.1187969895805114E-3</v>
      </c>
      <c r="O229" s="15">
        <f t="shared" si="216"/>
        <v>-1.7341181135511752E-3</v>
      </c>
      <c r="P229" s="15">
        <f t="shared" si="217"/>
        <v>9.0396934949721341E-5</v>
      </c>
      <c r="Q229" s="5">
        <f t="shared" si="218"/>
        <v>2751.7970582954617</v>
      </c>
      <c r="R229" s="5">
        <f t="shared" si="219"/>
        <v>4810.0139415052436</v>
      </c>
      <c r="S229" s="5">
        <f t="shared" si="220"/>
        <v>3324.5747376443028</v>
      </c>
      <c r="T229" s="5">
        <f t="shared" si="221"/>
        <v>21.742510774530487</v>
      </c>
      <c r="U229" s="5">
        <f t="shared" si="222"/>
        <v>71.933436698404861</v>
      </c>
      <c r="V229" s="5">
        <f t="shared" si="223"/>
        <v>120.8117560113964</v>
      </c>
      <c r="W229" s="15">
        <f t="shared" si="224"/>
        <v>-1.0734613539272964E-2</v>
      </c>
      <c r="X229" s="15">
        <f t="shared" si="225"/>
        <v>-1.217998157191269E-2</v>
      </c>
      <c r="Y229" s="15">
        <f t="shared" si="226"/>
        <v>-9.7425357312937999E-3</v>
      </c>
      <c r="Z229" s="5">
        <f t="shared" si="239"/>
        <v>3213.6052526356511</v>
      </c>
      <c r="AA229" s="5">
        <f t="shared" si="240"/>
        <v>14764.469852274909</v>
      </c>
      <c r="AB229" s="5">
        <f t="shared" si="241"/>
        <v>42542.49473374564</v>
      </c>
      <c r="AC229" s="16">
        <f t="shared" si="227"/>
        <v>1.1470609072108722</v>
      </c>
      <c r="AD229" s="16">
        <f t="shared" si="228"/>
        <v>3.0268860070414658</v>
      </c>
      <c r="AE229" s="16">
        <f t="shared" si="229"/>
        <v>12.672877583388782</v>
      </c>
      <c r="AF229" s="15">
        <f t="shared" si="230"/>
        <v>-4.0504037456468023E-3</v>
      </c>
      <c r="AG229" s="15">
        <f t="shared" si="231"/>
        <v>2.9673830763510267E-4</v>
      </c>
      <c r="AH229" s="15">
        <f t="shared" si="232"/>
        <v>9.7937136394747881E-3</v>
      </c>
      <c r="AI229" s="1">
        <f t="shared" si="196"/>
        <v>270054.33793130692</v>
      </c>
      <c r="AJ229" s="1">
        <f t="shared" si="197"/>
        <v>135283.23183690989</v>
      </c>
      <c r="AK229" s="1">
        <f t="shared" si="198"/>
        <v>54750.099399210529</v>
      </c>
      <c r="AL229" s="14">
        <f t="shared" si="233"/>
        <v>81.266576441704146</v>
      </c>
      <c r="AM229" s="14">
        <f t="shared" si="234"/>
        <v>19.278931810558287</v>
      </c>
      <c r="AN229" s="14">
        <f t="shared" si="235"/>
        <v>6.1246108782591149</v>
      </c>
      <c r="AO229" s="11">
        <f t="shared" si="236"/>
        <v>3.6241063614378742E-3</v>
      </c>
      <c r="AP229" s="11">
        <f t="shared" si="237"/>
        <v>4.5654181699230243E-3</v>
      </c>
      <c r="AQ229" s="11">
        <f t="shared" si="238"/>
        <v>4.1414103184978972E-3</v>
      </c>
      <c r="AR229" s="1">
        <f t="shared" si="242"/>
        <v>126562.98469075427</v>
      </c>
      <c r="AS229" s="1">
        <f t="shared" si="243"/>
        <v>66867.56760520392</v>
      </c>
      <c r="AT229" s="1">
        <f t="shared" si="244"/>
        <v>27518.635995413304</v>
      </c>
      <c r="AU229" s="1">
        <f t="shared" si="199"/>
        <v>25312.596938150855</v>
      </c>
      <c r="AV229" s="1">
        <f t="shared" si="200"/>
        <v>13373.513521040784</v>
      </c>
      <c r="AW229" s="1">
        <f t="shared" si="201"/>
        <v>5503.7271990826612</v>
      </c>
      <c r="AX229" s="2">
        <v>0</v>
      </c>
      <c r="AY229" s="2">
        <v>0</v>
      </c>
      <c r="AZ229" s="2">
        <v>0</v>
      </c>
      <c r="BA229" s="2">
        <f t="shared" si="247"/>
        <v>0</v>
      </c>
      <c r="BB229" s="2">
        <f t="shared" si="253"/>
        <v>0</v>
      </c>
      <c r="BC229" s="2">
        <f t="shared" si="248"/>
        <v>0</v>
      </c>
      <c r="BD229" s="2">
        <f t="shared" si="249"/>
        <v>0</v>
      </c>
      <c r="BE229" s="2">
        <f t="shared" si="250"/>
        <v>0</v>
      </c>
      <c r="BF229" s="2">
        <f t="shared" si="251"/>
        <v>0</v>
      </c>
      <c r="BG229" s="2">
        <f t="shared" si="252"/>
        <v>0</v>
      </c>
      <c r="BH229" s="2">
        <f t="shared" si="254"/>
        <v>0</v>
      </c>
      <c r="BI229" s="2">
        <f t="shared" si="255"/>
        <v>0</v>
      </c>
      <c r="BJ229" s="2">
        <f t="shared" si="256"/>
        <v>0</v>
      </c>
      <c r="BK229" s="11">
        <f t="shared" si="257"/>
        <v>2.5399105107376835E-2</v>
      </c>
      <c r="BL229" s="17">
        <f t="shared" si="245"/>
        <v>2.0893853187156958E-3</v>
      </c>
      <c r="BM229" s="17">
        <f t="shared" si="246"/>
        <v>2.755483128594814E-4</v>
      </c>
      <c r="BN229" s="12">
        <f>(BN$3*temperature!$I339+BN$4*temperature!$I339^2+BN$5*temperature!$I339^6)</f>
        <v>-55.456938312949397</v>
      </c>
      <c r="BO229" s="12">
        <f>(BO$3*temperature!$I339+BO$4*temperature!$I339^2+BO$5*temperature!$I339^6)</f>
        <v>-45.833218287094184</v>
      </c>
      <c r="BP229" s="12">
        <f>(BP$3*temperature!$I339+BP$4*temperature!$I339^2+BP$5*temperature!$I339^6)</f>
        <v>-38.240307848050975</v>
      </c>
      <c r="BQ229" s="12">
        <f>(BQ$3*temperature!$M339+BQ$4*temperature!$M339^2)</f>
        <v>-55.456961223090147</v>
      </c>
      <c r="BR229" s="12">
        <f>(BR$3*temperature!$M339+BR$4*temperature!$M339^2)</f>
        <v>-45.83323596368983</v>
      </c>
      <c r="BS229" s="12">
        <f>(BS$3*temperature!$M339+BS$4*temperature!$M339^2)</f>
        <v>-38.240321595922509</v>
      </c>
      <c r="BT229" s="18">
        <f>BQ229-BN229</f>
        <v>-2.2910140749843322E-5</v>
      </c>
      <c r="BU229" s="18">
        <f>BR229-BO229</f>
        <v>-1.767659564677615E-5</v>
      </c>
      <c r="BV229" s="18">
        <f>BS229-BP229</f>
        <v>-1.3747871534519618E-5</v>
      </c>
      <c r="BW229" s="18">
        <f>SUMPRODUCT(BT229:BV229,AR229:AT229)/100</f>
        <v>-4.4598894198962534E-2</v>
      </c>
      <c r="BX229" s="18">
        <f>BW229*BL229</f>
        <v>-9.3184274770266931E-5</v>
      </c>
      <c r="BY229" s="18">
        <f>BW229*BM229</f>
        <v>-1.2289150051922639E-5</v>
      </c>
    </row>
    <row r="230" spans="1:77">
      <c r="A230" s="2">
        <f t="shared" si="202"/>
        <v>2184</v>
      </c>
      <c r="B230" s="5">
        <f t="shared" si="203"/>
        <v>1165.3937008020919</v>
      </c>
      <c r="C230" s="5">
        <f t="shared" si="204"/>
        <v>2964.1099080752642</v>
      </c>
      <c r="D230" s="5">
        <f t="shared" si="205"/>
        <v>4369.775767664968</v>
      </c>
      <c r="E230" s="15">
        <f t="shared" si="206"/>
        <v>5.4643095302721625E-7</v>
      </c>
      <c r="F230" s="15">
        <f t="shared" si="207"/>
        <v>1.0765056186538167E-6</v>
      </c>
      <c r="G230" s="15">
        <f t="shared" si="208"/>
        <v>2.1976479268749977E-6</v>
      </c>
      <c r="H230" s="5">
        <f t="shared" si="209"/>
        <v>125652.05812977835</v>
      </c>
      <c r="I230" s="5">
        <f t="shared" si="210"/>
        <v>66748.155618895369</v>
      </c>
      <c r="J230" s="5">
        <f t="shared" si="211"/>
        <v>27520.127410868252</v>
      </c>
      <c r="K230" s="5">
        <f t="shared" si="212"/>
        <v>107819.40733272994</v>
      </c>
      <c r="L230" s="5">
        <f t="shared" si="213"/>
        <v>22518.78563512447</v>
      </c>
      <c r="M230" s="5">
        <f t="shared" si="214"/>
        <v>6297.8351462582932</v>
      </c>
      <c r="N230" s="15">
        <f t="shared" si="215"/>
        <v>-7.1979593665414399E-3</v>
      </c>
      <c r="O230" s="15">
        <f t="shared" si="216"/>
        <v>-1.7868728484516927E-3</v>
      </c>
      <c r="P230" s="15">
        <f t="shared" si="217"/>
        <v>5.1998799545760477E-5</v>
      </c>
      <c r="Q230" s="5">
        <f t="shared" si="218"/>
        <v>2702.664357706286</v>
      </c>
      <c r="R230" s="5">
        <f t="shared" si="219"/>
        <v>4742.9429683439357</v>
      </c>
      <c r="S230" s="5">
        <f t="shared" si="220"/>
        <v>3292.3633745763459</v>
      </c>
      <c r="T230" s="5">
        <f t="shared" si="221"/>
        <v>21.509113323992423</v>
      </c>
      <c r="U230" s="5">
        <f t="shared" si="222"/>
        <v>71.057288765013936</v>
      </c>
      <c r="V230" s="5">
        <f t="shared" si="223"/>
        <v>119.63474316169501</v>
      </c>
      <c r="W230" s="15">
        <f t="shared" si="224"/>
        <v>-1.0734613539272964E-2</v>
      </c>
      <c r="X230" s="15">
        <f t="shared" si="225"/>
        <v>-1.217998157191269E-2</v>
      </c>
      <c r="Y230" s="15">
        <f t="shared" si="226"/>
        <v>-9.7425357312937999E-3</v>
      </c>
      <c r="Z230" s="5">
        <f t="shared" si="239"/>
        <v>3143.6938164719127</v>
      </c>
      <c r="AA230" s="5">
        <f t="shared" si="240"/>
        <v>14563.684214218507</v>
      </c>
      <c r="AB230" s="5">
        <f t="shared" si="241"/>
        <v>42544.556711436438</v>
      </c>
      <c r="AC230" s="16">
        <f t="shared" si="227"/>
        <v>1.1424148474158202</v>
      </c>
      <c r="AD230" s="16">
        <f t="shared" si="228"/>
        <v>3.0277842000725999</v>
      </c>
      <c r="AE230" s="16">
        <f t="shared" si="229"/>
        <v>12.796992117428612</v>
      </c>
      <c r="AF230" s="15">
        <f t="shared" si="230"/>
        <v>-4.0504037456468023E-3</v>
      </c>
      <c r="AG230" s="15">
        <f t="shared" si="231"/>
        <v>2.9673830763510267E-4</v>
      </c>
      <c r="AH230" s="15">
        <f t="shared" si="232"/>
        <v>9.7937136394747881E-3</v>
      </c>
      <c r="AI230" s="1">
        <f t="shared" si="196"/>
        <v>268361.50107632711</v>
      </c>
      <c r="AJ230" s="1">
        <f t="shared" si="197"/>
        <v>135128.4221742597</v>
      </c>
      <c r="AK230" s="1">
        <f t="shared" si="198"/>
        <v>54778.816658372139</v>
      </c>
      <c r="AL230" s="14">
        <f t="shared" si="233"/>
        <v>81.55814997119225</v>
      </c>
      <c r="AM230" s="14">
        <f t="shared" si="234"/>
        <v>19.366068032287071</v>
      </c>
      <c r="AN230" s="14">
        <f t="shared" si="235"/>
        <v>6.1497217596802418</v>
      </c>
      <c r="AO230" s="11">
        <f t="shared" si="236"/>
        <v>3.5878652978234954E-3</v>
      </c>
      <c r="AP230" s="11">
        <f t="shared" si="237"/>
        <v>4.519763988223794E-3</v>
      </c>
      <c r="AQ230" s="11">
        <f t="shared" si="238"/>
        <v>4.0999962153129184E-3</v>
      </c>
      <c r="AR230" s="1">
        <f t="shared" si="242"/>
        <v>125652.05812977835</v>
      </c>
      <c r="AS230" s="1">
        <f t="shared" si="243"/>
        <v>66748.155618895369</v>
      </c>
      <c r="AT230" s="1">
        <f t="shared" si="244"/>
        <v>27520.127410868252</v>
      </c>
      <c r="AU230" s="1">
        <f t="shared" si="199"/>
        <v>25130.411625955672</v>
      </c>
      <c r="AV230" s="1">
        <f t="shared" si="200"/>
        <v>13349.631123779074</v>
      </c>
      <c r="AW230" s="1">
        <f t="shared" si="201"/>
        <v>5504.0254821736507</v>
      </c>
      <c r="AX230" s="2">
        <v>0</v>
      </c>
      <c r="AY230" s="2">
        <v>0</v>
      </c>
      <c r="AZ230" s="2">
        <v>0</v>
      </c>
      <c r="BA230" s="2">
        <f t="shared" si="247"/>
        <v>0</v>
      </c>
      <c r="BB230" s="2">
        <f t="shared" si="253"/>
        <v>0</v>
      </c>
      <c r="BC230" s="2">
        <f t="shared" si="248"/>
        <v>0</v>
      </c>
      <c r="BD230" s="2">
        <f t="shared" si="249"/>
        <v>0</v>
      </c>
      <c r="BE230" s="2">
        <f t="shared" si="250"/>
        <v>0</v>
      </c>
      <c r="BF230" s="2">
        <f t="shared" si="251"/>
        <v>0</v>
      </c>
      <c r="BG230" s="2">
        <f t="shared" si="252"/>
        <v>0</v>
      </c>
      <c r="BH230" s="2">
        <f t="shared" si="254"/>
        <v>0</v>
      </c>
      <c r="BI230" s="2">
        <f t="shared" si="255"/>
        <v>0</v>
      </c>
      <c r="BJ230" s="2">
        <f t="shared" si="256"/>
        <v>0</v>
      </c>
      <c r="BK230" s="11">
        <f t="shared" si="257"/>
        <v>2.5341939626629423E-2</v>
      </c>
      <c r="BL230" s="17">
        <f t="shared" si="245"/>
        <v>2.0376313069796386E-3</v>
      </c>
      <c r="BM230" s="17">
        <f t="shared" si="246"/>
        <v>2.6242696462807751E-4</v>
      </c>
      <c r="BN230" s="12">
        <f>(BN$3*temperature!$I340+BN$4*temperature!$I340^2+BN$5*temperature!$I340^6)</f>
        <v>-55.881327402143604</v>
      </c>
      <c r="BO230" s="12">
        <f>(BO$3*temperature!$I340+BO$4*temperature!$I340^2+BO$5*temperature!$I340^6)</f>
        <v>-46.160635925416436</v>
      </c>
      <c r="BP230" s="12">
        <f>(BP$3*temperature!$I340+BP$4*temperature!$I340^2+BP$5*temperature!$I340^6)</f>
        <v>-38.49493385023473</v>
      </c>
      <c r="BQ230" s="12">
        <f>(BQ$3*temperature!$M340+BQ$4*temperature!$M340^2)</f>
        <v>-55.881350284365567</v>
      </c>
      <c r="BR230" s="12">
        <f>(BR$3*temperature!$M340+BR$4*temperature!$M340^2)</f>
        <v>-46.160653577792019</v>
      </c>
      <c r="BS230" s="12">
        <f>(BS$3*temperature!$M340+BS$4*temperature!$M340^2)</f>
        <v>-38.494947576987045</v>
      </c>
      <c r="BT230" s="18">
        <f>BQ230-BN230</f>
        <v>-2.2882221962561289E-5</v>
      </c>
      <c r="BU230" s="18">
        <f>BR230-BO230</f>
        <v>-1.7652375582599689E-5</v>
      </c>
      <c r="BV230" s="18">
        <f>BS230-BP230</f>
        <v>-1.3726752314369151E-5</v>
      </c>
      <c r="BW230" s="18">
        <f>SUMPRODUCT(BT230:BV230,AR230:AT230)/100</f>
        <v>-4.431223769237664E-2</v>
      </c>
      <c r="BX230" s="18">
        <f>BW230*BL230</f>
        <v>-9.0292002804309813E-5</v>
      </c>
      <c r="BY230" s="18">
        <f>BW230*BM230</f>
        <v>-1.1628726033488288E-5</v>
      </c>
    </row>
    <row r="231" spans="1:77">
      <c r="A231" s="2">
        <f t="shared" si="202"/>
        <v>2185</v>
      </c>
      <c r="B231" s="5">
        <f t="shared" si="203"/>
        <v>1165.394305768923</v>
      </c>
      <c r="C231" s="5">
        <f t="shared" si="204"/>
        <v>2964.1129394121863</v>
      </c>
      <c r="D231" s="5">
        <f t="shared" si="205"/>
        <v>4369.7848907321913</v>
      </c>
      <c r="E231" s="15">
        <f t="shared" si="206"/>
        <v>5.1910940537585537E-7</v>
      </c>
      <c r="F231" s="15">
        <f t="shared" si="207"/>
        <v>1.0226803377211258E-6</v>
      </c>
      <c r="G231" s="15">
        <f t="shared" si="208"/>
        <v>2.0877655305312479E-6</v>
      </c>
      <c r="H231" s="5">
        <f t="shared" si="209"/>
        <v>124737.83049179795</v>
      </c>
      <c r="I231" s="5">
        <f t="shared" si="210"/>
        <v>66625.500558309242</v>
      </c>
      <c r="J231" s="5">
        <f t="shared" si="211"/>
        <v>27520.581694818931</v>
      </c>
      <c r="K231" s="5">
        <f t="shared" si="212"/>
        <v>107034.87212381425</v>
      </c>
      <c r="L231" s="5">
        <f t="shared" si="213"/>
        <v>22477.382582973292</v>
      </c>
      <c r="M231" s="5">
        <f t="shared" si="214"/>
        <v>6297.9259581374145</v>
      </c>
      <c r="N231" s="15">
        <f t="shared" si="215"/>
        <v>-7.2763821312300525E-3</v>
      </c>
      <c r="O231" s="15">
        <f t="shared" si="216"/>
        <v>-1.8386005720751886E-3</v>
      </c>
      <c r="P231" s="15">
        <f t="shared" si="217"/>
        <v>1.4419538938659215E-5</v>
      </c>
      <c r="Q231" s="5">
        <f t="shared" si="218"/>
        <v>2654.1991622959504</v>
      </c>
      <c r="R231" s="5">
        <f t="shared" si="219"/>
        <v>4676.5646294028975</v>
      </c>
      <c r="S231" s="5">
        <f t="shared" si="220"/>
        <v>3260.3412254141626</v>
      </c>
      <c r="T231" s="5">
        <f t="shared" si="221"/>
        <v>21.278221304886937</v>
      </c>
      <c r="U231" s="5">
        <f t="shared" si="222"/>
        <v>70.191812297305987</v>
      </c>
      <c r="V231" s="5">
        <f t="shared" si="223"/>
        <v>118.46919740173804</v>
      </c>
      <c r="W231" s="15">
        <f t="shared" si="224"/>
        <v>-1.0734613539272964E-2</v>
      </c>
      <c r="X231" s="15">
        <f t="shared" si="225"/>
        <v>-1.217998157191269E-2</v>
      </c>
      <c r="Y231" s="15">
        <f t="shared" si="226"/>
        <v>-9.7425357312937999E-3</v>
      </c>
      <c r="Z231" s="5">
        <f t="shared" si="239"/>
        <v>3075.0580094809307</v>
      </c>
      <c r="AA231" s="5">
        <f t="shared" si="240"/>
        <v>14364.869123846869</v>
      </c>
      <c r="AB231" s="5">
        <f t="shared" si="241"/>
        <v>42544.980304925113</v>
      </c>
      <c r="AC231" s="16">
        <f t="shared" si="227"/>
        <v>1.1377876060387646</v>
      </c>
      <c r="AD231" s="16">
        <f t="shared" si="228"/>
        <v>3.0286826596320138</v>
      </c>
      <c r="AE231" s="16">
        <f t="shared" si="229"/>
        <v>12.922322193673324</v>
      </c>
      <c r="AF231" s="15">
        <f t="shared" si="230"/>
        <v>-4.0504037456468023E-3</v>
      </c>
      <c r="AG231" s="15">
        <f t="shared" si="231"/>
        <v>2.9673830763510267E-4</v>
      </c>
      <c r="AH231" s="15">
        <f t="shared" si="232"/>
        <v>9.7937136394747881E-3</v>
      </c>
      <c r="AI231" s="1">
        <f t="shared" si="196"/>
        <v>266655.76259465009</v>
      </c>
      <c r="AJ231" s="1">
        <f t="shared" si="197"/>
        <v>134965.21108061282</v>
      </c>
      <c r="AK231" s="1">
        <f t="shared" si="198"/>
        <v>54804.960474708576</v>
      </c>
      <c r="AL231" s="14">
        <f t="shared" si="233"/>
        <v>81.847843430668206</v>
      </c>
      <c r="AM231" s="14">
        <f t="shared" si="234"/>
        <v>19.452722788604039</v>
      </c>
      <c r="AN231" s="14">
        <f t="shared" si="235"/>
        <v>6.1746834572607598</v>
      </c>
      <c r="AO231" s="11">
        <f t="shared" si="236"/>
        <v>3.5519866448452606E-3</v>
      </c>
      <c r="AP231" s="11">
        <f t="shared" si="237"/>
        <v>4.4745663483415563E-3</v>
      </c>
      <c r="AQ231" s="11">
        <f t="shared" si="238"/>
        <v>4.0589962531597888E-3</v>
      </c>
      <c r="AR231" s="1">
        <f t="shared" si="242"/>
        <v>124737.83049179795</v>
      </c>
      <c r="AS231" s="1">
        <f t="shared" si="243"/>
        <v>66625.500558309242</v>
      </c>
      <c r="AT231" s="1">
        <f t="shared" si="244"/>
        <v>27520.581694818931</v>
      </c>
      <c r="AU231" s="1">
        <f t="shared" si="199"/>
        <v>24947.566098359592</v>
      </c>
      <c r="AV231" s="1">
        <f t="shared" si="200"/>
        <v>13325.10011166185</v>
      </c>
      <c r="AW231" s="1">
        <f t="shared" si="201"/>
        <v>5504.1163389637868</v>
      </c>
      <c r="AX231" s="2">
        <v>0</v>
      </c>
      <c r="AY231" s="2">
        <v>0</v>
      </c>
      <c r="AZ231" s="2">
        <v>0</v>
      </c>
      <c r="BA231" s="2">
        <f t="shared" si="247"/>
        <v>0</v>
      </c>
      <c r="BB231" s="2">
        <f t="shared" si="253"/>
        <v>0</v>
      </c>
      <c r="BC231" s="2">
        <f t="shared" si="248"/>
        <v>0</v>
      </c>
      <c r="BD231" s="2">
        <f t="shared" si="249"/>
        <v>0</v>
      </c>
      <c r="BE231" s="2">
        <f t="shared" si="250"/>
        <v>0</v>
      </c>
      <c r="BF231" s="2">
        <f t="shared" si="251"/>
        <v>0</v>
      </c>
      <c r="BG231" s="2">
        <f t="shared" si="252"/>
        <v>0</v>
      </c>
      <c r="BH231" s="2">
        <f t="shared" si="254"/>
        <v>0</v>
      </c>
      <c r="BI231" s="2">
        <f t="shared" si="255"/>
        <v>0</v>
      </c>
      <c r="BJ231" s="2">
        <f t="shared" si="256"/>
        <v>0</v>
      </c>
      <c r="BK231" s="11">
        <f t="shared" si="257"/>
        <v>2.5285761181999628E-2</v>
      </c>
      <c r="BL231" s="17">
        <f t="shared" si="245"/>
        <v>1.9872700298610886E-3</v>
      </c>
      <c r="BM231" s="17">
        <f t="shared" si="246"/>
        <v>2.4993044250293093E-4</v>
      </c>
      <c r="BN231" s="12">
        <f>(BN$3*temperature!$I341+BN$4*temperature!$I341^2+BN$5*temperature!$I341^6)</f>
        <v>-56.302784914075502</v>
      </c>
      <c r="BO231" s="12">
        <f>(BO$3*temperature!$I341+BO$4*temperature!$I341^2+BO$5*temperature!$I341^6)</f>
        <v>-46.485742929969106</v>
      </c>
      <c r="BP231" s="12">
        <f>(BP$3*temperature!$I341+BP$4*temperature!$I341^2+BP$5*temperature!$I341^6)</f>
        <v>-38.747721249210102</v>
      </c>
      <c r="BQ231" s="12">
        <f>(BQ$3*temperature!$M341+BQ$4*temperature!$M341^2)</f>
        <v>-56.302807768302806</v>
      </c>
      <c r="BR231" s="12">
        <f>(BR$3*temperature!$M341+BR$4*temperature!$M341^2)</f>
        <v>-46.485760558119246</v>
      </c>
      <c r="BS231" s="12">
        <f>(BS$3*temperature!$M341+BS$4*temperature!$M341^2)</f>
        <v>-38.747734954884322</v>
      </c>
      <c r="BT231" s="18">
        <f>BQ231-BN231</f>
        <v>-2.2854227303525931E-5</v>
      </c>
      <c r="BU231" s="18">
        <f>BR231-BO231</f>
        <v>-1.7628150139614718E-5</v>
      </c>
      <c r="BV231" s="18">
        <f>BS231-BP231</f>
        <v>-1.3705674220432229E-5</v>
      </c>
      <c r="BW231" s="18">
        <f>SUMPRODUCT(BT231:BV231,AR231:AT231)/100</f>
        <v>-4.4024591854430764E-2</v>
      </c>
      <c r="BX231" s="18">
        <f>BW231*BL231</f>
        <v>-8.7488751969176868E-5</v>
      </c>
      <c r="BY231" s="18">
        <f>BW231*BM231</f>
        <v>-1.1003085723188809E-5</v>
      </c>
    </row>
    <row r="232" spans="1:77">
      <c r="A232" s="2">
        <f t="shared" si="202"/>
        <v>2186</v>
      </c>
      <c r="B232" s="5">
        <f t="shared" si="203"/>
        <v>1165.3948804877107</v>
      </c>
      <c r="C232" s="5">
        <f t="shared" si="204"/>
        <v>2964.1158191852069</v>
      </c>
      <c r="D232" s="5">
        <f t="shared" si="205"/>
        <v>4369.7935576641485</v>
      </c>
      <c r="E232" s="15">
        <f t="shared" si="206"/>
        <v>4.9315393510706261E-7</v>
      </c>
      <c r="F232" s="15">
        <f t="shared" si="207"/>
        <v>9.7154632083506949E-7</v>
      </c>
      <c r="G232" s="15">
        <f t="shared" si="208"/>
        <v>1.9833772540046856E-6</v>
      </c>
      <c r="H232" s="5">
        <f t="shared" si="209"/>
        <v>123820.55826993597</v>
      </c>
      <c r="I232" s="5">
        <f t="shared" si="210"/>
        <v>66499.688174390321</v>
      </c>
      <c r="J232" s="5">
        <f t="shared" si="211"/>
        <v>27520.02096373215</v>
      </c>
      <c r="K232" s="5">
        <f t="shared" si="212"/>
        <v>106247.72799595431</v>
      </c>
      <c r="L232" s="5">
        <f t="shared" si="213"/>
        <v>22434.915580549125</v>
      </c>
      <c r="M232" s="5">
        <f t="shared" si="214"/>
        <v>6297.7851471873282</v>
      </c>
      <c r="N232" s="15">
        <f t="shared" si="215"/>
        <v>-7.3540904215720904E-3</v>
      </c>
      <c r="O232" s="15">
        <f t="shared" si="216"/>
        <v>-1.8893215109635486E-3</v>
      </c>
      <c r="P232" s="15">
        <f t="shared" si="217"/>
        <v>-2.2358305102665454E-5</v>
      </c>
      <c r="Q232" s="5">
        <f t="shared" si="218"/>
        <v>2606.3989560414425</v>
      </c>
      <c r="R232" s="5">
        <f t="shared" si="219"/>
        <v>4610.8807205681624</v>
      </c>
      <c r="S232" s="5">
        <f t="shared" si="220"/>
        <v>3228.5114523579769</v>
      </c>
      <c r="T232" s="5">
        <f t="shared" si="221"/>
        <v>21.04980782237585</v>
      </c>
      <c r="U232" s="5">
        <f t="shared" si="222"/>
        <v>69.336877317025639</v>
      </c>
      <c r="V232" s="5">
        <f t="shared" si="223"/>
        <v>117.31500701299392</v>
      </c>
      <c r="W232" s="15">
        <f t="shared" si="224"/>
        <v>-1.0734613539272964E-2</v>
      </c>
      <c r="X232" s="15">
        <f t="shared" si="225"/>
        <v>-1.217998157191269E-2</v>
      </c>
      <c r="Y232" s="15">
        <f t="shared" si="226"/>
        <v>-9.7425357312937999E-3</v>
      </c>
      <c r="Z232" s="5">
        <f t="shared" si="239"/>
        <v>3007.683036152489</v>
      </c>
      <c r="AA232" s="5">
        <f t="shared" si="240"/>
        <v>14168.033150724066</v>
      </c>
      <c r="AB232" s="5">
        <f t="shared" si="241"/>
        <v>42543.80048613804</v>
      </c>
      <c r="AC232" s="16">
        <f t="shared" si="227"/>
        <v>1.1331791068575148</v>
      </c>
      <c r="AD232" s="16">
        <f t="shared" si="228"/>
        <v>3.0295813857987968</v>
      </c>
      <c r="AE232" s="16">
        <f t="shared" si="229"/>
        <v>13.04887971679519</v>
      </c>
      <c r="AF232" s="15">
        <f t="shared" si="230"/>
        <v>-4.0504037456468023E-3</v>
      </c>
      <c r="AG232" s="15">
        <f t="shared" si="231"/>
        <v>2.9673830763510267E-4</v>
      </c>
      <c r="AH232" s="15">
        <f t="shared" si="232"/>
        <v>9.7937136394747881E-3</v>
      </c>
      <c r="AI232" s="1">
        <f t="shared" si="196"/>
        <v>264937.75243354467</v>
      </c>
      <c r="AJ232" s="1">
        <f t="shared" si="197"/>
        <v>134793.7900842134</v>
      </c>
      <c r="AK232" s="1">
        <f t="shared" si="198"/>
        <v>54828.580766201507</v>
      </c>
      <c r="AL232" s="14">
        <f t="shared" si="233"/>
        <v>82.135658652975579</v>
      </c>
      <c r="AM232" s="14">
        <f t="shared" si="234"/>
        <v>19.538894862389807</v>
      </c>
      <c r="AN232" s="14">
        <f t="shared" si="235"/>
        <v>6.1994958441080534</v>
      </c>
      <c r="AO232" s="11">
        <f t="shared" si="236"/>
        <v>3.5164667783968077E-3</v>
      </c>
      <c r="AP232" s="11">
        <f t="shared" si="237"/>
        <v>4.4298206848581408E-3</v>
      </c>
      <c r="AQ232" s="11">
        <f t="shared" si="238"/>
        <v>4.0184062906281912E-3</v>
      </c>
      <c r="AR232" s="1">
        <f t="shared" si="242"/>
        <v>123820.55826993597</v>
      </c>
      <c r="AS232" s="1">
        <f t="shared" si="243"/>
        <v>66499.688174390321</v>
      </c>
      <c r="AT232" s="1">
        <f t="shared" si="244"/>
        <v>27520.02096373215</v>
      </c>
      <c r="AU232" s="1">
        <f t="shared" si="199"/>
        <v>24764.111653987195</v>
      </c>
      <c r="AV232" s="1">
        <f t="shared" si="200"/>
        <v>13299.937634878064</v>
      </c>
      <c r="AW232" s="1">
        <f t="shared" si="201"/>
        <v>5504.0041927464299</v>
      </c>
      <c r="AX232" s="2">
        <v>0</v>
      </c>
      <c r="AY232" s="2">
        <v>0</v>
      </c>
      <c r="AZ232" s="2">
        <v>0</v>
      </c>
      <c r="BA232" s="2">
        <f t="shared" si="247"/>
        <v>0</v>
      </c>
      <c r="BB232" s="2">
        <f t="shared" si="253"/>
        <v>0</v>
      </c>
      <c r="BC232" s="2">
        <f t="shared" si="248"/>
        <v>0</v>
      </c>
      <c r="BD232" s="2">
        <f t="shared" si="249"/>
        <v>0</v>
      </c>
      <c r="BE232" s="2">
        <f t="shared" si="250"/>
        <v>0</v>
      </c>
      <c r="BF232" s="2">
        <f t="shared" si="251"/>
        <v>0</v>
      </c>
      <c r="BG232" s="2">
        <f t="shared" si="252"/>
        <v>0</v>
      </c>
      <c r="BH232" s="2">
        <f t="shared" si="254"/>
        <v>0</v>
      </c>
      <c r="BI232" s="2">
        <f t="shared" si="255"/>
        <v>0</v>
      </c>
      <c r="BJ232" s="2">
        <f t="shared" si="256"/>
        <v>0</v>
      </c>
      <c r="BK232" s="11">
        <f t="shared" si="257"/>
        <v>2.5230549379864992E-2</v>
      </c>
      <c r="BL232" s="17">
        <f t="shared" si="245"/>
        <v>1.9382596590145427E-3</v>
      </c>
      <c r="BM232" s="17">
        <f t="shared" si="246"/>
        <v>2.3802899285993421E-4</v>
      </c>
      <c r="BN232" s="12">
        <f>(BN$3*temperature!$I342+BN$4*temperature!$I342^2+BN$5*temperature!$I342^6)</f>
        <v>-56.721310879241479</v>
      </c>
      <c r="BO232" s="12">
        <f>(BO$3*temperature!$I342+BO$4*temperature!$I342^2+BO$5*temperature!$I342^6)</f>
        <v>-46.80854084836794</v>
      </c>
      <c r="BP232" s="12">
        <f>(BP$3*temperature!$I342+BP$4*temperature!$I342^2+BP$5*temperature!$I342^6)</f>
        <v>-38.998672546976472</v>
      </c>
      <c r="BQ232" s="12">
        <f>(BQ$3*temperature!$M342+BQ$4*temperature!$M342^2)</f>
        <v>-56.721333705409521</v>
      </c>
      <c r="BR232" s="12">
        <f>(BR$3*temperature!$M342+BR$4*temperature!$M342^2)</f>
        <v>-46.808558452294754</v>
      </c>
      <c r="BS232" s="12">
        <f>(BS$3*temperature!$M342+BS$4*temperature!$M342^2)</f>
        <v>-38.998686231618485</v>
      </c>
      <c r="BT232" s="18">
        <f>BQ232-BN232</f>
        <v>-2.2826168041945039E-5</v>
      </c>
      <c r="BU232" s="18">
        <f>BR232-BO232</f>
        <v>-1.7603926814047099E-5</v>
      </c>
      <c r="BV232" s="18">
        <f>BS232-BP232</f>
        <v>-1.3684642013345183E-5</v>
      </c>
      <c r="BW232" s="18">
        <f>SUMPRODUCT(BT232:BV232,AR232:AT232)/100</f>
        <v>-4.3736061489843554E-2</v>
      </c>
      <c r="BX232" s="18">
        <f>BW232*BL232</f>
        <v>-8.4771843629943239E-5</v>
      </c>
      <c r="BY232" s="18">
        <f>BW232*BM232</f>
        <v>-1.0410450668087614E-5</v>
      </c>
    </row>
    <row r="233" spans="1:77">
      <c r="A233" s="2">
        <f t="shared" si="202"/>
        <v>2187</v>
      </c>
      <c r="B233" s="5">
        <f t="shared" si="203"/>
        <v>1165.3954264708282</v>
      </c>
      <c r="C233" s="5">
        <f t="shared" si="204"/>
        <v>2964.1185549722345</v>
      </c>
      <c r="D233" s="5">
        <f t="shared" si="205"/>
        <v>4369.8017912658379</v>
      </c>
      <c r="E233" s="15">
        <f t="shared" si="206"/>
        <v>4.6849623835170947E-7</v>
      </c>
      <c r="F233" s="15">
        <f t="shared" si="207"/>
        <v>9.2296900479331592E-7</v>
      </c>
      <c r="G233" s="15">
        <f t="shared" si="208"/>
        <v>1.8842083913044511E-6</v>
      </c>
      <c r="H233" s="5">
        <f t="shared" si="209"/>
        <v>122900.49173200854</v>
      </c>
      <c r="I233" s="5">
        <f t="shared" si="210"/>
        <v>66370.802831817273</v>
      </c>
      <c r="J233" s="5">
        <f t="shared" si="211"/>
        <v>27518.4669666462</v>
      </c>
      <c r="K233" s="5">
        <f t="shared" si="212"/>
        <v>105458.18950413133</v>
      </c>
      <c r="L233" s="5">
        <f t="shared" si="213"/>
        <v>22391.413029172505</v>
      </c>
      <c r="M233" s="5">
        <f t="shared" si="214"/>
        <v>6297.4176589997442</v>
      </c>
      <c r="N233" s="15">
        <f t="shared" si="215"/>
        <v>-7.4311094149047685E-3</v>
      </c>
      <c r="O233" s="15">
        <f t="shared" si="216"/>
        <v>-1.9390557196630187E-3</v>
      </c>
      <c r="P233" s="15">
        <f t="shared" si="217"/>
        <v>-5.8351972796022444E-5</v>
      </c>
      <c r="Q233" s="5">
        <f t="shared" si="218"/>
        <v>2559.2609463749013</v>
      </c>
      <c r="R233" s="5">
        <f t="shared" si="219"/>
        <v>4545.8926176682462</v>
      </c>
      <c r="S233" s="5">
        <f t="shared" si="220"/>
        <v>3196.8770331296578</v>
      </c>
      <c r="T233" s="5">
        <f t="shared" si="221"/>
        <v>20.82384627032668</v>
      </c>
      <c r="U233" s="5">
        <f t="shared" si="222"/>
        <v>68.492355429050292</v>
      </c>
      <c r="V233" s="5">
        <f t="shared" si="223"/>
        <v>116.17206136535285</v>
      </c>
      <c r="W233" s="15">
        <f t="shared" si="224"/>
        <v>-1.0734613539272964E-2</v>
      </c>
      <c r="X233" s="15">
        <f t="shared" si="225"/>
        <v>-1.217998157191269E-2</v>
      </c>
      <c r="Y233" s="15">
        <f t="shared" si="226"/>
        <v>-9.7425357312937999E-3</v>
      </c>
      <c r="Z233" s="5">
        <f t="shared" si="239"/>
        <v>2941.5539054452915</v>
      </c>
      <c r="AA233" s="5">
        <f t="shared" si="240"/>
        <v>13973.183551986895</v>
      </c>
      <c r="AB233" s="5">
        <f t="shared" si="241"/>
        <v>42541.051655982024</v>
      </c>
      <c r="AC233" s="16">
        <f t="shared" si="227"/>
        <v>1.1285892739586103</v>
      </c>
      <c r="AD233" s="16">
        <f t="shared" si="228"/>
        <v>3.0304803786520615</v>
      </c>
      <c r="AE233" s="16">
        <f t="shared" si="229"/>
        <v>13.176676708057432</v>
      </c>
      <c r="AF233" s="15">
        <f t="shared" si="230"/>
        <v>-4.0504037456468023E-3</v>
      </c>
      <c r="AG233" s="15">
        <f t="shared" si="231"/>
        <v>2.9673830763510267E-4</v>
      </c>
      <c r="AH233" s="15">
        <f t="shared" si="232"/>
        <v>9.7937136394747881E-3</v>
      </c>
      <c r="AI233" s="1">
        <f t="shared" si="196"/>
        <v>263208.08884417737</v>
      </c>
      <c r="AJ233" s="1">
        <f t="shared" si="197"/>
        <v>134614.34871067014</v>
      </c>
      <c r="AK233" s="1">
        <f t="shared" si="198"/>
        <v>54849.726882327785</v>
      </c>
      <c r="AL233" s="14">
        <f t="shared" si="233"/>
        <v>82.421597694800752</v>
      </c>
      <c r="AM233" s="14">
        <f t="shared" si="234"/>
        <v>19.624583125004282</v>
      </c>
      <c r="AN233" s="14">
        <f t="shared" si="235"/>
        <v>6.2241588162757528</v>
      </c>
      <c r="AO233" s="11">
        <f t="shared" si="236"/>
        <v>3.4813021106128396E-3</v>
      </c>
      <c r="AP233" s="11">
        <f t="shared" si="237"/>
        <v>4.3855224780095592E-3</v>
      </c>
      <c r="AQ233" s="11">
        <f t="shared" si="238"/>
        <v>3.978222227721909E-3</v>
      </c>
      <c r="AR233" s="1">
        <f t="shared" si="242"/>
        <v>122900.49173200854</v>
      </c>
      <c r="AS233" s="1">
        <f t="shared" si="243"/>
        <v>66370.802831817273</v>
      </c>
      <c r="AT233" s="1">
        <f t="shared" si="244"/>
        <v>27518.4669666462</v>
      </c>
      <c r="AU233" s="1">
        <f t="shared" si="199"/>
        <v>24580.098346401708</v>
      </c>
      <c r="AV233" s="1">
        <f t="shared" si="200"/>
        <v>13274.160566363455</v>
      </c>
      <c r="AW233" s="1">
        <f t="shared" si="201"/>
        <v>5503.6933933292403</v>
      </c>
      <c r="AX233" s="2">
        <v>0</v>
      </c>
      <c r="AY233" s="2">
        <v>0</v>
      </c>
      <c r="AZ233" s="2">
        <v>0</v>
      </c>
      <c r="BA233" s="2">
        <f t="shared" si="247"/>
        <v>0</v>
      </c>
      <c r="BB233" s="2">
        <f t="shared" si="253"/>
        <v>0</v>
      </c>
      <c r="BC233" s="2">
        <f t="shared" si="248"/>
        <v>0</v>
      </c>
      <c r="BD233" s="2">
        <f t="shared" si="249"/>
        <v>0</v>
      </c>
      <c r="BE233" s="2">
        <f t="shared" si="250"/>
        <v>0</v>
      </c>
      <c r="BF233" s="2">
        <f t="shared" si="251"/>
        <v>0</v>
      </c>
      <c r="BG233" s="2">
        <f t="shared" si="252"/>
        <v>0</v>
      </c>
      <c r="BH233" s="2">
        <f t="shared" si="254"/>
        <v>0</v>
      </c>
      <c r="BI233" s="2">
        <f t="shared" si="255"/>
        <v>0</v>
      </c>
      <c r="BJ233" s="2">
        <f t="shared" si="256"/>
        <v>0</v>
      </c>
      <c r="BK233" s="11">
        <f t="shared" si="257"/>
        <v>2.5176283936934468E-2</v>
      </c>
      <c r="BL233" s="17">
        <f t="shared" si="245"/>
        <v>1.8905597967081111E-3</v>
      </c>
      <c r="BM233" s="17">
        <f t="shared" si="246"/>
        <v>2.2669427891422304E-4</v>
      </c>
      <c r="BN233" s="12">
        <f>(BN$3*temperature!$I343+BN$4*temperature!$I343^2+BN$5*temperature!$I343^6)</f>
        <v>-57.136906474940602</v>
      </c>
      <c r="BO233" s="12">
        <f>(BO$3*temperature!$I343+BO$4*temperature!$I343^2+BO$5*temperature!$I343^6)</f>
        <v>-47.129032075681899</v>
      </c>
      <c r="BP233" s="12">
        <f>(BP$3*temperature!$I343+BP$4*temperature!$I343^2+BP$5*temperature!$I343^6)</f>
        <v>-39.247790872794766</v>
      </c>
      <c r="BQ233" s="12">
        <f>(BQ$3*temperature!$M343+BQ$4*temperature!$M343^2)</f>
        <v>-57.136929272995495</v>
      </c>
      <c r="BR233" s="12">
        <f>(BR$3*temperature!$M343+BR$4*temperature!$M343^2)</f>
        <v>-47.129049655394532</v>
      </c>
      <c r="BS233" s="12">
        <f>(BS$3*temperature!$M343+BS$4*temperature!$M343^2)</f>
        <v>-39.247804536454929</v>
      </c>
      <c r="BT233" s="18">
        <f>BQ233-BN233</f>
        <v>-2.2798054892803066E-5</v>
      </c>
      <c r="BU233" s="18">
        <f>BR233-BO233</f>
        <v>-1.757971263316449E-5</v>
      </c>
      <c r="BV233" s="18">
        <f>BS233-BP233</f>
        <v>-1.366366016242182E-5</v>
      </c>
      <c r="BW233" s="18">
        <f>SUMPRODUCT(BT233:BV233,AR233:AT233)/100</f>
        <v>-4.3446747786976721E-2</v>
      </c>
      <c r="BX233" s="18">
        <f>BW233*BL233</f>
        <v>-8.2138674663775291E-5</v>
      </c>
      <c r="BY233" s="18">
        <f>BW233*BM233</f>
        <v>-9.8491291607368036E-6</v>
      </c>
    </row>
    <row r="234" spans="1:77">
      <c r="A234" s="2">
        <f t="shared" si="202"/>
        <v>2188</v>
      </c>
      <c r="B234" s="5">
        <f t="shared" si="203"/>
        <v>1165.3959451550329</v>
      </c>
      <c r="C234" s="5">
        <f t="shared" si="204"/>
        <v>2964.1211539723099</v>
      </c>
      <c r="D234" s="5">
        <f t="shared" si="205"/>
        <v>4369.8096132021819</v>
      </c>
      <c r="E234" s="15">
        <f t="shared" si="206"/>
        <v>4.4507142643412396E-7</v>
      </c>
      <c r="F234" s="15">
        <f t="shared" si="207"/>
        <v>8.768205545536501E-7</v>
      </c>
      <c r="G234" s="15">
        <f t="shared" si="208"/>
        <v>1.7899979717392285E-6</v>
      </c>
      <c r="H234" s="5">
        <f t="shared" si="209"/>
        <v>121977.87496375668</v>
      </c>
      <c r="I234" s="5">
        <f t="shared" si="210"/>
        <v>66238.927498086879</v>
      </c>
      <c r="J234" s="5">
        <f t="shared" si="211"/>
        <v>27515.941083660713</v>
      </c>
      <c r="K234" s="5">
        <f t="shared" si="212"/>
        <v>104666.46590874309</v>
      </c>
      <c r="L234" s="5">
        <f t="shared" si="213"/>
        <v>22346.902861685681</v>
      </c>
      <c r="M234" s="5">
        <f t="shared" si="214"/>
        <v>6296.8283562123252</v>
      </c>
      <c r="N234" s="15">
        <f t="shared" si="215"/>
        <v>-7.5074643241169747E-3</v>
      </c>
      <c r="O234" s="15">
        <f t="shared" si="216"/>
        <v>-1.9878230743559655E-3</v>
      </c>
      <c r="P234" s="15">
        <f t="shared" si="217"/>
        <v>-9.3578482376344141E-5</v>
      </c>
      <c r="Q234" s="5">
        <f t="shared" si="218"/>
        <v>2512.7820774294105</v>
      </c>
      <c r="R234" s="5">
        <f t="shared" si="219"/>
        <v>4481.6012922286791</v>
      </c>
      <c r="S234" s="5">
        <f t="shared" si="220"/>
        <v>3165.4407661934283</v>
      </c>
      <c r="T234" s="5">
        <f t="shared" si="221"/>
        <v>20.600310328213492</v>
      </c>
      <c r="U234" s="5">
        <f t="shared" si="222"/>
        <v>67.658119802107564</v>
      </c>
      <c r="V234" s="5">
        <f t="shared" si="223"/>
        <v>115.04025090652284</v>
      </c>
      <c r="W234" s="15">
        <f t="shared" si="224"/>
        <v>-1.0734613539272964E-2</v>
      </c>
      <c r="X234" s="15">
        <f t="shared" si="225"/>
        <v>-1.217998157191269E-2</v>
      </c>
      <c r="Y234" s="15">
        <f t="shared" si="226"/>
        <v>-9.7425357312937999E-3</v>
      </c>
      <c r="Z234" s="5">
        <f t="shared" si="239"/>
        <v>2876.6554516433121</v>
      </c>
      <c r="AA234" s="5">
        <f t="shared" si="240"/>
        <v>13780.326318965725</v>
      </c>
      <c r="AB234" s="5">
        <f t="shared" si="241"/>
        <v>42536.767641341532</v>
      </c>
      <c r="AC234" s="16">
        <f t="shared" si="227"/>
        <v>1.1240180317360715</v>
      </c>
      <c r="AD234" s="16">
        <f t="shared" si="228"/>
        <v>3.0313796382709444</v>
      </c>
      <c r="AE234" s="16">
        <f t="shared" si="229"/>
        <v>13.305725306456084</v>
      </c>
      <c r="AF234" s="15">
        <f t="shared" si="230"/>
        <v>-4.0504037456468023E-3</v>
      </c>
      <c r="AG234" s="15">
        <f t="shared" si="231"/>
        <v>2.9673830763510267E-4</v>
      </c>
      <c r="AH234" s="15">
        <f t="shared" si="232"/>
        <v>9.7937136394747881E-3</v>
      </c>
      <c r="AI234" s="1">
        <f t="shared" si="196"/>
        <v>261467.37830616135</v>
      </c>
      <c r="AJ234" s="1">
        <f t="shared" si="197"/>
        <v>134427.07440596656</v>
      </c>
      <c r="AK234" s="1">
        <f t="shared" si="198"/>
        <v>54868.447587424249</v>
      </c>
      <c r="AL234" s="14">
        <f t="shared" si="233"/>
        <v>82.705662831995596</v>
      </c>
      <c r="AM234" s="14">
        <f t="shared" si="234"/>
        <v>19.709786534916393</v>
      </c>
      <c r="AN234" s="14">
        <f t="shared" si="235"/>
        <v>6.2486722923580151</v>
      </c>
      <c r="AO234" s="11">
        <f t="shared" si="236"/>
        <v>3.4464890895067111E-3</v>
      </c>
      <c r="AP234" s="11">
        <f t="shared" si="237"/>
        <v>4.3416672532294639E-3</v>
      </c>
      <c r="AQ234" s="11">
        <f t="shared" si="238"/>
        <v>3.9384400054446895E-3</v>
      </c>
      <c r="AR234" s="1">
        <f t="shared" si="242"/>
        <v>121977.87496375668</v>
      </c>
      <c r="AS234" s="1">
        <f t="shared" si="243"/>
        <v>66238.927498086879</v>
      </c>
      <c r="AT234" s="1">
        <f t="shared" si="244"/>
        <v>27515.941083660713</v>
      </c>
      <c r="AU234" s="1">
        <f t="shared" si="199"/>
        <v>24395.574992751339</v>
      </c>
      <c r="AV234" s="1">
        <f t="shared" si="200"/>
        <v>13247.785499617377</v>
      </c>
      <c r="AW234" s="1">
        <f t="shared" si="201"/>
        <v>5503.1882167321428</v>
      </c>
      <c r="AX234" s="2">
        <v>0</v>
      </c>
      <c r="AY234" s="2">
        <v>0</v>
      </c>
      <c r="AZ234" s="2">
        <v>0</v>
      </c>
      <c r="BA234" s="2">
        <f t="shared" si="247"/>
        <v>0</v>
      </c>
      <c r="BB234" s="2">
        <f t="shared" si="253"/>
        <v>0</v>
      </c>
      <c r="BC234" s="2">
        <f t="shared" si="248"/>
        <v>0</v>
      </c>
      <c r="BD234" s="2">
        <f t="shared" si="249"/>
        <v>0</v>
      </c>
      <c r="BE234" s="2">
        <f t="shared" si="250"/>
        <v>0</v>
      </c>
      <c r="BF234" s="2">
        <f t="shared" si="251"/>
        <v>0</v>
      </c>
      <c r="BG234" s="2">
        <f t="shared" si="252"/>
        <v>0</v>
      </c>
      <c r="BH234" s="2">
        <f t="shared" si="254"/>
        <v>0</v>
      </c>
      <c r="BI234" s="2">
        <f t="shared" si="255"/>
        <v>0</v>
      </c>
      <c r="BJ234" s="2">
        <f t="shared" si="256"/>
        <v>0</v>
      </c>
      <c r="BK234" s="11">
        <f t="shared" si="257"/>
        <v>2.5122944687975352E-2</v>
      </c>
      <c r="BL234" s="17">
        <f t="shared" si="245"/>
        <v>1.8441314204498435E-3</v>
      </c>
      <c r="BM234" s="17">
        <f t="shared" si="246"/>
        <v>2.1589931325164099E-4</v>
      </c>
      <c r="BN234" s="12">
        <f>(BN$3*temperature!$I344+BN$4*temperature!$I344^2+BN$5*temperature!$I344^6)</f>
        <v>-57.549573985560379</v>
      </c>
      <c r="BO234" s="12">
        <f>(BO$3*temperature!$I344+BO$4*temperature!$I344^2+BO$5*temperature!$I344^6)</f>
        <v>-47.447219824358953</v>
      </c>
      <c r="BP234" s="12">
        <f>(BP$3*temperature!$I344+BP$4*temperature!$I344^2+BP$5*temperature!$I344^6)</f>
        <v>-39.49507996028111</v>
      </c>
      <c r="BQ234" s="12">
        <f>(BQ$3*temperature!$M344+BQ$4*temperature!$M344^2)</f>
        <v>-57.549596755458431</v>
      </c>
      <c r="BR234" s="12">
        <f>(BR$3*temperature!$M344+BR$4*temperature!$M344^2)</f>
        <v>-47.447237379873322</v>
      </c>
      <c r="BS234" s="12">
        <f>(BS$3*temperature!$M344+BS$4*temperature!$M344^2)</f>
        <v>-39.495093603014048</v>
      </c>
      <c r="BT234" s="18">
        <f>BQ234-BN234</f>
        <v>-2.2769898052388271E-5</v>
      </c>
      <c r="BU234" s="18">
        <f>BR234-BO234</f>
        <v>-1.7555514368439162E-5</v>
      </c>
      <c r="BV234" s="18">
        <f>BS234-BP234</f>
        <v>-1.3642732938023983E-5</v>
      </c>
      <c r="BW234" s="18">
        <f>SUMPRODUCT(BT234:BV234,AR234:AT234)/100</f>
        <v>-4.3156748567571526E-2</v>
      </c>
      <c r="BX234" s="18">
        <f>BW234*BL234</f>
        <v>-7.9586716037912428E-5</v>
      </c>
      <c r="BY234" s="18">
        <f>BW234*BM234</f>
        <v>-9.3175123779124328E-6</v>
      </c>
    </row>
    <row r="235" spans="1:77">
      <c r="A235" s="2">
        <f t="shared" si="202"/>
        <v>2189</v>
      </c>
      <c r="B235" s="5">
        <f t="shared" si="203"/>
        <v>1165.3964379052468</v>
      </c>
      <c r="C235" s="5">
        <f t="shared" si="204"/>
        <v>2964.1236230245463</v>
      </c>
      <c r="D235" s="5">
        <f t="shared" si="205"/>
        <v>4369.8170440550093</v>
      </c>
      <c r="E235" s="15">
        <f t="shared" si="206"/>
        <v>4.2281785511241776E-7</v>
      </c>
      <c r="F235" s="15">
        <f t="shared" si="207"/>
        <v>8.3297952682596752E-7</v>
      </c>
      <c r="G235" s="15">
        <f t="shared" si="208"/>
        <v>1.700498073152267E-6</v>
      </c>
      <c r="H235" s="5">
        <f t="shared" si="209"/>
        <v>121052.94591714308</v>
      </c>
      <c r="I235" s="5">
        <f t="shared" si="210"/>
        <v>66104.143734678597</v>
      </c>
      <c r="J235" s="5">
        <f t="shared" si="211"/>
        <v>27512.464324919143</v>
      </c>
      <c r="K235" s="5">
        <f t="shared" si="212"/>
        <v>103872.76121654437</v>
      </c>
      <c r="L235" s="5">
        <f t="shared" si="213"/>
        <v>22301.412539341713</v>
      </c>
      <c r="M235" s="5">
        <f t="shared" si="214"/>
        <v>6296.0220182098774</v>
      </c>
      <c r="N235" s="15">
        <f t="shared" si="215"/>
        <v>-7.5831803940981102E-3</v>
      </c>
      <c r="O235" s="15">
        <f t="shared" si="216"/>
        <v>-2.0356432667886226E-3</v>
      </c>
      <c r="P235" s="15">
        <f t="shared" si="217"/>
        <v>-1.2805462636633624E-4</v>
      </c>
      <c r="Q235" s="5">
        <f t="shared" si="218"/>
        <v>2466.9590429800019</v>
      </c>
      <c r="R235" s="5">
        <f t="shared" si="219"/>
        <v>4418.0073269475943</v>
      </c>
      <c r="S235" s="5">
        <f t="shared" si="220"/>
        <v>3134.2052759202406</v>
      </c>
      <c r="T235" s="5">
        <f t="shared" si="221"/>
        <v>20.379173958051027</v>
      </c>
      <c r="U235" s="5">
        <f t="shared" si="222"/>
        <v>66.834045149727629</v>
      </c>
      <c r="V235" s="5">
        <f t="shared" si="223"/>
        <v>113.91946715152903</v>
      </c>
      <c r="W235" s="15">
        <f t="shared" si="224"/>
        <v>-1.0734613539272964E-2</v>
      </c>
      <c r="X235" s="15">
        <f t="shared" si="225"/>
        <v>-1.217998157191269E-2</v>
      </c>
      <c r="Y235" s="15">
        <f t="shared" si="226"/>
        <v>-9.7425357312937999E-3</v>
      </c>
      <c r="Z235" s="5">
        <f t="shared" si="239"/>
        <v>2812.9723544320277</v>
      </c>
      <c r="AA235" s="5">
        <f t="shared" si="240"/>
        <v>13589.466223072703</v>
      </c>
      <c r="AB235" s="5">
        <f t="shared" si="241"/>
        <v>42530.981692870722</v>
      </c>
      <c r="AC235" s="16">
        <f t="shared" si="227"/>
        <v>1.1194653048901533</v>
      </c>
      <c r="AD235" s="16">
        <f t="shared" si="228"/>
        <v>3.0322791647346046</v>
      </c>
      <c r="AE235" s="16">
        <f t="shared" si="229"/>
        <v>13.436037769873028</v>
      </c>
      <c r="AF235" s="15">
        <f t="shared" si="230"/>
        <v>-4.0504037456468023E-3</v>
      </c>
      <c r="AG235" s="15">
        <f t="shared" si="231"/>
        <v>2.9673830763510267E-4</v>
      </c>
      <c r="AH235" s="15">
        <f t="shared" si="232"/>
        <v>9.7937136394747881E-3</v>
      </c>
      <c r="AI235" s="1">
        <f t="shared" si="196"/>
        <v>259716.21546829655</v>
      </c>
      <c r="AJ235" s="1">
        <f t="shared" si="197"/>
        <v>134232.15246498727</v>
      </c>
      <c r="AK235" s="1">
        <f t="shared" si="198"/>
        <v>54884.791045413971</v>
      </c>
      <c r="AL235" s="14">
        <f t="shared" si="233"/>
        <v>82.987856554940592</v>
      </c>
      <c r="AM235" s="14">
        <f t="shared" si="234"/>
        <v>19.794504136335515</v>
      </c>
      <c r="AN235" s="14">
        <f t="shared" si="235"/>
        <v>6.2730362130857795</v>
      </c>
      <c r="AO235" s="11">
        <f t="shared" si="236"/>
        <v>3.4120241986116441E-3</v>
      </c>
      <c r="AP235" s="11">
        <f t="shared" si="237"/>
        <v>4.2982505806971692E-3</v>
      </c>
      <c r="AQ235" s="11">
        <f t="shared" si="238"/>
        <v>3.8990556053902425E-3</v>
      </c>
      <c r="AR235" s="1">
        <f t="shared" si="242"/>
        <v>121052.94591714308</v>
      </c>
      <c r="AS235" s="1">
        <f t="shared" si="243"/>
        <v>66104.143734678597</v>
      </c>
      <c r="AT235" s="1">
        <f t="shared" si="244"/>
        <v>27512.464324919143</v>
      </c>
      <c r="AU235" s="1">
        <f t="shared" si="199"/>
        <v>24210.589183428616</v>
      </c>
      <c r="AV235" s="1">
        <f t="shared" si="200"/>
        <v>13220.82874693572</v>
      </c>
      <c r="AW235" s="1">
        <f t="shared" si="201"/>
        <v>5502.4928649838293</v>
      </c>
      <c r="AX235" s="2">
        <v>0</v>
      </c>
      <c r="AY235" s="2">
        <v>0</v>
      </c>
      <c r="AZ235" s="2">
        <v>0</v>
      </c>
      <c r="BA235" s="2">
        <f t="shared" si="247"/>
        <v>0</v>
      </c>
      <c r="BB235" s="2">
        <f t="shared" si="253"/>
        <v>0</v>
      </c>
      <c r="BC235" s="2">
        <f t="shared" si="248"/>
        <v>0</v>
      </c>
      <c r="BD235" s="2">
        <f t="shared" si="249"/>
        <v>0</v>
      </c>
      <c r="BE235" s="2">
        <f t="shared" si="250"/>
        <v>0</v>
      </c>
      <c r="BF235" s="2">
        <f t="shared" si="251"/>
        <v>0</v>
      </c>
      <c r="BG235" s="2">
        <f t="shared" si="252"/>
        <v>0</v>
      </c>
      <c r="BH235" s="2">
        <f t="shared" si="254"/>
        <v>0</v>
      </c>
      <c r="BI235" s="2">
        <f t="shared" si="255"/>
        <v>0</v>
      </c>
      <c r="BJ235" s="2">
        <f t="shared" si="256"/>
        <v>0</v>
      </c>
      <c r="BK235" s="11">
        <f t="shared" si="257"/>
        <v>2.5070511593292405E-2</v>
      </c>
      <c r="BL235" s="17">
        <f t="shared" si="245"/>
        <v>1.7989368299732636E-3</v>
      </c>
      <c r="BM235" s="17">
        <f t="shared" si="246"/>
        <v>2.0561839357299141E-4</v>
      </c>
      <c r="BN235" s="12">
        <f>(BN$3*temperature!$I345+BN$4*temperature!$I345^2+BN$5*temperature!$I345^6)</f>
        <v>-57.959316763384962</v>
      </c>
      <c r="BO235" s="12">
        <f>(BO$3*temperature!$I345+BO$4*temperature!$I345^2+BO$5*temperature!$I345^6)</f>
        <v>-47.763108094563719</v>
      </c>
      <c r="BP235" s="12">
        <f>(BP$3*temperature!$I345+BP$4*temperature!$I345^2+BP$5*temperature!$I345^6)</f>
        <v>-39.740544124828261</v>
      </c>
      <c r="BQ235" s="12">
        <f>(BQ$3*temperature!$M345+BQ$4*temperature!$M345^2)</f>
        <v>-57.959339505092245</v>
      </c>
      <c r="BR235" s="12">
        <f>(BR$3*temperature!$M345+BR$4*temperature!$M345^2)</f>
        <v>-47.763125625902106</v>
      </c>
      <c r="BS235" s="12">
        <f>(BS$3*temperature!$M345+BS$4*temperature!$M345^2)</f>
        <v>-39.740557746692588</v>
      </c>
      <c r="BT235" s="18">
        <f>BQ235-BN235</f>
        <v>-2.2741707283557844E-5</v>
      </c>
      <c r="BU235" s="18">
        <f>BR235-BO235</f>
        <v>-1.7531338386334028E-5</v>
      </c>
      <c r="BV235" s="18">
        <f>BS235-BP235</f>
        <v>-1.3621864326296418E-5</v>
      </c>
      <c r="BW235" s="18">
        <f>SUMPRODUCT(BT235:BV235,AR235:AT235)/100</f>
        <v>-4.2866158307276588E-2</v>
      </c>
      <c r="BX235" s="18">
        <f>BW235*BL235</f>
        <v>-7.7113510938424225E-5</v>
      </c>
      <c r="BY235" s="18">
        <f>BW235*BM235</f>
        <v>-8.8140706097877521E-6</v>
      </c>
    </row>
    <row r="236" spans="1:77">
      <c r="A236" s="2">
        <f t="shared" si="202"/>
        <v>2190</v>
      </c>
      <c r="B236" s="5">
        <f t="shared" si="203"/>
        <v>1165.396906018148</v>
      </c>
      <c r="C236" s="5">
        <f t="shared" si="204"/>
        <v>2964.1259686261246</v>
      </c>
      <c r="D236" s="5">
        <f t="shared" si="205"/>
        <v>4369.8241033771992</v>
      </c>
      <c r="E236" s="15">
        <f t="shared" si="206"/>
        <v>4.0167696235679688E-7</v>
      </c>
      <c r="F236" s="15">
        <f t="shared" si="207"/>
        <v>7.9133055048466909E-7</v>
      </c>
      <c r="G236" s="15">
        <f t="shared" si="208"/>
        <v>1.6154731694946537E-6</v>
      </c>
      <c r="H236" s="5">
        <f t="shared" si="209"/>
        <v>120125.93646341722</v>
      </c>
      <c r="I236" s="5">
        <f t="shared" si="210"/>
        <v>65966.531690218108</v>
      </c>
      <c r="J236" s="5">
        <f t="shared" si="211"/>
        <v>27508.057330061671</v>
      </c>
      <c r="K236" s="5">
        <f t="shared" si="212"/>
        <v>103077.27422570193</v>
      </c>
      <c r="L236" s="5">
        <f t="shared" si="213"/>
        <v>22254.969049373318</v>
      </c>
      <c r="M236" s="5">
        <f t="shared" si="214"/>
        <v>6295.0033409358948</v>
      </c>
      <c r="N236" s="15">
        <f t="shared" si="215"/>
        <v>-7.6582828984789186E-3</v>
      </c>
      <c r="O236" s="15">
        <f t="shared" si="216"/>
        <v>-2.0825357984147752E-3</v>
      </c>
      <c r="P236" s="15">
        <f t="shared" si="217"/>
        <v>-1.6179696815488143E-4</v>
      </c>
      <c r="Q236" s="5">
        <f t="shared" si="218"/>
        <v>2421.7882990763319</v>
      </c>
      <c r="R236" s="5">
        <f t="shared" si="219"/>
        <v>4355.1109308843306</v>
      </c>
      <c r="S236" s="5">
        <f t="shared" si="220"/>
        <v>3103.1730176915275</v>
      </c>
      <c r="T236" s="5">
        <f t="shared" si="221"/>
        <v>20.160411401361735</v>
      </c>
      <c r="U236" s="5">
        <f t="shared" si="222"/>
        <v>66.020007711427567</v>
      </c>
      <c r="V236" s="5">
        <f t="shared" si="223"/>
        <v>112.80960267231531</v>
      </c>
      <c r="W236" s="15">
        <f t="shared" si="224"/>
        <v>-1.0734613539272964E-2</v>
      </c>
      <c r="X236" s="15">
        <f t="shared" si="225"/>
        <v>-1.217998157191269E-2</v>
      </c>
      <c r="Y236" s="15">
        <f t="shared" si="226"/>
        <v>-9.7425357312937999E-3</v>
      </c>
      <c r="Z236" s="5">
        <f t="shared" si="239"/>
        <v>2750.4891582051819</v>
      </c>
      <c r="AA236" s="5">
        <f t="shared" si="240"/>
        <v>13400.606860927261</v>
      </c>
      <c r="AB236" s="5">
        <f t="shared" si="241"/>
        <v>42523.726483547587</v>
      </c>
      <c r="AC236" s="16">
        <f t="shared" si="227"/>
        <v>1.1149310184261045</v>
      </c>
      <c r="AD236" s="16">
        <f t="shared" si="228"/>
        <v>3.033178958122225</v>
      </c>
      <c r="AE236" s="16">
        <f t="shared" si="229"/>
        <v>13.567626476240331</v>
      </c>
      <c r="AF236" s="15">
        <f t="shared" si="230"/>
        <v>-4.0504037456468023E-3</v>
      </c>
      <c r="AG236" s="15">
        <f t="shared" si="231"/>
        <v>2.9673830763510267E-4</v>
      </c>
      <c r="AH236" s="15">
        <f t="shared" si="232"/>
        <v>9.7937136394747881E-3</v>
      </c>
      <c r="AI236" s="1">
        <f t="shared" si="196"/>
        <v>257955.18310489552</v>
      </c>
      <c r="AJ236" s="1">
        <f t="shared" si="197"/>
        <v>134029.76596542427</v>
      </c>
      <c r="AK236" s="1">
        <f t="shared" si="198"/>
        <v>54898.804805856402</v>
      </c>
      <c r="AL236" s="14">
        <f t="shared" si="233"/>
        <v>83.268181563949398</v>
      </c>
      <c r="AM236" s="14">
        <f t="shared" si="234"/>
        <v>19.878735057845144</v>
      </c>
      <c r="AN236" s="14">
        <f t="shared" si="235"/>
        <v>6.2972505409251331</v>
      </c>
      <c r="AO236" s="11">
        <f t="shared" si="236"/>
        <v>3.3779039566255277E-3</v>
      </c>
      <c r="AP236" s="11">
        <f t="shared" si="237"/>
        <v>4.2552680748901978E-3</v>
      </c>
      <c r="AQ236" s="11">
        <f t="shared" si="238"/>
        <v>3.8600650493363399E-3</v>
      </c>
      <c r="AR236" s="1">
        <f t="shared" si="242"/>
        <v>120125.93646341722</v>
      </c>
      <c r="AS236" s="1">
        <f t="shared" si="243"/>
        <v>65966.531690218108</v>
      </c>
      <c r="AT236" s="1">
        <f t="shared" si="244"/>
        <v>27508.057330061671</v>
      </c>
      <c r="AU236" s="1">
        <f t="shared" si="199"/>
        <v>24025.187292683448</v>
      </c>
      <c r="AV236" s="1">
        <f t="shared" si="200"/>
        <v>13193.306338043622</v>
      </c>
      <c r="AW236" s="1">
        <f t="shared" si="201"/>
        <v>5501.6114660123349</v>
      </c>
      <c r="AX236" s="2">
        <v>0</v>
      </c>
      <c r="AY236" s="2">
        <v>0</v>
      </c>
      <c r="AZ236" s="2">
        <v>0</v>
      </c>
      <c r="BA236" s="2">
        <f t="shared" si="247"/>
        <v>0</v>
      </c>
      <c r="BB236" s="2">
        <f t="shared" si="253"/>
        <v>0</v>
      </c>
      <c r="BC236" s="2">
        <f t="shared" si="248"/>
        <v>0</v>
      </c>
      <c r="BD236" s="2">
        <f t="shared" si="249"/>
        <v>0</v>
      </c>
      <c r="BE236" s="2">
        <f t="shared" si="250"/>
        <v>0</v>
      </c>
      <c r="BF236" s="2">
        <f t="shared" si="251"/>
        <v>0</v>
      </c>
      <c r="BG236" s="2">
        <f t="shared" si="252"/>
        <v>0</v>
      </c>
      <c r="BH236" s="2">
        <f t="shared" si="254"/>
        <v>0</v>
      </c>
      <c r="BI236" s="2">
        <f t="shared" si="255"/>
        <v>0</v>
      </c>
      <c r="BJ236" s="2">
        <f t="shared" si="256"/>
        <v>0</v>
      </c>
      <c r="BK236" s="11">
        <f t="shared" si="257"/>
        <v>2.5018964745991829E-2</v>
      </c>
      <c r="BL236" s="17">
        <f t="shared" si="245"/>
        <v>1.7549395964743264E-3</v>
      </c>
      <c r="BM236" s="17">
        <f t="shared" si="246"/>
        <v>1.9582704149808706E-4</v>
      </c>
      <c r="BN236" s="12">
        <f>(BN$3*temperature!$I346+BN$4*temperature!$I346^2+BN$5*temperature!$I346^6)</f>
        <v>-58.36613918994847</v>
      </c>
      <c r="BO236" s="12">
        <f>(BO$3*temperature!$I346+BO$4*temperature!$I346^2+BO$5*temperature!$I346^6)</f>
        <v>-48.076701644943086</v>
      </c>
      <c r="BP236" s="12">
        <f>(BP$3*temperature!$I346+BP$4*temperature!$I346^2+BP$5*temperature!$I346^6)</f>
        <v>-39.984188241366184</v>
      </c>
      <c r="BQ236" s="12">
        <f>(BQ$3*temperature!$M346+BQ$4*temperature!$M346^2)</f>
        <v>-58.366161903440329</v>
      </c>
      <c r="BR236" s="12">
        <f>(BR$3*temperature!$M346+BR$4*temperature!$M346^2)</f>
        <v>-48.076719152133826</v>
      </c>
      <c r="BS236" s="12">
        <f>(BS$3*temperature!$M346+BS$4*temperature!$M346^2)</f>
        <v>-39.984201842424262</v>
      </c>
      <c r="BT236" s="18">
        <f>BQ236-BN236</f>
        <v>-2.2713491858894486E-5</v>
      </c>
      <c r="BU236" s="18">
        <f>BR236-BO236</f>
        <v>-1.7507190740673195E-5</v>
      </c>
      <c r="BV236" s="18">
        <f>BS236-BP236</f>
        <v>-1.3601058078904771E-5</v>
      </c>
      <c r="BW236" s="18">
        <f>SUMPRODUCT(BT236:BV236,AR236:AT236)/100</f>
        <v>-4.257506818089226E-2</v>
      </c>
      <c r="BX236" s="18">
        <f>BW236*BL236</f>
        <v>-7.4716672973242001E-5</v>
      </c>
      <c r="BY236" s="18">
        <f>BW236*BM236</f>
        <v>-8.3373496434434755E-6</v>
      </c>
    </row>
    <row r="237" spans="1:77">
      <c r="A237" s="2">
        <f t="shared" si="202"/>
        <v>2191</v>
      </c>
      <c r="B237" s="5">
        <f t="shared" si="203"/>
        <v>1165.3973507255828</v>
      </c>
      <c r="C237" s="5">
        <f t="shared" si="204"/>
        <v>2964.1281969493875</v>
      </c>
      <c r="D237" s="5">
        <f t="shared" si="205"/>
        <v>4369.830809744114</v>
      </c>
      <c r="E237" s="15">
        <f t="shared" si="206"/>
        <v>3.8159311423895703E-7</v>
      </c>
      <c r="F237" s="15">
        <f t="shared" si="207"/>
        <v>7.5176402296043561E-7</v>
      </c>
      <c r="G237" s="15">
        <f t="shared" si="208"/>
        <v>1.5346995110199209E-6</v>
      </c>
      <c r="H237" s="5">
        <f t="shared" si="209"/>
        <v>119197.07245065304</v>
      </c>
      <c r="I237" s="5">
        <f t="shared" si="210"/>
        <v>65826.170095553141</v>
      </c>
      <c r="J237" s="5">
        <f t="shared" si="211"/>
        <v>27502.740368127532</v>
      </c>
      <c r="K237" s="5">
        <f t="shared" si="212"/>
        <v>102280.19857470955</v>
      </c>
      <c r="L237" s="5">
        <f t="shared" si="213"/>
        <v>22207.598903212056</v>
      </c>
      <c r="M237" s="5">
        <f t="shared" si="214"/>
        <v>6293.7769368096015</v>
      </c>
      <c r="N237" s="15">
        <f t="shared" si="215"/>
        <v>-7.7327971367100456E-3</v>
      </c>
      <c r="O237" s="15">
        <f t="shared" si="216"/>
        <v>-2.1285199748500849E-3</v>
      </c>
      <c r="P237" s="15">
        <f t="shared" si="217"/>
        <v>-1.9482183882546522E-4</v>
      </c>
      <c r="Q237" s="5">
        <f t="shared" si="218"/>
        <v>2377.2660763641943</v>
      </c>
      <c r="R237" s="5">
        <f t="shared" si="219"/>
        <v>4292.9119543535744</v>
      </c>
      <c r="S237" s="5">
        <f t="shared" si="220"/>
        <v>3072.3462829385076</v>
      </c>
      <c r="T237" s="5">
        <f t="shared" si="221"/>
        <v>19.943997176175365</v>
      </c>
      <c r="U237" s="5">
        <f t="shared" si="222"/>
        <v>65.215885234124841</v>
      </c>
      <c r="V237" s="5">
        <f t="shared" si="223"/>
        <v>111.71055108744721</v>
      </c>
      <c r="W237" s="15">
        <f t="shared" si="224"/>
        <v>-1.0734613539272964E-2</v>
      </c>
      <c r="X237" s="15">
        <f t="shared" si="225"/>
        <v>-1.217998157191269E-2</v>
      </c>
      <c r="Y237" s="15">
        <f t="shared" si="226"/>
        <v>-9.7425357312937999E-3</v>
      </c>
      <c r="Z237" s="5">
        <f t="shared" si="239"/>
        <v>2689.1902906135774</v>
      </c>
      <c r="AA237" s="5">
        <f t="shared" si="240"/>
        <v>13213.750698692822</v>
      </c>
      <c r="AB237" s="5">
        <f t="shared" si="241"/>
        <v>42515.034107955522</v>
      </c>
      <c r="AC237" s="16">
        <f t="shared" si="227"/>
        <v>1.1104150976529337</v>
      </c>
      <c r="AD237" s="16">
        <f t="shared" si="228"/>
        <v>3.0340790185130126</v>
      </c>
      <c r="AE237" s="16">
        <f t="shared" si="229"/>
        <v>13.700503924715985</v>
      </c>
      <c r="AF237" s="15">
        <f t="shared" si="230"/>
        <v>-4.0504037456468023E-3</v>
      </c>
      <c r="AG237" s="15">
        <f t="shared" si="231"/>
        <v>2.9673830763510267E-4</v>
      </c>
      <c r="AH237" s="15">
        <f t="shared" si="232"/>
        <v>9.7937136394747881E-3</v>
      </c>
      <c r="AI237" s="1">
        <f t="shared" si="196"/>
        <v>256184.85208708944</v>
      </c>
      <c r="AJ237" s="1">
        <f t="shared" si="197"/>
        <v>133820.09570692547</v>
      </c>
      <c r="AK237" s="1">
        <f t="shared" si="198"/>
        <v>54910.535791283095</v>
      </c>
      <c r="AL237" s="14">
        <f t="shared" si="233"/>
        <v>83.546640764715619</v>
      </c>
      <c r="AM237" s="14">
        <f t="shared" si="234"/>
        <v>19.962478511039386</v>
      </c>
      <c r="AN237" s="14">
        <f t="shared" si="235"/>
        <v>6.3213152596778732</v>
      </c>
      <c r="AO237" s="11">
        <f t="shared" si="236"/>
        <v>3.3441249170592722E-3</v>
      </c>
      <c r="AP237" s="11">
        <f t="shared" si="237"/>
        <v>4.2127153941412957E-3</v>
      </c>
      <c r="AQ237" s="11">
        <f t="shared" si="238"/>
        <v>3.8214643988429766E-3</v>
      </c>
      <c r="AR237" s="1">
        <f t="shared" si="242"/>
        <v>119197.07245065304</v>
      </c>
      <c r="AS237" s="1">
        <f t="shared" si="243"/>
        <v>65826.170095553141</v>
      </c>
      <c r="AT237" s="1">
        <f t="shared" si="244"/>
        <v>27502.740368127532</v>
      </c>
      <c r="AU237" s="1">
        <f t="shared" si="199"/>
        <v>23839.41449013061</v>
      </c>
      <c r="AV237" s="1">
        <f t="shared" si="200"/>
        <v>13165.234019110629</v>
      </c>
      <c r="AW237" s="1">
        <f t="shared" si="201"/>
        <v>5500.5480736255067</v>
      </c>
      <c r="AX237" s="2">
        <v>0</v>
      </c>
      <c r="AY237" s="2">
        <v>0</v>
      </c>
      <c r="AZ237" s="2">
        <v>0</v>
      </c>
      <c r="BA237" s="2">
        <f t="shared" si="247"/>
        <v>0</v>
      </c>
      <c r="BB237" s="2">
        <f t="shared" si="253"/>
        <v>0</v>
      </c>
      <c r="BC237" s="2">
        <f t="shared" si="248"/>
        <v>0</v>
      </c>
      <c r="BD237" s="2">
        <f t="shared" si="249"/>
        <v>0</v>
      </c>
      <c r="BE237" s="2">
        <f t="shared" si="250"/>
        <v>0</v>
      </c>
      <c r="BF237" s="2">
        <f t="shared" si="251"/>
        <v>0</v>
      </c>
      <c r="BG237" s="2">
        <f t="shared" si="252"/>
        <v>0</v>
      </c>
      <c r="BH237" s="2">
        <f t="shared" si="254"/>
        <v>0</v>
      </c>
      <c r="BI237" s="2">
        <f t="shared" si="255"/>
        <v>0</v>
      </c>
      <c r="BJ237" s="2">
        <f t="shared" si="256"/>
        <v>0</v>
      </c>
      <c r="BK237" s="11">
        <f t="shared" si="257"/>
        <v>2.4968284378981881E-2</v>
      </c>
      <c r="BL237" s="17">
        <f t="shared" si="245"/>
        <v>1.7121045139971776E-3</v>
      </c>
      <c r="BM237" s="17">
        <f t="shared" si="246"/>
        <v>1.8650194428389245E-4</v>
      </c>
      <c r="BN237" s="12">
        <f>(BN$3*temperature!$I347+BN$4*temperature!$I347^2+BN$5*temperature!$I347^6)</f>
        <v>-58.770046637953769</v>
      </c>
      <c r="BO237" s="12">
        <f>(BO$3*temperature!$I347+BO$4*temperature!$I347^2+BO$5*temperature!$I347^6)</f>
        <v>-48.388005963834544</v>
      </c>
      <c r="BP237" s="12">
        <f>(BP$3*temperature!$I347+BP$4*temperature!$I347^2+BP$5*temperature!$I347^6)</f>
        <v>-40.226017722472349</v>
      </c>
      <c r="BQ237" s="12">
        <f>(BQ$3*temperature!$M347+BQ$4*temperature!$M347^2)</f>
        <v>-58.770069323214358</v>
      </c>
      <c r="BR237" s="12">
        <f>(BR$3*temperature!$M347+BR$4*temperature!$M347^2)</f>
        <v>-48.38802344691166</v>
      </c>
      <c r="BS237" s="12">
        <f>(BS$3*temperature!$M347+BS$4*temperature!$M347^2)</f>
        <v>-40.226031302790084</v>
      </c>
      <c r="BT237" s="18">
        <f>BQ237-BN237</f>
        <v>-2.268526058912812E-5</v>
      </c>
      <c r="BU237" s="18">
        <f>BR237-BO237</f>
        <v>-1.7483077115798551E-5</v>
      </c>
      <c r="BV237" s="18">
        <f>BS237-BP237</f>
        <v>-1.3580317734351866E-5</v>
      </c>
      <c r="BW237" s="18">
        <f>SUMPRODUCT(BT237:BV237,AR237:AT237)/100</f>
        <v>-4.2283566107870339E-2</v>
      </c>
      <c r="BX237" s="18">
        <f>BW237*BL237</f>
        <v>-7.2393884401182872E-5</v>
      </c>
      <c r="BY237" s="18">
        <f>BW237*BM237</f>
        <v>-7.8859672903743175E-6</v>
      </c>
    </row>
    <row r="238" spans="1:77">
      <c r="A238" s="2">
        <f t="shared" si="202"/>
        <v>2192</v>
      </c>
      <c r="B238" s="5">
        <f t="shared" si="203"/>
        <v>1165.3977731978071</v>
      </c>
      <c r="C238" s="5">
        <f t="shared" si="204"/>
        <v>2964.1303138580784</v>
      </c>
      <c r="D238" s="5">
        <f t="shared" si="205"/>
        <v>4369.8371808024613</v>
      </c>
      <c r="E238" s="15">
        <f t="shared" si="206"/>
        <v>3.6251345852700916E-7</v>
      </c>
      <c r="F238" s="15">
        <f t="shared" si="207"/>
        <v>7.141758218124138E-7</v>
      </c>
      <c r="G238" s="15">
        <f t="shared" si="208"/>
        <v>1.4579645354689247E-6</v>
      </c>
      <c r="H238" s="5">
        <f t="shared" si="209"/>
        <v>118266.57376547644</v>
      </c>
      <c r="I238" s="5">
        <f t="shared" si="210"/>
        <v>65683.136260661428</v>
      </c>
      <c r="J238" s="5">
        <f t="shared" si="211"/>
        <v>27496.533337885372</v>
      </c>
      <c r="K238" s="5">
        <f t="shared" si="212"/>
        <v>101481.72279491961</v>
      </c>
      <c r="L238" s="5">
        <f t="shared" si="213"/>
        <v>22159.328135330528</v>
      </c>
      <c r="M238" s="5">
        <f t="shared" si="214"/>
        <v>6292.3473347434892</v>
      </c>
      <c r="N238" s="15">
        <f t="shared" si="215"/>
        <v>-7.8067484314345847E-3</v>
      </c>
      <c r="O238" s="15">
        <f t="shared" si="216"/>
        <v>-2.1736149005531225E-3</v>
      </c>
      <c r="P238" s="15">
        <f t="shared" si="217"/>
        <v>-2.271453342668206E-4</v>
      </c>
      <c r="Q238" s="5">
        <f t="shared" si="218"/>
        <v>2333.3883920938297</v>
      </c>
      <c r="R238" s="5">
        <f t="shared" si="219"/>
        <v>4231.4099035189101</v>
      </c>
      <c r="S238" s="5">
        <f t="shared" si="220"/>
        <v>3041.7272041134456</v>
      </c>
      <c r="T238" s="5">
        <f t="shared" si="221"/>
        <v>19.729906074060771</v>
      </c>
      <c r="U238" s="5">
        <f t="shared" si="222"/>
        <v>64.421556953777227</v>
      </c>
      <c r="V238" s="5">
        <f t="shared" si="223"/>
        <v>110.62220705191524</v>
      </c>
      <c r="W238" s="15">
        <f t="shared" si="224"/>
        <v>-1.0734613539272964E-2</v>
      </c>
      <c r="X238" s="15">
        <f t="shared" si="225"/>
        <v>-1.217998157191269E-2</v>
      </c>
      <c r="Y238" s="15">
        <f t="shared" si="226"/>
        <v>-9.7425357312937999E-3</v>
      </c>
      <c r="Z238" s="5">
        <f t="shared" si="239"/>
        <v>2629.0600803680686</v>
      </c>
      <c r="AA238" s="5">
        <f t="shared" si="240"/>
        <v>13028.899115600339</v>
      </c>
      <c r="AB238" s="5">
        <f t="shared" si="241"/>
        <v>42504.936082259628</v>
      </c>
      <c r="AC238" s="16">
        <f t="shared" si="227"/>
        <v>1.1059174681821775</v>
      </c>
      <c r="AD238" s="16">
        <f t="shared" si="228"/>
        <v>3.0349793459861973</v>
      </c>
      <c r="AE238" s="16">
        <f t="shared" si="229"/>
        <v>13.834682736871153</v>
      </c>
      <c r="AF238" s="15">
        <f t="shared" si="230"/>
        <v>-4.0504037456468023E-3</v>
      </c>
      <c r="AG238" s="15">
        <f t="shared" si="231"/>
        <v>2.9673830763510267E-4</v>
      </c>
      <c r="AH238" s="15">
        <f t="shared" si="232"/>
        <v>9.7937136394747881E-3</v>
      </c>
      <c r="AI238" s="1">
        <f t="shared" si="196"/>
        <v>254405.78136851112</v>
      </c>
      <c r="AJ238" s="1">
        <f t="shared" si="197"/>
        <v>133603.32015534354</v>
      </c>
      <c r="AK238" s="1">
        <f t="shared" si="198"/>
        <v>54920.030285780289</v>
      </c>
      <c r="AL238" s="14">
        <f t="shared" si="233"/>
        <v>83.823237263802326</v>
      </c>
      <c r="AM238" s="14">
        <f t="shared" si="234"/>
        <v>20.045733789162771</v>
      </c>
      <c r="AN238" s="14">
        <f t="shared" si="235"/>
        <v>6.3452303740844069</v>
      </c>
      <c r="AO238" s="11">
        <f t="shared" si="236"/>
        <v>3.3106836678886793E-3</v>
      </c>
      <c r="AP238" s="11">
        <f t="shared" si="237"/>
        <v>4.1705882401998828E-3</v>
      </c>
      <c r="AQ238" s="11">
        <f t="shared" si="238"/>
        <v>3.7832497548545467E-3</v>
      </c>
      <c r="AR238" s="1">
        <f t="shared" si="242"/>
        <v>118266.57376547644</v>
      </c>
      <c r="AS238" s="1">
        <f t="shared" si="243"/>
        <v>65683.136260661428</v>
      </c>
      <c r="AT238" s="1">
        <f t="shared" si="244"/>
        <v>27496.533337885372</v>
      </c>
      <c r="AU238" s="1">
        <f t="shared" si="199"/>
        <v>23653.314753095288</v>
      </c>
      <c r="AV238" s="1">
        <f t="shared" si="200"/>
        <v>13136.627252132286</v>
      </c>
      <c r="AW238" s="1">
        <f t="shared" si="201"/>
        <v>5499.3066675770751</v>
      </c>
      <c r="AX238" s="2">
        <v>0</v>
      </c>
      <c r="AY238" s="2">
        <v>0</v>
      </c>
      <c r="AZ238" s="2">
        <v>0</v>
      </c>
      <c r="BA238" s="2">
        <f t="shared" si="247"/>
        <v>0</v>
      </c>
      <c r="BB238" s="2">
        <f t="shared" si="253"/>
        <v>0</v>
      </c>
      <c r="BC238" s="2">
        <f t="shared" si="248"/>
        <v>0</v>
      </c>
      <c r="BD238" s="2">
        <f t="shared" si="249"/>
        <v>0</v>
      </c>
      <c r="BE238" s="2">
        <f t="shared" si="250"/>
        <v>0</v>
      </c>
      <c r="BF238" s="2">
        <f t="shared" si="251"/>
        <v>0</v>
      </c>
      <c r="BG238" s="2">
        <f t="shared" si="252"/>
        <v>0</v>
      </c>
      <c r="BH238" s="2">
        <f t="shared" si="254"/>
        <v>0</v>
      </c>
      <c r="BI238" s="2">
        <f t="shared" si="255"/>
        <v>0</v>
      </c>
      <c r="BJ238" s="2">
        <f t="shared" si="256"/>
        <v>0</v>
      </c>
      <c r="BK238" s="11">
        <f t="shared" si="257"/>
        <v>2.491845087176367E-2</v>
      </c>
      <c r="BL238" s="17">
        <f t="shared" si="245"/>
        <v>1.6703975528711357E-3</v>
      </c>
      <c r="BM238" s="17">
        <f t="shared" si="246"/>
        <v>1.7762089931799279E-4</v>
      </c>
      <c r="BN238" s="12">
        <f>(BN$3*temperature!$I348+BN$4*temperature!$I348^2+BN$5*temperature!$I348^6)</f>
        <v>-59.171045433775781</v>
      </c>
      <c r="BO238" s="12">
        <f>(BO$3*temperature!$I348+BO$4*temperature!$I348^2+BO$5*temperature!$I348^6)</f>
        <v>-48.697027240930851</v>
      </c>
      <c r="BP238" s="12">
        <f>(BP$3*temperature!$I348+BP$4*temperature!$I348^2+BP$5*temperature!$I348^6)</f>
        <v>-40.466038496841669</v>
      </c>
      <c r="BQ238" s="12">
        <f>(BQ$3*temperature!$M348+BQ$4*temperature!$M348^2)</f>
        <v>-59.171068090797689</v>
      </c>
      <c r="BR238" s="12">
        <f>(BR$3*temperature!$M348+BR$4*temperature!$M348^2)</f>
        <v>-48.697044699933855</v>
      </c>
      <c r="BS238" s="12">
        <f>(BS$3*temperature!$M348+BS$4*temperature!$M348^2)</f>
        <v>-40.466052056488302</v>
      </c>
      <c r="BT238" s="18">
        <f>BQ238-BN238</f>
        <v>-2.265702190840102E-5</v>
      </c>
      <c r="BU238" s="18">
        <f>BR238-BO238</f>
        <v>-1.7459003004205442E-5</v>
      </c>
      <c r="BV238" s="18">
        <f>BS238-BP238</f>
        <v>-1.355964663218856E-5</v>
      </c>
      <c r="BW238" s="18">
        <f>SUMPRODUCT(BT238:BV238,AR238:AT238)/100</f>
        <v>-4.1991737018083661E-2</v>
      </c>
      <c r="BX238" s="18">
        <f>BW238*BL238</f>
        <v>-7.0142894755815223E-5</v>
      </c>
      <c r="BY238" s="18">
        <f>BW238*BM238</f>
        <v>-7.4586100930766685E-6</v>
      </c>
    </row>
    <row r="239" spans="1:77">
      <c r="A239" s="2">
        <f t="shared" si="202"/>
        <v>2193</v>
      </c>
      <c r="B239" s="5">
        <f t="shared" si="203"/>
        <v>1165.3981745465655</v>
      </c>
      <c r="C239" s="5">
        <f t="shared" si="204"/>
        <v>2964.1323249227712</v>
      </c>
      <c r="D239" s="5">
        <f t="shared" si="205"/>
        <v>4369.8432333167148</v>
      </c>
      <c r="E239" s="15">
        <f t="shared" si="206"/>
        <v>3.4438778560065868E-7</v>
      </c>
      <c r="F239" s="15">
        <f t="shared" si="207"/>
        <v>6.7846703072179308E-7</v>
      </c>
      <c r="G239" s="15">
        <f t="shared" si="208"/>
        <v>1.3850663086954785E-6</v>
      </c>
      <c r="H239" s="5">
        <f t="shared" si="209"/>
        <v>117334.65439870214</v>
      </c>
      <c r="I239" s="5">
        <f t="shared" si="210"/>
        <v>65537.506073307464</v>
      </c>
      <c r="J239" s="5">
        <f t="shared" si="211"/>
        <v>27489.455768571683</v>
      </c>
      <c r="K239" s="5">
        <f t="shared" si="212"/>
        <v>100682.03036644951</v>
      </c>
      <c r="L239" s="5">
        <f t="shared" si="213"/>
        <v>22110.182302679423</v>
      </c>
      <c r="M239" s="5">
        <f t="shared" si="214"/>
        <v>6290.7189802566809</v>
      </c>
      <c r="N239" s="15">
        <f t="shared" si="215"/>
        <v>-7.8801621262004629E-3</v>
      </c>
      <c r="O239" s="15">
        <f t="shared" si="216"/>
        <v>-2.2178394737856211E-3</v>
      </c>
      <c r="P239" s="15">
        <f t="shared" si="217"/>
        <v>-2.5878331251949493E-4</v>
      </c>
      <c r="Q239" s="5">
        <f t="shared" si="218"/>
        <v>2290.1510618135999</v>
      </c>
      <c r="R239" s="5">
        <f t="shared" si="219"/>
        <v>4170.6039546802604</v>
      </c>
      <c r="S239" s="5">
        <f t="shared" si="220"/>
        <v>3011.3177595897273</v>
      </c>
      <c r="T239" s="5">
        <f t="shared" si="221"/>
        <v>19.518113157189575</v>
      </c>
      <c r="U239" s="5">
        <f t="shared" si="222"/>
        <v>63.636903577246294</v>
      </c>
      <c r="V239" s="5">
        <f t="shared" si="223"/>
        <v>109.54446624703738</v>
      </c>
      <c r="W239" s="15">
        <f t="shared" si="224"/>
        <v>-1.0734613539272964E-2</v>
      </c>
      <c r="X239" s="15">
        <f t="shared" si="225"/>
        <v>-1.217998157191269E-2</v>
      </c>
      <c r="Y239" s="15">
        <f t="shared" si="226"/>
        <v>-9.7425357312937999E-3</v>
      </c>
      <c r="Z239" s="5">
        <f t="shared" si="239"/>
        <v>2570.0827743097002</v>
      </c>
      <c r="AA239" s="5">
        <f t="shared" si="240"/>
        <v>12846.052446638238</v>
      </c>
      <c r="AB239" s="5">
        <f t="shared" si="241"/>
        <v>42493.463344844589</v>
      </c>
      <c r="AC239" s="16">
        <f t="shared" si="227"/>
        <v>1.1014380559266761</v>
      </c>
      <c r="AD239" s="16">
        <f t="shared" si="228"/>
        <v>3.0358799406210326</v>
      </c>
      <c r="AE239" s="16">
        <f t="shared" si="229"/>
        <v>13.970175657889055</v>
      </c>
      <c r="AF239" s="15">
        <f t="shared" si="230"/>
        <v>-4.0504037456468023E-3</v>
      </c>
      <c r="AG239" s="15">
        <f t="shared" si="231"/>
        <v>2.9673830763510267E-4</v>
      </c>
      <c r="AH239" s="15">
        <f t="shared" si="232"/>
        <v>9.7937136394747881E-3</v>
      </c>
      <c r="AI239" s="1">
        <f t="shared" si="196"/>
        <v>252618.51798475531</v>
      </c>
      <c r="AJ239" s="1">
        <f t="shared" si="197"/>
        <v>133379.61539194148</v>
      </c>
      <c r="AK239" s="1">
        <f t="shared" si="198"/>
        <v>54927.333924779334</v>
      </c>
      <c r="AL239" s="14">
        <f t="shared" si="233"/>
        <v>84.097974364175172</v>
      </c>
      <c r="AM239" s="14">
        <f t="shared" si="234"/>
        <v>20.128500265753956</v>
      </c>
      <c r="AN239" s="14">
        <f t="shared" si="235"/>
        <v>6.368995909429084</v>
      </c>
      <c r="AO239" s="11">
        <f t="shared" si="236"/>
        <v>3.2775768312097923E-3</v>
      </c>
      <c r="AP239" s="11">
        <f t="shared" si="237"/>
        <v>4.1288823577978837E-3</v>
      </c>
      <c r="AQ239" s="11">
        <f t="shared" si="238"/>
        <v>3.7454172573060012E-3</v>
      </c>
      <c r="AR239" s="1">
        <f t="shared" si="242"/>
        <v>117334.65439870214</v>
      </c>
      <c r="AS239" s="1">
        <f t="shared" si="243"/>
        <v>65537.506073307464</v>
      </c>
      <c r="AT239" s="1">
        <f t="shared" si="244"/>
        <v>27489.455768571683</v>
      </c>
      <c r="AU239" s="1">
        <f t="shared" si="199"/>
        <v>23466.93087974043</v>
      </c>
      <c r="AV239" s="1">
        <f t="shared" si="200"/>
        <v>13107.501214661494</v>
      </c>
      <c r="AW239" s="1">
        <f t="shared" si="201"/>
        <v>5497.8911537143367</v>
      </c>
      <c r="AX239" s="2">
        <v>0</v>
      </c>
      <c r="AY239" s="2">
        <v>0</v>
      </c>
      <c r="AZ239" s="2">
        <v>0</v>
      </c>
      <c r="BA239" s="2">
        <f t="shared" si="247"/>
        <v>0</v>
      </c>
      <c r="BB239" s="2">
        <f t="shared" si="253"/>
        <v>0</v>
      </c>
      <c r="BC239" s="2">
        <f t="shared" si="248"/>
        <v>0</v>
      </c>
      <c r="BD239" s="2">
        <f t="shared" si="249"/>
        <v>0</v>
      </c>
      <c r="BE239" s="2">
        <f t="shared" si="250"/>
        <v>0</v>
      </c>
      <c r="BF239" s="2">
        <f t="shared" si="251"/>
        <v>0</v>
      </c>
      <c r="BG239" s="2">
        <f t="shared" si="252"/>
        <v>0</v>
      </c>
      <c r="BH239" s="2">
        <f t="shared" si="254"/>
        <v>0</v>
      </c>
      <c r="BI239" s="2">
        <f t="shared" si="255"/>
        <v>0</v>
      </c>
      <c r="BJ239" s="2">
        <f t="shared" si="256"/>
        <v>0</v>
      </c>
      <c r="BK239" s="11">
        <f t="shared" si="257"/>
        <v>2.4869444756969367E-2</v>
      </c>
      <c r="BL239" s="17">
        <f t="shared" si="245"/>
        <v>1.6297858151059215E-3</v>
      </c>
      <c r="BM239" s="17">
        <f t="shared" si="246"/>
        <v>1.6916276125523123E-4</v>
      </c>
      <c r="BN239" s="12">
        <f>(BN$3*temperature!$I349+BN$4*temperature!$I349^2+BN$5*temperature!$I349^6)</f>
        <v>-59.569142820566306</v>
      </c>
      <c r="BO239" s="12">
        <f>(BO$3*temperature!$I349+BO$4*temperature!$I349^2+BO$5*temperature!$I349^6)</f>
        <v>-49.003772339413153</v>
      </c>
      <c r="BP239" s="12">
        <f>(BP$3*temperature!$I349+BP$4*temperature!$I349^2+BP$5*temperature!$I349^6)</f>
        <v>-40.704256988124314</v>
      </c>
      <c r="BQ239" s="12">
        <f>(BQ$3*temperature!$M349+BQ$4*temperature!$M349^2)</f>
        <v>-59.569165449350074</v>
      </c>
      <c r="BR239" s="12">
        <f>(BR$3*temperature!$M349+BR$4*temperature!$M349^2)</f>
        <v>-49.003789774386647</v>
      </c>
      <c r="BS239" s="12">
        <f>(BS$3*temperature!$M349+BS$4*temperature!$M349^2)</f>
        <v>-40.704270527172184</v>
      </c>
      <c r="BT239" s="18">
        <f>BQ239-BN239</f>
        <v>-2.26287837676864E-5</v>
      </c>
      <c r="BU239" s="18">
        <f>BR239-BO239</f>
        <v>-1.7434973493379857E-5</v>
      </c>
      <c r="BV239" s="18">
        <f>BS239-BP239</f>
        <v>-1.3539047870381182E-5</v>
      </c>
      <c r="BW239" s="18">
        <f>SUMPRODUCT(BT239:BV239,AR239:AT239)/100</f>
        <v>-4.1699662616362002E-2</v>
      </c>
      <c r="BX239" s="18">
        <f>BW239*BL239</f>
        <v>-6.7961518626849469E-5</v>
      </c>
      <c r="BY239" s="18">
        <f>BW239*BM239</f>
        <v>-7.0540300715953363E-6</v>
      </c>
    </row>
    <row r="240" spans="1:77">
      <c r="A240" s="2">
        <f t="shared" si="202"/>
        <v>2194</v>
      </c>
      <c r="B240" s="5">
        <f t="shared" si="203"/>
        <v>1165.3985558280174</v>
      </c>
      <c r="C240" s="5">
        <f t="shared" si="204"/>
        <v>2964.1342354355252</v>
      </c>
      <c r="D240" s="5">
        <f t="shared" si="205"/>
        <v>4369.84898321322</v>
      </c>
      <c r="E240" s="15">
        <f t="shared" si="206"/>
        <v>3.2716839632062573E-7</v>
      </c>
      <c r="F240" s="15">
        <f t="shared" si="207"/>
        <v>6.4454367918570338E-7</v>
      </c>
      <c r="G240" s="15">
        <f t="shared" si="208"/>
        <v>1.3158129932607044E-6</v>
      </c>
      <c r="H240" s="5">
        <f t="shared" si="209"/>
        <v>116401.52251460913</v>
      </c>
      <c r="I240" s="5">
        <f t="shared" si="210"/>
        <v>65389.35399936769</v>
      </c>
      <c r="J240" s="5">
        <f t="shared" si="211"/>
        <v>27481.526821015752</v>
      </c>
      <c r="K240" s="5">
        <f t="shared" si="212"/>
        <v>99881.299777230015</v>
      </c>
      <c r="L240" s="5">
        <f t="shared" si="213"/>
        <v>22060.186484692022</v>
      </c>
      <c r="M240" s="5">
        <f t="shared" si="214"/>
        <v>6288.896235679098</v>
      </c>
      <c r="N240" s="15">
        <f t="shared" si="215"/>
        <v>-7.95306358349257E-3</v>
      </c>
      <c r="O240" s="15">
        <f t="shared" si="216"/>
        <v>-2.2612123818328556E-3</v>
      </c>
      <c r="P240" s="15">
        <f t="shared" si="217"/>
        <v>-2.8975139142339845E-4</v>
      </c>
      <c r="Q240" s="5">
        <f t="shared" si="218"/>
        <v>2247.5497107482834</v>
      </c>
      <c r="R240" s="5">
        <f t="shared" si="219"/>
        <v>4110.4929682506881</v>
      </c>
      <c r="S240" s="5">
        <f t="shared" si="220"/>
        <v>2981.1197784876699</v>
      </c>
      <c r="T240" s="5">
        <f t="shared" si="221"/>
        <v>19.308593755431346</v>
      </c>
      <c r="U240" s="5">
        <f t="shared" si="222"/>
        <v>62.861807264381852</v>
      </c>
      <c r="V240" s="5">
        <f t="shared" si="223"/>
        <v>108.4772253704601</v>
      </c>
      <c r="W240" s="15">
        <f t="shared" si="224"/>
        <v>-1.0734613539272964E-2</v>
      </c>
      <c r="X240" s="15">
        <f t="shared" si="225"/>
        <v>-1.217998157191269E-2</v>
      </c>
      <c r="Y240" s="15">
        <f t="shared" si="226"/>
        <v>-9.7425357312937999E-3</v>
      </c>
      <c r="Z240" s="5">
        <f t="shared" si="239"/>
        <v>2512.242553760454</v>
      </c>
      <c r="AA240" s="5">
        <f t="shared" si="240"/>
        <v>12665.210024390231</v>
      </c>
      <c r="AB240" s="5">
        <f t="shared" si="241"/>
        <v>42480.646257583001</v>
      </c>
      <c r="AC240" s="16">
        <f t="shared" si="227"/>
        <v>1.0969767870993528</v>
      </c>
      <c r="AD240" s="16">
        <f t="shared" si="228"/>
        <v>3.0367808024967959</v>
      </c>
      <c r="AE240" s="16">
        <f t="shared" si="229"/>
        <v>14.106995557775582</v>
      </c>
      <c r="AF240" s="15">
        <f t="shared" si="230"/>
        <v>-4.0504037456468023E-3</v>
      </c>
      <c r="AG240" s="15">
        <f t="shared" si="231"/>
        <v>2.9673830763510267E-4</v>
      </c>
      <c r="AH240" s="15">
        <f t="shared" si="232"/>
        <v>9.7937136394747881E-3</v>
      </c>
      <c r="AI240" s="1">
        <f t="shared" si="196"/>
        <v>250823.59706602021</v>
      </c>
      <c r="AJ240" s="1">
        <f t="shared" si="197"/>
        <v>133149.15506740884</v>
      </c>
      <c r="AK240" s="1">
        <f t="shared" si="198"/>
        <v>54932.491686015739</v>
      </c>
      <c r="AL240" s="14">
        <f t="shared" si="233"/>
        <v>84.370855560779589</v>
      </c>
      <c r="AM240" s="14">
        <f t="shared" si="234"/>
        <v>20.210777393293796</v>
      </c>
      <c r="AN240" s="14">
        <f t="shared" si="235"/>
        <v>6.3926119111480624</v>
      </c>
      <c r="AO240" s="11">
        <f t="shared" si="236"/>
        <v>3.2448010628976943E-3</v>
      </c>
      <c r="AP240" s="11">
        <f t="shared" si="237"/>
        <v>4.0875935342199049E-3</v>
      </c>
      <c r="AQ240" s="11">
        <f t="shared" si="238"/>
        <v>3.707963084732941E-3</v>
      </c>
      <c r="AR240" s="1">
        <f t="shared" si="242"/>
        <v>116401.52251460913</v>
      </c>
      <c r="AS240" s="1">
        <f t="shared" si="243"/>
        <v>65389.35399936769</v>
      </c>
      <c r="AT240" s="1">
        <f t="shared" si="244"/>
        <v>27481.526821015752</v>
      </c>
      <c r="AU240" s="1">
        <f t="shared" si="199"/>
        <v>23280.304502921826</v>
      </c>
      <c r="AV240" s="1">
        <f t="shared" si="200"/>
        <v>13077.870799873539</v>
      </c>
      <c r="AW240" s="1">
        <f t="shared" si="201"/>
        <v>5496.3053642031509</v>
      </c>
      <c r="AX240" s="2">
        <v>0</v>
      </c>
      <c r="AY240" s="2">
        <v>0</v>
      </c>
      <c r="AZ240" s="2">
        <v>0</v>
      </c>
      <c r="BA240" s="2">
        <f t="shared" si="247"/>
        <v>0</v>
      </c>
      <c r="BB240" s="2">
        <f t="shared" si="253"/>
        <v>0</v>
      </c>
      <c r="BC240" s="2">
        <f t="shared" si="248"/>
        <v>0</v>
      </c>
      <c r="BD240" s="2">
        <f t="shared" si="249"/>
        <v>0</v>
      </c>
      <c r="BE240" s="2">
        <f t="shared" si="250"/>
        <v>0</v>
      </c>
      <c r="BF240" s="2">
        <f t="shared" si="251"/>
        <v>0</v>
      </c>
      <c r="BG240" s="2">
        <f t="shared" si="252"/>
        <v>0</v>
      </c>
      <c r="BH240" s="2">
        <f t="shared" si="254"/>
        <v>0</v>
      </c>
      <c r="BI240" s="2">
        <f t="shared" si="255"/>
        <v>0</v>
      </c>
      <c r="BJ240" s="2">
        <f t="shared" si="256"/>
        <v>0</v>
      </c>
      <c r="BK240" s="11">
        <f t="shared" si="257"/>
        <v>2.4821246726669272E-2</v>
      </c>
      <c r="BL240" s="17">
        <f t="shared" si="245"/>
        <v>1.5902374916567036E-3</v>
      </c>
      <c r="BM240" s="17">
        <f t="shared" si="246"/>
        <v>1.611073916716488E-4</v>
      </c>
      <c r="BN240" s="12">
        <f>(BN$3*temperature!$I350+BN$4*temperature!$I350^2+BN$5*temperature!$I350^6)</f>
        <v>-59.964346921976031</v>
      </c>
      <c r="BO240" s="12">
        <f>(BO$3*temperature!$I350+BO$4*temperature!$I350^2+BO$5*temperature!$I350^6)</f>
        <v>-49.3082487685638</v>
      </c>
      <c r="BP240" s="12">
        <f>(BP$3*temperature!$I350+BP$4*temperature!$I350^2+BP$5*temperature!$I350^6)</f>
        <v>-40.940680094139523</v>
      </c>
      <c r="BQ240" s="12">
        <f>(BQ$3*temperature!$M350+BQ$4*temperature!$M350^2)</f>
        <v>-59.964369522529729</v>
      </c>
      <c r="BR240" s="12">
        <f>(BR$3*temperature!$M350+BR$4*temperature!$M350^2)</f>
        <v>-49.308266179557208</v>
      </c>
      <c r="BS240" s="12">
        <f>(BS$3*temperature!$M350+BS$4*temperature!$M350^2)</f>
        <v>-40.940693612663836</v>
      </c>
      <c r="BT240" s="18">
        <f>BQ240-BN240</f>
        <v>-2.2600553698737258E-5</v>
      </c>
      <c r="BU240" s="18">
        <f>BR240-BO240</f>
        <v>-1.7410993407906972E-5</v>
      </c>
      <c r="BV240" s="18">
        <f>BS240-BP240</f>
        <v>-1.3518524312416957E-5</v>
      </c>
      <c r="BW240" s="18">
        <f>SUMPRODUCT(BT240:BV240,AR240:AT240)/100</f>
        <v>-4.1407421601087228E-2</v>
      </c>
      <c r="BX240" s="18">
        <f>BW240*BL240</f>
        <v>-6.5847634262884559E-5</v>
      </c>
      <c r="BY240" s="18">
        <f>BW240*BM240</f>
        <v>-6.6710416899994507E-6</v>
      </c>
    </row>
    <row r="241" spans="1:77">
      <c r="A241" s="2">
        <f t="shared" si="202"/>
        <v>2195</v>
      </c>
      <c r="B241" s="5">
        <f t="shared" si="203"/>
        <v>1165.3989180455151</v>
      </c>
      <c r="C241" s="5">
        <f t="shared" si="204"/>
        <v>2964.1360504238119</v>
      </c>
      <c r="D241" s="5">
        <f t="shared" si="205"/>
        <v>4369.854445622087</v>
      </c>
      <c r="E241" s="15">
        <f t="shared" si="206"/>
        <v>3.1080997650459445E-7</v>
      </c>
      <c r="F241" s="15">
        <f t="shared" si="207"/>
        <v>6.1231649522641822E-7</v>
      </c>
      <c r="G241" s="15">
        <f t="shared" si="208"/>
        <v>1.2500223435976691E-6</v>
      </c>
      <c r="H241" s="5">
        <f t="shared" si="209"/>
        <v>115467.38052359005</v>
      </c>
      <c r="I241" s="5">
        <f t="shared" si="210"/>
        <v>65238.753084745207</v>
      </c>
      <c r="J241" s="5">
        <f t="shared" si="211"/>
        <v>27472.765289132247</v>
      </c>
      <c r="K241" s="5">
        <f t="shared" si="212"/>
        <v>99079.704584967214</v>
      </c>
      <c r="L241" s="5">
        <f t="shared" si="213"/>
        <v>22009.365283829458</v>
      </c>
      <c r="M241" s="5">
        <f t="shared" si="214"/>
        <v>6286.8833804420365</v>
      </c>
      <c r="N241" s="15">
        <f t="shared" si="215"/>
        <v>-8.0254781831097244E-3</v>
      </c>
      <c r="O241" s="15">
        <f t="shared" si="216"/>
        <v>-2.3037520964670488E-3</v>
      </c>
      <c r="P241" s="15">
        <f t="shared" si="217"/>
        <v>-3.2006494647529582E-4</v>
      </c>
      <c r="Q241" s="5">
        <f t="shared" si="218"/>
        <v>2205.5797848618208</v>
      </c>
      <c r="R241" s="5">
        <f t="shared" si="219"/>
        <v>4051.0755024188675</v>
      </c>
      <c r="S241" s="5">
        <f t="shared" si="220"/>
        <v>2951.1349454235497</v>
      </c>
      <c r="T241" s="5">
        <f t="shared" si="221"/>
        <v>19.101323463479972</v>
      </c>
      <c r="U241" s="5">
        <f t="shared" si="222"/>
        <v>62.096151610324554</v>
      </c>
      <c r="V241" s="5">
        <f t="shared" si="223"/>
        <v>107.42038212625678</v>
      </c>
      <c r="W241" s="15">
        <f t="shared" si="224"/>
        <v>-1.0734613539272964E-2</v>
      </c>
      <c r="X241" s="15">
        <f t="shared" si="225"/>
        <v>-1.217998157191269E-2</v>
      </c>
      <c r="Y241" s="15">
        <f t="shared" si="226"/>
        <v>-9.7425357312937999E-3</v>
      </c>
      <c r="Z241" s="5">
        <f t="shared" si="239"/>
        <v>2455.5235501686602</v>
      </c>
      <c r="AA241" s="5">
        <f t="shared" si="240"/>
        <v>12486.37022000537</v>
      </c>
      <c r="AB241" s="5">
        <f t="shared" si="241"/>
        <v>42466.514607700621</v>
      </c>
      <c r="AC241" s="16">
        <f t="shared" si="227"/>
        <v>1.092533588211998</v>
      </c>
      <c r="AD241" s="16">
        <f t="shared" si="228"/>
        <v>3.0376819316927874</v>
      </c>
      <c r="AE241" s="16">
        <f t="shared" si="229"/>
        <v>14.245155432581779</v>
      </c>
      <c r="AF241" s="15">
        <f t="shared" si="230"/>
        <v>-4.0504037456468023E-3</v>
      </c>
      <c r="AG241" s="15">
        <f t="shared" si="231"/>
        <v>2.9673830763510267E-4</v>
      </c>
      <c r="AH241" s="15">
        <f t="shared" si="232"/>
        <v>9.7937136394747881E-3</v>
      </c>
      <c r="AI241" s="1">
        <f t="shared" si="196"/>
        <v>249021.54186234</v>
      </c>
      <c r="AJ241" s="1">
        <f t="shared" si="197"/>
        <v>132912.1103605415</v>
      </c>
      <c r="AK241" s="1">
        <f t="shared" si="198"/>
        <v>54935.54788161732</v>
      </c>
      <c r="AL241" s="14">
        <f t="shared" si="233"/>
        <v>84.641884536162792</v>
      </c>
      <c r="AM241" s="14">
        <f t="shared" si="234"/>
        <v>20.292564701858236</v>
      </c>
      <c r="AN241" s="14">
        <f t="shared" si="235"/>
        <v>6.4160784444398082</v>
      </c>
      <c r="AO241" s="11">
        <f t="shared" si="236"/>
        <v>3.2123530522687174E-3</v>
      </c>
      <c r="AP241" s="11">
        <f t="shared" si="237"/>
        <v>4.0467175988777061E-3</v>
      </c>
      <c r="AQ241" s="11">
        <f t="shared" si="238"/>
        <v>3.6708834538856116E-3</v>
      </c>
      <c r="AR241" s="1">
        <f t="shared" si="242"/>
        <v>115467.38052359005</v>
      </c>
      <c r="AS241" s="1">
        <f t="shared" si="243"/>
        <v>65238.753084745207</v>
      </c>
      <c r="AT241" s="1">
        <f t="shared" si="244"/>
        <v>27472.765289132247</v>
      </c>
      <c r="AU241" s="1">
        <f t="shared" si="199"/>
        <v>23093.476104718011</v>
      </c>
      <c r="AV241" s="1">
        <f t="shared" si="200"/>
        <v>13047.750616949043</v>
      </c>
      <c r="AW241" s="1">
        <f t="shared" si="201"/>
        <v>5494.5530578264497</v>
      </c>
      <c r="AX241" s="2">
        <v>0</v>
      </c>
      <c r="AY241" s="2">
        <v>0</v>
      </c>
      <c r="AZ241" s="2">
        <v>0</v>
      </c>
      <c r="BA241" s="2">
        <f t="shared" si="247"/>
        <v>0</v>
      </c>
      <c r="BB241" s="2">
        <f t="shared" si="253"/>
        <v>0</v>
      </c>
      <c r="BC241" s="2">
        <f t="shared" si="248"/>
        <v>0</v>
      </c>
      <c r="BD241" s="2">
        <f t="shared" si="249"/>
        <v>0</v>
      </c>
      <c r="BE241" s="2">
        <f t="shared" si="250"/>
        <v>0</v>
      </c>
      <c r="BF241" s="2">
        <f t="shared" si="251"/>
        <v>0</v>
      </c>
      <c r="BG241" s="2">
        <f t="shared" si="252"/>
        <v>0</v>
      </c>
      <c r="BH241" s="2">
        <f t="shared" si="254"/>
        <v>0</v>
      </c>
      <c r="BI241" s="2">
        <f t="shared" si="255"/>
        <v>0</v>
      </c>
      <c r="BJ241" s="2">
        <f t="shared" si="256"/>
        <v>0</v>
      </c>
      <c r="BK241" s="11">
        <f t="shared" si="257"/>
        <v>2.4773837638445401E-2</v>
      </c>
      <c r="BL241" s="17">
        <f t="shared" si="245"/>
        <v>1.5517218214747229E-3</v>
      </c>
      <c r="BM241" s="17">
        <f t="shared" si="246"/>
        <v>1.53435611115856E-4</v>
      </c>
      <c r="BN241" s="12">
        <f>(BN$3*temperature!$I351+BN$4*temperature!$I351^2+BN$5*temperature!$I351^6)</f>
        <v>-60.356666706507369</v>
      </c>
      <c r="BO241" s="12">
        <f>(BO$3*temperature!$I351+BO$4*temperature!$I351^2+BO$5*temperature!$I351^6)</f>
        <v>-49.610464656868231</v>
      </c>
      <c r="BP241" s="12">
        <f>(BP$3*temperature!$I351+BP$4*temperature!$I351^2+BP$5*temperature!$I351^6)</f>
        <v>-41.17531516647206</v>
      </c>
      <c r="BQ241" s="12">
        <f>(BQ$3*temperature!$M351+BQ$4*temperature!$M351^2)</f>
        <v>-60.356689278846368</v>
      </c>
      <c r="BR241" s="12">
        <f>(BR$3*temperature!$M351+BR$4*temperature!$M351^2)</f>
        <v>-49.61048204393559</v>
      </c>
      <c r="BS241" s="12">
        <f>(BS$3*temperature!$M351+BS$4*temperature!$M351^2)</f>
        <v>-41.175328664550804</v>
      </c>
      <c r="BT241" s="18">
        <f>BQ241-BN241</f>
        <v>-2.257233899882749E-5</v>
      </c>
      <c r="BU241" s="18">
        <f>BR241-BO241</f>
        <v>-1.7387067359209141E-5</v>
      </c>
      <c r="BV241" s="18">
        <f>BS241-BP241</f>
        <v>-1.349807874362341E-5</v>
      </c>
      <c r="BW241" s="18">
        <f>SUMPRODUCT(BT241:BV241,AR241:AT241)/100</f>
        <v>-4.1115089999781543E-2</v>
      </c>
      <c r="BX241" s="18">
        <f>BW241*BL241</f>
        <v>-6.3799182344558185E-5</v>
      </c>
      <c r="BY241" s="18">
        <f>BW241*BM241</f>
        <v>-6.3085189601999006E-6</v>
      </c>
    </row>
    <row r="242" spans="1:77">
      <c r="A242" s="2">
        <f t="shared" si="202"/>
        <v>2196</v>
      </c>
      <c r="B242" s="5">
        <f t="shared" si="203"/>
        <v>1165.399262152245</v>
      </c>
      <c r="C242" s="5">
        <f t="shared" si="204"/>
        <v>2964.1377746637399</v>
      </c>
      <c r="D242" s="5">
        <f t="shared" si="205"/>
        <v>4369.8596349169975</v>
      </c>
      <c r="E242" s="15">
        <f t="shared" si="206"/>
        <v>2.9526947767936471E-7</v>
      </c>
      <c r="F242" s="15">
        <f t="shared" si="207"/>
        <v>5.8170067046509729E-7</v>
      </c>
      <c r="G242" s="15">
        <f t="shared" si="208"/>
        <v>1.1875212264177856E-6</v>
      </c>
      <c r="H242" s="5">
        <f t="shared" si="209"/>
        <v>114532.42515792025</v>
      </c>
      <c r="I242" s="5">
        <f t="shared" si="210"/>
        <v>65085.774958794573</v>
      </c>
      <c r="J242" s="5">
        <f t="shared" si="211"/>
        <v>27463.189601761089</v>
      </c>
      <c r="K242" s="5">
        <f t="shared" si="212"/>
        <v>98277.413481799507</v>
      </c>
      <c r="L242" s="5">
        <f t="shared" si="213"/>
        <v>21957.742826639722</v>
      </c>
      <c r="M242" s="5">
        <f t="shared" si="214"/>
        <v>6284.6846114503942</v>
      </c>
      <c r="N242" s="15">
        <f t="shared" si="215"/>
        <v>-8.0974313208583837E-3</v>
      </c>
      <c r="O242" s="15">
        <f t="shared" si="216"/>
        <v>-2.3454768696880013E-3</v>
      </c>
      <c r="P242" s="15">
        <f t="shared" si="217"/>
        <v>-3.4973910896496374E-4</v>
      </c>
      <c r="Q242" s="5">
        <f t="shared" si="218"/>
        <v>2164.2365616049742</v>
      </c>
      <c r="R242" s="5">
        <f t="shared" si="219"/>
        <v>3992.3498264941768</v>
      </c>
      <c r="S242" s="5">
        <f t="shared" si="220"/>
        <v>2921.3648051793998</v>
      </c>
      <c r="T242" s="5">
        <f t="shared" si="221"/>
        <v>18.896278138010867</v>
      </c>
      <c r="U242" s="5">
        <f t="shared" si="222"/>
        <v>61.339821628024104</v>
      </c>
      <c r="V242" s="5">
        <f t="shared" si="223"/>
        <v>106.3738352151225</v>
      </c>
      <c r="W242" s="15">
        <f t="shared" si="224"/>
        <v>-1.0734613539272964E-2</v>
      </c>
      <c r="X242" s="15">
        <f t="shared" si="225"/>
        <v>-1.217998157191269E-2</v>
      </c>
      <c r="Y242" s="15">
        <f t="shared" si="226"/>
        <v>-9.7425357312937999E-3</v>
      </c>
      <c r="Z242" s="5">
        <f t="shared" si="239"/>
        <v>2399.9098600635666</v>
      </c>
      <c r="AA242" s="5">
        <f t="shared" si="240"/>
        <v>12309.530483287248</v>
      </c>
      <c r="AB242" s="5">
        <f t="shared" si="241"/>
        <v>42451.097610209225</v>
      </c>
      <c r="AC242" s="16">
        <f t="shared" si="227"/>
        <v>1.0881083860740592</v>
      </c>
      <c r="AD242" s="16">
        <f t="shared" si="228"/>
        <v>3.0385833282883317</v>
      </c>
      <c r="AE242" s="16">
        <f t="shared" si="229"/>
        <v>14.384668405638294</v>
      </c>
      <c r="AF242" s="15">
        <f t="shared" si="230"/>
        <v>-4.0504037456468023E-3</v>
      </c>
      <c r="AG242" s="15">
        <f t="shared" si="231"/>
        <v>2.9673830763510267E-4</v>
      </c>
      <c r="AH242" s="15">
        <f t="shared" si="232"/>
        <v>9.7937136394747881E-3</v>
      </c>
      <c r="AI242" s="1">
        <f t="shared" si="196"/>
        <v>247212.86378082403</v>
      </c>
      <c r="AJ242" s="1">
        <f t="shared" si="197"/>
        <v>132668.64994143639</v>
      </c>
      <c r="AK242" s="1">
        <f t="shared" si="198"/>
        <v>54936.54615128204</v>
      </c>
      <c r="AL242" s="14">
        <f t="shared" si="233"/>
        <v>84.911065156140907</v>
      </c>
      <c r="AM242" s="14">
        <f t="shared" si="234"/>
        <v>20.373861797776556</v>
      </c>
      <c r="AN242" s="14">
        <f t="shared" si="235"/>
        <v>6.4393955938783289</v>
      </c>
      <c r="AO242" s="11">
        <f t="shared" si="236"/>
        <v>3.1802295217460302E-3</v>
      </c>
      <c r="AP242" s="11">
        <f t="shared" si="237"/>
        <v>4.006250422888929E-3</v>
      </c>
      <c r="AQ242" s="11">
        <f t="shared" si="238"/>
        <v>3.6341746193467553E-3</v>
      </c>
      <c r="AR242" s="1">
        <f t="shared" si="242"/>
        <v>114532.42515792025</v>
      </c>
      <c r="AS242" s="1">
        <f t="shared" si="243"/>
        <v>65085.774958794573</v>
      </c>
      <c r="AT242" s="1">
        <f t="shared" si="244"/>
        <v>27463.189601761089</v>
      </c>
      <c r="AU242" s="1">
        <f t="shared" si="199"/>
        <v>22906.485031584052</v>
      </c>
      <c r="AV242" s="1">
        <f t="shared" si="200"/>
        <v>13017.154991758915</v>
      </c>
      <c r="AW242" s="1">
        <f t="shared" si="201"/>
        <v>5492.6379203522183</v>
      </c>
      <c r="AX242" s="2">
        <v>0</v>
      </c>
      <c r="AY242" s="2">
        <v>0</v>
      </c>
      <c r="AZ242" s="2">
        <v>0</v>
      </c>
      <c r="BA242" s="2">
        <f t="shared" si="247"/>
        <v>0</v>
      </c>
      <c r="BB242" s="2">
        <f t="shared" si="253"/>
        <v>0</v>
      </c>
      <c r="BC242" s="2">
        <f t="shared" si="248"/>
        <v>0</v>
      </c>
      <c r="BD242" s="2">
        <f t="shared" si="249"/>
        <v>0</v>
      </c>
      <c r="BE242" s="2">
        <f t="shared" si="250"/>
        <v>0</v>
      </c>
      <c r="BF242" s="2">
        <f t="shared" si="251"/>
        <v>0</v>
      </c>
      <c r="BG242" s="2">
        <f t="shared" si="252"/>
        <v>0</v>
      </c>
      <c r="BH242" s="2">
        <f t="shared" si="254"/>
        <v>0</v>
      </c>
      <c r="BI242" s="2">
        <f t="shared" si="255"/>
        <v>0</v>
      </c>
      <c r="BJ242" s="2">
        <f t="shared" si="256"/>
        <v>0</v>
      </c>
      <c r="BK242" s="11">
        <f t="shared" si="257"/>
        <v>2.4727198521232369E-2</v>
      </c>
      <c r="BL242" s="17">
        <f t="shared" si="245"/>
        <v>1.514209052263288E-3</v>
      </c>
      <c r="BM242" s="17">
        <f t="shared" si="246"/>
        <v>1.4612915344367237E-4</v>
      </c>
      <c r="BN242" s="12">
        <f>(BN$3*temperature!$I352+BN$4*temperature!$I352^2+BN$5*temperature!$I352^6)</f>
        <v>-60.746111952510994</v>
      </c>
      <c r="BO242" s="12">
        <f>(BO$3*temperature!$I352+BO$4*temperature!$I352^2+BO$5*temperature!$I352^6)</f>
        <v>-49.910428725615333</v>
      </c>
      <c r="BP242" s="12">
        <f>(BP$3*temperature!$I352+BP$4*temperature!$I352^2+BP$5*temperature!$I352^6)</f>
        <v>-41.408169990457601</v>
      </c>
      <c r="BQ242" s="12">
        <f>(BQ$3*temperature!$M352+BQ$4*temperature!$M352^2)</f>
        <v>-60.746134496657398</v>
      </c>
      <c r="BR242" s="12">
        <f>(BR$3*temperature!$M352+BR$4*temperature!$M352^2)</f>
        <v>-49.91044608881495</v>
      </c>
      <c r="BS242" s="12">
        <f>(BS$3*temperature!$M352+BS$4*temperature!$M352^2)</f>
        <v>-41.408183468171266</v>
      </c>
      <c r="BT242" s="18">
        <f>BQ242-BN242</f>
        <v>-2.2544146403902232E-5</v>
      </c>
      <c r="BU242" s="18">
        <f>BR242-BO242</f>
        <v>-1.7363199617648206E-5</v>
      </c>
      <c r="BV242" s="18">
        <f>BS242-BP242</f>
        <v>-1.3477713665110969E-5</v>
      </c>
      <c r="BW242" s="18">
        <f>SUMPRODUCT(BT242:BV242,AR242:AT242)/100</f>
        <v>-4.0822740694161974E-2</v>
      </c>
      <c r="BX242" s="18">
        <f>BW242*BL242</f>
        <v>-6.1814163497296961E-5</v>
      </c>
      <c r="BY242" s="18">
        <f>BW242*BM242</f>
        <v>-5.965392538888443E-6</v>
      </c>
    </row>
    <row r="243" spans="1:77">
      <c r="A243" s="2">
        <f t="shared" si="202"/>
        <v>2197</v>
      </c>
      <c r="B243" s="5">
        <f t="shared" si="203"/>
        <v>1165.3995890537349</v>
      </c>
      <c r="C243" s="5">
        <f t="shared" si="204"/>
        <v>2964.1394126926243</v>
      </c>
      <c r="D243" s="5">
        <f t="shared" si="205"/>
        <v>4369.8645647530166</v>
      </c>
      <c r="E243" s="15">
        <f t="shared" si="206"/>
        <v>2.8050600379539646E-7</v>
      </c>
      <c r="F243" s="15">
        <f t="shared" si="207"/>
        <v>5.5261563694184238E-7</v>
      </c>
      <c r="G243" s="15">
        <f t="shared" si="208"/>
        <v>1.1281451650968962E-6</v>
      </c>
      <c r="H243" s="5">
        <f t="shared" si="209"/>
        <v>113596.84755039378</v>
      </c>
      <c r="I243" s="5">
        <f t="shared" si="210"/>
        <v>64930.489839180678</v>
      </c>
      <c r="J243" s="5">
        <f t="shared" si="211"/>
        <v>27452.817824835525</v>
      </c>
      <c r="K243" s="5">
        <f t="shared" si="212"/>
        <v>97474.590361431809</v>
      </c>
      <c r="L243" s="5">
        <f t="shared" si="213"/>
        <v>21905.342765304624</v>
      </c>
      <c r="M243" s="5">
        <f t="shared" si="214"/>
        <v>6282.3040435321027</v>
      </c>
      <c r="N243" s="15">
        <f t="shared" si="215"/>
        <v>-8.1689484076254981E-3</v>
      </c>
      <c r="O243" s="15">
        <f t="shared" si="216"/>
        <v>-2.3864047297030844E-3</v>
      </c>
      <c r="P243" s="15">
        <f t="shared" si="217"/>
        <v>-3.7878876434849218E-4</v>
      </c>
      <c r="Q243" s="5">
        <f t="shared" si="218"/>
        <v>2123.5151603487648</v>
      </c>
      <c r="R243" s="5">
        <f t="shared" si="219"/>
        <v>3934.3139339322561</v>
      </c>
      <c r="S243" s="5">
        <f t="shared" si="220"/>
        <v>2891.8107672914798</v>
      </c>
      <c r="T243" s="5">
        <f t="shared" si="221"/>
        <v>18.693433894868708</v>
      </c>
      <c r="U243" s="5">
        <f t="shared" si="222"/>
        <v>60.592703730970356</v>
      </c>
      <c r="V243" s="5">
        <f t="shared" si="223"/>
        <v>105.3374843246644</v>
      </c>
      <c r="W243" s="15">
        <f t="shared" si="224"/>
        <v>-1.0734613539272964E-2</v>
      </c>
      <c r="X243" s="15">
        <f t="shared" si="225"/>
        <v>-1.217998157191269E-2</v>
      </c>
      <c r="Y243" s="15">
        <f t="shared" si="226"/>
        <v>-9.7425357312937999E-3</v>
      </c>
      <c r="Z243" s="5">
        <f t="shared" si="239"/>
        <v>2345.3855593340372</v>
      </c>
      <c r="AA243" s="5">
        <f t="shared" si="240"/>
        <v>12134.687381891184</v>
      </c>
      <c r="AB243" s="5">
        <f t="shared" si="241"/>
        <v>42434.423910875485</v>
      </c>
      <c r="AC243" s="16">
        <f t="shared" si="227"/>
        <v>1.0837011077914351</v>
      </c>
      <c r="AD243" s="16">
        <f t="shared" si="228"/>
        <v>3.0394849923627763</v>
      </c>
      <c r="AE243" s="16">
        <f t="shared" si="229"/>
        <v>14.525547728801916</v>
      </c>
      <c r="AF243" s="15">
        <f t="shared" si="230"/>
        <v>-4.0504037456468023E-3</v>
      </c>
      <c r="AG243" s="15">
        <f t="shared" si="231"/>
        <v>2.9673830763510267E-4</v>
      </c>
      <c r="AH243" s="15">
        <f t="shared" si="232"/>
        <v>9.7937136394747881E-3</v>
      </c>
      <c r="AI243" s="1">
        <f t="shared" si="196"/>
        <v>245398.06243432566</v>
      </c>
      <c r="AJ243" s="1">
        <f t="shared" si="197"/>
        <v>132418.93993905169</v>
      </c>
      <c r="AK243" s="1">
        <f t="shared" si="198"/>
        <v>54935.529456506054</v>
      </c>
      <c r="AL243" s="14">
        <f t="shared" si="233"/>
        <v>85.178401465512039</v>
      </c>
      <c r="AM243" s="14">
        <f t="shared" si="234"/>
        <v>20.454668362295347</v>
      </c>
      <c r="AN243" s="14">
        <f t="shared" si="235"/>
        <v>6.4625634630292224</v>
      </c>
      <c r="AO243" s="11">
        <f t="shared" si="236"/>
        <v>3.1484272265285699E-3</v>
      </c>
      <c r="AP243" s="11">
        <f t="shared" si="237"/>
        <v>3.9661879186600399E-3</v>
      </c>
      <c r="AQ243" s="11">
        <f t="shared" si="238"/>
        <v>3.5978328731532875E-3</v>
      </c>
      <c r="AR243" s="1">
        <f t="shared" si="242"/>
        <v>113596.84755039378</v>
      </c>
      <c r="AS243" s="1">
        <f t="shared" si="243"/>
        <v>64930.489839180678</v>
      </c>
      <c r="AT243" s="1">
        <f t="shared" si="244"/>
        <v>27452.817824835525</v>
      </c>
      <c r="AU243" s="1">
        <f t="shared" si="199"/>
        <v>22719.369510078759</v>
      </c>
      <c r="AV243" s="1">
        <f t="shared" si="200"/>
        <v>12986.097967836136</v>
      </c>
      <c r="AW243" s="1">
        <f t="shared" si="201"/>
        <v>5490.5635649671058</v>
      </c>
      <c r="AX243" s="2">
        <v>0</v>
      </c>
      <c r="AY243" s="2">
        <v>0</v>
      </c>
      <c r="AZ243" s="2">
        <v>0</v>
      </c>
      <c r="BA243" s="2">
        <f t="shared" si="247"/>
        <v>0</v>
      </c>
      <c r="BB243" s="2">
        <f t="shared" si="253"/>
        <v>0</v>
      </c>
      <c r="BC243" s="2">
        <f t="shared" si="248"/>
        <v>0</v>
      </c>
      <c r="BD243" s="2">
        <f t="shared" si="249"/>
        <v>0</v>
      </c>
      <c r="BE243" s="2">
        <f t="shared" si="250"/>
        <v>0</v>
      </c>
      <c r="BF243" s="2">
        <f t="shared" si="251"/>
        <v>0</v>
      </c>
      <c r="BG243" s="2">
        <f t="shared" si="252"/>
        <v>0</v>
      </c>
      <c r="BH243" s="2">
        <f t="shared" si="254"/>
        <v>0</v>
      </c>
      <c r="BI243" s="2">
        <f t="shared" si="255"/>
        <v>0</v>
      </c>
      <c r="BJ243" s="2">
        <f t="shared" si="256"/>
        <v>0</v>
      </c>
      <c r="BK243" s="11">
        <f t="shared" si="257"/>
        <v>2.46813105809158E-2</v>
      </c>
      <c r="BL243" s="17">
        <f t="shared" si="245"/>
        <v>1.4776704028627513E-3</v>
      </c>
      <c r="BM243" s="17">
        <f t="shared" si="246"/>
        <v>1.3917062232730702E-4</v>
      </c>
      <c r="BN243" s="12">
        <f>(BN$3*temperature!$I353+BN$4*temperature!$I353^2+BN$5*temperature!$I353^6)</f>
        <v>-61.132693213836554</v>
      </c>
      <c r="BO243" s="12">
        <f>(BO$3*temperature!$I353+BO$4*temperature!$I353^2+BO$5*temperature!$I353^6)</f>
        <v>-50.20815026300329</v>
      </c>
      <c r="BP243" s="12">
        <f>(BP$3*temperature!$I353+BP$4*temperature!$I353^2+BP$5*temperature!$I353^6)</f>
        <v>-41.639252765562162</v>
      </c>
      <c r="BQ243" s="12">
        <f>(BQ$3*temperature!$M353+BQ$4*temperature!$M353^2)</f>
        <v>-61.132715729818983</v>
      </c>
      <c r="BR243" s="12">
        <f>(BR$3*temperature!$M353+BR$4*temperature!$M353^2)</f>
        <v>-50.208167602397566</v>
      </c>
      <c r="BS243" s="12">
        <f>(BS$3*temperature!$M353+BS$4*temperature!$M353^2)</f>
        <v>-41.639266222993598</v>
      </c>
      <c r="BT243" s="18">
        <f>BQ243-BN243</f>
        <v>-2.251598242963837E-5</v>
      </c>
      <c r="BU243" s="18">
        <f>BR243-BO243</f>
        <v>-1.7339394275950326E-5</v>
      </c>
      <c r="BV243" s="18">
        <f>BS243-BP243</f>
        <v>-1.3457431435881517E-5</v>
      </c>
      <c r="BW243" s="18">
        <f>SUMPRODUCT(BT243:BV243,AR243:AT243)/100</f>
        <v>-4.0530444009585852E-2</v>
      </c>
      <c r="BX243" s="18">
        <f>BW243*BL243</f>
        <v>-5.9890637527850916E-5</v>
      </c>
      <c r="BY243" s="18">
        <f>BW243*BM243</f>
        <v>-5.640647116016136E-6</v>
      </c>
    </row>
    <row r="244" spans="1:77">
      <c r="A244" s="2">
        <f t="shared" si="202"/>
        <v>2198</v>
      </c>
      <c r="B244" s="5">
        <f t="shared" si="203"/>
        <v>1165.3998996102373</v>
      </c>
      <c r="C244" s="5">
        <f t="shared" si="204"/>
        <v>2964.1409688209246</v>
      </c>
      <c r="D244" s="5">
        <f t="shared" si="205"/>
        <v>4369.8692481025182</v>
      </c>
      <c r="E244" s="15">
        <f t="shared" si="206"/>
        <v>2.6648070360562665E-7</v>
      </c>
      <c r="F244" s="15">
        <f t="shared" si="207"/>
        <v>5.2498485509475023E-7</v>
      </c>
      <c r="G244" s="15">
        <f t="shared" si="208"/>
        <v>1.0717379068420515E-6</v>
      </c>
      <c r="H244" s="5">
        <f t="shared" si="209"/>
        <v>112660.83331558897</v>
      </c>
      <c r="I244" s="5">
        <f t="shared" si="210"/>
        <v>64772.966538095257</v>
      </c>
      <c r="J244" s="5">
        <f t="shared" si="211"/>
        <v>27441.66766385992</v>
      </c>
      <c r="K244" s="5">
        <f t="shared" si="212"/>
        <v>96671.394388542394</v>
      </c>
      <c r="L244" s="5">
        <f t="shared" si="213"/>
        <v>21852.188279648737</v>
      </c>
      <c r="M244" s="5">
        <f t="shared" si="214"/>
        <v>6279.745709960458</v>
      </c>
      <c r="N244" s="15">
        <f t="shared" si="215"/>
        <v>-8.2400548687734387E-3</v>
      </c>
      <c r="O244" s="15">
        <f t="shared" si="216"/>
        <v>-2.4265534771762409E-3</v>
      </c>
      <c r="P244" s="15">
        <f t="shared" si="217"/>
        <v>-4.0722855084962539E-4</v>
      </c>
      <c r="Q244" s="5">
        <f t="shared" si="218"/>
        <v>2083.41055250522</v>
      </c>
      <c r="R244" s="5">
        <f t="shared" si="219"/>
        <v>3876.9655550394059</v>
      </c>
      <c r="S244" s="5">
        <f t="shared" si="220"/>
        <v>2862.4741105556031</v>
      </c>
      <c r="T244" s="5">
        <f t="shared" si="221"/>
        <v>18.492767106285346</v>
      </c>
      <c r="U244" s="5">
        <f t="shared" si="222"/>
        <v>59.854685716134775</v>
      </c>
      <c r="V244" s="5">
        <f t="shared" si="223"/>
        <v>104.31123011978676</v>
      </c>
      <c r="W244" s="15">
        <f t="shared" si="224"/>
        <v>-1.0734613539272964E-2</v>
      </c>
      <c r="X244" s="15">
        <f t="shared" si="225"/>
        <v>-1.217998157191269E-2</v>
      </c>
      <c r="Y244" s="15">
        <f t="shared" si="226"/>
        <v>-9.7425357312937999E-3</v>
      </c>
      <c r="Z244" s="5">
        <f t="shared" si="239"/>
        <v>2291.9347168465683</v>
      </c>
      <c r="AA244" s="5">
        <f t="shared" si="240"/>
        <v>11961.836639620897</v>
      </c>
      <c r="AB244" s="5">
        <f t="shared" si="241"/>
        <v>42416.521589696094</v>
      </c>
      <c r="AC244" s="16">
        <f t="shared" si="227"/>
        <v>1.0793116807652752</v>
      </c>
      <c r="AD244" s="16">
        <f t="shared" si="228"/>
        <v>3.0403869239954924</v>
      </c>
      <c r="AE244" s="16">
        <f t="shared" si="229"/>
        <v>14.667806783714326</v>
      </c>
      <c r="AF244" s="15">
        <f t="shared" si="230"/>
        <v>-4.0504037456468023E-3</v>
      </c>
      <c r="AG244" s="15">
        <f t="shared" si="231"/>
        <v>2.9673830763510267E-4</v>
      </c>
      <c r="AH244" s="15">
        <f t="shared" si="232"/>
        <v>9.7937136394747881E-3</v>
      </c>
      <c r="AI244" s="1">
        <f t="shared" si="196"/>
        <v>243577.62570097187</v>
      </c>
      <c r="AJ244" s="1">
        <f t="shared" si="197"/>
        <v>132163.14391298266</v>
      </c>
      <c r="AK244" s="1">
        <f t="shared" si="198"/>
        <v>54932.540075822559</v>
      </c>
      <c r="AL244" s="14">
        <f t="shared" si="233"/>
        <v>85.443897683815365</v>
      </c>
      <c r="AM244" s="14">
        <f t="shared" si="234"/>
        <v>20.534984150248693</v>
      </c>
      <c r="AN244" s="14">
        <f t="shared" si="235"/>
        <v>6.485582174068627</v>
      </c>
      <c r="AO244" s="11">
        <f t="shared" si="236"/>
        <v>3.116942954263284E-3</v>
      </c>
      <c r="AP244" s="11">
        <f t="shared" si="237"/>
        <v>3.9265260394734398E-3</v>
      </c>
      <c r="AQ244" s="11">
        <f t="shared" si="238"/>
        <v>3.5618545444217548E-3</v>
      </c>
      <c r="AR244" s="1">
        <f t="shared" si="242"/>
        <v>112660.83331558897</v>
      </c>
      <c r="AS244" s="1">
        <f t="shared" si="243"/>
        <v>64772.966538095257</v>
      </c>
      <c r="AT244" s="1">
        <f t="shared" si="244"/>
        <v>27441.66766385992</v>
      </c>
      <c r="AU244" s="1">
        <f t="shared" si="199"/>
        <v>22532.166663117794</v>
      </c>
      <c r="AV244" s="1">
        <f t="shared" si="200"/>
        <v>12954.593307619052</v>
      </c>
      <c r="AW244" s="1">
        <f t="shared" si="201"/>
        <v>5488.3335327719842</v>
      </c>
      <c r="AX244" s="2">
        <v>0</v>
      </c>
      <c r="AY244" s="2">
        <v>0</v>
      </c>
      <c r="AZ244" s="2">
        <v>0</v>
      </c>
      <c r="BA244" s="2">
        <f t="shared" si="247"/>
        <v>0</v>
      </c>
      <c r="BB244" s="2">
        <f t="shared" si="253"/>
        <v>0</v>
      </c>
      <c r="BC244" s="2">
        <f t="shared" si="248"/>
        <v>0</v>
      </c>
      <c r="BD244" s="2">
        <f t="shared" si="249"/>
        <v>0</v>
      </c>
      <c r="BE244" s="2">
        <f t="shared" si="250"/>
        <v>0</v>
      </c>
      <c r="BF244" s="2">
        <f t="shared" si="251"/>
        <v>0</v>
      </c>
      <c r="BG244" s="2">
        <f t="shared" si="252"/>
        <v>0</v>
      </c>
      <c r="BH244" s="2">
        <f t="shared" si="254"/>
        <v>0</v>
      </c>
      <c r="BI244" s="2">
        <f t="shared" si="255"/>
        <v>0</v>
      </c>
      <c r="BJ244" s="2">
        <f t="shared" si="256"/>
        <v>0</v>
      </c>
      <c r="BK244" s="11">
        <f t="shared" si="257"/>
        <v>2.4636155205706362E-2</v>
      </c>
      <c r="BL244" s="17">
        <f t="shared" si="245"/>
        <v>1.4420780271917181E-3</v>
      </c>
      <c r="BM244" s="17">
        <f t="shared" si="246"/>
        <v>1.325434498355305E-4</v>
      </c>
      <c r="BN244" s="12">
        <f>(BN$3*temperature!$I354+BN$4*temperature!$I354^2+BN$5*temperature!$I354^6)</f>
        <v>-61.51642178614744</v>
      </c>
      <c r="BO244" s="12">
        <f>(BO$3*temperature!$I354+BO$4*temperature!$I354^2+BO$5*temperature!$I354^6)</f>
        <v>-50.503639098757951</v>
      </c>
      <c r="BP244" s="12">
        <f>(BP$3*temperature!$I354+BP$4*temperature!$I354^2+BP$5*temperature!$I354^6)</f>
        <v>-41.86857208616005</v>
      </c>
      <c r="BQ244" s="12">
        <f>(BQ$3*temperature!$M354+BQ$4*temperature!$M354^2)</f>
        <v>-61.516444274000591</v>
      </c>
      <c r="BR244" s="12">
        <f>(BR$3*temperature!$M354+BR$4*temperature!$M354^2)</f>
        <v>-50.503656414413022</v>
      </c>
      <c r="BS244" s="12">
        <f>(BS$3*temperature!$M354+BS$4*temperature!$M354^2)</f>
        <v>-41.868585523394266</v>
      </c>
      <c r="BT244" s="18">
        <f>BQ244-BN244</f>
        <v>-2.2487853151176296E-5</v>
      </c>
      <c r="BU244" s="18">
        <f>BR244-BO244</f>
        <v>-1.7315655071570291E-5</v>
      </c>
      <c r="BV244" s="18">
        <f>BS244-BP244</f>
        <v>-1.3437234215984972E-5</v>
      </c>
      <c r="BW244" s="18">
        <f>SUMPRODUCT(BT244:BV244,AR244:AT244)/100</f>
        <v>-4.0238267377026432E-2</v>
      </c>
      <c r="BX244" s="18">
        <f>BW244*BL244</f>
        <v>-5.802672123667515E-5</v>
      </c>
      <c r="BY244" s="18">
        <f>BW244*BM244</f>
        <v>-5.333318773555566E-6</v>
      </c>
    </row>
    <row r="245" spans="1:77">
      <c r="A245" s="2">
        <f t="shared" si="202"/>
        <v>2199</v>
      </c>
      <c r="B245" s="5">
        <f t="shared" si="203"/>
        <v>1165.4001946389933</v>
      </c>
      <c r="C245" s="5">
        <f t="shared" si="204"/>
        <v>2964.1424471435857</v>
      </c>
      <c r="D245" s="5">
        <f t="shared" si="205"/>
        <v>4369.873697289313</v>
      </c>
      <c r="E245" s="15">
        <f t="shared" si="206"/>
        <v>2.5315666842534528E-7</v>
      </c>
      <c r="F245" s="15">
        <f t="shared" si="207"/>
        <v>4.9873561234001268E-7</v>
      </c>
      <c r="G245" s="15">
        <f t="shared" si="208"/>
        <v>1.0181510114999488E-6</v>
      </c>
      <c r="H245" s="5">
        <f t="shared" si="209"/>
        <v>111724.56263352862</v>
      </c>
      <c r="I245" s="5">
        <f t="shared" si="210"/>
        <v>64613.272469758587</v>
      </c>
      <c r="J245" s="5">
        <f t="shared" si="211"/>
        <v>27429.756466678493</v>
      </c>
      <c r="K245" s="5">
        <f t="shared" si="212"/>
        <v>95867.980070260412</v>
      </c>
      <c r="L245" s="5">
        <f t="shared" si="213"/>
        <v>21798.302079585806</v>
      </c>
      <c r="M245" s="5">
        <f t="shared" si="214"/>
        <v>6277.0135630449713</v>
      </c>
      <c r="N245" s="15">
        <f t="shared" si="215"/>
        <v>-8.3107761439014105E-3</v>
      </c>
      <c r="O245" s="15">
        <f t="shared" si="216"/>
        <v>-2.4659406816989193E-3</v>
      </c>
      <c r="P245" s="15">
        <f t="shared" si="217"/>
        <v>-4.3507285830912679E-4</v>
      </c>
      <c r="Q245" s="5">
        <f t="shared" si="218"/>
        <v>2043.9175713373127</v>
      </c>
      <c r="R245" s="5">
        <f t="shared" si="219"/>
        <v>3820.3021693550609</v>
      </c>
      <c r="S245" s="5">
        <f t="shared" si="220"/>
        <v>2833.35598744767</v>
      </c>
      <c r="T245" s="5">
        <f t="shared" si="221"/>
        <v>18.294254398127592</v>
      </c>
      <c r="U245" s="5">
        <f t="shared" si="222"/>
        <v>59.125656747119628</v>
      </c>
      <c r="V245" s="5">
        <f t="shared" si="223"/>
        <v>103.29497423316953</v>
      </c>
      <c r="W245" s="15">
        <f t="shared" si="224"/>
        <v>-1.0734613539272964E-2</v>
      </c>
      <c r="X245" s="15">
        <f t="shared" si="225"/>
        <v>-1.217998157191269E-2</v>
      </c>
      <c r="Y245" s="15">
        <f t="shared" si="226"/>
        <v>-9.7425357312937999E-3</v>
      </c>
      <c r="Z245" s="5">
        <f t="shared" si="239"/>
        <v>2239.5414074182841</v>
      </c>
      <c r="AA245" s="5">
        <f t="shared" si="240"/>
        <v>11790.973173817791</v>
      </c>
      <c r="AB245" s="5">
        <f t="shared" si="241"/>
        <v>42397.418164850576</v>
      </c>
      <c r="AC245" s="16">
        <f t="shared" si="227"/>
        <v>1.0749400326907832</v>
      </c>
      <c r="AD245" s="16">
        <f t="shared" si="228"/>
        <v>3.0412891232658747</v>
      </c>
      <c r="AE245" s="16">
        <f t="shared" si="229"/>
        <v>14.811459083073169</v>
      </c>
      <c r="AF245" s="15">
        <f t="shared" si="230"/>
        <v>-4.0504037456468023E-3</v>
      </c>
      <c r="AG245" s="15">
        <f t="shared" si="231"/>
        <v>2.9673830763510267E-4</v>
      </c>
      <c r="AH245" s="15">
        <f t="shared" si="232"/>
        <v>9.7937136394747881E-3</v>
      </c>
      <c r="AI245" s="1">
        <f t="shared" si="196"/>
        <v>241752.02979399249</v>
      </c>
      <c r="AJ245" s="1">
        <f t="shared" si="197"/>
        <v>131901.42282930345</v>
      </c>
      <c r="AK245" s="1">
        <f t="shared" si="198"/>
        <v>54927.619601012288</v>
      </c>
      <c r="AL245" s="14">
        <f t="shared" si="233"/>
        <v>85.707558201137033</v>
      </c>
      <c r="AM245" s="14">
        <f t="shared" si="234"/>
        <v>20.614808988734957</v>
      </c>
      <c r="AN245" s="14">
        <f t="shared" si="235"/>
        <v>6.5084518674051557</v>
      </c>
      <c r="AO245" s="11">
        <f t="shared" si="236"/>
        <v>3.085773524720651E-3</v>
      </c>
      <c r="AP245" s="11">
        <f t="shared" si="237"/>
        <v>3.8872607790787052E-3</v>
      </c>
      <c r="AQ245" s="11">
        <f t="shared" si="238"/>
        <v>3.5262359989775374E-3</v>
      </c>
      <c r="AR245" s="1">
        <f t="shared" si="242"/>
        <v>111724.56263352862</v>
      </c>
      <c r="AS245" s="1">
        <f t="shared" si="243"/>
        <v>64613.272469758587</v>
      </c>
      <c r="AT245" s="1">
        <f t="shared" si="244"/>
        <v>27429.756466678493</v>
      </c>
      <c r="AU245" s="1">
        <f t="shared" si="199"/>
        <v>22344.912526705724</v>
      </c>
      <c r="AV245" s="1">
        <f t="shared" si="200"/>
        <v>12922.654493951719</v>
      </c>
      <c r="AW245" s="1">
        <f t="shared" si="201"/>
        <v>5485.9512933356991</v>
      </c>
      <c r="AX245" s="2">
        <v>0</v>
      </c>
      <c r="AY245" s="2">
        <v>0</v>
      </c>
      <c r="AZ245" s="2">
        <v>0</v>
      </c>
      <c r="BA245" s="2">
        <f t="shared" si="247"/>
        <v>0</v>
      </c>
      <c r="BB245" s="2">
        <f t="shared" si="253"/>
        <v>0</v>
      </c>
      <c r="BC245" s="2">
        <f t="shared" si="248"/>
        <v>0</v>
      </c>
      <c r="BD245" s="2">
        <f t="shared" si="249"/>
        <v>0</v>
      </c>
      <c r="BE245" s="2">
        <f t="shared" si="250"/>
        <v>0</v>
      </c>
      <c r="BF245" s="2">
        <f t="shared" si="251"/>
        <v>0</v>
      </c>
      <c r="BG245" s="2">
        <f t="shared" si="252"/>
        <v>0</v>
      </c>
      <c r="BH245" s="2">
        <f t="shared" si="254"/>
        <v>0</v>
      </c>
      <c r="BI245" s="2">
        <f t="shared" si="255"/>
        <v>0</v>
      </c>
      <c r="BJ245" s="2">
        <f t="shared" si="256"/>
        <v>0</v>
      </c>
      <c r="BK245" s="11">
        <f t="shared" si="257"/>
        <v>2.4591713971285095E-2</v>
      </c>
      <c r="BL245" s="17">
        <f t="shared" si="245"/>
        <v>1.4074049796751569E-3</v>
      </c>
      <c r="BM245" s="17">
        <f t="shared" si="246"/>
        <v>1.2623185698621952E-4</v>
      </c>
      <c r="BN245" s="12">
        <f>(BN$3*temperature!$I355+BN$4*temperature!$I355^2+BN$5*temperature!$I355^6)</f>
        <v>-61.897309673907465</v>
      </c>
      <c r="BO245" s="12">
        <f>(BO$3*temperature!$I355+BO$4*temperature!$I355^2+BO$5*temperature!$I355^6)</f>
        <v>-50.796905579268952</v>
      </c>
      <c r="BP245" s="12">
        <f>(BP$3*temperature!$I355+BP$4*temperature!$I355^2+BP$5*temperature!$I355^6)</f>
        <v>-42.096136922714088</v>
      </c>
      <c r="BQ245" s="12">
        <f>(BQ$3*temperature!$M355+BQ$4*temperature!$M355^2)</f>
        <v>-61.897332133671881</v>
      </c>
      <c r="BR245" s="12">
        <f>(BR$3*temperature!$M355+BR$4*temperature!$M355^2)</f>
        <v>-50.796922871254623</v>
      </c>
      <c r="BS245" s="12">
        <f>(BS$3*temperature!$M355+BS$4*temperature!$M355^2)</f>
        <v>-42.096150339838161</v>
      </c>
      <c r="BT245" s="18">
        <f>BQ245-BN245</f>
        <v>-2.2459764416282724E-5</v>
      </c>
      <c r="BU245" s="18">
        <f>BR245-BO245</f>
        <v>-1.7291985670908616E-5</v>
      </c>
      <c r="BV245" s="18">
        <f>BS245-BP245</f>
        <v>-1.3417124073100695E-5</v>
      </c>
      <c r="BW245" s="18">
        <f>SUMPRODUCT(BT245:BV245,AR245:AT245)/100</f>
        <v>-3.9946275837672178E-2</v>
      </c>
      <c r="BX245" s="18">
        <f>BW245*BL245</f>
        <v>-5.6220587533417223E-5</v>
      </c>
      <c r="BY245" s="18">
        <f>BW245*BM245</f>
        <v>-5.0424925786731104E-6</v>
      </c>
    </row>
    <row r="246" spans="1:77">
      <c r="A246" s="2">
        <f t="shared" si="202"/>
        <v>2200</v>
      </c>
      <c r="B246" s="5">
        <f t="shared" si="203"/>
        <v>1165.4004749163826</v>
      </c>
      <c r="C246" s="5">
        <f t="shared" si="204"/>
        <v>2964.1438515508144</v>
      </c>
      <c r="D246" s="5">
        <f t="shared" si="205"/>
        <v>4369.8779240210715</v>
      </c>
      <c r="E246" s="15">
        <f t="shared" si="206"/>
        <v>2.4049883500407801E-7</v>
      </c>
      <c r="F246" s="15">
        <f t="shared" si="207"/>
        <v>4.7379883172301204E-7</v>
      </c>
      <c r="G246" s="15">
        <f t="shared" si="208"/>
        <v>9.6724346092495143E-7</v>
      </c>
      <c r="H246" s="5">
        <f t="shared" si="209"/>
        <v>110788.21033550939</v>
      </c>
      <c r="I246" s="5">
        <f t="shared" si="210"/>
        <v>64451.473659132345</v>
      </c>
      <c r="J246" s="5">
        <f t="shared" si="211"/>
        <v>27417.101226517127</v>
      </c>
      <c r="K246" s="5">
        <f t="shared" si="212"/>
        <v>95064.497329519654</v>
      </c>
      <c r="L246" s="5">
        <f t="shared" si="213"/>
        <v>21743.706407977432</v>
      </c>
      <c r="M246" s="5">
        <f t="shared" si="214"/>
        <v>6274.1114747865713</v>
      </c>
      <c r="N246" s="15">
        <f t="shared" si="215"/>
        <v>-8.3811376869721288E-3</v>
      </c>
      <c r="O246" s="15">
        <f t="shared" si="216"/>
        <v>-2.5045836785381193E-3</v>
      </c>
      <c r="P246" s="15">
        <f t="shared" si="217"/>
        <v>-4.6233582726118438E-4</v>
      </c>
      <c r="Q246" s="5">
        <f t="shared" si="218"/>
        <v>2005.0309214604358</v>
      </c>
      <c r="R246" s="5">
        <f t="shared" si="219"/>
        <v>3764.3210177119463</v>
      </c>
      <c r="S246" s="5">
        <f t="shared" si="220"/>
        <v>2804.457428458029</v>
      </c>
      <c r="T246" s="5">
        <f t="shared" si="221"/>
        <v>18.097872647174547</v>
      </c>
      <c r="U246" s="5">
        <f t="shared" si="222"/>
        <v>58.405507337512475</v>
      </c>
      <c r="V246" s="5">
        <f t="shared" si="223"/>
        <v>102.28861925583981</v>
      </c>
      <c r="W246" s="15">
        <f t="shared" si="224"/>
        <v>-1.0734613539272964E-2</v>
      </c>
      <c r="X246" s="15">
        <f t="shared" si="225"/>
        <v>-1.217998157191269E-2</v>
      </c>
      <c r="Y246" s="15">
        <f t="shared" si="226"/>
        <v>-9.7425357312937999E-3</v>
      </c>
      <c r="Z246" s="5">
        <f t="shared" si="239"/>
        <v>2188.1897241607003</v>
      </c>
      <c r="AA246" s="5">
        <f t="shared" si="240"/>
        <v>11622.091131838564</v>
      </c>
      <c r="AB246" s="5">
        <f t="shared" si="241"/>
        <v>42377.140597102501</v>
      </c>
      <c r="AC246" s="16">
        <f t="shared" si="227"/>
        <v>1.0705860915560268</v>
      </c>
      <c r="AD246" s="16">
        <f t="shared" si="228"/>
        <v>3.0421915902533416</v>
      </c>
      <c r="AE246" s="16">
        <f t="shared" si="229"/>
        <v>14.956518271915586</v>
      </c>
      <c r="AF246" s="15">
        <f t="shared" si="230"/>
        <v>-4.0504037456468023E-3</v>
      </c>
      <c r="AG246" s="15">
        <f t="shared" si="231"/>
        <v>2.9673830763510267E-4</v>
      </c>
      <c r="AH246" s="15">
        <f t="shared" si="232"/>
        <v>9.7937136394747881E-3</v>
      </c>
      <c r="AI246" s="1">
        <f t="shared" si="196"/>
        <v>239921.73934129899</v>
      </c>
      <c r="AJ246" s="1">
        <f t="shared" si="197"/>
        <v>131633.93504032481</v>
      </c>
      <c r="AK246" s="1">
        <f t="shared" si="198"/>
        <v>54920.808934246757</v>
      </c>
      <c r="AL246" s="14">
        <f t="shared" si="233"/>
        <v>85.969387573962905</v>
      </c>
      <c r="AM246" s="14">
        <f t="shared" si="234"/>
        <v>20.694142775800564</v>
      </c>
      <c r="AN246" s="14">
        <f t="shared" si="235"/>
        <v>6.5311727013048886</v>
      </c>
      <c r="AO246" s="11">
        <f t="shared" si="236"/>
        <v>3.0549157894734446E-3</v>
      </c>
      <c r="AP246" s="11">
        <f t="shared" si="237"/>
        <v>3.8483881712879182E-3</v>
      </c>
      <c r="AQ246" s="11">
        <f t="shared" si="238"/>
        <v>3.4909736389877621E-3</v>
      </c>
      <c r="AR246" s="1">
        <f t="shared" si="242"/>
        <v>110788.21033550939</v>
      </c>
      <c r="AS246" s="1">
        <f t="shared" si="243"/>
        <v>64451.473659132345</v>
      </c>
      <c r="AT246" s="1">
        <f t="shared" si="244"/>
        <v>27417.101226517127</v>
      </c>
      <c r="AU246" s="1">
        <f t="shared" si="199"/>
        <v>22157.642067101879</v>
      </c>
      <c r="AV246" s="1">
        <f t="shared" si="200"/>
        <v>12890.294731826471</v>
      </c>
      <c r="AW246" s="1">
        <f t="shared" si="201"/>
        <v>5483.4202453034259</v>
      </c>
      <c r="AX246" s="2">
        <v>0</v>
      </c>
      <c r="AY246" s="2">
        <v>0</v>
      </c>
      <c r="AZ246" s="2">
        <v>0</v>
      </c>
      <c r="BA246" s="2">
        <f t="shared" si="247"/>
        <v>0</v>
      </c>
      <c r="BB246" s="2">
        <f t="shared" si="253"/>
        <v>0</v>
      </c>
      <c r="BC246" s="2">
        <f t="shared" si="248"/>
        <v>0</v>
      </c>
      <c r="BD246" s="2">
        <f t="shared" si="249"/>
        <v>0</v>
      </c>
      <c r="BE246" s="2">
        <f t="shared" si="250"/>
        <v>0</v>
      </c>
      <c r="BF246" s="2">
        <f t="shared" si="251"/>
        <v>0</v>
      </c>
      <c r="BG246" s="2">
        <f t="shared" si="252"/>
        <v>0</v>
      </c>
      <c r="BH246" s="2">
        <f t="shared" si="254"/>
        <v>0</v>
      </c>
      <c r="BI246" s="2">
        <f t="shared" si="255"/>
        <v>0</v>
      </c>
      <c r="BJ246" s="2">
        <f t="shared" si="256"/>
        <v>0</v>
      </c>
      <c r="BK246" s="11">
        <f t="shared" si="257"/>
        <v>2.4547968645712487E-2</v>
      </c>
      <c r="BL246" s="17">
        <f t="shared" si="245"/>
        <v>1.3736251820933626E-3</v>
      </c>
      <c r="BM246" s="17">
        <f t="shared" si="246"/>
        <v>1.2022081617735191E-4</v>
      </c>
      <c r="BN246" s="12">
        <f>(BN$3*temperature!$I356+BN$4*temperature!$I356^2+BN$5*temperature!$I356^6)</f>
        <v>-62.275369558047004</v>
      </c>
      <c r="BO246" s="12">
        <f>(BO$3*temperature!$I356+BO$4*temperature!$I356^2+BO$5*temperature!$I356^6)</f>
        <v>-51.08796054324884</v>
      </c>
      <c r="BP246" s="12">
        <f>(BP$3*temperature!$I356+BP$4*temperature!$I356^2+BP$5*temperature!$I356^6)</f>
        <v>-42.321956603361429</v>
      </c>
      <c r="BQ246" s="12">
        <f>(BQ$3*temperature!$M356+BQ$4*temperature!$M356^2)</f>
        <v>-62.275391989768629</v>
      </c>
      <c r="BR246" s="12">
        <f>(BR$3*temperature!$M356+BR$4*temperature!$M356^2)</f>
        <v>-51.087977811638183</v>
      </c>
      <c r="BS246" s="12">
        <f>(BS$3*temperature!$M356+BS$4*temperature!$M356^2)</f>
        <v>-42.321970000464248</v>
      </c>
      <c r="BT246" s="18">
        <f>BQ246-BN246</f>
        <v>-2.2431721625082446E-5</v>
      </c>
      <c r="BU246" s="18">
        <f>BR246-BO246</f>
        <v>-1.7268389342461887E-5</v>
      </c>
      <c r="BV246" s="18">
        <f>BS246-BP246</f>
        <v>-1.3397102819112661E-5</v>
      </c>
      <c r="BW246" s="18">
        <f>SUMPRODUCT(BT246:BV246,AR246:AT246)/100</f>
        <v>-3.9654531585622224E-2</v>
      </c>
      <c r="BX246" s="18">
        <f>BW246*BL246</f>
        <v>-5.4470463170127325E-5</v>
      </c>
      <c r="BY246" s="18">
        <f>BW246*BM246</f>
        <v>-4.767300152354085E-6</v>
      </c>
    </row>
    <row r="247" spans="1:77">
      <c r="A247" s="2">
        <f t="shared" si="202"/>
        <v>2201</v>
      </c>
      <c r="B247" s="5">
        <f t="shared" si="203"/>
        <v>1165.4007411799664</v>
      </c>
      <c r="C247" s="5">
        <f t="shared" si="204"/>
        <v>2964.1451857383136</v>
      </c>
      <c r="D247" s="5">
        <f t="shared" si="205"/>
        <v>4369.8819394201264</v>
      </c>
      <c r="E247" s="15">
        <f t="shared" si="206"/>
        <v>2.2847389325387411E-7</v>
      </c>
      <c r="F247" s="15">
        <f t="shared" si="207"/>
        <v>4.5010889013686141E-7</v>
      </c>
      <c r="G247" s="15">
        <f t="shared" si="208"/>
        <v>9.1888128787870382E-7</v>
      </c>
      <c r="H247" s="5">
        <f t="shared" si="209"/>
        <v>109851.94599188204</v>
      </c>
      <c r="I247" s="5">
        <f t="shared" si="210"/>
        <v>64287.634751772857</v>
      </c>
      <c r="J247" s="5">
        <f t="shared" si="211"/>
        <v>27403.718585280953</v>
      </c>
      <c r="K247" s="5">
        <f t="shared" si="212"/>
        <v>94261.091580100692</v>
      </c>
      <c r="L247" s="5">
        <f t="shared" si="213"/>
        <v>21688.423043880019</v>
      </c>
      <c r="M247" s="5">
        <f t="shared" si="214"/>
        <v>6271.0432375931341</v>
      </c>
      <c r="N247" s="15">
        <f t="shared" si="215"/>
        <v>-8.4511649668134181E-3</v>
      </c>
      <c r="O247" s="15">
        <f t="shared" si="216"/>
        <v>-2.5424995656274652E-3</v>
      </c>
      <c r="P247" s="15">
        <f t="shared" si="217"/>
        <v>-4.8903134822630978E-4</v>
      </c>
      <c r="Q247" s="5">
        <f t="shared" si="218"/>
        <v>1966.7451880381641</v>
      </c>
      <c r="R247" s="5">
        <f t="shared" si="219"/>
        <v>3709.0191139742387</v>
      </c>
      <c r="S247" s="5">
        <f t="shared" si="220"/>
        <v>2775.7793463385296</v>
      </c>
      <c r="T247" s="5">
        <f t="shared" si="221"/>
        <v>17.903598978424149</v>
      </c>
      <c r="U247" s="5">
        <f t="shared" si="222"/>
        <v>57.69412933444336</v>
      </c>
      <c r="V247" s="5">
        <f t="shared" si="223"/>
        <v>101.29206872783507</v>
      </c>
      <c r="W247" s="15">
        <f t="shared" si="224"/>
        <v>-1.0734613539272964E-2</v>
      </c>
      <c r="X247" s="15">
        <f t="shared" si="225"/>
        <v>-1.217998157191269E-2</v>
      </c>
      <c r="Y247" s="15">
        <f t="shared" si="226"/>
        <v>-9.7425357312937999E-3</v>
      </c>
      <c r="Z247" s="5">
        <f t="shared" si="239"/>
        <v>2137.8637902102669</v>
      </c>
      <c r="AA247" s="5">
        <f t="shared" si="240"/>
        <v>11455.18392661799</v>
      </c>
      <c r="AB247" s="5">
        <f t="shared" si="241"/>
        <v>42355.715294621419</v>
      </c>
      <c r="AC247" s="16">
        <f t="shared" si="227"/>
        <v>1.0662497856407509</v>
      </c>
      <c r="AD247" s="16">
        <f t="shared" si="228"/>
        <v>3.0430943250373352</v>
      </c>
      <c r="AE247" s="16">
        <f t="shared" si="229"/>
        <v>15.102998128914299</v>
      </c>
      <c r="AF247" s="15">
        <f t="shared" si="230"/>
        <v>-4.0504037456468023E-3</v>
      </c>
      <c r="AG247" s="15">
        <f t="shared" si="231"/>
        <v>2.9673830763510267E-4</v>
      </c>
      <c r="AH247" s="15">
        <f t="shared" si="232"/>
        <v>9.7937136394747881E-3</v>
      </c>
      <c r="AI247" s="1">
        <f t="shared" si="196"/>
        <v>238087.20747427098</v>
      </c>
      <c r="AJ247" s="1">
        <f t="shared" si="197"/>
        <v>131360.83626811882</v>
      </c>
      <c r="AK247" s="1">
        <f t="shared" si="198"/>
        <v>54912.148286125506</v>
      </c>
      <c r="AL247" s="14">
        <f t="shared" si="233"/>
        <v>86.229390521078869</v>
      </c>
      <c r="AM247" s="14">
        <f t="shared" si="234"/>
        <v>20.772985479131165</v>
      </c>
      <c r="AN247" s="14">
        <f t="shared" si="235"/>
        <v>6.5537448515195003</v>
      </c>
      <c r="AO247" s="11">
        <f t="shared" si="236"/>
        <v>3.02436663157871E-3</v>
      </c>
      <c r="AP247" s="11">
        <f t="shared" si="237"/>
        <v>3.8099042895750391E-3</v>
      </c>
      <c r="AQ247" s="11">
        <f t="shared" si="238"/>
        <v>3.4560639025978846E-3</v>
      </c>
      <c r="AR247" s="1">
        <f t="shared" si="242"/>
        <v>109851.94599188204</v>
      </c>
      <c r="AS247" s="1">
        <f t="shared" si="243"/>
        <v>64287.634751772857</v>
      </c>
      <c r="AT247" s="1">
        <f t="shared" si="244"/>
        <v>27403.718585280953</v>
      </c>
      <c r="AU247" s="1">
        <f t="shared" si="199"/>
        <v>21970.389198376408</v>
      </c>
      <c r="AV247" s="1">
        <f t="shared" si="200"/>
        <v>12857.526950354571</v>
      </c>
      <c r="AW247" s="1">
        <f t="shared" si="201"/>
        <v>5480.7437170561907</v>
      </c>
      <c r="AX247" s="2">
        <v>0</v>
      </c>
      <c r="AY247" s="2">
        <v>0</v>
      </c>
      <c r="AZ247" s="2">
        <v>0</v>
      </c>
      <c r="BA247" s="2">
        <f t="shared" si="247"/>
        <v>0</v>
      </c>
      <c r="BB247" s="2">
        <f t="shared" si="253"/>
        <v>0</v>
      </c>
      <c r="BC247" s="2">
        <f t="shared" si="248"/>
        <v>0</v>
      </c>
      <c r="BD247" s="2">
        <f t="shared" si="249"/>
        <v>0</v>
      </c>
      <c r="BE247" s="2">
        <f t="shared" si="250"/>
        <v>0</v>
      </c>
      <c r="BF247" s="2">
        <f t="shared" si="251"/>
        <v>0</v>
      </c>
      <c r="BG247" s="2">
        <f t="shared" si="252"/>
        <v>0</v>
      </c>
      <c r="BH247" s="2">
        <f t="shared" si="254"/>
        <v>0</v>
      </c>
      <c r="BI247" s="2">
        <f t="shared" si="255"/>
        <v>0</v>
      </c>
      <c r="BJ247" s="2">
        <f t="shared" si="256"/>
        <v>0</v>
      </c>
      <c r="BK247" s="11">
        <f t="shared" si="257"/>
        <v>2.4504901194099288E-2</v>
      </c>
      <c r="BL247" s="17">
        <f t="shared" si="245"/>
        <v>1.3407133917888432E-3</v>
      </c>
      <c r="BM247" s="17">
        <f t="shared" si="246"/>
        <v>1.1449601540700182E-4</v>
      </c>
      <c r="BN247" s="12">
        <f>(BN$3*temperature!$I357+BN$4*temperature!$I357^2+BN$5*temperature!$I357^6)</f>
        <v>-62.650614764313261</v>
      </c>
      <c r="BO247" s="12">
        <f>(BO$3*temperature!$I357+BO$4*temperature!$I357^2+BO$5*temperature!$I357^6)</f>
        <v>-51.376815297918</v>
      </c>
      <c r="BP247" s="12">
        <f>(BP$3*temperature!$I357+BP$4*temperature!$I357^2+BP$5*temperature!$I357^6)</f>
        <v>-42.546040795906677</v>
      </c>
      <c r="BQ247" s="12">
        <f>(BQ$3*temperature!$M357+BQ$4*temperature!$M357^2)</f>
        <v>-62.650637168043275</v>
      </c>
      <c r="BR247" s="12">
        <f>(BR$3*temperature!$M357+BR$4*temperature!$M357^2)</f>
        <v>-51.37683254278727</v>
      </c>
      <c r="BS247" s="12">
        <f>(BS$3*temperature!$M357+BS$4*temperature!$M357^2)</f>
        <v>-42.546054173078907</v>
      </c>
      <c r="BT247" s="18">
        <f>BQ247-BN247</f>
        <v>-2.2403730014275425E-5</v>
      </c>
      <c r="BU247" s="18">
        <f>BR247-BO247</f>
        <v>-1.724486926946156E-5</v>
      </c>
      <c r="BV247" s="18">
        <f>BS247-BP247</f>
        <v>-1.337717223037771E-5</v>
      </c>
      <c r="BW247" s="18">
        <f>SUMPRODUCT(BT247:BV247,AR247:AT247)/100</f>
        <v>-3.9363094597502132E-2</v>
      </c>
      <c r="BX247" s="18">
        <f>BW247*BL247</f>
        <v>-5.2774628069122176E-5</v>
      </c>
      <c r="BY247" s="18">
        <f>BW247*BM247</f>
        <v>-4.5069174855028739E-6</v>
      </c>
    </row>
    <row r="248" spans="1:77">
      <c r="A248" s="2">
        <f t="shared" si="202"/>
        <v>2202</v>
      </c>
      <c r="B248" s="5">
        <f t="shared" si="203"/>
        <v>1165.4009941304287</v>
      </c>
      <c r="C248" s="5">
        <f t="shared" si="204"/>
        <v>2964.146453217008</v>
      </c>
      <c r="D248" s="5">
        <f t="shared" si="205"/>
        <v>4369.8857540527333</v>
      </c>
      <c r="E248" s="15">
        <f t="shared" si="206"/>
        <v>2.170501985911804E-7</v>
      </c>
      <c r="F248" s="15">
        <f t="shared" si="207"/>
        <v>4.2760344563001834E-7</v>
      </c>
      <c r="G248" s="15">
        <f t="shared" si="208"/>
        <v>8.7293722348476857E-7</v>
      </c>
      <c r="H248" s="5">
        <f t="shared" si="209"/>
        <v>108915.93400157524</v>
      </c>
      <c r="I248" s="5">
        <f t="shared" si="210"/>
        <v>64121.819024758115</v>
      </c>
      <c r="J248" s="5">
        <f t="shared" si="211"/>
        <v>27389.624837090796</v>
      </c>
      <c r="K248" s="5">
        <f t="shared" si="212"/>
        <v>93457.903803182824</v>
      </c>
      <c r="L248" s="5">
        <f t="shared" si="213"/>
        <v>21632.473306157419</v>
      </c>
      <c r="M248" s="5">
        <f t="shared" si="214"/>
        <v>6267.8125650513912</v>
      </c>
      <c r="N248" s="15">
        <f t="shared" si="215"/>
        <v>-8.5208834679719736E-3</v>
      </c>
      <c r="O248" s="15">
        <f t="shared" si="216"/>
        <v>-2.5797052007608956E-3</v>
      </c>
      <c r="P248" s="15">
        <f t="shared" si="217"/>
        <v>-5.151730612182881E-4</v>
      </c>
      <c r="Q248" s="5">
        <f t="shared" si="218"/>
        <v>1929.0548456754677</v>
      </c>
      <c r="R248" s="5">
        <f t="shared" si="219"/>
        <v>3654.393256454714</v>
      </c>
      <c r="S248" s="5">
        <f t="shared" si="220"/>
        <v>2747.322540261327</v>
      </c>
      <c r="T248" s="5">
        <f t="shared" si="221"/>
        <v>17.711410762428645</v>
      </c>
      <c r="U248" s="5">
        <f t="shared" si="222"/>
        <v>56.99141590234229</v>
      </c>
      <c r="V248" s="5">
        <f t="shared" si="223"/>
        <v>100.30522712895747</v>
      </c>
      <c r="W248" s="15">
        <f t="shared" si="224"/>
        <v>-1.0734613539272964E-2</v>
      </c>
      <c r="X248" s="15">
        <f t="shared" si="225"/>
        <v>-1.217998157191269E-2</v>
      </c>
      <c r="Y248" s="15">
        <f t="shared" si="226"/>
        <v>-9.7425357312937999E-3</v>
      </c>
      <c r="Z248" s="5">
        <f t="shared" si="239"/>
        <v>2088.5477698618588</v>
      </c>
      <c r="AA248" s="5">
        <f t="shared" si="240"/>
        <v>11290.244271315867</v>
      </c>
      <c r="AB248" s="5">
        <f t="shared" si="241"/>
        <v>42333.16811819865</v>
      </c>
      <c r="AC248" s="16">
        <f t="shared" si="227"/>
        <v>1.0619310435151965</v>
      </c>
      <c r="AD248" s="16">
        <f t="shared" si="228"/>
        <v>3.0439973276973209</v>
      </c>
      <c r="AE248" s="16">
        <f t="shared" si="229"/>
        <v>15.250912567686409</v>
      </c>
      <c r="AF248" s="15">
        <f t="shared" si="230"/>
        <v>-4.0504037456468023E-3</v>
      </c>
      <c r="AG248" s="15">
        <f t="shared" si="231"/>
        <v>2.9673830763510267E-4</v>
      </c>
      <c r="AH248" s="15">
        <f t="shared" si="232"/>
        <v>9.7937136394747881E-3</v>
      </c>
      <c r="AI248" s="1">
        <f t="shared" si="196"/>
        <v>236248.87592522032</v>
      </c>
      <c r="AJ248" s="1">
        <f t="shared" si="197"/>
        <v>131082.27959166153</v>
      </c>
      <c r="AK248" s="1">
        <f t="shared" si="198"/>
        <v>54901.677174569144</v>
      </c>
      <c r="AL248" s="14">
        <f t="shared" si="233"/>
        <v>86.487571919518672</v>
      </c>
      <c r="AM248" s="14">
        <f t="shared" si="234"/>
        <v>20.851337134750544</v>
      </c>
      <c r="AN248" s="14">
        <f t="shared" si="235"/>
        <v>6.5761685109175909</v>
      </c>
      <c r="AO248" s="11">
        <f t="shared" si="236"/>
        <v>2.9941229652629231E-3</v>
      </c>
      <c r="AP248" s="11">
        <f t="shared" si="237"/>
        <v>3.7718052466792886E-3</v>
      </c>
      <c r="AQ248" s="11">
        <f t="shared" si="238"/>
        <v>3.4215032635719058E-3</v>
      </c>
      <c r="AR248" s="1">
        <f t="shared" si="242"/>
        <v>108915.93400157524</v>
      </c>
      <c r="AS248" s="1">
        <f t="shared" si="243"/>
        <v>64121.819024758115</v>
      </c>
      <c r="AT248" s="1">
        <f t="shared" si="244"/>
        <v>27389.624837090796</v>
      </c>
      <c r="AU248" s="1">
        <f t="shared" si="199"/>
        <v>21783.186800315048</v>
      </c>
      <c r="AV248" s="1">
        <f t="shared" si="200"/>
        <v>12824.363804951623</v>
      </c>
      <c r="AW248" s="1">
        <f t="shared" si="201"/>
        <v>5477.9249674181592</v>
      </c>
      <c r="AX248" s="2">
        <v>0</v>
      </c>
      <c r="AY248" s="2">
        <v>0</v>
      </c>
      <c r="AZ248" s="2">
        <v>0</v>
      </c>
      <c r="BA248" s="2">
        <f t="shared" si="247"/>
        <v>0</v>
      </c>
      <c r="BB248" s="2">
        <f t="shared" si="253"/>
        <v>0</v>
      </c>
      <c r="BC248" s="2">
        <f t="shared" si="248"/>
        <v>0</v>
      </c>
      <c r="BD248" s="2">
        <f t="shared" si="249"/>
        <v>0</v>
      </c>
      <c r="BE248" s="2">
        <f t="shared" si="250"/>
        <v>0</v>
      </c>
      <c r="BF248" s="2">
        <f t="shared" si="251"/>
        <v>0</v>
      </c>
      <c r="BG248" s="2">
        <f t="shared" si="252"/>
        <v>0</v>
      </c>
      <c r="BH248" s="2">
        <f t="shared" si="254"/>
        <v>0</v>
      </c>
      <c r="BI248" s="2">
        <f t="shared" si="255"/>
        <v>0</v>
      </c>
      <c r="BJ248" s="2">
        <f t="shared" si="256"/>
        <v>0</v>
      </c>
      <c r="BK248" s="11">
        <f t="shared" si="257"/>
        <v>2.4462493783085376E-2</v>
      </c>
      <c r="BL248" s="17">
        <f t="shared" si="245"/>
        <v>1.3086451711711588E-3</v>
      </c>
      <c r="BM248" s="17">
        <f t="shared" si="246"/>
        <v>1.0904382419714458E-4</v>
      </c>
      <c r="BN248" s="12">
        <f>(BN$3*temperature!$I358+BN$4*temperature!$I358^2+BN$5*temperature!$I358^6)</f>
        <v>-63.023059232310345</v>
      </c>
      <c r="BO248" s="12">
        <f>(BO$3*temperature!$I358+BO$4*temperature!$I358^2+BO$5*temperature!$I358^6)</f>
        <v>-51.663481595719347</v>
      </c>
      <c r="BP248" s="12">
        <f>(BP$3*temperature!$I358+BP$4*temperature!$I358^2+BP$5*temperature!$I358^6)</f>
        <v>-42.768399490224887</v>
      </c>
      <c r="BQ248" s="12">
        <f>(BQ$3*temperature!$M358+BQ$4*temperature!$M358^2)</f>
        <v>-63.023081608104782</v>
      </c>
      <c r="BR248" s="12">
        <f>(BR$3*temperature!$M358+BR$4*temperature!$M358^2)</f>
        <v>-51.663498817147762</v>
      </c>
      <c r="BS248" s="12">
        <f>(BS$3*temperature!$M358+BS$4*temperature!$M358^2)</f>
        <v>-42.768412847558743</v>
      </c>
      <c r="BT248" s="18">
        <f>BQ248-BN248</f>
        <v>-2.2375794436868546E-5</v>
      </c>
      <c r="BU248" s="18">
        <f>BR248-BO248</f>
        <v>-1.7221428414870843E-5</v>
      </c>
      <c r="BV248" s="18">
        <f>BS248-BP248</f>
        <v>-1.3357333855879006E-5</v>
      </c>
      <c r="BW248" s="18">
        <f>SUMPRODUCT(BT248:BV248,AR248:AT248)/100</f>
        <v>-3.9072022294212611E-2</v>
      </c>
      <c r="BX248" s="18">
        <f>BW248*BL248</f>
        <v>-5.1131413303213196E-5</v>
      </c>
      <c r="BY248" s="18">
        <f>BW248*BM248</f>
        <v>-4.2605627300770339E-6</v>
      </c>
    </row>
    <row r="249" spans="1:77">
      <c r="A249" s="2">
        <f t="shared" si="202"/>
        <v>2203</v>
      </c>
      <c r="B249" s="5">
        <f t="shared" si="203"/>
        <v>1165.4012344334201</v>
      </c>
      <c r="C249" s="5">
        <f t="shared" si="204"/>
        <v>2964.1476573222826</v>
      </c>
      <c r="D249" s="5">
        <f t="shared" si="205"/>
        <v>4369.8893779568734</v>
      </c>
      <c r="E249" s="15">
        <f t="shared" si="206"/>
        <v>2.0619768866162136E-7</v>
      </c>
      <c r="F249" s="15">
        <f t="shared" si="207"/>
        <v>4.0622327334851738E-7</v>
      </c>
      <c r="G249" s="15">
        <f t="shared" si="208"/>
        <v>8.2929036231053014E-7</v>
      </c>
      <c r="H249" s="5">
        <f t="shared" si="209"/>
        <v>107980.33368315808</v>
      </c>
      <c r="I249" s="5">
        <f t="shared" si="210"/>
        <v>63954.088398617496</v>
      </c>
      <c r="J249" s="5">
        <f t="shared" si="211"/>
        <v>27374.835932041406</v>
      </c>
      <c r="K249" s="5">
        <f t="shared" si="212"/>
        <v>92655.070625229419</v>
      </c>
      <c r="L249" s="5">
        <f t="shared" si="213"/>
        <v>21575.8780574351</v>
      </c>
      <c r="M249" s="5">
        <f t="shared" si="214"/>
        <v>6264.4230927512435</v>
      </c>
      <c r="N249" s="15">
        <f t="shared" si="215"/>
        <v>-8.5903186919763508E-3</v>
      </c>
      <c r="O249" s="15">
        <f t="shared" si="216"/>
        <v>-2.6162171990851135E-3</v>
      </c>
      <c r="P249" s="15">
        <f t="shared" si="217"/>
        <v>-5.4077435548205433E-4</v>
      </c>
      <c r="Q249" s="5">
        <f t="shared" si="218"/>
        <v>1891.9542670127985</v>
      </c>
      <c r="R249" s="5">
        <f t="shared" si="219"/>
        <v>3600.44003901202</v>
      </c>
      <c r="S249" s="5">
        <f t="shared" si="220"/>
        <v>2719.0876998886242</v>
      </c>
      <c r="T249" s="5">
        <f t="shared" si="221"/>
        <v>17.521285612658655</v>
      </c>
      <c r="U249" s="5">
        <f t="shared" si="222"/>
        <v>56.29726150689455</v>
      </c>
      <c r="V249" s="5">
        <f t="shared" si="223"/>
        <v>99.327999869618054</v>
      </c>
      <c r="W249" s="15">
        <f t="shared" si="224"/>
        <v>-1.0734613539272964E-2</v>
      </c>
      <c r="X249" s="15">
        <f t="shared" si="225"/>
        <v>-1.217998157191269E-2</v>
      </c>
      <c r="Y249" s="15">
        <f t="shared" si="226"/>
        <v>-9.7425357312937999E-3</v>
      </c>
      <c r="Z249" s="5">
        <f t="shared" si="239"/>
        <v>2040.2258791215331</v>
      </c>
      <c r="AA249" s="5">
        <f t="shared" si="240"/>
        <v>11127.264213049175</v>
      </c>
      <c r="AB249" s="5">
        <f t="shared" si="241"/>
        <v>42309.524386830723</v>
      </c>
      <c r="AC249" s="16">
        <f t="shared" si="227"/>
        <v>1.0576297940389239</v>
      </c>
      <c r="AD249" s="16">
        <f t="shared" si="228"/>
        <v>3.0449005983127875</v>
      </c>
      <c r="AE249" s="16">
        <f t="shared" si="229"/>
        <v>15.400275638114998</v>
      </c>
      <c r="AF249" s="15">
        <f t="shared" si="230"/>
        <v>-4.0504037456468023E-3</v>
      </c>
      <c r="AG249" s="15">
        <f t="shared" si="231"/>
        <v>2.9673830763510267E-4</v>
      </c>
      <c r="AH249" s="15">
        <f t="shared" si="232"/>
        <v>9.7937136394747881E-3</v>
      </c>
      <c r="AI249" s="1">
        <f t="shared" ref="AI249:AI312" si="258">(1-$AI$5)*AI248+AU248</f>
        <v>234407.17513301334</v>
      </c>
      <c r="AJ249" s="1">
        <f t="shared" ref="AJ249:AJ312" si="259">(1-$AI$5)*AJ248+AV248</f>
        <v>130798.41543744699</v>
      </c>
      <c r="AK249" s="1">
        <f t="shared" ref="AK249:AK312" si="260">(1-$AI$5)*AK248+AW248</f>
        <v>54889.434424530395</v>
      </c>
      <c r="AL249" s="14">
        <f t="shared" si="233"/>
        <v>86.743936800559794</v>
      </c>
      <c r="AM249" s="14">
        <f t="shared" si="234"/>
        <v>20.929197845727622</v>
      </c>
      <c r="AN249" s="14">
        <f t="shared" si="235"/>
        <v>6.5984438891192756</v>
      </c>
      <c r="AO249" s="11">
        <f t="shared" si="236"/>
        <v>2.9641817356102938E-3</v>
      </c>
      <c r="AP249" s="11">
        <f t="shared" si="237"/>
        <v>3.7340871942124956E-3</v>
      </c>
      <c r="AQ249" s="11">
        <f t="shared" si="238"/>
        <v>3.3872882309361869E-3</v>
      </c>
      <c r="AR249" s="1">
        <f t="shared" si="242"/>
        <v>107980.33368315808</v>
      </c>
      <c r="AS249" s="1">
        <f t="shared" si="243"/>
        <v>63954.088398617496</v>
      </c>
      <c r="AT249" s="1">
        <f t="shared" si="244"/>
        <v>27374.835932041406</v>
      </c>
      <c r="AU249" s="1">
        <f t="shared" ref="AU249:AU312" si="261">$AU$5*AR249</f>
        <v>21596.066736631619</v>
      </c>
      <c r="AV249" s="1">
        <f t="shared" ref="AV249:AV312" si="262">$AU$5*AS249</f>
        <v>12790.817679723499</v>
      </c>
      <c r="AW249" s="1">
        <f t="shared" ref="AW249:AW312" si="263">$AU$5*AT249</f>
        <v>5474.9671864082811</v>
      </c>
      <c r="AX249" s="2">
        <v>0</v>
      </c>
      <c r="AY249" s="2">
        <v>0</v>
      </c>
      <c r="AZ249" s="2">
        <v>0</v>
      </c>
      <c r="BA249" s="2">
        <f t="shared" si="247"/>
        <v>0</v>
      </c>
      <c r="BB249" s="2">
        <f t="shared" si="253"/>
        <v>0</v>
      </c>
      <c r="BC249" s="2">
        <f t="shared" si="248"/>
        <v>0</v>
      </c>
      <c r="BD249" s="2">
        <f t="shared" si="249"/>
        <v>0</v>
      </c>
      <c r="BE249" s="2">
        <f t="shared" si="250"/>
        <v>0</v>
      </c>
      <c r="BF249" s="2">
        <f t="shared" si="251"/>
        <v>0</v>
      </c>
      <c r="BG249" s="2">
        <f t="shared" si="252"/>
        <v>0</v>
      </c>
      <c r="BH249" s="2">
        <f t="shared" si="254"/>
        <v>0</v>
      </c>
      <c r="BI249" s="2">
        <f t="shared" si="255"/>
        <v>0</v>
      </c>
      <c r="BJ249" s="2">
        <f t="shared" si="256"/>
        <v>0</v>
      </c>
      <c r="BK249" s="11">
        <f t="shared" si="257"/>
        <v>2.4420728785052054E-2</v>
      </c>
      <c r="BL249" s="17">
        <f t="shared" si="245"/>
        <v>1.2773968584624876E-3</v>
      </c>
      <c r="BM249" s="17">
        <f t="shared" si="246"/>
        <v>1.0385126114013769E-4</v>
      </c>
      <c r="BN249" s="12">
        <f>(BN$3*temperature!$I359+BN$4*temperature!$I359^2+BN$5*temperature!$I359^6)</f>
        <v>-63.392717485231465</v>
      </c>
      <c r="BO249" s="12">
        <f>(BO$3*temperature!$I359+BO$4*temperature!$I359^2+BO$5*temperature!$I359^6)</f>
        <v>-51.947971611564007</v>
      </c>
      <c r="BP249" s="12">
        <f>(BP$3*temperature!$I359+BP$4*temperature!$I359^2+BP$5*temperature!$I359^6)</f>
        <v>-42.989042981074817</v>
      </c>
      <c r="BQ249" s="12">
        <f>(BQ$3*temperature!$M359+BQ$4*temperature!$M359^2)</f>
        <v>-63.39273983315092</v>
      </c>
      <c r="BR249" s="12">
        <f>(BR$3*temperature!$M359+BR$4*temperature!$M359^2)</f>
        <v>-51.947988809633443</v>
      </c>
      <c r="BS249" s="12">
        <f>(BS$3*temperature!$M359+BS$4*temperature!$M359^2)</f>
        <v>-42.989056318663927</v>
      </c>
      <c r="BT249" s="18">
        <f>BQ249-BN249</f>
        <v>-2.2347919454546172E-5</v>
      </c>
      <c r="BU249" s="18">
        <f>BR249-BO249</f>
        <v>-1.7198069436119567E-5</v>
      </c>
      <c r="BV249" s="18">
        <f>BS249-BP249</f>
        <v>-1.3337589109596593E-5</v>
      </c>
      <c r="BW249" s="18">
        <f>SUMPRODUCT(BT249:BV249,AR249:AT249)/100</f>
        <v>-3.878136966433577E-2</v>
      </c>
      <c r="BX249" s="18">
        <f>BW249*BL249</f>
        <v>-4.9539199776094933E-5</v>
      </c>
      <c r="BY249" s="18">
        <f>BW249*BM249</f>
        <v>-4.0274941483831481E-6</v>
      </c>
    </row>
    <row r="250" spans="1:77">
      <c r="A250" s="2">
        <f t="shared" ref="A250:A313" si="264">1+A249</f>
        <v>2204</v>
      </c>
      <c r="B250" s="5">
        <f t="shared" ref="B250:B313" si="265">B249*(1+E250)</f>
        <v>1165.4014627213089</v>
      </c>
      <c r="C250" s="5">
        <f t="shared" ref="C250:C313" si="266">C249*(1+F250)</f>
        <v>2964.1488012227583</v>
      </c>
      <c r="D250" s="5">
        <f t="shared" ref="D250:D313" si="267">D249*(1+G250)</f>
        <v>4369.8928206686614</v>
      </c>
      <c r="E250" s="15">
        <f t="shared" ref="E250:E313" si="268">E249*$E$5</f>
        <v>1.9588780422854028E-7</v>
      </c>
      <c r="F250" s="15">
        <f t="shared" ref="F250:F313" si="269">F249*$E$5</f>
        <v>3.8591210968109148E-7</v>
      </c>
      <c r="G250" s="15">
        <f t="shared" ref="G250:G313" si="270">G249*$E$5</f>
        <v>7.8782584419500355E-7</v>
      </c>
      <c r="H250" s="5">
        <f t="shared" ref="H250:H313" si="271">AR250</f>
        <v>107045.29936724967</v>
      </c>
      <c r="I250" s="5">
        <f t="shared" ref="I250:I313" si="272">AS250</f>
        <v>63784.503450201453</v>
      </c>
      <c r="J250" s="5">
        <f t="shared" ref="J250:J313" si="273">AT250</f>
        <v>27359.367480166082</v>
      </c>
      <c r="K250" s="5">
        <f t="shared" ref="K250:K313" si="274">H250/B250*1000</f>
        <v>91852.724397041718</v>
      </c>
      <c r="L250" s="5">
        <f t="shared" ref="L250:L313" si="275">I250/C250*1000</f>
        <v>21518.657708374605</v>
      </c>
      <c r="M250" s="5">
        <f t="shared" ref="M250:M313" si="276">J250/D250*1000</f>
        <v>6260.8783791588912</v>
      </c>
      <c r="N250" s="15">
        <f t="shared" ref="N250:N313" si="277">K250/K249-1</f>
        <v>-8.6594961589638864E-3</v>
      </c>
      <c r="O250" s="15">
        <f t="shared" ref="O250:O313" si="278">L250/L249-1</f>
        <v>-2.6520519307799972E-3</v>
      </c>
      <c r="P250" s="15">
        <f t="shared" ref="P250:P313" si="279">M250/M249-1</f>
        <v>-5.6584836941397931E-4</v>
      </c>
      <c r="Q250" s="5">
        <f t="shared" ref="Q250:Q313" si="280">T250*H250/1000</f>
        <v>1855.4377310248792</v>
      </c>
      <c r="R250" s="5">
        <f t="shared" ref="R250:R313" si="281">U250*I250/1000</f>
        <v>3547.1558618300669</v>
      </c>
      <c r="S250" s="5">
        <f t="shared" ref="S250:S313" si="282">V250*J250/1000</f>
        <v>2691.0754093528658</v>
      </c>
      <c r="T250" s="5">
        <f t="shared" ref="T250:T313" si="283">T249*(1+W250)</f>
        <v>17.333201382895542</v>
      </c>
      <c r="U250" s="5">
        <f t="shared" ref="U250:U313" si="284">U249*(1+X250)</f>
        <v>55.611561899191422</v>
      </c>
      <c r="V250" s="5">
        <f t="shared" ref="V250:V313" si="285">V249*(1+Y250)</f>
        <v>98.360293281770353</v>
      </c>
      <c r="W250" s="15">
        <f t="shared" ref="W250:W313" si="286">T$5-1</f>
        <v>-1.0734613539272964E-2</v>
      </c>
      <c r="X250" s="15">
        <f t="shared" ref="X250:X313" si="287">U$5-1</f>
        <v>-1.217998157191269E-2</v>
      </c>
      <c r="Y250" s="15">
        <f t="shared" ref="Y250:Y313" si="288">V$5-1</f>
        <v>-9.7425357312937999E-3</v>
      </c>
      <c r="Z250" s="5">
        <f t="shared" si="239"/>
        <v>1992.8823956948424</v>
      </c>
      <c r="AA250" s="5">
        <f t="shared" si="240"/>
        <v>10966.235165710928</v>
      </c>
      <c r="AB250" s="5">
        <f t="shared" si="241"/>
        <v>42284.808883643876</v>
      </c>
      <c r="AC250" s="16">
        <f t="shared" ref="AC250:AC313" si="289">AC249*(1+AF250)</f>
        <v>1.053345966359641</v>
      </c>
      <c r="AD250" s="16">
        <f t="shared" ref="AD250:AD313" si="290">AD249*(1+AG250)</f>
        <v>3.0458041369632478</v>
      </c>
      <c r="AE250" s="16">
        <f t="shared" ref="AE250:AE313" si="291">AE249*(1+AH250)</f>
        <v>15.551101527683675</v>
      </c>
      <c r="AF250" s="15">
        <f t="shared" ref="AF250:AF313" si="292">AC$5-1</f>
        <v>-4.0504037456468023E-3</v>
      </c>
      <c r="AG250" s="15">
        <f t="shared" ref="AG250:AG313" si="293">AD$5-1</f>
        <v>2.9673830763510267E-4</v>
      </c>
      <c r="AH250" s="15">
        <f t="shared" ref="AH250:AH313" si="294">AE$5-1</f>
        <v>9.7937136394747881E-3</v>
      </c>
      <c r="AI250" s="1">
        <f t="shared" si="258"/>
        <v>232562.52435634364</v>
      </c>
      <c r="AJ250" s="1">
        <f t="shared" si="259"/>
        <v>130509.39157342579</v>
      </c>
      <c r="AK250" s="1">
        <f t="shared" si="260"/>
        <v>54875.458168485638</v>
      </c>
      <c r="AL250" s="14">
        <f t="shared" ref="AL250:AL313" si="295">AL249*(1+AO250)</f>
        <v>86.99849034576755</v>
      </c>
      <c r="AM250" s="14">
        <f t="shared" ref="AM250:AM313" si="296">AM249*(1+AP250)</f>
        <v>21.006567780891885</v>
      </c>
      <c r="AN250" s="14">
        <f t="shared" ref="AN250:AN313" si="297">AN249*(1+AQ250)</f>
        <v>6.6205712121341005</v>
      </c>
      <c r="AO250" s="11">
        <f t="shared" ref="AO250:AO313" si="298">AO$5*AO249</f>
        <v>2.9345399182541909E-3</v>
      </c>
      <c r="AP250" s="11">
        <f t="shared" ref="AP250:AP313" si="299">AP$5*AP249</f>
        <v>3.6967463222703704E-3</v>
      </c>
      <c r="AQ250" s="11">
        <f t="shared" ref="AQ250:AQ313" si="300">AQ$5*AQ249</f>
        <v>3.3534153486268251E-3</v>
      </c>
      <c r="AR250" s="1">
        <f t="shared" si="242"/>
        <v>107045.29936724967</v>
      </c>
      <c r="AS250" s="1">
        <f t="shared" si="243"/>
        <v>63784.503450201453</v>
      </c>
      <c r="AT250" s="1">
        <f t="shared" si="244"/>
        <v>27359.367480166082</v>
      </c>
      <c r="AU250" s="1">
        <f t="shared" si="261"/>
        <v>21409.059873449936</v>
      </c>
      <c r="AV250" s="1">
        <f t="shared" si="262"/>
        <v>12756.900690040291</v>
      </c>
      <c r="AW250" s="1">
        <f t="shared" si="263"/>
        <v>5471.8734960332167</v>
      </c>
      <c r="AX250" s="2">
        <v>0</v>
      </c>
      <c r="AY250" s="2">
        <v>0</v>
      </c>
      <c r="AZ250" s="2">
        <v>0</v>
      </c>
      <c r="BA250" s="2">
        <f t="shared" si="247"/>
        <v>0</v>
      </c>
      <c r="BB250" s="2">
        <f t="shared" si="253"/>
        <v>0</v>
      </c>
      <c r="BC250" s="2">
        <f t="shared" si="248"/>
        <v>0</v>
      </c>
      <c r="BD250" s="2">
        <f t="shared" si="249"/>
        <v>0</v>
      </c>
      <c r="BE250" s="2">
        <f t="shared" si="250"/>
        <v>0</v>
      </c>
      <c r="BF250" s="2">
        <f t="shared" si="251"/>
        <v>0</v>
      </c>
      <c r="BG250" s="2">
        <f t="shared" si="252"/>
        <v>0</v>
      </c>
      <c r="BH250" s="2">
        <f t="shared" si="254"/>
        <v>0</v>
      </c>
      <c r="BI250" s="2">
        <f t="shared" si="255"/>
        <v>0</v>
      </c>
      <c r="BJ250" s="2">
        <f t="shared" si="256"/>
        <v>0</v>
      </c>
      <c r="BK250" s="11">
        <f t="shared" si="257"/>
        <v>2.4379588782142719E-2</v>
      </c>
      <c r="BL250" s="17">
        <f t="shared" si="245"/>
        <v>1.2469455396294661E-3</v>
      </c>
      <c r="BM250" s="17">
        <f t="shared" si="246"/>
        <v>9.8905962990607316E-5</v>
      </c>
      <c r="BN250" s="12">
        <f>(BN$3*temperature!$I360+BN$4*temperature!$I360^2+BN$5*temperature!$I360^6)</f>
        <v>-63.759604600286316</v>
      </c>
      <c r="BO250" s="12">
        <f>(BO$3*temperature!$I360+BO$4*temperature!$I360^2+BO$5*temperature!$I360^6)</f>
        <v>-52.230297920609473</v>
      </c>
      <c r="BP250" s="12">
        <f>(BP$3*temperature!$I360+BP$4*temperature!$I360^2+BP$5*temperature!$I360^6)</f>
        <v>-43.207981851323325</v>
      </c>
      <c r="BQ250" s="12">
        <f>(BQ$3*temperature!$M360+BQ$4*temperature!$M360^2)</f>
        <v>-63.759626920395746</v>
      </c>
      <c r="BR250" s="12">
        <f>(BR$3*temperature!$M360+BR$4*temperature!$M360^2)</f>
        <v>-52.230315095404414</v>
      </c>
      <c r="BS250" s="12">
        <f>(BS$3*temperature!$M360+BS$4*temperature!$M360^2)</f>
        <v>-43.207995169262659</v>
      </c>
      <c r="BT250" s="18">
        <f>BQ250-BN250</f>
        <v>-2.2320109430040702E-5</v>
      </c>
      <c r="BU250" s="18">
        <f>BR250-BO250</f>
        <v>-1.7174794940899574E-5</v>
      </c>
      <c r="BV250" s="18">
        <f>BS250-BP250</f>
        <v>-1.3317939334456241E-5</v>
      </c>
      <c r="BW250" s="18">
        <f>SUMPRODUCT(BT250:BV250,AR250:AT250)/100</f>
        <v>-3.8491189593427372E-2</v>
      </c>
      <c r="BX250" s="18">
        <f>BW250*BL250</f>
        <v>-4.7996417178556382E-5</v>
      </c>
      <c r="BY250" s="18">
        <f>BW250*BM250</f>
        <v>-3.8070081733919772E-6</v>
      </c>
    </row>
    <row r="251" spans="1:77">
      <c r="A251" s="2">
        <f t="shared" si="264"/>
        <v>2205</v>
      </c>
      <c r="B251" s="5">
        <f t="shared" si="265"/>
        <v>1165.4016795948457</v>
      </c>
      <c r="C251" s="5">
        <f t="shared" si="266"/>
        <v>2964.1498879286301</v>
      </c>
      <c r="D251" s="5">
        <f t="shared" si="267"/>
        <v>4369.8960912474367</v>
      </c>
      <c r="E251" s="15">
        <f t="shared" si="268"/>
        <v>1.8609341401711326E-7</v>
      </c>
      <c r="F251" s="15">
        <f t="shared" si="269"/>
        <v>3.6661650419703692E-7</v>
      </c>
      <c r="G251" s="15">
        <f t="shared" si="270"/>
        <v>7.4843455198525335E-7</v>
      </c>
      <c r="H251" s="5">
        <f t="shared" si="271"/>
        <v>106110.98049008707</v>
      </c>
      <c r="I251" s="5">
        <f t="shared" si="272"/>
        <v>63613.123426426682</v>
      </c>
      <c r="J251" s="5">
        <f t="shared" si="273"/>
        <v>27343.234755591609</v>
      </c>
      <c r="K251" s="5">
        <f t="shared" si="274"/>
        <v>91050.993273818487</v>
      </c>
      <c r="L251" s="5">
        <f t="shared" si="275"/>
        <v>21460.832222246361</v>
      </c>
      <c r="M251" s="5">
        <f t="shared" si="276"/>
        <v>6257.1819065350292</v>
      </c>
      <c r="N251" s="15">
        <f t="shared" si="277"/>
        <v>-8.7284414097253959E-3</v>
      </c>
      <c r="O251" s="15">
        <f t="shared" si="278"/>
        <v>-2.6872255189848149E-3</v>
      </c>
      <c r="P251" s="15">
        <f t="shared" si="279"/>
        <v>-5.9040799070086969E-4</v>
      </c>
      <c r="Q251" s="5">
        <f t="shared" si="280"/>
        <v>1819.49943102823</v>
      </c>
      <c r="R251" s="5">
        <f t="shared" si="281"/>
        <v>3494.5369418817554</v>
      </c>
      <c r="S251" s="5">
        <f t="shared" si="282"/>
        <v>2663.2861511469391</v>
      </c>
      <c r="T251" s="5">
        <f t="shared" si="283"/>
        <v>17.147136164651766</v>
      </c>
      <c r="U251" s="5">
        <f t="shared" si="284"/>
        <v>54.934214100073987</v>
      </c>
      <c r="V251" s="5">
        <f t="shared" si="285"/>
        <v>97.402014609932166</v>
      </c>
      <c r="W251" s="15">
        <f t="shared" si="286"/>
        <v>-1.0734613539272964E-2</v>
      </c>
      <c r="X251" s="15">
        <f t="shared" si="287"/>
        <v>-1.217998157191269E-2</v>
      </c>
      <c r="Y251" s="15">
        <f t="shared" si="288"/>
        <v>-9.7425357312937999E-3</v>
      </c>
      <c r="Z251" s="5">
        <f t="shared" si="239"/>
        <v>1946.5016684271257</v>
      </c>
      <c r="AA251" s="5">
        <f t="shared" si="240"/>
        <v>10807.14794187985</v>
      </c>
      <c r="AB251" s="5">
        <f t="shared" si="241"/>
        <v>42259.045862135812</v>
      </c>
      <c r="AC251" s="16">
        <f t="shared" si="289"/>
        <v>1.0490794899120359</v>
      </c>
      <c r="AD251" s="16">
        <f t="shared" si="290"/>
        <v>3.0467079437282383</v>
      </c>
      <c r="AE251" s="16">
        <f t="shared" si="291"/>
        <v>15.703404562824208</v>
      </c>
      <c r="AF251" s="15">
        <f t="shared" si="292"/>
        <v>-4.0504037456468023E-3</v>
      </c>
      <c r="AG251" s="15">
        <f t="shared" si="293"/>
        <v>2.9673830763510267E-4</v>
      </c>
      <c r="AH251" s="15">
        <f t="shared" si="294"/>
        <v>9.7937136394747881E-3</v>
      </c>
      <c r="AI251" s="1">
        <f t="shared" si="258"/>
        <v>230715.33179415922</v>
      </c>
      <c r="AJ251" s="1">
        <f t="shared" si="259"/>
        <v>130215.3531061235</v>
      </c>
      <c r="AK251" s="1">
        <f t="shared" si="260"/>
        <v>54859.78584767029</v>
      </c>
      <c r="AL251" s="14">
        <f t="shared" si="295"/>
        <v>87.251237883087583</v>
      </c>
      <c r="AM251" s="14">
        <f t="shared" si="296"/>
        <v>21.083447173557541</v>
      </c>
      <c r="AN251" s="14">
        <f t="shared" si="297"/>
        <v>6.642550722002353</v>
      </c>
      <c r="AO251" s="11">
        <f t="shared" si="298"/>
        <v>2.9051945190716488E-3</v>
      </c>
      <c r="AP251" s="11">
        <f t="shared" si="299"/>
        <v>3.6597788590476666E-3</v>
      </c>
      <c r="AQ251" s="11">
        <f t="shared" si="300"/>
        <v>3.3198811951405567E-3</v>
      </c>
      <c r="AR251" s="1">
        <f t="shared" si="242"/>
        <v>106110.98049008707</v>
      </c>
      <c r="AS251" s="1">
        <f t="shared" si="243"/>
        <v>63613.123426426682</v>
      </c>
      <c r="AT251" s="1">
        <f t="shared" si="244"/>
        <v>27343.234755591609</v>
      </c>
      <c r="AU251" s="1">
        <f t="shared" si="261"/>
        <v>21222.196098017415</v>
      </c>
      <c r="AV251" s="1">
        <f t="shared" si="262"/>
        <v>12722.624685285336</v>
      </c>
      <c r="AW251" s="1">
        <f t="shared" si="263"/>
        <v>5468.6469511183222</v>
      </c>
      <c r="AX251" s="2">
        <v>0</v>
      </c>
      <c r="AY251" s="2">
        <v>0</v>
      </c>
      <c r="AZ251" s="2">
        <v>0</v>
      </c>
      <c r="BA251" s="2">
        <f t="shared" si="247"/>
        <v>0</v>
      </c>
      <c r="BB251" s="2">
        <f t="shared" si="253"/>
        <v>0</v>
      </c>
      <c r="BC251" s="2">
        <f t="shared" si="248"/>
        <v>0</v>
      </c>
      <c r="BD251" s="2">
        <f t="shared" si="249"/>
        <v>0</v>
      </c>
      <c r="BE251" s="2">
        <f t="shared" si="250"/>
        <v>0</v>
      </c>
      <c r="BF251" s="2">
        <f t="shared" si="251"/>
        <v>0</v>
      </c>
      <c r="BG251" s="2">
        <f t="shared" si="252"/>
        <v>0</v>
      </c>
      <c r="BH251" s="2">
        <f t="shared" si="254"/>
        <v>0</v>
      </c>
      <c r="BI251" s="2">
        <f t="shared" si="255"/>
        <v>0</v>
      </c>
      <c r="BJ251" s="2">
        <f t="shared" si="256"/>
        <v>0</v>
      </c>
      <c r="BK251" s="11">
        <f t="shared" si="257"/>
        <v>2.4339056570050172E-2</v>
      </c>
      <c r="BL251" s="17">
        <f t="shared" si="245"/>
        <v>1.2172690214492911E-3</v>
      </c>
      <c r="BM251" s="17">
        <f t="shared" si="246"/>
        <v>9.4196155229149824E-5</v>
      </c>
      <c r="BN251" s="12">
        <f>(BN$3*temperature!$I361+BN$4*temperature!$I361^2+BN$5*temperature!$I361^6)</f>
        <v>-64.123736179824547</v>
      </c>
      <c r="BO251" s="12">
        <f>(BO$3*temperature!$I361+BO$4*temperature!$I361^2+BO$5*temperature!$I361^6)</f>
        <v>-52.510473476571065</v>
      </c>
      <c r="BP251" s="12">
        <f>(BP$3*temperature!$I361+BP$4*temperature!$I361^2+BP$5*temperature!$I361^6)</f>
        <v>-43.425226955580904</v>
      </c>
      <c r="BQ251" s="12">
        <f>(BQ$3*temperature!$M361+BQ$4*temperature!$M361^2)</f>
        <v>-64.123758472192947</v>
      </c>
      <c r="BR251" s="12">
        <f>(BR$3*temperature!$M361+BR$4*temperature!$M361^2)</f>
        <v>-52.510490628178317</v>
      </c>
      <c r="BS251" s="12">
        <f>(BS$3*temperature!$M361+BS$4*temperature!$M361^2)</f>
        <v>-43.425240253966592</v>
      </c>
      <c r="BT251" s="18">
        <f>BQ251-BN251</f>
        <v>-2.2292368399234874E-5</v>
      </c>
      <c r="BU251" s="18">
        <f>BR251-BO251</f>
        <v>-1.7151607252685608E-5</v>
      </c>
      <c r="BV251" s="18">
        <f>BS251-BP251</f>
        <v>-1.3298385688642611E-5</v>
      </c>
      <c r="BW251" s="18">
        <f>SUMPRODUCT(BT251:BV251,AR251:AT251)/100</f>
        <v>-3.8201532591706847E-2</v>
      </c>
      <c r="BX251" s="18">
        <f>BW251*BL251</f>
        <v>-4.6501542195770195E-5</v>
      </c>
      <c r="BY251" s="18">
        <f>BW251*BM251</f>
        <v>-3.5984374939998441E-6</v>
      </c>
    </row>
    <row r="252" spans="1:77">
      <c r="A252" s="2">
        <f t="shared" si="264"/>
        <v>2206</v>
      </c>
      <c r="B252" s="5">
        <f t="shared" si="265"/>
        <v>1165.4018856247442</v>
      </c>
      <c r="C252" s="5">
        <f t="shared" si="266"/>
        <v>2964.1509202995862</v>
      </c>
      <c r="D252" s="5">
        <f t="shared" si="267"/>
        <v>4369.8991982995985</v>
      </c>
      <c r="E252" s="15">
        <f t="shared" si="268"/>
        <v>1.7678874331625759E-7</v>
      </c>
      <c r="F252" s="15">
        <f t="shared" si="269"/>
        <v>3.4828567898718508E-7</v>
      </c>
      <c r="G252" s="15">
        <f t="shared" si="270"/>
        <v>7.1101282438599068E-7</v>
      </c>
      <c r="H252" s="5">
        <f t="shared" si="271"/>
        <v>105177.52168807479</v>
      </c>
      <c r="I252" s="5">
        <f t="shared" si="272"/>
        <v>63440.006258834335</v>
      </c>
      <c r="J252" s="5">
        <f t="shared" si="273"/>
        <v>27326.452700868966</v>
      </c>
      <c r="K252" s="5">
        <f t="shared" si="274"/>
        <v>90250.001296069313</v>
      </c>
      <c r="L252" s="5">
        <f t="shared" si="275"/>
        <v>21402.421119779712</v>
      </c>
      <c r="M252" s="5">
        <f t="shared" si="276"/>
        <v>6253.3370818947369</v>
      </c>
      <c r="N252" s="15">
        <f t="shared" si="277"/>
        <v>-8.797180008133898E-3</v>
      </c>
      <c r="O252" s="15">
        <f t="shared" si="278"/>
        <v>-2.7217538379569195E-3</v>
      </c>
      <c r="P252" s="15">
        <f t="shared" si="279"/>
        <v>-6.1446585663060826E-4</v>
      </c>
      <c r="Q252" s="5">
        <f t="shared" si="280"/>
        <v>1784.133482401802</v>
      </c>
      <c r="R252" s="5">
        <f t="shared" si="281"/>
        <v>3442.5793230796849</v>
      </c>
      <c r="S252" s="5">
        <f t="shared" si="282"/>
        <v>2635.7203099242201</v>
      </c>
      <c r="T252" s="5">
        <f t="shared" si="283"/>
        <v>16.963068284618938</v>
      </c>
      <c r="U252" s="5">
        <f t="shared" si="284"/>
        <v>54.265116384667579</v>
      </c>
      <c r="V252" s="5">
        <f t="shared" si="285"/>
        <v>96.453072002294903</v>
      </c>
      <c r="W252" s="15">
        <f t="shared" si="286"/>
        <v>-1.0734613539272964E-2</v>
      </c>
      <c r="X252" s="15">
        <f t="shared" si="287"/>
        <v>-1.217998157191269E-2</v>
      </c>
      <c r="Y252" s="15">
        <f t="shared" si="288"/>
        <v>-9.7425357312937999E-3</v>
      </c>
      <c r="Z252" s="5">
        <f t="shared" si="239"/>
        <v>1901.0681262120891</v>
      </c>
      <c r="AA252" s="5">
        <f t="shared" si="240"/>
        <v>10649.992783825666</v>
      </c>
      <c r="AB252" s="5">
        <f t="shared" si="241"/>
        <v>42232.259052709793</v>
      </c>
      <c r="AC252" s="16">
        <f t="shared" si="289"/>
        <v>1.044830294416615</v>
      </c>
      <c r="AD252" s="16">
        <f t="shared" si="290"/>
        <v>3.0476120186873188</v>
      </c>
      <c r="AE252" s="16">
        <f t="shared" si="291"/>
        <v>15.857199210277329</v>
      </c>
      <c r="AF252" s="15">
        <f t="shared" si="292"/>
        <v>-4.0504037456468023E-3</v>
      </c>
      <c r="AG252" s="15">
        <f t="shared" si="293"/>
        <v>2.9673830763510267E-4</v>
      </c>
      <c r="AH252" s="15">
        <f t="shared" si="294"/>
        <v>9.7937136394747881E-3</v>
      </c>
      <c r="AI252" s="1">
        <f t="shared" si="258"/>
        <v>228865.99471276073</v>
      </c>
      <c r="AJ252" s="1">
        <f t="shared" si="259"/>
        <v>129916.44248079648</v>
      </c>
      <c r="AK252" s="1">
        <f t="shared" si="260"/>
        <v>54842.454214021585</v>
      </c>
      <c r="AL252" s="14">
        <f t="shared" si="295"/>
        <v>87.502184882986953</v>
      </c>
      <c r="AM252" s="14">
        <f t="shared" si="296"/>
        <v>21.159836320256758</v>
      </c>
      <c r="AN252" s="14">
        <f t="shared" si="297"/>
        <v>6.6643826764397991</v>
      </c>
      <c r="AO252" s="11">
        <f t="shared" si="298"/>
        <v>2.8761425738809323E-3</v>
      </c>
      <c r="AP252" s="11">
        <f t="shared" si="299"/>
        <v>3.6231810704571901E-3</v>
      </c>
      <c r="AQ252" s="11">
        <f t="shared" si="300"/>
        <v>3.286682383189151E-3</v>
      </c>
      <c r="AR252" s="1">
        <f t="shared" si="242"/>
        <v>105177.52168807479</v>
      </c>
      <c r="AS252" s="1">
        <f t="shared" si="243"/>
        <v>63440.006258834335</v>
      </c>
      <c r="AT252" s="1">
        <f t="shared" si="244"/>
        <v>27326.452700868966</v>
      </c>
      <c r="AU252" s="1">
        <f t="shared" si="261"/>
        <v>21035.504337614959</v>
      </c>
      <c r="AV252" s="1">
        <f t="shared" si="262"/>
        <v>12688.001251766867</v>
      </c>
      <c r="AW252" s="1">
        <f t="shared" si="263"/>
        <v>5465.2905401737935</v>
      </c>
      <c r="AX252" s="2">
        <v>0</v>
      </c>
      <c r="AY252" s="2">
        <v>0</v>
      </c>
      <c r="AZ252" s="2">
        <v>0</v>
      </c>
      <c r="BA252" s="2">
        <f t="shared" si="247"/>
        <v>0</v>
      </c>
      <c r="BB252" s="2">
        <f t="shared" si="253"/>
        <v>0</v>
      </c>
      <c r="BC252" s="2">
        <f t="shared" si="248"/>
        <v>0</v>
      </c>
      <c r="BD252" s="2">
        <f t="shared" si="249"/>
        <v>0</v>
      </c>
      <c r="BE252" s="2">
        <f t="shared" si="250"/>
        <v>0</v>
      </c>
      <c r="BF252" s="2">
        <f t="shared" si="251"/>
        <v>0</v>
      </c>
      <c r="BG252" s="2">
        <f t="shared" si="252"/>
        <v>0</v>
      </c>
      <c r="BH252" s="2">
        <f t="shared" si="254"/>
        <v>0</v>
      </c>
      <c r="BI252" s="2">
        <f t="shared" si="255"/>
        <v>0</v>
      </c>
      <c r="BJ252" s="2">
        <f t="shared" si="256"/>
        <v>0</v>
      </c>
      <c r="BK252" s="11">
        <f t="shared" si="257"/>
        <v>2.4299115161591639E-2</v>
      </c>
      <c r="BL252" s="17">
        <f t="shared" si="245"/>
        <v>1.1883458056605376E-3</v>
      </c>
      <c r="BM252" s="17">
        <f t="shared" si="246"/>
        <v>8.9710624027761735E-5</v>
      </c>
      <c r="BN252" s="12">
        <f>(BN$3*temperature!$I362+BN$4*temperature!$I362^2+BN$5*temperature!$I362^6)</f>
        <v>-64.485128323155863</v>
      </c>
      <c r="BO252" s="12">
        <f>(BO$3*temperature!$I362+BO$4*temperature!$I362^2+BO$5*temperature!$I362^6)</f>
        <v>-52.788511590566003</v>
      </c>
      <c r="BP252" s="12">
        <f>(BP$3*temperature!$I362+BP$4*temperature!$I362^2+BP$5*temperature!$I362^6)</f>
        <v>-43.64078940424767</v>
      </c>
      <c r="BQ252" s="12">
        <f>(BQ$3*temperature!$M362+BQ$4*temperature!$M362^2)</f>
        <v>-64.485150587856012</v>
      </c>
      <c r="BR252" s="12">
        <f>(BR$3*temperature!$M362+BR$4*temperature!$M362^2)</f>
        <v>-52.788528719074577</v>
      </c>
      <c r="BS252" s="12">
        <f>(BS$3*temperature!$M362+BS$4*temperature!$M362^2)</f>
        <v>-43.640802683176915</v>
      </c>
      <c r="BT252" s="18">
        <f>BQ252-BN252</f>
        <v>-2.226470014932147E-5</v>
      </c>
      <c r="BU252" s="18">
        <f>BR252-BO252</f>
        <v>-1.7128508574160151E-5</v>
      </c>
      <c r="BV252" s="18">
        <f>BS252-BP252</f>
        <v>-1.3278929245075233E-5</v>
      </c>
      <c r="BW252" s="18">
        <f>SUMPRODUCT(BT252:BV252,AR252:AT252)/100</f>
        <v>-3.791244705916693E-2</v>
      </c>
      <c r="BX252" s="18">
        <f>BW252*BL252</f>
        <v>-4.5053097445088203E-5</v>
      </c>
      <c r="BY252" s="18">
        <f>BW252*BM252</f>
        <v>-3.4011492840973457E-6</v>
      </c>
    </row>
    <row r="253" spans="1:77">
      <c r="A253" s="2">
        <f t="shared" si="264"/>
        <v>2207</v>
      </c>
      <c r="B253" s="5">
        <f t="shared" si="265"/>
        <v>1165.4020813531824</v>
      </c>
      <c r="C253" s="5">
        <f t="shared" si="266"/>
        <v>2964.1519010523361</v>
      </c>
      <c r="D253" s="5">
        <f t="shared" si="267"/>
        <v>4369.9021500012504</v>
      </c>
      <c r="E253" s="15">
        <f t="shared" si="268"/>
        <v>1.6794930615044471E-7</v>
      </c>
      <c r="F253" s="15">
        <f t="shared" si="269"/>
        <v>3.3087139503782582E-7</v>
      </c>
      <c r="G253" s="15">
        <f t="shared" si="270"/>
        <v>6.7546218316669107E-7</v>
      </c>
      <c r="H253" s="5">
        <f t="shared" si="271"/>
        <v>104245.06289314451</v>
      </c>
      <c r="I253" s="5">
        <f t="shared" si="272"/>
        <v>63265.208578901409</v>
      </c>
      <c r="J253" s="5">
        <f t="shared" si="273"/>
        <v>27309.035931464456</v>
      </c>
      <c r="K253" s="5">
        <f t="shared" si="274"/>
        <v>89449.868471234004</v>
      </c>
      <c r="L253" s="5">
        <f t="shared" si="275"/>
        <v>21343.443484269796</v>
      </c>
      <c r="M253" s="5">
        <f t="shared" si="276"/>
        <v>6249.3472380054645</v>
      </c>
      <c r="N253" s="15">
        <f t="shared" si="277"/>
        <v>-8.8657375439855635E-3</v>
      </c>
      <c r="O253" s="15">
        <f t="shared" si="278"/>
        <v>-2.7556525114539321E-3</v>
      </c>
      <c r="P253" s="15">
        <f t="shared" si="279"/>
        <v>-6.3803435462073121E-4</v>
      </c>
      <c r="Q253" s="5">
        <f t="shared" si="280"/>
        <v>1749.3339300252912</v>
      </c>
      <c r="R253" s="5">
        <f t="shared" si="281"/>
        <v>3391.2788861169029</v>
      </c>
      <c r="S253" s="5">
        <f t="shared" si="282"/>
        <v>2608.3781762083399</v>
      </c>
      <c r="T253" s="5">
        <f t="shared" si="283"/>
        <v>16.780976302143255</v>
      </c>
      <c r="U253" s="5">
        <f t="shared" si="284"/>
        <v>53.604168267104633</v>
      </c>
      <c r="V253" s="5">
        <f t="shared" si="285"/>
        <v>95.513374501919486</v>
      </c>
      <c r="W253" s="15">
        <f t="shared" si="286"/>
        <v>-1.0734613539272964E-2</v>
      </c>
      <c r="X253" s="15">
        <f t="shared" si="287"/>
        <v>-1.217998157191269E-2</v>
      </c>
      <c r="Y253" s="15">
        <f t="shared" si="288"/>
        <v>-9.7425357312937999E-3</v>
      </c>
      <c r="Z253" s="5">
        <f t="shared" si="239"/>
        <v>1856.5662863850375</v>
      </c>
      <c r="AA253" s="5">
        <f t="shared" si="240"/>
        <v>10494.759393616147</v>
      </c>
      <c r="AB253" s="5">
        <f t="shared" si="241"/>
        <v>42204.471669478356</v>
      </c>
      <c r="AC253" s="16">
        <f t="shared" si="289"/>
        <v>1.0405983098785447</v>
      </c>
      <c r="AD253" s="16">
        <f t="shared" si="290"/>
        <v>3.0485163619200724</v>
      </c>
      <c r="AE253" s="16">
        <f t="shared" si="291"/>
        <v>16.012500078466893</v>
      </c>
      <c r="AF253" s="15">
        <f t="shared" si="292"/>
        <v>-4.0504037456468023E-3</v>
      </c>
      <c r="AG253" s="15">
        <f t="shared" si="293"/>
        <v>2.9673830763510267E-4</v>
      </c>
      <c r="AH253" s="15">
        <f t="shared" si="294"/>
        <v>9.7937136394747881E-3</v>
      </c>
      <c r="AI253" s="1">
        <f t="shared" si="258"/>
        <v>227014.89957909961</v>
      </c>
      <c r="AJ253" s="1">
        <f t="shared" si="259"/>
        <v>129612.79948448371</v>
      </c>
      <c r="AK253" s="1">
        <f t="shared" si="260"/>
        <v>54823.499332793224</v>
      </c>
      <c r="AL253" s="14">
        <f t="shared" si="295"/>
        <v>87.751336954644017</v>
      </c>
      <c r="AM253" s="14">
        <f t="shared" si="296"/>
        <v>21.235735579482192</v>
      </c>
      <c r="AN253" s="14">
        <f t="shared" si="297"/>
        <v>6.6860673484859108</v>
      </c>
      <c r="AO253" s="11">
        <f t="shared" si="298"/>
        <v>2.8473811481421231E-3</v>
      </c>
      <c r="AP253" s="11">
        <f t="shared" si="299"/>
        <v>3.5869492597526182E-3</v>
      </c>
      <c r="AQ253" s="11">
        <f t="shared" si="300"/>
        <v>3.2538155593572595E-3</v>
      </c>
      <c r="AR253" s="1">
        <f t="shared" si="242"/>
        <v>104245.06289314451</v>
      </c>
      <c r="AS253" s="1">
        <f t="shared" si="243"/>
        <v>63265.208578901409</v>
      </c>
      <c r="AT253" s="1">
        <f t="shared" si="244"/>
        <v>27309.035931464456</v>
      </c>
      <c r="AU253" s="1">
        <f t="shared" si="261"/>
        <v>20849.012578628903</v>
      </c>
      <c r="AV253" s="1">
        <f t="shared" si="262"/>
        <v>12653.041715780282</v>
      </c>
      <c r="AW253" s="1">
        <f t="shared" si="263"/>
        <v>5461.8071862928919</v>
      </c>
      <c r="AX253" s="2">
        <v>0</v>
      </c>
      <c r="AY253" s="2">
        <v>0</v>
      </c>
      <c r="AZ253" s="2">
        <v>0</v>
      </c>
      <c r="BA253" s="2">
        <f t="shared" si="247"/>
        <v>0</v>
      </c>
      <c r="BB253" s="2">
        <f t="shared" si="253"/>
        <v>0</v>
      </c>
      <c r="BC253" s="2">
        <f t="shared" si="248"/>
        <v>0</v>
      </c>
      <c r="BD253" s="2">
        <f t="shared" si="249"/>
        <v>0</v>
      </c>
      <c r="BE253" s="2">
        <f t="shared" si="250"/>
        <v>0</v>
      </c>
      <c r="BF253" s="2">
        <f t="shared" si="251"/>
        <v>0</v>
      </c>
      <c r="BG253" s="2">
        <f t="shared" si="252"/>
        <v>0</v>
      </c>
      <c r="BH253" s="2">
        <f t="shared" si="254"/>
        <v>0</v>
      </c>
      <c r="BI253" s="2">
        <f t="shared" si="255"/>
        <v>0</v>
      </c>
      <c r="BJ253" s="2">
        <f t="shared" si="256"/>
        <v>0</v>
      </c>
      <c r="BK253" s="11">
        <f t="shared" si="257"/>
        <v>2.4259747790066982E-2</v>
      </c>
      <c r="BL253" s="17">
        <f t="shared" si="245"/>
        <v>1.1601550641514185E-3</v>
      </c>
      <c r="BM253" s="17">
        <f t="shared" si="246"/>
        <v>8.5438689550249274E-5</v>
      </c>
      <c r="BN253" s="12">
        <f>(BN$3*temperature!$I363+BN$4*temperature!$I363^2+BN$5*temperature!$I363^6)</f>
        <v>-64.84379759906588</v>
      </c>
      <c r="BO253" s="12">
        <f>(BO$3*temperature!$I363+BO$4*temperature!$I363^2+BO$5*temperature!$I363^6)</f>
        <v>-53.06442591048949</v>
      </c>
      <c r="BP253" s="12">
        <f>(BP$3*temperature!$I363+BP$4*temperature!$I363^2+BP$5*temperature!$I363^6)</f>
        <v>-43.854680547968755</v>
      </c>
      <c r="BQ253" s="12">
        <f>(BQ$3*temperature!$M363+BQ$4*temperature!$M363^2)</f>
        <v>-64.843819836174134</v>
      </c>
      <c r="BR253" s="12">
        <f>(BR$3*temperature!$M363+BR$4*temperature!$M363^2)</f>
        <v>-53.064443015990392</v>
      </c>
      <c r="BS253" s="12">
        <f>(BS$3*temperature!$M363+BS$4*temperature!$M363^2)</f>
        <v>-43.854693807539689</v>
      </c>
      <c r="BT253" s="18">
        <f>BQ253-BN253</f>
        <v>-2.2237108254330451E-5</v>
      </c>
      <c r="BU253" s="18">
        <f>BR253-BO253</f>
        <v>-1.710550090194829E-5</v>
      </c>
      <c r="BV253" s="18">
        <f>BS253-BP253</f>
        <v>-1.325957093456509E-5</v>
      </c>
      <c r="BW253" s="18">
        <f>SUMPRODUCT(BT253:BV253,AR253:AT253)/100</f>
        <v>-3.7623979300305255E-2</v>
      </c>
      <c r="BX253" s="18">
        <f>BW253*BL253</f>
        <v>-4.3649650118777282E-5</v>
      </c>
      <c r="BY253" s="18">
        <f>BW253*BM253</f>
        <v>-3.2145434870837857E-6</v>
      </c>
    </row>
    <row r="254" spans="1:77">
      <c r="A254" s="2">
        <f t="shared" si="264"/>
        <v>2208</v>
      </c>
      <c r="B254" s="5">
        <f t="shared" si="265"/>
        <v>1165.4022672952299</v>
      </c>
      <c r="C254" s="5">
        <f t="shared" si="266"/>
        <v>2964.152832767757</v>
      </c>
      <c r="D254" s="5">
        <f t="shared" si="267"/>
        <v>4369.9049541197146</v>
      </c>
      <c r="E254" s="15">
        <f t="shared" si="268"/>
        <v>1.5955184084292248E-7</v>
      </c>
      <c r="F254" s="15">
        <f t="shared" si="269"/>
        <v>3.1432782528593453E-7</v>
      </c>
      <c r="G254" s="15">
        <f t="shared" si="270"/>
        <v>6.4168907400835651E-7</v>
      </c>
      <c r="H254" s="5">
        <f t="shared" si="271"/>
        <v>103313.73942875979</v>
      </c>
      <c r="I254" s="5">
        <f t="shared" si="272"/>
        <v>63088.78573404756</v>
      </c>
      <c r="J254" s="5">
        <f t="shared" si="273"/>
        <v>27290.998740397979</v>
      </c>
      <c r="K254" s="5">
        <f t="shared" si="274"/>
        <v>88650.710855865735</v>
      </c>
      <c r="L254" s="5">
        <f t="shared" si="275"/>
        <v>21283.917966921712</v>
      </c>
      <c r="M254" s="5">
        <f t="shared" si="276"/>
        <v>6245.2156344200284</v>
      </c>
      <c r="N254" s="15">
        <f t="shared" si="277"/>
        <v>-8.9341396362730974E-3</v>
      </c>
      <c r="O254" s="15">
        <f t="shared" si="278"/>
        <v>-2.7889369113262008E-3</v>
      </c>
      <c r="P254" s="15">
        <f t="shared" si="279"/>
        <v>-6.6112562289866172E-4</v>
      </c>
      <c r="Q254" s="5">
        <f t="shared" si="280"/>
        <v>1715.0947554398929</v>
      </c>
      <c r="R254" s="5">
        <f t="shared" si="281"/>
        <v>3340.631358001116</v>
      </c>
      <c r="S254" s="5">
        <f t="shared" si="282"/>
        <v>2581.2599500128249</v>
      </c>
      <c r="T254" s="5">
        <f t="shared" si="283"/>
        <v>16.600839006728048</v>
      </c>
      <c r="U254" s="5">
        <f t="shared" si="284"/>
        <v>52.951270485433589</v>
      </c>
      <c r="V254" s="5">
        <f t="shared" si="285"/>
        <v>94.582832038018083</v>
      </c>
      <c r="W254" s="15">
        <f t="shared" si="286"/>
        <v>-1.0734613539272964E-2</v>
      </c>
      <c r="X254" s="15">
        <f t="shared" si="287"/>
        <v>-1.217998157191269E-2</v>
      </c>
      <c r="Y254" s="15">
        <f t="shared" si="288"/>
        <v>-9.7425357312937999E-3</v>
      </c>
      <c r="Z254" s="5">
        <f t="shared" ref="Z254:Z317" si="301">Q253*AC254*(1-AX253)</f>
        <v>1812.9807626169954</v>
      </c>
      <c r="AA254" s="5">
        <f t="shared" ref="AA254:AA317" si="302">R253*AD254*(1-AY253)</f>
        <v>10341.43696233331</v>
      </c>
      <c r="AB254" s="5">
        <f t="shared" ref="AB254:AB317" si="303">S253*AE254*(1-AZ253)</f>
        <v>42175.706417313224</v>
      </c>
      <c r="AC254" s="16">
        <f t="shared" si="289"/>
        <v>1.036383466586499</v>
      </c>
      <c r="AD254" s="16">
        <f t="shared" si="290"/>
        <v>3.0494209735061064</v>
      </c>
      <c r="AE254" s="16">
        <f t="shared" si="291"/>
        <v>16.169321918887466</v>
      </c>
      <c r="AF254" s="15">
        <f t="shared" si="292"/>
        <v>-4.0504037456468023E-3</v>
      </c>
      <c r="AG254" s="15">
        <f t="shared" si="293"/>
        <v>2.9673830763510267E-4</v>
      </c>
      <c r="AH254" s="15">
        <f t="shared" si="294"/>
        <v>9.7937136394747881E-3</v>
      </c>
      <c r="AI254" s="1">
        <f t="shared" si="258"/>
        <v>225162.42219981857</v>
      </c>
      <c r="AJ254" s="1">
        <f t="shared" si="259"/>
        <v>129304.56125181563</v>
      </c>
      <c r="AK254" s="1">
        <f t="shared" si="260"/>
        <v>54802.956585806794</v>
      </c>
      <c r="AL254" s="14">
        <f t="shared" si="295"/>
        <v>87.99869984218725</v>
      </c>
      <c r="AM254" s="14">
        <f t="shared" si="296"/>
        <v>21.311145370439149</v>
      </c>
      <c r="AN254" s="14">
        <f t="shared" si="297"/>
        <v>6.7076050261556306</v>
      </c>
      <c r="AO254" s="11">
        <f t="shared" si="298"/>
        <v>2.8189073366607018E-3</v>
      </c>
      <c r="AP254" s="11">
        <f t="shared" si="299"/>
        <v>3.551079767155092E-3</v>
      </c>
      <c r="AQ254" s="11">
        <f t="shared" si="300"/>
        <v>3.2212774037636868E-3</v>
      </c>
      <c r="AR254" s="1">
        <f t="shared" ref="AR254:AR317" si="304">AL254*AI254^$AR$5*B254^(1-$AR$5)*(1-BB253+BN253/100)</f>
        <v>103313.73942875979</v>
      </c>
      <c r="AS254" s="1">
        <f t="shared" ref="AS254:AS317" si="305">AM254*AJ254^$AR$5*C254^(1-$AR$5)*(1-BC253+BO253/100)</f>
        <v>63088.78573404756</v>
      </c>
      <c r="AT254" s="1">
        <f t="shared" ref="AT254:AT317" si="306">AN254*AK254^$AR$5*D254^(1-$AR$5)*(1-BD253+BP253/100)</f>
        <v>27290.998740397979</v>
      </c>
      <c r="AU254" s="1">
        <f t="shared" si="261"/>
        <v>20662.74788575196</v>
      </c>
      <c r="AV254" s="1">
        <f t="shared" si="262"/>
        <v>12617.757146809512</v>
      </c>
      <c r="AW254" s="1">
        <f t="shared" si="263"/>
        <v>5458.1997480795962</v>
      </c>
      <c r="AX254" s="2">
        <v>0</v>
      </c>
      <c r="AY254" s="2">
        <v>0</v>
      </c>
      <c r="AZ254" s="2">
        <v>0</v>
      </c>
      <c r="BA254" s="2">
        <f t="shared" si="247"/>
        <v>0</v>
      </c>
      <c r="BB254" s="2">
        <f t="shared" si="253"/>
        <v>0</v>
      </c>
      <c r="BC254" s="2">
        <f t="shared" si="248"/>
        <v>0</v>
      </c>
      <c r="BD254" s="2">
        <f t="shared" si="249"/>
        <v>0</v>
      </c>
      <c r="BE254" s="2">
        <f t="shared" si="250"/>
        <v>0</v>
      </c>
      <c r="BF254" s="2">
        <f t="shared" si="251"/>
        <v>0</v>
      </c>
      <c r="BG254" s="2">
        <f t="shared" si="252"/>
        <v>0</v>
      </c>
      <c r="BH254" s="2">
        <f t="shared" si="254"/>
        <v>0</v>
      </c>
      <c r="BI254" s="2">
        <f t="shared" si="255"/>
        <v>0</v>
      </c>
      <c r="BJ254" s="2">
        <f t="shared" si="256"/>
        <v>0</v>
      </c>
      <c r="BK254" s="11">
        <f t="shared" si="257"/>
        <v>2.4220937912405288E-2</v>
      </c>
      <c r="BL254" s="17">
        <f t="shared" si="245"/>
        <v>1.1326766151404054E-3</v>
      </c>
      <c r="BM254" s="17">
        <f t="shared" si="246"/>
        <v>8.1370180524046925E-5</v>
      </c>
      <c r="BN254" s="12">
        <f>(BN$3*temperature!$I364+BN$4*temperature!$I364^2+BN$5*temperature!$I364^6)</f>
        <v>-65.199761019026738</v>
      </c>
      <c r="BO254" s="12">
        <f>(BO$3*temperature!$I364+BO$4*temperature!$I364^2+BO$5*temperature!$I364^6)</f>
        <v>-53.338230400921248</v>
      </c>
      <c r="BP254" s="12">
        <f>(BP$3*temperature!$I364+BP$4*temperature!$I364^2+BP$5*temperature!$I364^6)</f>
        <v>-44.066911962497713</v>
      </c>
      <c r="BQ254" s="12">
        <f>(BQ$3*temperature!$M364+BQ$4*temperature!$M364^2)</f>
        <v>-65.199783228622834</v>
      </c>
      <c r="BR254" s="12">
        <f>(BR$3*temperature!$M364+BR$4*temperature!$M364^2)</f>
        <v>-53.338247483507402</v>
      </c>
      <c r="BS254" s="12">
        <f>(BS$3*temperature!$M364+BS$4*temperature!$M364^2)</f>
        <v>-44.06692520280933</v>
      </c>
      <c r="BT254" s="18">
        <f>BQ254-BN254</f>
        <v>-2.2209596096445239E-5</v>
      </c>
      <c r="BU254" s="18">
        <f>BR254-BO254</f>
        <v>-1.7082586154515411E-5</v>
      </c>
      <c r="BV254" s="18">
        <f>BS254-BP254</f>
        <v>-1.3240311616868894E-5</v>
      </c>
      <c r="BW254" s="18">
        <f>SUMPRODUCT(BT254:BV254,AR254:AT254)/100</f>
        <v>-3.7336173692702201E-2</v>
      </c>
      <c r="BX254" s="18">
        <f>BW254*BL254</f>
        <v>-4.2289810840544177E-5</v>
      </c>
      <c r="BY254" s="18">
        <f>BW254*BM254</f>
        <v>-3.03805119345235E-6</v>
      </c>
    </row>
    <row r="255" spans="1:77">
      <c r="A255" s="2">
        <f t="shared" si="264"/>
        <v>2209</v>
      </c>
      <c r="B255" s="5">
        <f t="shared" si="265"/>
        <v>1165.4024439402031</v>
      </c>
      <c r="C255" s="5">
        <f t="shared" si="266"/>
        <v>2964.1537178976851</v>
      </c>
      <c r="D255" s="5">
        <f t="shared" si="267"/>
        <v>4369.9076180339653</v>
      </c>
      <c r="E255" s="15">
        <f t="shared" si="268"/>
        <v>1.5157424880077635E-7</v>
      </c>
      <c r="F255" s="15">
        <f t="shared" si="269"/>
        <v>2.9861143402163779E-7</v>
      </c>
      <c r="G255" s="15">
        <f t="shared" si="270"/>
        <v>6.0960462030793871E-7</v>
      </c>
      <c r="H255" s="5">
        <f t="shared" si="271"/>
        <v>102383.68210641257</v>
      </c>
      <c r="I255" s="5">
        <f t="shared" si="272"/>
        <v>62910.791804280707</v>
      </c>
      <c r="J255" s="5">
        <f t="shared" si="273"/>
        <v>27272.355103014295</v>
      </c>
      <c r="K255" s="5">
        <f t="shared" si="274"/>
        <v>87852.640638246245</v>
      </c>
      <c r="L255" s="5">
        <f t="shared" si="275"/>
        <v>21223.862792412787</v>
      </c>
      <c r="M255" s="5">
        <f t="shared" si="276"/>
        <v>6240.9454585413432</v>
      </c>
      <c r="N255" s="15">
        <f t="shared" si="277"/>
        <v>-9.0024119368545819E-3</v>
      </c>
      <c r="O255" s="15">
        <f t="shared" si="278"/>
        <v>-2.8216221563276411E-3</v>
      </c>
      <c r="P255" s="15">
        <f t="shared" si="279"/>
        <v>-6.8375155137168075E-4</v>
      </c>
      <c r="Q255" s="5">
        <f t="shared" si="280"/>
        <v>1681.4098837365286</v>
      </c>
      <c r="R255" s="5">
        <f t="shared" si="281"/>
        <v>3290.6323212860621</v>
      </c>
      <c r="S255" s="5">
        <f t="shared" si="282"/>
        <v>2554.365744370803</v>
      </c>
      <c r="T255" s="5">
        <f t="shared" si="283"/>
        <v>16.422635415563136</v>
      </c>
      <c r="U255" s="5">
        <f t="shared" si="284"/>
        <v>52.306324986711644</v>
      </c>
      <c r="V255" s="5">
        <f t="shared" si="285"/>
        <v>93.661355417320735</v>
      </c>
      <c r="W255" s="15">
        <f t="shared" si="286"/>
        <v>-1.0734613539272964E-2</v>
      </c>
      <c r="X255" s="15">
        <f t="shared" si="287"/>
        <v>-1.217998157191269E-2</v>
      </c>
      <c r="Y255" s="15">
        <f t="shared" si="288"/>
        <v>-9.7425357312937999E-3</v>
      </c>
      <c r="Z255" s="5">
        <f t="shared" si="301"/>
        <v>1770.2962723258322</v>
      </c>
      <c r="AA255" s="5">
        <f t="shared" si="302"/>
        <v>10190.014198407305</v>
      </c>
      <c r="AB255" s="5">
        <f t="shared" si="303"/>
        <v>42145.985499120347</v>
      </c>
      <c r="AC255" s="16">
        <f t="shared" si="289"/>
        <v>1.0321856951115107</v>
      </c>
      <c r="AD255" s="16">
        <f t="shared" si="290"/>
        <v>3.0503258535250515</v>
      </c>
      <c r="AE255" s="16">
        <f t="shared" si="291"/>
        <v>16.327679627505532</v>
      </c>
      <c r="AF255" s="15">
        <f t="shared" si="292"/>
        <v>-4.0504037456468023E-3</v>
      </c>
      <c r="AG255" s="15">
        <f t="shared" si="293"/>
        <v>2.9673830763510267E-4</v>
      </c>
      <c r="AH255" s="15">
        <f t="shared" si="294"/>
        <v>9.7937136394747881E-3</v>
      </c>
      <c r="AI255" s="1">
        <f t="shared" si="258"/>
        <v>223308.92786558869</v>
      </c>
      <c r="AJ255" s="1">
        <f t="shared" si="259"/>
        <v>128991.86227344358</v>
      </c>
      <c r="AK255" s="1">
        <f t="shared" si="260"/>
        <v>54780.860675305717</v>
      </c>
      <c r="AL255" s="14">
        <f t="shared" si="295"/>
        <v>88.244279420982977</v>
      </c>
      <c r="AM255" s="14">
        <f t="shared" si="296"/>
        <v>21.386066171807617</v>
      </c>
      <c r="AN255" s="14">
        <f t="shared" si="297"/>
        <v>6.7289960120947168</v>
      </c>
      <c r="AO255" s="11">
        <f t="shared" si="298"/>
        <v>2.7907182632940946E-3</v>
      </c>
      <c r="AP255" s="11">
        <f t="shared" si="299"/>
        <v>3.5155689694835409E-3</v>
      </c>
      <c r="AQ255" s="11">
        <f t="shared" si="300"/>
        <v>3.1890646297260501E-3</v>
      </c>
      <c r="AR255" s="1">
        <f t="shared" si="304"/>
        <v>102383.68210641257</v>
      </c>
      <c r="AS255" s="1">
        <f t="shared" si="305"/>
        <v>62910.791804280707</v>
      </c>
      <c r="AT255" s="1">
        <f t="shared" si="306"/>
        <v>27272.355103014295</v>
      </c>
      <c r="AU255" s="1">
        <f t="shared" si="261"/>
        <v>20476.736421282516</v>
      </c>
      <c r="AV255" s="1">
        <f t="shared" si="262"/>
        <v>12582.158360856141</v>
      </c>
      <c r="AW255" s="1">
        <f t="shared" si="263"/>
        <v>5454.4710206028594</v>
      </c>
      <c r="AX255" s="2">
        <v>0</v>
      </c>
      <c r="AY255" s="2">
        <v>0</v>
      </c>
      <c r="AZ255" s="2">
        <v>0</v>
      </c>
      <c r="BA255" s="2">
        <f t="shared" si="247"/>
        <v>0</v>
      </c>
      <c r="BB255" s="2">
        <f t="shared" si="253"/>
        <v>0</v>
      </c>
      <c r="BC255" s="2">
        <f t="shared" si="248"/>
        <v>0</v>
      </c>
      <c r="BD255" s="2">
        <f t="shared" si="249"/>
        <v>0</v>
      </c>
      <c r="BE255" s="2">
        <f t="shared" si="250"/>
        <v>0</v>
      </c>
      <c r="BF255" s="2">
        <f t="shared" si="251"/>
        <v>0</v>
      </c>
      <c r="BG255" s="2">
        <f t="shared" si="252"/>
        <v>0</v>
      </c>
      <c r="BH255" s="2">
        <f t="shared" si="254"/>
        <v>0</v>
      </c>
      <c r="BI255" s="2">
        <f t="shared" si="255"/>
        <v>0</v>
      </c>
      <c r="BJ255" s="2">
        <f t="shared" si="256"/>
        <v>0</v>
      </c>
      <c r="BK255" s="11">
        <f t="shared" si="257"/>
        <v>2.4182669212113178E-2</v>
      </c>
      <c r="BL255" s="17">
        <f t="shared" ref="BL255:BL318" si="307">BL254/(1+BK254)</f>
        <v>1.1058909003061953E-3</v>
      </c>
      <c r="BM255" s="17">
        <f t="shared" ref="BM255:BM318" si="308">BM254/(1+BM$5)</f>
        <v>7.7495410022901837E-5</v>
      </c>
      <c r="BN255" s="12">
        <f>(BN$3*temperature!$I365+BN$4*temperature!$I365^2+BN$5*temperature!$I365^6)</f>
        <v>-65.553036011099692</v>
      </c>
      <c r="BO255" s="12">
        <f>(BO$3*temperature!$I365+BO$4*temperature!$I365^2+BO$5*temperature!$I365^6)</f>
        <v>-53.609939323560404</v>
      </c>
      <c r="BP255" s="12">
        <f>(BP$3*temperature!$I365+BP$4*temperature!$I365^2+BP$5*temperature!$I365^6)</f>
        <v>-44.277495433965868</v>
      </c>
      <c r="BQ255" s="12">
        <f>(BQ$3*temperature!$M365+BQ$4*temperature!$M365^2)</f>
        <v>-65.55305819326648</v>
      </c>
      <c r="BR255" s="12">
        <f>(BR$3*temperature!$M365+BR$4*temperature!$M365^2)</f>
        <v>-53.609956383326406</v>
      </c>
      <c r="BS255" s="12">
        <f>(BS$3*temperature!$M365+BS$4*temperature!$M365^2)</f>
        <v>-44.277508655117884</v>
      </c>
      <c r="BT255" s="18">
        <f>BQ255-BN255</f>
        <v>-2.2182166787843016E-5</v>
      </c>
      <c r="BU255" s="18">
        <f>BR255-BO255</f>
        <v>-1.7059766001636945E-5</v>
      </c>
      <c r="BV255" s="18">
        <f>BS255-BP255</f>
        <v>-1.3221152016740234E-5</v>
      </c>
      <c r="BW255" s="18">
        <f>SUMPRODUCT(BT255:BV255,AR255:AT255)/100</f>
        <v>-3.7049072526681437E-2</v>
      </c>
      <c r="BX255" s="18">
        <f>BW255*BL255</f>
        <v>-4.0972232172041256E-5</v>
      </c>
      <c r="BY255" s="18">
        <f>BW255*BM255</f>
        <v>-2.8711330664234057E-6</v>
      </c>
    </row>
    <row r="256" spans="1:77">
      <c r="A256" s="2">
        <f t="shared" si="264"/>
        <v>2210</v>
      </c>
      <c r="B256" s="5">
        <f t="shared" si="265"/>
        <v>1165.4026117529531</v>
      </c>
      <c r="C256" s="5">
        <f t="shared" si="266"/>
        <v>2964.1545587713681</v>
      </c>
      <c r="D256" s="5">
        <f t="shared" si="267"/>
        <v>4369.9101487540456</v>
      </c>
      <c r="E256" s="15">
        <f t="shared" si="268"/>
        <v>1.4399553636073751E-7</v>
      </c>
      <c r="F256" s="15">
        <f t="shared" si="269"/>
        <v>2.8368086232055587E-7</v>
      </c>
      <c r="G256" s="15">
        <f t="shared" si="270"/>
        <v>5.7912438929254173E-7</v>
      </c>
      <c r="H256" s="5">
        <f t="shared" si="271"/>
        <v>101455.01732245897</v>
      </c>
      <c r="I256" s="5">
        <f t="shared" si="272"/>
        <v>62731.279619426918</v>
      </c>
      <c r="J256" s="5">
        <f t="shared" si="273"/>
        <v>27253.11868187425</v>
      </c>
      <c r="K256" s="5">
        <f t="shared" si="274"/>
        <v>87055.766221301223</v>
      </c>
      <c r="L256" s="5">
        <f t="shared" si="275"/>
        <v>21163.295764654329</v>
      </c>
      <c r="M256" s="5">
        <f t="shared" si="276"/>
        <v>6236.539826715818</v>
      </c>
      <c r="N256" s="15">
        <f t="shared" si="277"/>
        <v>-9.0705801345953851E-3</v>
      </c>
      <c r="O256" s="15">
        <f t="shared" si="278"/>
        <v>-2.8537231111439576E-3</v>
      </c>
      <c r="P256" s="15">
        <f t="shared" si="279"/>
        <v>-7.0592378266909339E-4</v>
      </c>
      <c r="Q256" s="5">
        <f t="shared" si="280"/>
        <v>1648.2731901766315</v>
      </c>
      <c r="R256" s="5">
        <f t="shared" si="281"/>
        <v>3241.2772230040309</v>
      </c>
      <c r="S256" s="5">
        <f t="shared" si="282"/>
        <v>2527.6955887751342</v>
      </c>
      <c r="T256" s="5">
        <f t="shared" si="283"/>
        <v>16.246344771080686</v>
      </c>
      <c r="U256" s="5">
        <f t="shared" si="284"/>
        <v>51.669234912279023</v>
      </c>
      <c r="V256" s="5">
        <f t="shared" si="285"/>
        <v>92.748856315526083</v>
      </c>
      <c r="W256" s="15">
        <f t="shared" si="286"/>
        <v>-1.0734613539272964E-2</v>
      </c>
      <c r="X256" s="15">
        <f t="shared" si="287"/>
        <v>-1.217998157191269E-2</v>
      </c>
      <c r="Y256" s="15">
        <f t="shared" si="288"/>
        <v>-9.7425357312937999E-3</v>
      </c>
      <c r="Z256" s="5">
        <f t="shared" si="301"/>
        <v>1728.4976436204608</v>
      </c>
      <c r="AA256" s="5">
        <f t="shared" si="302"/>
        <v>10040.479355077381</v>
      </c>
      <c r="AB256" s="5">
        <f t="shared" si="303"/>
        <v>42115.330623318594</v>
      </c>
      <c r="AC256" s="16">
        <f t="shared" si="289"/>
        <v>1.028004926305828</v>
      </c>
      <c r="AD256" s="16">
        <f t="shared" si="290"/>
        <v>3.0512310020565621</v>
      </c>
      <c r="AE256" s="16">
        <f t="shared" si="291"/>
        <v>16.487588246174408</v>
      </c>
      <c r="AF256" s="15">
        <f t="shared" si="292"/>
        <v>-4.0504037456468023E-3</v>
      </c>
      <c r="AG256" s="15">
        <f t="shared" si="293"/>
        <v>2.9673830763510267E-4</v>
      </c>
      <c r="AH256" s="15">
        <f t="shared" si="294"/>
        <v>9.7937136394747881E-3</v>
      </c>
      <c r="AI256" s="1">
        <f t="shared" si="258"/>
        <v>221454.77150031234</v>
      </c>
      <c r="AJ256" s="1">
        <f t="shared" si="259"/>
        <v>128674.83440695537</v>
      </c>
      <c r="AK256" s="1">
        <f t="shared" si="260"/>
        <v>54757.245628378005</v>
      </c>
      <c r="AL256" s="14">
        <f t="shared" si="295"/>
        <v>88.488081693972234</v>
      </c>
      <c r="AM256" s="14">
        <f t="shared" si="296"/>
        <v>21.460498520514417</v>
      </c>
      <c r="AN256" s="14">
        <f t="shared" si="297"/>
        <v>6.7502406232386987</v>
      </c>
      <c r="AO256" s="11">
        <f t="shared" si="298"/>
        <v>2.7628110806611535E-3</v>
      </c>
      <c r="AP256" s="11">
        <f t="shared" si="299"/>
        <v>3.4804132797887056E-3</v>
      </c>
      <c r="AQ256" s="11">
        <f t="shared" si="300"/>
        <v>3.1571739834287895E-3</v>
      </c>
      <c r="AR256" s="1">
        <f t="shared" si="304"/>
        <v>101455.01732245897</v>
      </c>
      <c r="AS256" s="1">
        <f t="shared" si="305"/>
        <v>62731.279619426918</v>
      </c>
      <c r="AT256" s="1">
        <f t="shared" si="306"/>
        <v>27253.11868187425</v>
      </c>
      <c r="AU256" s="1">
        <f t="shared" si="261"/>
        <v>20291.003464491794</v>
      </c>
      <c r="AV256" s="1">
        <f t="shared" si="262"/>
        <v>12546.255923885385</v>
      </c>
      <c r="AW256" s="1">
        <f t="shared" si="263"/>
        <v>5450.6237363748505</v>
      </c>
      <c r="AX256" s="2">
        <v>0</v>
      </c>
      <c r="AY256" s="2">
        <v>0</v>
      </c>
      <c r="AZ256" s="2">
        <v>0</v>
      </c>
      <c r="BA256" s="2">
        <f t="shared" si="247"/>
        <v>0</v>
      </c>
      <c r="BB256" s="2">
        <f t="shared" si="253"/>
        <v>0</v>
      </c>
      <c r="BC256" s="2">
        <f t="shared" si="248"/>
        <v>0</v>
      </c>
      <c r="BD256" s="2">
        <f t="shared" si="249"/>
        <v>0</v>
      </c>
      <c r="BE256" s="2">
        <f t="shared" si="250"/>
        <v>0</v>
      </c>
      <c r="BF256" s="2">
        <f t="shared" si="251"/>
        <v>0</v>
      </c>
      <c r="BG256" s="2">
        <f t="shared" si="252"/>
        <v>0</v>
      </c>
      <c r="BH256" s="2">
        <f t="shared" si="254"/>
        <v>0</v>
      </c>
      <c r="BI256" s="2">
        <f t="shared" si="255"/>
        <v>0</v>
      </c>
      <c r="BJ256" s="2">
        <f t="shared" si="256"/>
        <v>0</v>
      </c>
      <c r="BK256" s="11">
        <f t="shared" si="257"/>
        <v>2.4144925601997186E-2</v>
      </c>
      <c r="BL256" s="17">
        <f t="shared" si="307"/>
        <v>1.0797789628259761E-3</v>
      </c>
      <c r="BM256" s="17">
        <f t="shared" si="308"/>
        <v>7.3805152402763656E-5</v>
      </c>
      <c r="BN256" s="12">
        <f>(BN$3*temperature!$I366+BN$4*temperature!$I366^2+BN$5*temperature!$I366^6)</f>
        <v>-65.903640394527145</v>
      </c>
      <c r="BO256" s="12">
        <f>(BO$3*temperature!$I366+BO$4*temperature!$I366^2+BO$5*temperature!$I366^6)</f>
        <v>-53.879567218186025</v>
      </c>
      <c r="BP256" s="12">
        <f>(BP$3*temperature!$I366+BP$4*temperature!$I366^2+BP$5*temperature!$I366^6)</f>
        <v>-44.486442944555307</v>
      </c>
      <c r="BQ256" s="12">
        <f>(BQ$3*temperature!$M366+BQ$4*temperature!$M366^2)</f>
        <v>-65.903662549350344</v>
      </c>
      <c r="BR256" s="12">
        <f>(BR$3*temperature!$M366+BR$4*temperature!$M366^2)</f>
        <v>-53.879584255228011</v>
      </c>
      <c r="BS256" s="12">
        <f>(BS$3*temperature!$M366+BS$4*temperature!$M366^2)</f>
        <v>-44.486456146648067</v>
      </c>
      <c r="BT256" s="18">
        <f>BQ256-BN256</f>
        <v>-2.2154823199116436E-5</v>
      </c>
      <c r="BU256" s="18">
        <f>BR256-BO256</f>
        <v>-1.7037041985190626E-5</v>
      </c>
      <c r="BV256" s="18">
        <f>BS256-BP256</f>
        <v>-1.3202092759456718E-5</v>
      </c>
      <c r="BW256" s="18">
        <f>SUMPRODUCT(BT256:BV256,AR256:AT256)/100</f>
        <v>-3.6762716169258705E-2</v>
      </c>
      <c r="BX256" s="18">
        <f>BW256*BL256</f>
        <v>-3.9695607535907906E-5</v>
      </c>
      <c r="BY256" s="18">
        <f>BW256*BM256</f>
        <v>-2.7132778696116823E-6</v>
      </c>
    </row>
    <row r="257" spans="1:77">
      <c r="A257" s="2">
        <f t="shared" si="264"/>
        <v>2211</v>
      </c>
      <c r="B257" s="5">
        <f t="shared" si="265"/>
        <v>1165.4027711750887</v>
      </c>
      <c r="C257" s="5">
        <f t="shared" si="266"/>
        <v>2964.1553576015936</v>
      </c>
      <c r="D257" s="5">
        <f t="shared" si="267"/>
        <v>4369.9125529395151</v>
      </c>
      <c r="E257" s="15">
        <f t="shared" si="268"/>
        <v>1.3679575954270063E-7</v>
      </c>
      <c r="F257" s="15">
        <f t="shared" si="269"/>
        <v>2.6949681920452804E-7</v>
      </c>
      <c r="G257" s="15">
        <f t="shared" si="270"/>
        <v>5.5016816982791466E-7</v>
      </c>
      <c r="H257" s="5">
        <f t="shared" si="271"/>
        <v>100527.86715515649</v>
      </c>
      <c r="I257" s="5">
        <f t="shared" si="272"/>
        <v>62550.300776891505</v>
      </c>
      <c r="J257" s="5">
        <f t="shared" si="273"/>
        <v>27233.302831753474</v>
      </c>
      <c r="K257" s="5">
        <f t="shared" si="274"/>
        <v>86260.192305697987</v>
      </c>
      <c r="L257" s="5">
        <f t="shared" si="275"/>
        <v>21102.23427273503</v>
      </c>
      <c r="M257" s="5">
        <f t="shared" si="276"/>
        <v>6232.0017853525269</v>
      </c>
      <c r="N257" s="15">
        <f t="shared" si="277"/>
        <v>-9.1386699599063093E-3</v>
      </c>
      <c r="O257" s="15">
        <f t="shared" si="278"/>
        <v>-2.8852543856274782E-3</v>
      </c>
      <c r="P257" s="15">
        <f t="shared" si="279"/>
        <v>-7.2765371333816109E-4</v>
      </c>
      <c r="Q257" s="5">
        <f t="shared" si="280"/>
        <v>1615.6785065508598</v>
      </c>
      <c r="R257" s="5">
        <f t="shared" si="281"/>
        <v>3192.5613833037937</v>
      </c>
      <c r="S257" s="5">
        <f t="shared" si="282"/>
        <v>2501.2494325294742</v>
      </c>
      <c r="T257" s="5">
        <f t="shared" si="283"/>
        <v>16.071946538537347</v>
      </c>
      <c r="U257" s="5">
        <f t="shared" si="284"/>
        <v>51.039904583212639</v>
      </c>
      <c r="V257" s="5">
        <f t="shared" si="285"/>
        <v>91.845247268835436</v>
      </c>
      <c r="W257" s="15">
        <f t="shared" si="286"/>
        <v>-1.0734613539272964E-2</v>
      </c>
      <c r="X257" s="15">
        <f t="shared" si="287"/>
        <v>-1.217998157191269E-2</v>
      </c>
      <c r="Y257" s="15">
        <f t="shared" si="288"/>
        <v>-9.7425357312937999E-3</v>
      </c>
      <c r="Z257" s="5">
        <f t="shared" si="301"/>
        <v>1687.5698217939014</v>
      </c>
      <c r="AA257" s="5">
        <f t="shared" si="302"/>
        <v>9892.8202569902423</v>
      </c>
      <c r="AB257" s="5">
        <f t="shared" si="303"/>
        <v>42083.763011501527</v>
      </c>
      <c r="AC257" s="16">
        <f t="shared" si="289"/>
        <v>1.0238410913017755</v>
      </c>
      <c r="AD257" s="16">
        <f t="shared" si="290"/>
        <v>3.0521364191803162</v>
      </c>
      <c r="AE257" s="16">
        <f t="shared" si="291"/>
        <v>16.64906296406301</v>
      </c>
      <c r="AF257" s="15">
        <f t="shared" si="292"/>
        <v>-4.0504037456468023E-3</v>
      </c>
      <c r="AG257" s="15">
        <f t="shared" si="293"/>
        <v>2.9673830763510267E-4</v>
      </c>
      <c r="AH257" s="15">
        <f t="shared" si="294"/>
        <v>9.7937136394747881E-3</v>
      </c>
      <c r="AI257" s="1">
        <f t="shared" si="258"/>
        <v>219600.29781477293</v>
      </c>
      <c r="AJ257" s="1">
        <f t="shared" si="259"/>
        <v>128353.60689014522</v>
      </c>
      <c r="AK257" s="1">
        <f t="shared" si="260"/>
        <v>54732.144801915056</v>
      </c>
      <c r="AL257" s="14">
        <f t="shared" si="295"/>
        <v>88.730112788056687</v>
      </c>
      <c r="AM257" s="14">
        <f t="shared" si="296"/>
        <v>21.534443010515684</v>
      </c>
      <c r="AN257" s="14">
        <f t="shared" si="297"/>
        <v>6.7713391904754969</v>
      </c>
      <c r="AO257" s="11">
        <f t="shared" si="298"/>
        <v>2.7351829698545418E-3</v>
      </c>
      <c r="AP257" s="11">
        <f t="shared" si="299"/>
        <v>3.4456091469908185E-3</v>
      </c>
      <c r="AQ257" s="11">
        <f t="shared" si="300"/>
        <v>3.1256022435945017E-3</v>
      </c>
      <c r="AR257" s="1">
        <f t="shared" si="304"/>
        <v>100527.86715515649</v>
      </c>
      <c r="AS257" s="1">
        <f t="shared" si="305"/>
        <v>62550.300776891505</v>
      </c>
      <c r="AT257" s="1">
        <f t="shared" si="306"/>
        <v>27233.302831753474</v>
      </c>
      <c r="AU257" s="1">
        <f t="shared" si="261"/>
        <v>20105.573431031298</v>
      </c>
      <c r="AV257" s="1">
        <f t="shared" si="262"/>
        <v>12510.060155378302</v>
      </c>
      <c r="AW257" s="1">
        <f t="shared" si="263"/>
        <v>5446.6605663506953</v>
      </c>
      <c r="AX257" s="2">
        <v>0</v>
      </c>
      <c r="AY257" s="2">
        <v>0</v>
      </c>
      <c r="AZ257" s="2">
        <v>0</v>
      </c>
      <c r="BA257" s="2">
        <f t="shared" si="247"/>
        <v>0</v>
      </c>
      <c r="BB257" s="2">
        <f t="shared" si="253"/>
        <v>0</v>
      </c>
      <c r="BC257" s="2">
        <f t="shared" si="248"/>
        <v>0</v>
      </c>
      <c r="BD257" s="2">
        <f t="shared" si="249"/>
        <v>0</v>
      </c>
      <c r="BE257" s="2">
        <f t="shared" si="250"/>
        <v>0</v>
      </c>
      <c r="BF257" s="2">
        <f t="shared" si="251"/>
        <v>0</v>
      </c>
      <c r="BG257" s="2">
        <f t="shared" si="252"/>
        <v>0</v>
      </c>
      <c r="BH257" s="2">
        <f t="shared" si="254"/>
        <v>0</v>
      </c>
      <c r="BI257" s="2">
        <f t="shared" si="255"/>
        <v>0</v>
      </c>
      <c r="BJ257" s="2">
        <f t="shared" si="256"/>
        <v>0</v>
      </c>
      <c r="BK257" s="11">
        <f t="shared" si="257"/>
        <v>2.4107691226706945E-2</v>
      </c>
      <c r="BL257" s="17">
        <f t="shared" si="307"/>
        <v>1.0543224262828592E-3</v>
      </c>
      <c r="BM257" s="17">
        <f t="shared" si="308"/>
        <v>7.0290621335965378E-5</v>
      </c>
      <c r="BN257" s="12">
        <f>(BN$3*temperature!$I367+BN$4*temperature!$I367^2+BN$5*temperature!$I367^6)</f>
        <v>-66.251592355009848</v>
      </c>
      <c r="BO257" s="12">
        <f>(BO$3*temperature!$I367+BO$4*temperature!$I367^2+BO$5*temperature!$I367^6)</f>
        <v>-54.147128884139946</v>
      </c>
      <c r="BP257" s="12">
        <f>(BP$3*temperature!$I367+BP$4*temperature!$I367^2+BP$5*temperature!$I367^6)</f>
        <v>-44.693766658572649</v>
      </c>
      <c r="BQ257" s="12">
        <f>(BQ$3*temperature!$M367+BQ$4*temperature!$M367^2)</f>
        <v>-66.251614482577907</v>
      </c>
      <c r="BR257" s="12">
        <f>(BR$3*temperature!$M367+BR$4*temperature!$M367^2)</f>
        <v>-54.147145898555536</v>
      </c>
      <c r="BS257" s="12">
        <f>(BS$3*temperature!$M367+BS$4*temperature!$M367^2)</f>
        <v>-44.69377984170707</v>
      </c>
      <c r="BT257" s="18">
        <f>BQ257-BN257</f>
        <v>-2.2127568058749603E-5</v>
      </c>
      <c r="BU257" s="18">
        <f>BR257-BO257</f>
        <v>-1.7014415590210774E-5</v>
      </c>
      <c r="BV257" s="18">
        <f>BS257-BP257</f>
        <v>-1.3183134420557963E-5</v>
      </c>
      <c r="BW257" s="18">
        <f>SUMPRODUCT(BT257:BV257,AR257:AT257)/100</f>
        <v>-3.6477143269341476E-2</v>
      </c>
      <c r="BX257" s="18">
        <f>BW257*BL257</f>
        <v>-3.8458670195599568E-5</v>
      </c>
      <c r="BY257" s="18">
        <f>BW257*BM257</f>
        <v>-2.56400106496304E-6</v>
      </c>
    </row>
    <row r="258" spans="1:77">
      <c r="A258" s="2">
        <f t="shared" si="264"/>
        <v>2212</v>
      </c>
      <c r="B258" s="5">
        <f t="shared" si="265"/>
        <v>1165.402922626138</v>
      </c>
      <c r="C258" s="5">
        <f t="shared" si="266"/>
        <v>2964.156116490512</v>
      </c>
      <c r="D258" s="5">
        <f t="shared" si="267"/>
        <v>4369.914836916967</v>
      </c>
      <c r="E258" s="15">
        <f t="shared" si="268"/>
        <v>1.299559715655656E-7</v>
      </c>
      <c r="F258" s="15">
        <f t="shared" si="269"/>
        <v>2.5602197824430163E-7</v>
      </c>
      <c r="G258" s="15">
        <f t="shared" si="270"/>
        <v>5.2265976133651891E-7</v>
      </c>
      <c r="H258" s="5">
        <f t="shared" si="271"/>
        <v>99602.349461764214</v>
      </c>
      <c r="I258" s="5">
        <f t="shared" si="272"/>
        <v>62367.905659902768</v>
      </c>
      <c r="J258" s="5">
        <f t="shared" si="273"/>
        <v>27212.920604736457</v>
      </c>
      <c r="K258" s="5">
        <f t="shared" si="274"/>
        <v>85466.019973005255</v>
      </c>
      <c r="L258" s="5">
        <f t="shared" si="275"/>
        <v>21040.695297029371</v>
      </c>
      <c r="M258" s="5">
        <f t="shared" si="276"/>
        <v>6227.3343120653435</v>
      </c>
      <c r="N258" s="15">
        <f t="shared" si="277"/>
        <v>-9.2067071897806718E-3</v>
      </c>
      <c r="O258" s="15">
        <f t="shared" si="278"/>
        <v>-2.9162303342054052E-3</v>
      </c>
      <c r="P258" s="15">
        <f t="shared" si="279"/>
        <v>-7.4895249519246754E-4</v>
      </c>
      <c r="Q258" s="5">
        <f t="shared" si="280"/>
        <v>1583.6196272810919</v>
      </c>
      <c r="R258" s="5">
        <f t="shared" si="281"/>
        <v>3144.4800037985465</v>
      </c>
      <c r="S258" s="5">
        <f t="shared" si="282"/>
        <v>2475.0271480108518</v>
      </c>
      <c r="T258" s="5">
        <f t="shared" si="283"/>
        <v>15.899420403622292</v>
      </c>
      <c r="U258" s="5">
        <f t="shared" si="284"/>
        <v>50.418239485956924</v>
      </c>
      <c r="V258" s="5">
        <f t="shared" si="285"/>
        <v>90.950441665569286</v>
      </c>
      <c r="W258" s="15">
        <f t="shared" si="286"/>
        <v>-1.0734613539272964E-2</v>
      </c>
      <c r="X258" s="15">
        <f t="shared" si="287"/>
        <v>-1.217998157191269E-2</v>
      </c>
      <c r="Y258" s="15">
        <f t="shared" si="288"/>
        <v>-9.7425357312937999E-3</v>
      </c>
      <c r="Z258" s="5">
        <f t="shared" si="301"/>
        <v>1647.4978753809689</v>
      </c>
      <c r="AA258" s="5">
        <f t="shared" si="302"/>
        <v>9747.0243259469535</v>
      </c>
      <c r="AB258" s="5">
        <f t="shared" si="303"/>
        <v>42051.303406263367</v>
      </c>
      <c r="AC258" s="16">
        <f t="shared" si="289"/>
        <v>1.0196941215106197</v>
      </c>
      <c r="AD258" s="16">
        <f t="shared" si="290"/>
        <v>3.053042104976015</v>
      </c>
      <c r="AE258" s="16">
        <f t="shared" si="291"/>
        <v>16.812119119098629</v>
      </c>
      <c r="AF258" s="15">
        <f t="shared" si="292"/>
        <v>-4.0504037456468023E-3</v>
      </c>
      <c r="AG258" s="15">
        <f t="shared" si="293"/>
        <v>2.9673830763510267E-4</v>
      </c>
      <c r="AH258" s="15">
        <f t="shared" si="294"/>
        <v>9.7937136394747881E-3</v>
      </c>
      <c r="AI258" s="1">
        <f t="shared" si="258"/>
        <v>217745.84146432695</v>
      </c>
      <c r="AJ258" s="1">
        <f t="shared" si="259"/>
        <v>128028.30635650901</v>
      </c>
      <c r="AK258" s="1">
        <f t="shared" si="260"/>
        <v>54705.590888074243</v>
      </c>
      <c r="AL258" s="14">
        <f t="shared" si="295"/>
        <v>88.970378950533743</v>
      </c>
      <c r="AM258" s="14">
        <f t="shared" si="296"/>
        <v>21.607900291589946</v>
      </c>
      <c r="AN258" s="14">
        <f t="shared" si="297"/>
        <v>6.7922920583117277</v>
      </c>
      <c r="AO258" s="11">
        <f t="shared" si="298"/>
        <v>2.7078311401559961E-3</v>
      </c>
      <c r="AP258" s="11">
        <f t="shared" si="299"/>
        <v>3.4111530555209105E-3</v>
      </c>
      <c r="AQ258" s="11">
        <f t="shared" si="300"/>
        <v>3.0943462211585567E-3</v>
      </c>
      <c r="AR258" s="1">
        <f t="shared" si="304"/>
        <v>99602.349461764214</v>
      </c>
      <c r="AS258" s="1">
        <f t="shared" si="305"/>
        <v>62367.905659902768</v>
      </c>
      <c r="AT258" s="1">
        <f t="shared" si="306"/>
        <v>27212.920604736457</v>
      </c>
      <c r="AU258" s="1">
        <f t="shared" si="261"/>
        <v>19920.469892352845</v>
      </c>
      <c r="AV258" s="1">
        <f t="shared" si="262"/>
        <v>12473.581131980554</v>
      </c>
      <c r="AW258" s="1">
        <f t="shared" si="263"/>
        <v>5442.5841209472919</v>
      </c>
      <c r="AX258" s="2">
        <v>0</v>
      </c>
      <c r="AY258" s="2">
        <v>0</v>
      </c>
      <c r="AZ258" s="2">
        <v>0</v>
      </c>
      <c r="BA258" s="2">
        <f t="shared" si="247"/>
        <v>0</v>
      </c>
      <c r="BB258" s="2">
        <f t="shared" si="253"/>
        <v>0</v>
      </c>
      <c r="BC258" s="2">
        <f t="shared" si="248"/>
        <v>0</v>
      </c>
      <c r="BD258" s="2">
        <f t="shared" si="249"/>
        <v>0</v>
      </c>
      <c r="BE258" s="2">
        <f t="shared" si="250"/>
        <v>0</v>
      </c>
      <c r="BF258" s="2">
        <f t="shared" si="251"/>
        <v>0</v>
      </c>
      <c r="BG258" s="2">
        <f t="shared" si="252"/>
        <v>0</v>
      </c>
      <c r="BH258" s="2">
        <f t="shared" si="254"/>
        <v>0</v>
      </c>
      <c r="BI258" s="2">
        <f t="shared" si="255"/>
        <v>0</v>
      </c>
      <c r="BJ258" s="2">
        <f t="shared" si="256"/>
        <v>0</v>
      </c>
      <c r="BK258" s="11">
        <f t="shared" si="257"/>
        <v>2.4070950465069657E-2</v>
      </c>
      <c r="BL258" s="17">
        <f t="shared" si="307"/>
        <v>1.0295034744050796E-3</v>
      </c>
      <c r="BM258" s="17">
        <f t="shared" si="308"/>
        <v>6.6943448891395598E-5</v>
      </c>
      <c r="BN258" s="12">
        <f>(BN$3*temperature!$I368+BN$4*temperature!$I368^2+BN$5*temperature!$I368^6)</f>
        <v>-66.596910420665225</v>
      </c>
      <c r="BO258" s="12">
        <f>(BO$3*temperature!$I368+BO$4*temperature!$I368^2+BO$5*temperature!$I368^6)</f>
        <v>-54.412639362328463</v>
      </c>
      <c r="BP258" s="12">
        <f>(BP$3*temperature!$I368+BP$4*temperature!$I368^2+BP$5*temperature!$I368^6)</f>
        <v>-44.899478908920571</v>
      </c>
      <c r="BQ258" s="12">
        <f>(BQ$3*temperature!$M368+BQ$4*temperature!$M368^2)</f>
        <v>-66.596932521069135</v>
      </c>
      <c r="BR258" s="12">
        <f>(BR$3*temperature!$M368+BR$4*temperature!$M368^2)</f>
        <v>-54.412656354216509</v>
      </c>
      <c r="BS258" s="12">
        <f>(BS$3*temperature!$M368+BS$4*temperature!$M368^2)</f>
        <v>-44.899492073197983</v>
      </c>
      <c r="BT258" s="18">
        <f>BQ258-BN258</f>
        <v>-2.2100403910485511E-5</v>
      </c>
      <c r="BU258" s="18">
        <f>BR258-BO258</f>
        <v>-1.6991888045936321E-5</v>
      </c>
      <c r="BV258" s="18">
        <f>BS258-BP258</f>
        <v>-1.3164277412158754E-5</v>
      </c>
      <c r="BW258" s="18">
        <f>SUMPRODUCT(BT258:BV258,AR258:AT258)/100</f>
        <v>-3.6192390602067061E-2</v>
      </c>
      <c r="BX258" s="18">
        <f>BW258*BL258</f>
        <v>-3.7260191871853792E-5</v>
      </c>
      <c r="BY258" s="18">
        <f>BW258*BM258</f>
        <v>-2.4228434505269025E-6</v>
      </c>
    </row>
    <row r="259" spans="1:77">
      <c r="A259" s="2">
        <f t="shared" si="264"/>
        <v>2213</v>
      </c>
      <c r="B259" s="5">
        <f t="shared" si="265"/>
        <v>1165.4030665046537</v>
      </c>
      <c r="C259" s="5">
        <f t="shared" si="266"/>
        <v>2964.1568374351696</v>
      </c>
      <c r="D259" s="5">
        <f t="shared" si="267"/>
        <v>4369.9170066966808</v>
      </c>
      <c r="E259" s="15">
        <f t="shared" si="268"/>
        <v>1.2345817298728732E-7</v>
      </c>
      <c r="F259" s="15">
        <f t="shared" si="269"/>
        <v>2.4322087933208651E-7</v>
      </c>
      <c r="G259" s="15">
        <f t="shared" si="270"/>
        <v>4.9652677326969291E-7</v>
      </c>
      <c r="H259" s="5">
        <f t="shared" si="271"/>
        <v>98678.577975582637</v>
      </c>
      <c r="I259" s="5">
        <f t="shared" si="272"/>
        <v>62184.143456186262</v>
      </c>
      <c r="J259" s="5">
        <f t="shared" si="273"/>
        <v>27191.984755393907</v>
      </c>
      <c r="K259" s="5">
        <f t="shared" si="274"/>
        <v>84673.346768809628</v>
      </c>
      <c r="L259" s="5">
        <f t="shared" si="275"/>
        <v>20978.695415453476</v>
      </c>
      <c r="M259" s="5">
        <f t="shared" si="276"/>
        <v>6222.5403168352032</v>
      </c>
      <c r="N259" s="15">
        <f t="shared" si="277"/>
        <v>-9.2747176532380626E-3</v>
      </c>
      <c r="O259" s="15">
        <f t="shared" si="278"/>
        <v>-2.9466650555339813E-3</v>
      </c>
      <c r="P259" s="15">
        <f t="shared" si="279"/>
        <v>-7.6983103682937148E-4</v>
      </c>
      <c r="Q259" s="5">
        <f t="shared" si="280"/>
        <v>1552.0903152713267</v>
      </c>
      <c r="R259" s="5">
        <f t="shared" si="281"/>
        <v>3097.0281756284189</v>
      </c>
      <c r="S259" s="5">
        <f t="shared" si="282"/>
        <v>2449.0285338444442</v>
      </c>
      <c r="T259" s="5">
        <f t="shared" si="283"/>
        <v>15.728746270090975</v>
      </c>
      <c r="U259" s="5">
        <f t="shared" si="284"/>
        <v>49.804146258129691</v>
      </c>
      <c r="V259" s="5">
        <f t="shared" si="285"/>
        <v>90.064353737865531</v>
      </c>
      <c r="W259" s="15">
        <f t="shared" si="286"/>
        <v>-1.0734613539272964E-2</v>
      </c>
      <c r="X259" s="15">
        <f t="shared" si="287"/>
        <v>-1.217998157191269E-2</v>
      </c>
      <c r="Y259" s="15">
        <f t="shared" si="288"/>
        <v>-9.7425357312937999E-3</v>
      </c>
      <c r="Z259" s="5">
        <f t="shared" si="301"/>
        <v>1608.2670017959972</v>
      </c>
      <c r="AA259" s="5">
        <f t="shared" si="302"/>
        <v>9603.0786058106551</v>
      </c>
      <c r="AB259" s="5">
        <f t="shared" si="303"/>
        <v>42017.972079169849</v>
      </c>
      <c r="AC259" s="16">
        <f t="shared" si="289"/>
        <v>1.0155639486214389</v>
      </c>
      <c r="AD259" s="16">
        <f t="shared" si="290"/>
        <v>3.0539480595233841</v>
      </c>
      <c r="AE259" s="16">
        <f t="shared" si="291"/>
        <v>16.97677219942382</v>
      </c>
      <c r="AF259" s="15">
        <f t="shared" si="292"/>
        <v>-4.0504037456468023E-3</v>
      </c>
      <c r="AG259" s="15">
        <f t="shared" si="293"/>
        <v>2.9673830763510267E-4</v>
      </c>
      <c r="AH259" s="15">
        <f t="shared" si="294"/>
        <v>9.7937136394747881E-3</v>
      </c>
      <c r="AI259" s="1">
        <f t="shared" si="258"/>
        <v>215891.7272102471</v>
      </c>
      <c r="AJ259" s="1">
        <f t="shared" si="259"/>
        <v>127699.05685283866</v>
      </c>
      <c r="AK259" s="1">
        <f t="shared" si="260"/>
        <v>54677.615920214113</v>
      </c>
      <c r="AL259" s="14">
        <f t="shared" si="295"/>
        <v>89.208886545580739</v>
      </c>
      <c r="AM259" s="14">
        <f t="shared" si="296"/>
        <v>21.680871068141961</v>
      </c>
      <c r="AN259" s="14">
        <f t="shared" si="297"/>
        <v>6.8130995845427327</v>
      </c>
      <c r="AO259" s="11">
        <f t="shared" si="298"/>
        <v>2.680752828754436E-3</v>
      </c>
      <c r="AP259" s="11">
        <f t="shared" si="299"/>
        <v>3.3770415249657014E-3</v>
      </c>
      <c r="AQ259" s="11">
        <f t="shared" si="300"/>
        <v>3.063402758946971E-3</v>
      </c>
      <c r="AR259" s="1">
        <f t="shared" si="304"/>
        <v>98678.577975582637</v>
      </c>
      <c r="AS259" s="1">
        <f t="shared" si="305"/>
        <v>62184.143456186262</v>
      </c>
      <c r="AT259" s="1">
        <f t="shared" si="306"/>
        <v>27191.984755393907</v>
      </c>
      <c r="AU259" s="1">
        <f t="shared" si="261"/>
        <v>19735.71559511653</v>
      </c>
      <c r="AV259" s="1">
        <f t="shared" si="262"/>
        <v>12436.828691237253</v>
      </c>
      <c r="AW259" s="1">
        <f t="shared" si="263"/>
        <v>5438.396951078782</v>
      </c>
      <c r="AX259" s="2">
        <v>0</v>
      </c>
      <c r="AY259" s="2">
        <v>0</v>
      </c>
      <c r="AZ259" s="2">
        <v>0</v>
      </c>
      <c r="BA259" s="2">
        <f t="shared" si="247"/>
        <v>0</v>
      </c>
      <c r="BB259" s="2">
        <f t="shared" si="253"/>
        <v>0</v>
      </c>
      <c r="BC259" s="2">
        <f t="shared" si="248"/>
        <v>0</v>
      </c>
      <c r="BD259" s="2">
        <f t="shared" si="249"/>
        <v>0</v>
      </c>
      <c r="BE259" s="2">
        <f t="shared" si="250"/>
        <v>0</v>
      </c>
      <c r="BF259" s="2">
        <f t="shared" si="251"/>
        <v>0</v>
      </c>
      <c r="BG259" s="2">
        <f t="shared" si="252"/>
        <v>0</v>
      </c>
      <c r="BH259" s="2">
        <f t="shared" si="254"/>
        <v>0</v>
      </c>
      <c r="BI259" s="2">
        <f t="shared" si="255"/>
        <v>0</v>
      </c>
      <c r="BJ259" s="2">
        <f t="shared" si="256"/>
        <v>0</v>
      </c>
      <c r="BK259" s="11">
        <f t="shared" si="257"/>
        <v>2.4034687932234261E-2</v>
      </c>
      <c r="BL259" s="17">
        <f t="shared" si="307"/>
        <v>1.0053048316013093E-3</v>
      </c>
      <c r="BM259" s="17">
        <f t="shared" si="308"/>
        <v>6.3755665610852949E-5</v>
      </c>
      <c r="BN259" s="12">
        <f>(BN$3*temperature!$I369+BN$4*temperature!$I369^2+BN$5*temperature!$I369^6)</f>
        <v>-66.939613438661553</v>
      </c>
      <c r="BO259" s="12">
        <f>(BO$3*temperature!$I369+BO$4*temperature!$I369^2+BO$5*temperature!$I369^6)</f>
        <v>-54.676113917738363</v>
      </c>
      <c r="BP259" s="12">
        <f>(BP$3*temperature!$I369+BP$4*temperature!$I369^2+BP$5*temperature!$I369^6)</f>
        <v>-45.103592183963471</v>
      </c>
      <c r="BQ259" s="12">
        <f>(BQ$3*temperature!$M369+BQ$4*temperature!$M369^2)</f>
        <v>-66.939635511994652</v>
      </c>
      <c r="BR259" s="12">
        <f>(BR$3*temperature!$M369+BR$4*temperature!$M369^2)</f>
        <v>-54.676130887198987</v>
      </c>
      <c r="BS259" s="12">
        <f>(BS$3*temperature!$M369+BS$4*temperature!$M369^2)</f>
        <v>-45.103605329485639</v>
      </c>
      <c r="BT259" s="18">
        <f>BQ259-BN259</f>
        <v>-2.2073333099115189E-5</v>
      </c>
      <c r="BU259" s="18">
        <f>BR259-BO259</f>
        <v>-1.6969460624238764E-5</v>
      </c>
      <c r="BV259" s="18">
        <f>BS259-BP259</f>
        <v>-1.314552216769016E-5</v>
      </c>
      <c r="BW259" s="18">
        <f>SUMPRODUCT(BT259:BV259,AR259:AT259)/100</f>
        <v>-3.5908493336193385E-2</v>
      </c>
      <c r="BX259" s="18">
        <f>BW259*BL259</f>
        <v>-3.6098981846398631E-5</v>
      </c>
      <c r="BY259" s="18">
        <f>BW259*BM259</f>
        <v>-2.2893698937318869E-6</v>
      </c>
    </row>
    <row r="260" spans="1:77">
      <c r="A260" s="2">
        <f t="shared" si="264"/>
        <v>2214</v>
      </c>
      <c r="B260" s="5">
        <f t="shared" si="265"/>
        <v>1165.4032031892605</v>
      </c>
      <c r="C260" s="5">
        <f t="shared" si="266"/>
        <v>2964.15752233276</v>
      </c>
      <c r="D260" s="5">
        <f t="shared" si="267"/>
        <v>4369.9190679884323</v>
      </c>
      <c r="E260" s="15">
        <f t="shared" si="268"/>
        <v>1.1728526433792295E-7</v>
      </c>
      <c r="F260" s="15">
        <f t="shared" si="269"/>
        <v>2.3105983536548216E-7</v>
      </c>
      <c r="G260" s="15">
        <f t="shared" si="270"/>
        <v>4.7170043460620825E-7</v>
      </c>
      <c r="H260" s="5">
        <f t="shared" si="271"/>
        <v>97756.662402807066</v>
      </c>
      <c r="I260" s="5">
        <f t="shared" si="272"/>
        <v>61999.062177025509</v>
      </c>
      <c r="J260" s="5">
        <f t="shared" si="273"/>
        <v>27170.50774603261</v>
      </c>
      <c r="K260" s="5">
        <f t="shared" si="274"/>
        <v>83882.26678567956</v>
      </c>
      <c r="L260" s="5">
        <f t="shared" si="275"/>
        <v>20916.250809853354</v>
      </c>
      <c r="M260" s="5">
        <f t="shared" si="276"/>
        <v>6217.6226431899986</v>
      </c>
      <c r="N260" s="15">
        <f t="shared" si="277"/>
        <v>-9.3427272372972325E-3</v>
      </c>
      <c r="O260" s="15">
        <f t="shared" si="278"/>
        <v>-2.9765723923005361E-3</v>
      </c>
      <c r="P260" s="15">
        <f t="shared" si="279"/>
        <v>-7.9030000527269273E-4</v>
      </c>
      <c r="Q260" s="5">
        <f t="shared" si="280"/>
        <v>1521.0843075130244</v>
      </c>
      <c r="R260" s="5">
        <f t="shared" si="281"/>
        <v>3050.2008872426209</v>
      </c>
      <c r="S260" s="5">
        <f t="shared" si="282"/>
        <v>2423.2533179913685</v>
      </c>
      <c r="T260" s="5">
        <f t="shared" si="283"/>
        <v>15.559904257424266</v>
      </c>
      <c r="U260" s="5">
        <f t="shared" si="284"/>
        <v>49.197532674500827</v>
      </c>
      <c r="V260" s="5">
        <f t="shared" si="285"/>
        <v>89.186898553458491</v>
      </c>
      <c r="W260" s="15">
        <f t="shared" si="286"/>
        <v>-1.0734613539272964E-2</v>
      </c>
      <c r="X260" s="15">
        <f t="shared" si="287"/>
        <v>-1.217998157191269E-2</v>
      </c>
      <c r="Y260" s="15">
        <f t="shared" si="288"/>
        <v>-9.7425357312937999E-3</v>
      </c>
      <c r="Z260" s="5">
        <f t="shared" si="301"/>
        <v>1569.8625325659548</v>
      </c>
      <c r="AA260" s="5">
        <f t="shared" si="302"/>
        <v>9460.9697865871767</v>
      </c>
      <c r="AB260" s="5">
        <f t="shared" si="303"/>
        <v>41983.788838855857</v>
      </c>
      <c r="AC260" s="16">
        <f t="shared" si="289"/>
        <v>1.0114505045999989</v>
      </c>
      <c r="AD260" s="16">
        <f t="shared" si="290"/>
        <v>3.0548542829021725</v>
      </c>
      <c r="AE260" s="16">
        <f t="shared" si="291"/>
        <v>17.143037844867575</v>
      </c>
      <c r="AF260" s="15">
        <f t="shared" si="292"/>
        <v>-4.0504037456468023E-3</v>
      </c>
      <c r="AG260" s="15">
        <f t="shared" si="293"/>
        <v>2.9673830763510267E-4</v>
      </c>
      <c r="AH260" s="15">
        <f t="shared" si="294"/>
        <v>9.7937136394747881E-3</v>
      </c>
      <c r="AI260" s="1">
        <f t="shared" si="258"/>
        <v>214038.2700843389</v>
      </c>
      <c r="AJ260" s="1">
        <f t="shared" si="259"/>
        <v>127365.97985879205</v>
      </c>
      <c r="AK260" s="1">
        <f t="shared" si="260"/>
        <v>54648.251279271484</v>
      </c>
      <c r="AL260" s="14">
        <f t="shared" si="295"/>
        <v>89.445642050788265</v>
      </c>
      <c r="AM260" s="14">
        <f t="shared" si="296"/>
        <v>21.753356098017559</v>
      </c>
      <c r="AN260" s="14">
        <f t="shared" si="297"/>
        <v>6.8337621399263595</v>
      </c>
      <c r="AO260" s="11">
        <f t="shared" si="298"/>
        <v>2.6539453004668914E-3</v>
      </c>
      <c r="AP260" s="11">
        <f t="shared" si="299"/>
        <v>3.3432711097160445E-3</v>
      </c>
      <c r="AQ260" s="11">
        <f t="shared" si="300"/>
        <v>3.0327687313575014E-3</v>
      </c>
      <c r="AR260" s="1">
        <f t="shared" si="304"/>
        <v>97756.662402807066</v>
      </c>
      <c r="AS260" s="1">
        <f t="shared" si="305"/>
        <v>61999.062177025509</v>
      </c>
      <c r="AT260" s="1">
        <f t="shared" si="306"/>
        <v>27170.50774603261</v>
      </c>
      <c r="AU260" s="1">
        <f t="shared" si="261"/>
        <v>19551.332480561414</v>
      </c>
      <c r="AV260" s="1">
        <f t="shared" si="262"/>
        <v>12399.812435405103</v>
      </c>
      <c r="AW260" s="1">
        <f t="shared" si="263"/>
        <v>5434.1015492065226</v>
      </c>
      <c r="AX260" s="2">
        <v>0</v>
      </c>
      <c r="AY260" s="2">
        <v>0</v>
      </c>
      <c r="AZ260" s="2">
        <v>0</v>
      </c>
      <c r="BA260" s="2">
        <f t="shared" si="247"/>
        <v>0</v>
      </c>
      <c r="BB260" s="2">
        <f t="shared" si="253"/>
        <v>0</v>
      </c>
      <c r="BC260" s="2">
        <f t="shared" si="248"/>
        <v>0</v>
      </c>
      <c r="BD260" s="2">
        <f t="shared" si="249"/>
        <v>0</v>
      </c>
      <c r="BE260" s="2">
        <f t="shared" si="250"/>
        <v>0</v>
      </c>
      <c r="BF260" s="2">
        <f t="shared" si="251"/>
        <v>0</v>
      </c>
      <c r="BG260" s="2">
        <f t="shared" si="252"/>
        <v>0</v>
      </c>
      <c r="BH260" s="2">
        <f t="shared" si="254"/>
        <v>0</v>
      </c>
      <c r="BI260" s="2">
        <f t="shared" si="255"/>
        <v>0</v>
      </c>
      <c r="BJ260" s="2">
        <f t="shared" si="256"/>
        <v>0</v>
      </c>
      <c r="BK260" s="11">
        <f t="shared" si="257"/>
        <v>2.3998888481618769E-2</v>
      </c>
      <c r="BL260" s="17">
        <f t="shared" si="307"/>
        <v>9.8170974425803399E-4</v>
      </c>
      <c r="BM260" s="17">
        <f t="shared" si="308"/>
        <v>6.071968153414566E-5</v>
      </c>
      <c r="BN260" s="12">
        <f>(BN$3*temperature!$I370+BN$4*temperature!$I370^2+BN$5*temperature!$I370^6)</f>
        <v>-67.279720552522477</v>
      </c>
      <c r="BO260" s="12">
        <f>(BO$3*temperature!$I370+BO$4*temperature!$I370^2+BO$5*temperature!$I370^6)</f>
        <v>-54.937568022463225</v>
      </c>
      <c r="BP260" s="12">
        <f>(BP$3*temperature!$I370+BP$4*temperature!$I370^2+BP$5*temperature!$I370^6)</f>
        <v>-45.306119114783783</v>
      </c>
      <c r="BQ260" s="12">
        <f>(BQ$3*temperature!$M370+BQ$4*temperature!$M370^2)</f>
        <v>-67.279742598880162</v>
      </c>
      <c r="BR260" s="12">
        <f>(BR$3*temperature!$M370+BR$4*temperature!$M370^2)</f>
        <v>-54.937584969597474</v>
      </c>
      <c r="BS260" s="12">
        <f>(BS$3*temperature!$M370+BS$4*temperature!$M370^2)</f>
        <v>-45.306132241652691</v>
      </c>
      <c r="BT260" s="18">
        <f>BQ260-BN260</f>
        <v>-2.204635768521257E-5</v>
      </c>
      <c r="BU260" s="18">
        <f>BR260-BO260</f>
        <v>-1.6947134248823659E-5</v>
      </c>
      <c r="BV260" s="18">
        <f>BS260-BP260</f>
        <v>-1.312686890742043E-5</v>
      </c>
      <c r="BW260" s="18">
        <f>SUMPRODUCT(BT260:BV260,AR260:AT260)/100</f>
        <v>-3.5625484687902935E-2</v>
      </c>
      <c r="BX260" s="18">
        <f>BW260*BL260</f>
        <v>-3.4973885462029699E-5</v>
      </c>
      <c r="BY260" s="18">
        <f>BW260*BM260</f>
        <v>-2.1631680847490488E-6</v>
      </c>
    </row>
    <row r="261" spans="1:77">
      <c r="A261" s="2">
        <f t="shared" si="264"/>
        <v>2215</v>
      </c>
      <c r="B261" s="5">
        <f t="shared" si="265"/>
        <v>1165.4033330396521</v>
      </c>
      <c r="C261" s="5">
        <f t="shared" si="266"/>
        <v>2964.1581729856216</v>
      </c>
      <c r="D261" s="5">
        <f t="shared" si="267"/>
        <v>4369.9210262165188</v>
      </c>
      <c r="E261" s="15">
        <f t="shared" si="268"/>
        <v>1.114210011210268E-7</v>
      </c>
      <c r="F261" s="15">
        <f t="shared" si="269"/>
        <v>2.1950684359720804E-7</v>
      </c>
      <c r="G261" s="15">
        <f t="shared" si="270"/>
        <v>4.4811541287589782E-7</v>
      </c>
      <c r="H261" s="5">
        <f t="shared" si="271"/>
        <v>96836.708519083913</v>
      </c>
      <c r="I261" s="5">
        <f t="shared" si="272"/>
        <v>61812.708676662318</v>
      </c>
      <c r="J261" s="5">
        <f t="shared" si="273"/>
        <v>27148.501752006967</v>
      </c>
      <c r="K261" s="5">
        <f t="shared" si="274"/>
        <v>83092.870745882028</v>
      </c>
      <c r="L261" s="5">
        <f t="shared" si="275"/>
        <v>20853.37727250973</v>
      </c>
      <c r="M261" s="5">
        <f t="shared" si="276"/>
        <v>6212.5840693995706</v>
      </c>
      <c r="N261" s="15">
        <f t="shared" si="277"/>
        <v>-9.4107618933861881E-3</v>
      </c>
      <c r="O261" s="15">
        <f t="shared" si="278"/>
        <v>-3.0059659312369202E-3</v>
      </c>
      <c r="P261" s="15">
        <f t="shared" si="279"/>
        <v>-8.1036982775828381E-4</v>
      </c>
      <c r="Q261" s="5">
        <f t="shared" si="280"/>
        <v>1490.5953204506588</v>
      </c>
      <c r="R261" s="5">
        <f t="shared" si="281"/>
        <v>3003.9930319062109</v>
      </c>
      <c r="S261" s="5">
        <f t="shared" si="282"/>
        <v>2397.7011607503869</v>
      </c>
      <c r="T261" s="5">
        <f t="shared" si="283"/>
        <v>15.392874698512729</v>
      </c>
      <c r="U261" s="5">
        <f t="shared" si="284"/>
        <v>48.598307633141836</v>
      </c>
      <c r="V261" s="5">
        <f t="shared" si="285"/>
        <v>88.317992007538152</v>
      </c>
      <c r="W261" s="15">
        <f t="shared" si="286"/>
        <v>-1.0734613539272964E-2</v>
      </c>
      <c r="X261" s="15">
        <f t="shared" si="287"/>
        <v>-1.217998157191269E-2</v>
      </c>
      <c r="Y261" s="15">
        <f t="shared" si="288"/>
        <v>-9.7425357312937999E-3</v>
      </c>
      <c r="Z261" s="5">
        <f t="shared" si="301"/>
        <v>1532.2699381738978</v>
      </c>
      <c r="AA261" s="5">
        <f t="shared" si="302"/>
        <v>9320.6842276923035</v>
      </c>
      <c r="AB261" s="5">
        <f t="shared" si="303"/>
        <v>41948.773039232598</v>
      </c>
      <c r="AC261" s="16">
        <f t="shared" si="289"/>
        <v>1.0073537216876307</v>
      </c>
      <c r="AD261" s="16">
        <f t="shared" si="290"/>
        <v>3.0557607751921529</v>
      </c>
      <c r="AE261" s="16">
        <f t="shared" si="291"/>
        <v>17.310931848430887</v>
      </c>
      <c r="AF261" s="15">
        <f t="shared" si="292"/>
        <v>-4.0504037456468023E-3</v>
      </c>
      <c r="AG261" s="15">
        <f t="shared" si="293"/>
        <v>2.9673830763510267E-4</v>
      </c>
      <c r="AH261" s="15">
        <f t="shared" si="294"/>
        <v>9.7937136394747881E-3</v>
      </c>
      <c r="AI261" s="1">
        <f t="shared" si="258"/>
        <v>212185.77555646645</v>
      </c>
      <c r="AJ261" s="1">
        <f t="shared" si="259"/>
        <v>127029.19430831796</v>
      </c>
      <c r="AK261" s="1">
        <f t="shared" si="260"/>
        <v>54617.527700550854</v>
      </c>
      <c r="AL261" s="14">
        <f t="shared" si="295"/>
        <v>89.68065205374252</v>
      </c>
      <c r="AM261" s="14">
        <f t="shared" si="296"/>
        <v>21.825356191329611</v>
      </c>
      <c r="AN261" s="14">
        <f t="shared" si="297"/>
        <v>6.8542801078605073</v>
      </c>
      <c r="AO261" s="11">
        <f t="shared" si="298"/>
        <v>2.6274058474622226E-3</v>
      </c>
      <c r="AP261" s="11">
        <f t="shared" si="299"/>
        <v>3.3098383986188838E-3</v>
      </c>
      <c r="AQ261" s="11">
        <f t="shared" si="300"/>
        <v>3.0024410440439263E-3</v>
      </c>
      <c r="AR261" s="1">
        <f t="shared" si="304"/>
        <v>96836.708519083913</v>
      </c>
      <c r="AS261" s="1">
        <f t="shared" si="305"/>
        <v>61812.708676662318</v>
      </c>
      <c r="AT261" s="1">
        <f t="shared" si="306"/>
        <v>27148.501752006967</v>
      </c>
      <c r="AU261" s="1">
        <f t="shared" si="261"/>
        <v>19367.341703816783</v>
      </c>
      <c r="AV261" s="1">
        <f t="shared" si="262"/>
        <v>12362.541735332465</v>
      </c>
      <c r="AW261" s="1">
        <f t="shared" si="263"/>
        <v>5429.7003504013937</v>
      </c>
      <c r="AX261" s="2">
        <v>0</v>
      </c>
      <c r="AY261" s="2">
        <v>0</v>
      </c>
      <c r="AZ261" s="2">
        <v>0</v>
      </c>
      <c r="BA261" s="2">
        <f t="shared" si="247"/>
        <v>0</v>
      </c>
      <c r="BB261" s="2">
        <f t="shared" si="253"/>
        <v>0</v>
      </c>
      <c r="BC261" s="2">
        <f t="shared" si="248"/>
        <v>0</v>
      </c>
      <c r="BD261" s="2">
        <f t="shared" si="249"/>
        <v>0</v>
      </c>
      <c r="BE261" s="2">
        <f t="shared" si="250"/>
        <v>0</v>
      </c>
      <c r="BF261" s="2">
        <f t="shared" si="251"/>
        <v>0</v>
      </c>
      <c r="BG261" s="2">
        <f t="shared" si="252"/>
        <v>0</v>
      </c>
      <c r="BH261" s="2">
        <f t="shared" si="254"/>
        <v>0</v>
      </c>
      <c r="BI261" s="2">
        <f t="shared" si="255"/>
        <v>0</v>
      </c>
      <c r="BJ261" s="2">
        <f t="shared" si="256"/>
        <v>0</v>
      </c>
      <c r="BK261" s="11">
        <f t="shared" si="257"/>
        <v>2.3963537206676627E-2</v>
      </c>
      <c r="BL261" s="17">
        <f t="shared" si="307"/>
        <v>9.5870196276649203E-4</v>
      </c>
      <c r="BM261" s="17">
        <f t="shared" si="308"/>
        <v>5.7828268127757772E-5</v>
      </c>
      <c r="BN261" s="12">
        <f>(BN$3*temperature!$I371+BN$4*temperature!$I371^2+BN$5*temperature!$I371^6)</f>
        <v>-67.617251180095053</v>
      </c>
      <c r="BO261" s="12">
        <f>(BO$3*temperature!$I371+BO$4*temperature!$I371^2+BO$5*temperature!$I371^6)</f>
        <v>-55.197017339233994</v>
      </c>
      <c r="BP261" s="12">
        <f>(BP$3*temperature!$I371+BP$4*temperature!$I371^2+BP$5*temperature!$I371^6)</f>
        <v>-45.507072462824318</v>
      </c>
      <c r="BQ261" s="12">
        <f>(BQ$3*temperature!$M371+BQ$4*temperature!$M371^2)</f>
        <v>-67.617273199574782</v>
      </c>
      <c r="BR261" s="12">
        <f>(BR$3*temperature!$M371+BR$4*temperature!$M371^2)</f>
        <v>-55.197034264143909</v>
      </c>
      <c r="BS261" s="12">
        <f>(BS$3*temperature!$M371+BS$4*temperature!$M371^2)</f>
        <v>-45.50708557114217</v>
      </c>
      <c r="BT261" s="18">
        <f>BQ261-BN261</f>
        <v>-2.2019479729351588E-5</v>
      </c>
      <c r="BU261" s="18">
        <f>BR261-BO261</f>
        <v>-1.6924909914450836E-5</v>
      </c>
      <c r="BV261" s="18">
        <f>BS261-BP261</f>
        <v>-1.3108317851617812E-5</v>
      </c>
      <c r="BW261" s="18">
        <f>SUMPRODUCT(BT261:BV261,AR261:AT261)/100</f>
        <v>-3.53433965637431E-2</v>
      </c>
      <c r="BX261" s="18">
        <f>BW261*BL261</f>
        <v>-3.3883783656495003E-5</v>
      </c>
      <c r="BY261" s="18">
        <f>BW261*BM261</f>
        <v>-2.0438474130338086E-6</v>
      </c>
    </row>
    <row r="262" spans="1:77">
      <c r="A262" s="2">
        <f t="shared" si="264"/>
        <v>2216</v>
      </c>
      <c r="B262" s="5">
        <f t="shared" si="265"/>
        <v>1165.4034563975379</v>
      </c>
      <c r="C262" s="5">
        <f t="shared" si="266"/>
        <v>2964.158791105976</v>
      </c>
      <c r="D262" s="5">
        <f t="shared" si="267"/>
        <v>4369.9228865340356</v>
      </c>
      <c r="E262" s="15">
        <f t="shared" si="268"/>
        <v>1.0584995106497545E-7</v>
      </c>
      <c r="F262" s="15">
        <f t="shared" si="269"/>
        <v>2.0853150141734763E-7</v>
      </c>
      <c r="G262" s="15">
        <f t="shared" si="270"/>
        <v>4.257096422321029E-7</v>
      </c>
      <c r="H262" s="5">
        <f t="shared" si="271"/>
        <v>95918.818265662267</v>
      </c>
      <c r="I262" s="5">
        <f t="shared" si="272"/>
        <v>61625.12867199468</v>
      </c>
      <c r="J262" s="5">
        <f t="shared" si="273"/>
        <v>27125.978667081956</v>
      </c>
      <c r="K262" s="5">
        <f t="shared" si="274"/>
        <v>82305.246083758655</v>
      </c>
      <c r="L262" s="5">
        <f t="shared" si="275"/>
        <v>20790.090212745097</v>
      </c>
      <c r="M262" s="5">
        <f t="shared" si="276"/>
        <v>6207.4273096834158</v>
      </c>
      <c r="N262" s="15">
        <f t="shared" si="277"/>
        <v>-9.4788476442475567E-3</v>
      </c>
      <c r="O262" s="15">
        <f t="shared" si="278"/>
        <v>-3.0348590032973632E-3</v>
      </c>
      <c r="P262" s="15">
        <f t="shared" si="279"/>
        <v>-8.3005069364849859E-4</v>
      </c>
      <c r="Q262" s="5">
        <f t="shared" si="280"/>
        <v>1460.6170551132525</v>
      </c>
      <c r="R262" s="5">
        <f t="shared" si="281"/>
        <v>2958.3994149367945</v>
      </c>
      <c r="S262" s="5">
        <f t="shared" si="282"/>
        <v>2372.3716576744787</v>
      </c>
      <c r="T262" s="5">
        <f t="shared" si="283"/>
        <v>15.227638137365743</v>
      </c>
      <c r="U262" s="5">
        <f t="shared" si="284"/>
        <v>48.006381141744022</v>
      </c>
      <c r="V262" s="5">
        <f t="shared" si="285"/>
        <v>87.457550814688588</v>
      </c>
      <c r="W262" s="15">
        <f t="shared" si="286"/>
        <v>-1.0734613539272964E-2</v>
      </c>
      <c r="X262" s="15">
        <f t="shared" si="287"/>
        <v>-1.217998157191269E-2</v>
      </c>
      <c r="Y262" s="15">
        <f t="shared" si="288"/>
        <v>-9.7425357312937999E-3</v>
      </c>
      <c r="Z262" s="5">
        <f t="shared" si="301"/>
        <v>1495.4748325276153</v>
      </c>
      <c r="AA262" s="5">
        <f t="shared" si="302"/>
        <v>9182.2079804191799</v>
      </c>
      <c r="AB262" s="5">
        <f t="shared" si="303"/>
        <v>41912.943587788104</v>
      </c>
      <c r="AC262" s="16">
        <f t="shared" si="289"/>
        <v>1.0032735324001159</v>
      </c>
      <c r="AD262" s="16">
        <f t="shared" si="290"/>
        <v>3.0566675364731211</v>
      </c>
      <c r="AE262" s="16">
        <f t="shared" si="291"/>
        <v>17.480470157786883</v>
      </c>
      <c r="AF262" s="15">
        <f t="shared" si="292"/>
        <v>-4.0504037456468023E-3</v>
      </c>
      <c r="AG262" s="15">
        <f t="shared" si="293"/>
        <v>2.9673830763510267E-4</v>
      </c>
      <c r="AH262" s="15">
        <f t="shared" si="294"/>
        <v>9.7937136394747881E-3</v>
      </c>
      <c r="AI262" s="1">
        <f t="shared" si="258"/>
        <v>210334.53970463658</v>
      </c>
      <c r="AJ262" s="1">
        <f t="shared" si="259"/>
        <v>126688.81661281863</v>
      </c>
      <c r="AK262" s="1">
        <f t="shared" si="260"/>
        <v>54585.475280897161</v>
      </c>
      <c r="AL262" s="14">
        <f t="shared" si="295"/>
        <v>89.913923248656644</v>
      </c>
      <c r="AM262" s="14">
        <f t="shared" si="296"/>
        <v>21.896872209295353</v>
      </c>
      <c r="AN262" s="14">
        <f t="shared" si="297"/>
        <v>6.8746538840644904</v>
      </c>
      <c r="AO262" s="11">
        <f t="shared" si="298"/>
        <v>2.6011317889876001E-3</v>
      </c>
      <c r="AP262" s="11">
        <f t="shared" si="299"/>
        <v>3.276740014632695E-3</v>
      </c>
      <c r="AQ262" s="11">
        <f t="shared" si="300"/>
        <v>2.9724166336034868E-3</v>
      </c>
      <c r="AR262" s="1">
        <f t="shared" si="304"/>
        <v>95918.818265662267</v>
      </c>
      <c r="AS262" s="1">
        <f t="shared" si="305"/>
        <v>61625.12867199468</v>
      </c>
      <c r="AT262" s="1">
        <f t="shared" si="306"/>
        <v>27125.978667081956</v>
      </c>
      <c r="AU262" s="1">
        <f t="shared" si="261"/>
        <v>19183.763653132453</v>
      </c>
      <c r="AV262" s="1">
        <f t="shared" si="262"/>
        <v>12325.025734398936</v>
      </c>
      <c r="AW262" s="1">
        <f t="shared" si="263"/>
        <v>5425.1957334163917</v>
      </c>
      <c r="AX262" s="2">
        <v>0</v>
      </c>
      <c r="AY262" s="2">
        <v>0</v>
      </c>
      <c r="AZ262" s="2">
        <v>0</v>
      </c>
      <c r="BA262" s="2">
        <f t="shared" ref="BA262:BA325" si="309">(AX262*Z262+AY262*AA262+AZ262*AB262)/(Z262+AA262+AB262)</f>
        <v>0</v>
      </c>
      <c r="BB262" s="2">
        <f t="shared" si="253"/>
        <v>0</v>
      </c>
      <c r="BC262" s="2">
        <f t="shared" ref="BC262:BC325" si="310">BC$5*AY262^2</f>
        <v>0</v>
      </c>
      <c r="BD262" s="2">
        <f t="shared" ref="BD262:BD325" si="311">BD$5*AZ262^2</f>
        <v>0</v>
      </c>
      <c r="BE262" s="2">
        <f t="shared" ref="BE262:BE325" si="312">BB262*AR262</f>
        <v>0</v>
      </c>
      <c r="BF262" s="2">
        <f t="shared" ref="BF262:BF325" si="313">BC262*AS262</f>
        <v>0</v>
      </c>
      <c r="BG262" s="2">
        <f t="shared" ref="BG262:BG325" si="314">BD262*AT262</f>
        <v>0</v>
      </c>
      <c r="BH262" s="2">
        <f t="shared" si="254"/>
        <v>0</v>
      </c>
      <c r="BI262" s="2">
        <f t="shared" si="255"/>
        <v>0</v>
      </c>
      <c r="BJ262" s="2">
        <f t="shared" si="256"/>
        <v>0</v>
      </c>
      <c r="BK262" s="11">
        <f t="shared" si="257"/>
        <v>2.3928619442495441E-2</v>
      </c>
      <c r="BL262" s="17">
        <f t="shared" si="307"/>
        <v>9.3626572424813578E-4</v>
      </c>
      <c r="BM262" s="17">
        <f t="shared" si="308"/>
        <v>5.5074541074055021E-5</v>
      </c>
      <c r="BN262" s="12">
        <f>(BN$3*temperature!$I372+BN$4*temperature!$I372^2+BN$5*temperature!$I372^6)</f>
        <v>-67.952224992175474</v>
      </c>
      <c r="BO262" s="12">
        <f>(BO$3*temperature!$I372+BO$4*temperature!$I372^2+BO$5*temperature!$I372^6)</f>
        <v>-55.45447770544952</v>
      </c>
      <c r="BP262" s="12">
        <f>(BP$3*temperature!$I372+BP$4*temperature!$I372^2+BP$5*temperature!$I372^6)</f>
        <v>-45.706465107912756</v>
      </c>
      <c r="BQ262" s="12">
        <f>(BQ$3*temperature!$M372+BQ$4*temperature!$M372^2)</f>
        <v>-67.952246984876524</v>
      </c>
      <c r="BR262" s="12">
        <f>(BR$3*temperature!$M372+BR$4*temperature!$M372^2)</f>
        <v>-55.454494608237951</v>
      </c>
      <c r="BS262" s="12">
        <f>(BS$3*temperature!$M372+BS$4*temperature!$M372^2)</f>
        <v>-45.706478197781941</v>
      </c>
      <c r="BT262" s="18">
        <f>BQ262-BN262</f>
        <v>-2.1992701050521646E-5</v>
      </c>
      <c r="BU262" s="18">
        <f>BR262-BO262</f>
        <v>-1.6902788431139015E-5</v>
      </c>
      <c r="BV262" s="18">
        <f>BS262-BP262</f>
        <v>-1.3089869185023417E-5</v>
      </c>
      <c r="BW262" s="18">
        <f>SUMPRODUCT(BT262:BV262,AR262:AT262)/100</f>
        <v>-3.5062259194883087E-2</v>
      </c>
      <c r="BX262" s="18">
        <f>BW262*BL262</f>
        <v>-3.2827591498873071E-5</v>
      </c>
      <c r="BY262" s="18">
        <f>BW262*BM262</f>
        <v>-1.931037834177752E-6</v>
      </c>
    </row>
    <row r="263" spans="1:77">
      <c r="A263" s="2">
        <f t="shared" si="264"/>
        <v>2217</v>
      </c>
      <c r="B263" s="5">
        <f t="shared" si="265"/>
        <v>1165.4035735875418</v>
      </c>
      <c r="C263" s="5">
        <f t="shared" si="266"/>
        <v>2964.1593783204348</v>
      </c>
      <c r="D263" s="5">
        <f t="shared" si="267"/>
        <v>4369.9246538364287</v>
      </c>
      <c r="E263" s="15">
        <f t="shared" si="268"/>
        <v>1.0055745351172668E-7</v>
      </c>
      <c r="F263" s="15">
        <f t="shared" si="269"/>
        <v>1.9810492634648024E-7</v>
      </c>
      <c r="G263" s="15">
        <f t="shared" si="270"/>
        <v>4.0442416012049771E-7</v>
      </c>
      <c r="H263" s="5">
        <f t="shared" si="271"/>
        <v>95003.089845035109</v>
      </c>
      <c r="I263" s="5">
        <f t="shared" si="272"/>
        <v>61436.3667625296</v>
      </c>
      <c r="J263" s="5">
        <f t="shared" si="273"/>
        <v>27102.950108837245</v>
      </c>
      <c r="K263" s="5">
        <f t="shared" si="274"/>
        <v>81519.47702767083</v>
      </c>
      <c r="L263" s="5">
        <f t="shared" si="275"/>
        <v>20726.404663618647</v>
      </c>
      <c r="M263" s="5">
        <f t="shared" si="276"/>
        <v>6202.1550154287261</v>
      </c>
      <c r="N263" s="15">
        <f t="shared" si="277"/>
        <v>-9.5470105913805225E-3</v>
      </c>
      <c r="O263" s="15">
        <f t="shared" si="278"/>
        <v>-3.0632646840276223E-3</v>
      </c>
      <c r="P263" s="15">
        <f t="shared" si="279"/>
        <v>-8.4935255648743713E-4</v>
      </c>
      <c r="Q263" s="5">
        <f t="shared" si="280"/>
        <v>1431.143202017638</v>
      </c>
      <c r="R263" s="5">
        <f t="shared" si="281"/>
        <v>2913.4147606764523</v>
      </c>
      <c r="S263" s="5">
        <f t="shared" si="282"/>
        <v>2347.2643424033076</v>
      </c>
      <c r="T263" s="5">
        <f t="shared" si="283"/>
        <v>15.064175326845227</v>
      </c>
      <c r="U263" s="5">
        <f t="shared" si="284"/>
        <v>47.421664304103366</v>
      </c>
      <c r="V263" s="5">
        <f t="shared" si="285"/>
        <v>86.605492500905044</v>
      </c>
      <c r="W263" s="15">
        <f t="shared" si="286"/>
        <v>-1.0734613539272964E-2</v>
      </c>
      <c r="X263" s="15">
        <f t="shared" si="287"/>
        <v>-1.217998157191269E-2</v>
      </c>
      <c r="Y263" s="15">
        <f t="shared" si="288"/>
        <v>-9.7425357312937999E-3</v>
      </c>
      <c r="Z263" s="5">
        <f t="shared" si="301"/>
        <v>1459.4629770680019</v>
      </c>
      <c r="AA263" s="5">
        <f t="shared" si="302"/>
        <v>9045.5268096203981</v>
      </c>
      <c r="AB263" s="5">
        <f t="shared" si="303"/>
        <v>41876.318953964656</v>
      </c>
      <c r="AC263" s="16">
        <f t="shared" si="289"/>
        <v>0.99920986952657409</v>
      </c>
      <c r="AD263" s="16">
        <f t="shared" si="290"/>
        <v>3.057574566824897</v>
      </c>
      <c r="AE263" s="16">
        <f t="shared" si="291"/>
        <v>17.651668876795632</v>
      </c>
      <c r="AF263" s="15">
        <f t="shared" si="292"/>
        <v>-4.0504037456468023E-3</v>
      </c>
      <c r="AG263" s="15">
        <f t="shared" si="293"/>
        <v>2.9673830763510267E-4</v>
      </c>
      <c r="AH263" s="15">
        <f t="shared" si="294"/>
        <v>9.7937136394747881E-3</v>
      </c>
      <c r="AI263" s="1">
        <f t="shared" si="258"/>
        <v>208484.84938730538</v>
      </c>
      <c r="AJ263" s="1">
        <f t="shared" si="259"/>
        <v>126344.9606859357</v>
      </c>
      <c r="AK263" s="1">
        <f t="shared" si="260"/>
        <v>54552.123486223834</v>
      </c>
      <c r="AL263" s="14">
        <f t="shared" si="295"/>
        <v>90.145462433050966</v>
      </c>
      <c r="AM263" s="14">
        <f t="shared" si="296"/>
        <v>21.967905063085215</v>
      </c>
      <c r="AN263" s="14">
        <f t="shared" si="297"/>
        <v>6.8948838762641982</v>
      </c>
      <c r="AO263" s="11">
        <f t="shared" si="298"/>
        <v>2.575120471097724E-3</v>
      </c>
      <c r="AP263" s="11">
        <f t="shared" si="299"/>
        <v>3.243972614486368E-3</v>
      </c>
      <c r="AQ263" s="11">
        <f t="shared" si="300"/>
        <v>2.942692467267452E-3</v>
      </c>
      <c r="AR263" s="1">
        <f t="shared" si="304"/>
        <v>95003.089845035109</v>
      </c>
      <c r="AS263" s="1">
        <f t="shared" si="305"/>
        <v>61436.3667625296</v>
      </c>
      <c r="AT263" s="1">
        <f t="shared" si="306"/>
        <v>27102.950108837245</v>
      </c>
      <c r="AU263" s="1">
        <f t="shared" si="261"/>
        <v>19000.617969007024</v>
      </c>
      <c r="AV263" s="1">
        <f t="shared" si="262"/>
        <v>12287.273352505921</v>
      </c>
      <c r="AW263" s="1">
        <f t="shared" si="263"/>
        <v>5420.5900217674498</v>
      </c>
      <c r="AX263" s="2">
        <v>0</v>
      </c>
      <c r="AY263" s="2">
        <v>0</v>
      </c>
      <c r="AZ263" s="2">
        <v>0</v>
      </c>
      <c r="BA263" s="2">
        <f t="shared" si="309"/>
        <v>0</v>
      </c>
      <c r="BB263" s="2">
        <f t="shared" ref="BB263:BB326" si="315">BB$5*AX263^2</f>
        <v>0</v>
      </c>
      <c r="BC263" s="2">
        <f t="shared" si="310"/>
        <v>0</v>
      </c>
      <c r="BD263" s="2">
        <f t="shared" si="311"/>
        <v>0</v>
      </c>
      <c r="BE263" s="2">
        <f t="shared" si="312"/>
        <v>0</v>
      </c>
      <c r="BF263" s="2">
        <f t="shared" si="313"/>
        <v>0</v>
      </c>
      <c r="BG263" s="2">
        <f t="shared" si="314"/>
        <v>0</v>
      </c>
      <c r="BH263" s="2">
        <f t="shared" ref="BH263:BH326" si="316">2*BB$5*AX263*AR263/Z263*1000</f>
        <v>0</v>
      </c>
      <c r="BI263" s="2">
        <f t="shared" ref="BI263:BI326" si="317">2*BC$5*AY263*AS263/AA263*1000</f>
        <v>0</v>
      </c>
      <c r="BJ263" s="2">
        <f t="shared" ref="BJ263:BJ326" si="318">2*BD$5*AZ263*AT263/AB263*1000</f>
        <v>0</v>
      </c>
      <c r="BK263" s="11">
        <f t="shared" ref="BK263:BK326" si="319">SUM(H263:J263)*SUM(B262:D262)/SUM(H262:J262)/SUM(B263:D263)-1+BK$5</f>
        <v>2.3894120767187083E-2</v>
      </c>
      <c r="BL263" s="17">
        <f t="shared" si="307"/>
        <v>9.1438573594896679E-4</v>
      </c>
      <c r="BM263" s="17">
        <f t="shared" si="308"/>
        <v>5.2451943880052402E-5</v>
      </c>
      <c r="BN263" s="12">
        <f>(BN$3*temperature!$I373+BN$4*temperature!$I373^2+BN$5*temperature!$I373^6)</f>
        <v>-68.284661891784395</v>
      </c>
      <c r="BO263" s="12">
        <f>(BO$3*temperature!$I373+BO$4*temperature!$I373^2+BO$5*temperature!$I373^6)</f>
        <v>-55.709965117700506</v>
      </c>
      <c r="BP263" s="12">
        <f>(BP$3*temperature!$I373+BP$4*temperature!$I373^2+BP$5*temperature!$I373^6)</f>
        <v>-45.90431003666346</v>
      </c>
      <c r="BQ263" s="12">
        <f>(BQ$3*temperature!$M373+BQ$4*temperature!$M373^2)</f>
        <v>-68.28468385780775</v>
      </c>
      <c r="BR263" s="12">
        <f>(BR$3*temperature!$M373+BR$4*temperature!$M373^2)</f>
        <v>-55.709981998471051</v>
      </c>
      <c r="BS263" s="12">
        <f>(BS$3*temperature!$M373+BS$4*temperature!$M373^2)</f>
        <v>-45.904323108186411</v>
      </c>
      <c r="BT263" s="18">
        <f>BQ263-BN263</f>
        <v>-2.196602335402531E-5</v>
      </c>
      <c r="BU263" s="18">
        <f>BR263-BO263</f>
        <v>-1.6880770544958068E-5</v>
      </c>
      <c r="BV263" s="18">
        <f>BS263-BP263</f>
        <v>-1.3071522950269809E-5</v>
      </c>
      <c r="BW263" s="18">
        <f>SUMPRODUCT(BT263:BV263,AR263:AT263)/100</f>
        <v>-3.4782101350424408E-2</v>
      </c>
      <c r="BX263" s="18">
        <f>BW263*BL263</f>
        <v>-3.1804257341159371E-5</v>
      </c>
      <c r="BY263" s="18">
        <f>BW263*BM263</f>
        <v>-1.8243888280627558E-6</v>
      </c>
    </row>
    <row r="264" spans="1:77">
      <c r="A264" s="2">
        <f t="shared" si="264"/>
        <v>2218</v>
      </c>
      <c r="B264" s="5">
        <f t="shared" si="265"/>
        <v>1165.4036849180568</v>
      </c>
      <c r="C264" s="5">
        <f t="shared" si="266"/>
        <v>2964.1599361742815</v>
      </c>
      <c r="D264" s="5">
        <f t="shared" si="267"/>
        <v>4369.9263327743811</v>
      </c>
      <c r="E264" s="15">
        <f t="shared" si="268"/>
        <v>9.5529580836140336E-8</v>
      </c>
      <c r="F264" s="15">
        <f t="shared" si="269"/>
        <v>1.8819968002915621E-7</v>
      </c>
      <c r="G264" s="15">
        <f t="shared" si="270"/>
        <v>3.8420295211447282E-7</v>
      </c>
      <c r="H264" s="5">
        <f t="shared" si="271"/>
        <v>94089.617815979742</v>
      </c>
      <c r="I264" s="5">
        <f t="shared" si="272"/>
        <v>61246.46645055151</v>
      </c>
      <c r="J264" s="5">
        <f t="shared" si="273"/>
        <v>27079.427424104015</v>
      </c>
      <c r="K264" s="5">
        <f t="shared" si="274"/>
        <v>80735.644681435413</v>
      </c>
      <c r="L264" s="5">
        <f t="shared" si="275"/>
        <v>20662.335288695587</v>
      </c>
      <c r="M264" s="5">
        <f t="shared" si="276"/>
        <v>6196.7697764167597</v>
      </c>
      <c r="N264" s="15">
        <f t="shared" si="277"/>
        <v>-9.6152769229537194E-3</v>
      </c>
      <c r="O264" s="15">
        <f t="shared" si="278"/>
        <v>-3.0911957941032187E-3</v>
      </c>
      <c r="P264" s="15">
        <f t="shared" si="279"/>
        <v>-8.6828513614545244E-4</v>
      </c>
      <c r="Q264" s="5">
        <f t="shared" si="280"/>
        <v>1402.1674458493687</v>
      </c>
      <c r="R264" s="5">
        <f t="shared" si="281"/>
        <v>2869.0337192043962</v>
      </c>
      <c r="S264" s="5">
        <f t="shared" si="282"/>
        <v>2322.3786894127638</v>
      </c>
      <c r="T264" s="5">
        <f t="shared" si="283"/>
        <v>14.902467226423692</v>
      </c>
      <c r="U264" s="5">
        <f t="shared" si="284"/>
        <v>46.84406930676996</v>
      </c>
      <c r="V264" s="5">
        <f t="shared" si="285"/>
        <v>85.761735395688675</v>
      </c>
      <c r="W264" s="15">
        <f t="shared" si="286"/>
        <v>-1.0734613539272964E-2</v>
      </c>
      <c r="X264" s="15">
        <f t="shared" si="287"/>
        <v>-1.217998157191269E-2</v>
      </c>
      <c r="Y264" s="15">
        <f t="shared" si="288"/>
        <v>-9.7425357312937999E-3</v>
      </c>
      <c r="Z264" s="5">
        <f t="shared" si="301"/>
        <v>1424.2202845313457</v>
      </c>
      <c r="AA264" s="5">
        <f t="shared" si="302"/>
        <v>8910.626214619293</v>
      </c>
      <c r="AB264" s="5">
        <f t="shared" si="303"/>
        <v>41838.91717759773</v>
      </c>
      <c r="AC264" s="16">
        <f t="shared" si="289"/>
        <v>0.99516266612835635</v>
      </c>
      <c r="AD264" s="16">
        <f t="shared" si="290"/>
        <v>3.058481866327325</v>
      </c>
      <c r="AE264" s="16">
        <f t="shared" si="291"/>
        <v>17.824544267033797</v>
      </c>
      <c r="AF264" s="15">
        <f t="shared" si="292"/>
        <v>-4.0504037456468023E-3</v>
      </c>
      <c r="AG264" s="15">
        <f t="shared" si="293"/>
        <v>2.9673830763510267E-4</v>
      </c>
      <c r="AH264" s="15">
        <f t="shared" si="294"/>
        <v>9.7937136394747881E-3</v>
      </c>
      <c r="AI264" s="1">
        <f t="shared" si="258"/>
        <v>206636.98241758186</v>
      </c>
      <c r="AJ264" s="1">
        <f t="shared" si="259"/>
        <v>125997.73796984805</v>
      </c>
      <c r="AK264" s="1">
        <f t="shared" si="260"/>
        <v>54517.501159368905</v>
      </c>
      <c r="AL264" s="14">
        <f t="shared" si="295"/>
        <v>90.375276504482002</v>
      </c>
      <c r="AM264" s="14">
        <f t="shared" si="296"/>
        <v>22.038455712683277</v>
      </c>
      <c r="AN264" s="14">
        <f t="shared" si="297"/>
        <v>6.9149705038811105</v>
      </c>
      <c r="AO264" s="11">
        <f t="shared" si="298"/>
        <v>2.5493692663867465E-3</v>
      </c>
      <c r="AP264" s="11">
        <f t="shared" si="299"/>
        <v>3.2115328883415041E-3</v>
      </c>
      <c r="AQ264" s="11">
        <f t="shared" si="300"/>
        <v>2.9132655425947772E-3</v>
      </c>
      <c r="AR264" s="1">
        <f t="shared" si="304"/>
        <v>94089.617815979742</v>
      </c>
      <c r="AS264" s="1">
        <f t="shared" si="305"/>
        <v>61246.46645055151</v>
      </c>
      <c r="AT264" s="1">
        <f t="shared" si="306"/>
        <v>27079.427424104015</v>
      </c>
      <c r="AU264" s="1">
        <f t="shared" si="261"/>
        <v>18817.923563195949</v>
      </c>
      <c r="AV264" s="1">
        <f t="shared" si="262"/>
        <v>12249.293290110303</v>
      </c>
      <c r="AW264" s="1">
        <f t="shared" si="263"/>
        <v>5415.885484820803</v>
      </c>
      <c r="AX264" s="2">
        <v>0</v>
      </c>
      <c r="AY264" s="2">
        <v>0</v>
      </c>
      <c r="AZ264" s="2">
        <v>0</v>
      </c>
      <c r="BA264" s="2">
        <f t="shared" si="309"/>
        <v>0</v>
      </c>
      <c r="BB264" s="2">
        <f t="shared" si="315"/>
        <v>0</v>
      </c>
      <c r="BC264" s="2">
        <f t="shared" si="310"/>
        <v>0</v>
      </c>
      <c r="BD264" s="2">
        <f t="shared" si="311"/>
        <v>0</v>
      </c>
      <c r="BE264" s="2">
        <f t="shared" si="312"/>
        <v>0</v>
      </c>
      <c r="BF264" s="2">
        <f t="shared" si="313"/>
        <v>0</v>
      </c>
      <c r="BG264" s="2">
        <f t="shared" si="314"/>
        <v>0</v>
      </c>
      <c r="BH264" s="2">
        <f t="shared" si="316"/>
        <v>0</v>
      </c>
      <c r="BI264" s="2">
        <f t="shared" si="317"/>
        <v>0</v>
      </c>
      <c r="BJ264" s="2">
        <f t="shared" si="318"/>
        <v>0</v>
      </c>
      <c r="BK264" s="11">
        <f t="shared" si="319"/>
        <v>2.3860027003135803E-2</v>
      </c>
      <c r="BL264" s="17">
        <f t="shared" si="307"/>
        <v>8.9304715927446938E-4</v>
      </c>
      <c r="BM264" s="17">
        <f t="shared" si="308"/>
        <v>4.9954232266716571E-5</v>
      </c>
      <c r="BN264" s="12">
        <f>(BN$3*temperature!$I374+BN$4*temperature!$I374^2+BN$5*temperature!$I374^6)</f>
        <v>-68.614581994084773</v>
      </c>
      <c r="BO264" s="12">
        <f>(BO$3*temperature!$I374+BO$4*temperature!$I374^2+BO$5*temperature!$I374^6)</f>
        <v>-55.963495716781168</v>
      </c>
      <c r="BP264" s="12">
        <f>(BP$3*temperature!$I374+BP$4*temperature!$I374^2+BP$5*temperature!$I374^6)</f>
        <v>-46.100620331251704</v>
      </c>
      <c r="BQ264" s="12">
        <f>(BQ$3*temperature!$M374+BQ$4*temperature!$M374^2)</f>
        <v>-68.614603933532877</v>
      </c>
      <c r="BR264" s="12">
        <f>(BR$3*temperature!$M374+BR$4*temperature!$M374^2)</f>
        <v>-55.963512575637992</v>
      </c>
      <c r="BS264" s="12">
        <f>(BS$3*temperature!$M374+BS$4*temperature!$M374^2)</f>
        <v>-46.100633384530852</v>
      </c>
      <c r="BT264" s="18">
        <f>BQ264-BN264</f>
        <v>-2.1939448103580617E-5</v>
      </c>
      <c r="BU264" s="18">
        <f>BR264-BO264</f>
        <v>-1.6858856824342183E-5</v>
      </c>
      <c r="BV264" s="18">
        <f>BS264-BP264</f>
        <v>-1.3053279147356989E-5</v>
      </c>
      <c r="BW264" s="18">
        <f>SUMPRODUCT(BT264:BV264,AR264:AT264)/100</f>
        <v>-3.4502950213635711E-2</v>
      </c>
      <c r="BX264" s="18">
        <f>BW264*BL264</f>
        <v>-3.0812761674875816E-5</v>
      </c>
      <c r="BY264" s="18">
        <f>BW264*BM264</f>
        <v>-1.7235683888589164E-6</v>
      </c>
    </row>
    <row r="265" spans="1:77">
      <c r="A265" s="2">
        <f t="shared" si="264"/>
        <v>2219</v>
      </c>
      <c r="B265" s="5">
        <f t="shared" si="265"/>
        <v>1165.4037906820558</v>
      </c>
      <c r="C265" s="5">
        <f t="shared" si="266"/>
        <v>2964.160466135535</v>
      </c>
      <c r="D265" s="5">
        <f t="shared" si="267"/>
        <v>4369.927927766048</v>
      </c>
      <c r="E265" s="15">
        <f t="shared" si="268"/>
        <v>9.0753101794333311E-8</v>
      </c>
      <c r="F265" s="15">
        <f t="shared" si="269"/>
        <v>1.7878969602769838E-7</v>
      </c>
      <c r="G265" s="15">
        <f t="shared" si="270"/>
        <v>3.6499280450874916E-7</v>
      </c>
      <c r="H265" s="5">
        <f t="shared" si="271"/>
        <v>93178.493187903252</v>
      </c>
      <c r="I265" s="5">
        <f t="shared" si="272"/>
        <v>61055.470161468715</v>
      </c>
      <c r="J265" s="5">
        <f t="shared" si="273"/>
        <v>27055.421694424746</v>
      </c>
      <c r="K265" s="5">
        <f t="shared" si="274"/>
        <v>79953.827105170378</v>
      </c>
      <c r="L265" s="5">
        <f t="shared" si="275"/>
        <v>20597.89638887822</v>
      </c>
      <c r="M265" s="5">
        <f t="shared" si="276"/>
        <v>6191.2741220553162</v>
      </c>
      <c r="N265" s="15">
        <f t="shared" si="277"/>
        <v>-9.6836729222874451E-3</v>
      </c>
      <c r="O265" s="15">
        <f t="shared" si="278"/>
        <v>-3.1186649000233269E-3</v>
      </c>
      <c r="P265" s="15">
        <f t="shared" si="279"/>
        <v>-8.8685792109921557E-4</v>
      </c>
      <c r="Q265" s="5">
        <f t="shared" si="280"/>
        <v>1373.6834699270626</v>
      </c>
      <c r="R265" s="5">
        <f t="shared" si="281"/>
        <v>2825.2508727959334</v>
      </c>
      <c r="S265" s="5">
        <f t="shared" si="282"/>
        <v>2297.7141166827041</v>
      </c>
      <c r="T265" s="5">
        <f t="shared" si="283"/>
        <v>14.742494999966352</v>
      </c>
      <c r="U265" s="5">
        <f t="shared" si="284"/>
        <v>46.273509405860104</v>
      </c>
      <c r="V265" s="5">
        <f t="shared" si="285"/>
        <v>84.926198624218415</v>
      </c>
      <c r="W265" s="15">
        <f t="shared" si="286"/>
        <v>-1.0734613539272964E-2</v>
      </c>
      <c r="X265" s="15">
        <f t="shared" si="287"/>
        <v>-1.217998157191269E-2</v>
      </c>
      <c r="Y265" s="15">
        <f t="shared" si="288"/>
        <v>-9.7425357312937999E-3</v>
      </c>
      <c r="Z265" s="5">
        <f t="shared" si="301"/>
        <v>1389.7328223795821</v>
      </c>
      <c r="AA265" s="5">
        <f t="shared" si="302"/>
        <v>8777.4914493656088</v>
      </c>
      <c r="AB265" s="5">
        <f t="shared" si="303"/>
        <v>41800.755877403099</v>
      </c>
      <c r="AC265" s="16">
        <f t="shared" si="289"/>
        <v>0.99113185553794225</v>
      </c>
      <c r="AD265" s="16">
        <f t="shared" si="290"/>
        <v>3.0593894350602717</v>
      </c>
      <c r="AE265" s="16">
        <f t="shared" si="291"/>
        <v>17.999112749339268</v>
      </c>
      <c r="AF265" s="15">
        <f t="shared" si="292"/>
        <v>-4.0504037456468023E-3</v>
      </c>
      <c r="AG265" s="15">
        <f t="shared" si="293"/>
        <v>2.9673830763510267E-4</v>
      </c>
      <c r="AH265" s="15">
        <f t="shared" si="294"/>
        <v>9.7937136394747881E-3</v>
      </c>
      <c r="AI265" s="1">
        <f t="shared" si="258"/>
        <v>204791.20773901962</v>
      </c>
      <c r="AJ265" s="1">
        <f t="shared" si="259"/>
        <v>125647.25746297355</v>
      </c>
      <c r="AK265" s="1">
        <f t="shared" si="260"/>
        <v>54481.636528252813</v>
      </c>
      <c r="AL265" s="14">
        <f t="shared" si="295"/>
        <v>90.60337245732012</v>
      </c>
      <c r="AM265" s="14">
        <f t="shared" si="296"/>
        <v>22.108525165759524</v>
      </c>
      <c r="AN265" s="14">
        <f t="shared" si="297"/>
        <v>6.9349141977251572</v>
      </c>
      <c r="AO265" s="11">
        <f t="shared" si="298"/>
        <v>2.5238755737228792E-3</v>
      </c>
      <c r="AP265" s="11">
        <f t="shared" si="299"/>
        <v>3.1794175594580892E-3</v>
      </c>
      <c r="AQ265" s="11">
        <f t="shared" si="300"/>
        <v>2.8841328871688295E-3</v>
      </c>
      <c r="AR265" s="1">
        <f t="shared" si="304"/>
        <v>93178.493187903252</v>
      </c>
      <c r="AS265" s="1">
        <f t="shared" si="305"/>
        <v>61055.470161468715</v>
      </c>
      <c r="AT265" s="1">
        <f t="shared" si="306"/>
        <v>27055.421694424746</v>
      </c>
      <c r="AU265" s="1">
        <f t="shared" si="261"/>
        <v>18635.698637580652</v>
      </c>
      <c r="AV265" s="1">
        <f t="shared" si="262"/>
        <v>12211.094032293744</v>
      </c>
      <c r="AW265" s="1">
        <f t="shared" si="263"/>
        <v>5411.0843388849498</v>
      </c>
      <c r="AX265" s="2">
        <v>0</v>
      </c>
      <c r="AY265" s="2">
        <v>0</v>
      </c>
      <c r="AZ265" s="2">
        <v>0</v>
      </c>
      <c r="BA265" s="2">
        <f t="shared" si="309"/>
        <v>0</v>
      </c>
      <c r="BB265" s="2">
        <f t="shared" si="315"/>
        <v>0</v>
      </c>
      <c r="BC265" s="2">
        <f t="shared" si="310"/>
        <v>0</v>
      </c>
      <c r="BD265" s="2">
        <f t="shared" si="311"/>
        <v>0</v>
      </c>
      <c r="BE265" s="2">
        <f t="shared" si="312"/>
        <v>0</v>
      </c>
      <c r="BF265" s="2">
        <f t="shared" si="313"/>
        <v>0</v>
      </c>
      <c r="BG265" s="2">
        <f t="shared" si="314"/>
        <v>0</v>
      </c>
      <c r="BH265" s="2">
        <f t="shared" si="316"/>
        <v>0</v>
      </c>
      <c r="BI265" s="2">
        <f t="shared" si="317"/>
        <v>0</v>
      </c>
      <c r="BJ265" s="2">
        <f t="shared" si="318"/>
        <v>0</v>
      </c>
      <c r="BK265" s="11">
        <f t="shared" si="319"/>
        <v>2.3826324218057943E-2</v>
      </c>
      <c r="BL265" s="17">
        <f t="shared" si="307"/>
        <v>8.7223559443808064E-4</v>
      </c>
      <c r="BM265" s="17">
        <f t="shared" si="308"/>
        <v>4.7575459301634829E-5</v>
      </c>
      <c r="BN265" s="12">
        <f>(BN$3*temperature!$I375+BN$4*temperature!$I375^2+BN$5*temperature!$I375^6)</f>
        <v>-68.942005606933463</v>
      </c>
      <c r="BO265" s="12">
        <f>(BO$3*temperature!$I375+BO$4*temperature!$I375^2+BO$5*temperature!$I375^6)</f>
        <v>-56.215085773182082</v>
      </c>
      <c r="BP265" s="12">
        <f>(BP$3*temperature!$I375+BP$4*temperature!$I375^2+BP$5*temperature!$I375^6)</f>
        <v>-46.295409158555351</v>
      </c>
      <c r="BQ265" s="12">
        <f>(BQ$3*temperature!$M375+BQ$4*temperature!$M375^2)</f>
        <v>-68.942027519910141</v>
      </c>
      <c r="BR265" s="12">
        <f>(BR$3*temperature!$M375+BR$4*temperature!$M375^2)</f>
        <v>-56.21510261022987</v>
      </c>
      <c r="BS265" s="12">
        <f>(BS$3*temperature!$M375+BS$4*temperature!$M375^2)</f>
        <v>-46.295422193693057</v>
      </c>
      <c r="BT265" s="18">
        <f>BQ265-BN265</f>
        <v>-2.1912976677640472E-5</v>
      </c>
      <c r="BU265" s="18">
        <f>BR265-BO265</f>
        <v>-1.6837047787987558E-5</v>
      </c>
      <c r="BV265" s="18">
        <f>BS265-BP265</f>
        <v>-1.3035137705230682E-5</v>
      </c>
      <c r="BW265" s="18">
        <f>SUMPRODUCT(BT265:BV265,AR265:AT265)/100</f>
        <v>-3.4224831643708147E-2</v>
      </c>
      <c r="BX265" s="18">
        <f>BW265*BL265</f>
        <v>-2.9852116373293009E-5</v>
      </c>
      <c r="BY265" s="18">
        <f>BW265*BM265</f>
        <v>-1.6282620849705408E-6</v>
      </c>
    </row>
    <row r="266" spans="1:77">
      <c r="A266" s="2">
        <f t="shared" si="264"/>
        <v>2220</v>
      </c>
      <c r="B266" s="5">
        <f t="shared" si="265"/>
        <v>1165.4038911578643</v>
      </c>
      <c r="C266" s="5">
        <f t="shared" si="266"/>
        <v>2964.1609695988163</v>
      </c>
      <c r="D266" s="5">
        <f t="shared" si="267"/>
        <v>4369.9294430086848</v>
      </c>
      <c r="E266" s="15">
        <f t="shared" si="268"/>
        <v>8.6215446704616637E-8</v>
      </c>
      <c r="F266" s="15">
        <f t="shared" si="269"/>
        <v>1.6985021122631347E-7</v>
      </c>
      <c r="G266" s="15">
        <f t="shared" si="270"/>
        <v>3.467431642833117E-7</v>
      </c>
      <c r="H266" s="5">
        <f t="shared" si="271"/>
        <v>92269.803514413579</v>
      </c>
      <c r="I266" s="5">
        <f t="shared" si="272"/>
        <v>60863.419264301367</v>
      </c>
      <c r="J266" s="5">
        <f t="shared" si="273"/>
        <v>27030.943741527502</v>
      </c>
      <c r="K266" s="5">
        <f t="shared" si="274"/>
        <v>79174.099395481433</v>
      </c>
      <c r="L266" s="5">
        <f t="shared" si="275"/>
        <v>20533.101909286295</v>
      </c>
      <c r="M266" s="5">
        <f t="shared" si="276"/>
        <v>6185.6705226152972</v>
      </c>
      <c r="N266" s="15">
        <f t="shared" si="277"/>
        <v>-9.7522249768394742E-3</v>
      </c>
      <c r="O266" s="15">
        <f t="shared" si="278"/>
        <v>-3.145684314972641E-3</v>
      </c>
      <c r="P266" s="15">
        <f t="shared" si="279"/>
        <v>-9.050801708258005E-4</v>
      </c>
      <c r="Q266" s="5">
        <f t="shared" si="280"/>
        <v>1345.6849604561119</v>
      </c>
      <c r="R266" s="5">
        <f t="shared" si="281"/>
        <v>2782.0607421333802</v>
      </c>
      <c r="S266" s="5">
        <f t="shared" si="282"/>
        <v>2273.2699882841157</v>
      </c>
      <c r="T266" s="5">
        <f t="shared" si="283"/>
        <v>14.58424001353705</v>
      </c>
      <c r="U266" s="5">
        <f t="shared" si="284"/>
        <v>45.709898914028997</v>
      </c>
      <c r="V266" s="5">
        <f t="shared" si="285"/>
        <v>84.098802099599013</v>
      </c>
      <c r="W266" s="15">
        <f t="shared" si="286"/>
        <v>-1.0734613539272964E-2</v>
      </c>
      <c r="X266" s="15">
        <f t="shared" si="287"/>
        <v>-1.217998157191269E-2</v>
      </c>
      <c r="Y266" s="15">
        <f t="shared" si="288"/>
        <v>-9.7425357312937999E-3</v>
      </c>
      <c r="Z266" s="5">
        <f t="shared" si="301"/>
        <v>1355.9868159121206</v>
      </c>
      <c r="AA266" s="5">
        <f t="shared" si="302"/>
        <v>8646.1075418510409</v>
      </c>
      <c r="AB266" s="5">
        <f t="shared" si="303"/>
        <v>41761.852259497195</v>
      </c>
      <c r="AC266" s="16">
        <f t="shared" si="289"/>
        <v>0.9871173713578415</v>
      </c>
      <c r="AD266" s="16">
        <f t="shared" si="290"/>
        <v>3.0602972731036284</v>
      </c>
      <c r="AE266" s="16">
        <f t="shared" si="291"/>
        <v>18.175390905370918</v>
      </c>
      <c r="AF266" s="15">
        <f t="shared" si="292"/>
        <v>-4.0504037456468023E-3</v>
      </c>
      <c r="AG266" s="15">
        <f t="shared" si="293"/>
        <v>2.9673830763510267E-4</v>
      </c>
      <c r="AH266" s="15">
        <f t="shared" si="294"/>
        <v>9.7937136394747881E-3</v>
      </c>
      <c r="AI266" s="1">
        <f t="shared" si="258"/>
        <v>202947.78560269831</v>
      </c>
      <c r="AJ266" s="1">
        <f t="shared" si="259"/>
        <v>125293.62574896993</v>
      </c>
      <c r="AK266" s="1">
        <f t="shared" si="260"/>
        <v>54444.557214312488</v>
      </c>
      <c r="AL266" s="14">
        <f t="shared" si="295"/>
        <v>90.829757379575639</v>
      </c>
      <c r="AM266" s="14">
        <f t="shared" si="296"/>
        <v>22.178114476554001</v>
      </c>
      <c r="AN266" s="14">
        <f t="shared" si="297"/>
        <v>6.9547153996914366</v>
      </c>
      <c r="AO266" s="11">
        <f t="shared" si="298"/>
        <v>2.4986368179856504E-3</v>
      </c>
      <c r="AP266" s="11">
        <f t="shared" si="299"/>
        <v>3.1476233838635083E-3</v>
      </c>
      <c r="AQ266" s="11">
        <f t="shared" si="300"/>
        <v>2.855291558297141E-3</v>
      </c>
      <c r="AR266" s="1">
        <f t="shared" si="304"/>
        <v>92269.803514413579</v>
      </c>
      <c r="AS266" s="1">
        <f t="shared" si="305"/>
        <v>60863.419264301367</v>
      </c>
      <c r="AT266" s="1">
        <f t="shared" si="306"/>
        <v>27030.943741527502</v>
      </c>
      <c r="AU266" s="1">
        <f t="shared" si="261"/>
        <v>18453.960702882716</v>
      </c>
      <c r="AV266" s="1">
        <f t="shared" si="262"/>
        <v>12172.683852860275</v>
      </c>
      <c r="AW266" s="1">
        <f t="shared" si="263"/>
        <v>5406.1887483055007</v>
      </c>
      <c r="AX266" s="2">
        <v>0</v>
      </c>
      <c r="AY266" s="2">
        <v>0</v>
      </c>
      <c r="AZ266" s="2">
        <v>0</v>
      </c>
      <c r="BA266" s="2">
        <f t="shared" si="309"/>
        <v>0</v>
      </c>
      <c r="BB266" s="2">
        <f t="shared" si="315"/>
        <v>0</v>
      </c>
      <c r="BC266" s="2">
        <f t="shared" si="310"/>
        <v>0</v>
      </c>
      <c r="BD266" s="2">
        <f t="shared" si="311"/>
        <v>0</v>
      </c>
      <c r="BE266" s="2">
        <f t="shared" si="312"/>
        <v>0</v>
      </c>
      <c r="BF266" s="2">
        <f t="shared" si="313"/>
        <v>0</v>
      </c>
      <c r="BG266" s="2">
        <f t="shared" si="314"/>
        <v>0</v>
      </c>
      <c r="BH266" s="2">
        <f t="shared" si="316"/>
        <v>0</v>
      </c>
      <c r="BI266" s="2">
        <f t="shared" si="317"/>
        <v>0</v>
      </c>
      <c r="BJ266" s="2">
        <f t="shared" si="318"/>
        <v>0</v>
      </c>
      <c r="BK266" s="11">
        <f t="shared" si="319"/>
        <v>2.379299872591209E-2</v>
      </c>
      <c r="BL266" s="17">
        <f t="shared" si="307"/>
        <v>8.5193706569739369E-4</v>
      </c>
      <c r="BM266" s="17">
        <f t="shared" si="308"/>
        <v>4.5309961239652216E-5</v>
      </c>
      <c r="BN266" s="12">
        <f>(BN$3*temperature!$I376+BN$4*temperature!$I376^2+BN$5*temperature!$I376^6)</f>
        <v>-69.266953212058809</v>
      </c>
      <c r="BO266" s="12">
        <f>(BO$3*temperature!$I376+BO$4*temperature!$I376^2+BO$5*temperature!$I376^6)</f>
        <v>-56.464751673057478</v>
      </c>
      <c r="BP266" s="12">
        <f>(BP$3*temperature!$I376+BP$4*temperature!$I376^2+BP$5*temperature!$I376^6)</f>
        <v>-46.488689759658563</v>
      </c>
      <c r="BQ266" s="12">
        <f>(BQ$3*temperature!$M376+BQ$4*temperature!$M376^2)</f>
        <v>-69.266975098669121</v>
      </c>
      <c r="BR266" s="12">
        <f>(BR$3*temperature!$M376+BR$4*temperature!$M376^2)</f>
        <v>-56.464768488401361</v>
      </c>
      <c r="BS266" s="12">
        <f>(BS$3*temperature!$M376+BS$4*temperature!$M376^2)</f>
        <v>-46.488702776757066</v>
      </c>
      <c r="BT266" s="18">
        <f>BQ266-BN266</f>
        <v>-2.1886610312549237E-5</v>
      </c>
      <c r="BU266" s="18">
        <f>BR266-BO266</f>
        <v>-1.6815343883536116E-5</v>
      </c>
      <c r="BV266" s="18">
        <f>BS266-BP266</f>
        <v>-1.3017098503098623E-5</v>
      </c>
      <c r="BW266" s="18">
        <f>SUMPRODUCT(BT266:BV266,AR266:AT266)/100</f>
        <v>-3.3947770153077012E-2</v>
      </c>
      <c r="BX266" s="18">
        <f>BW266*BL266</f>
        <v>-2.8921363691181991E-5</v>
      </c>
      <c r="BY266" s="18">
        <f>BW266*BM266</f>
        <v>-1.5381721498085417E-6</v>
      </c>
    </row>
    <row r="267" spans="1:77">
      <c r="A267" s="2">
        <f t="shared" si="264"/>
        <v>2221</v>
      </c>
      <c r="B267" s="5">
        <f t="shared" si="265"/>
        <v>1165.4039866098906</v>
      </c>
      <c r="C267" s="5">
        <f t="shared" si="266"/>
        <v>2964.1614478890151</v>
      </c>
      <c r="D267" s="5">
        <f t="shared" si="267"/>
        <v>4369.9308824896889</v>
      </c>
      <c r="E267" s="15">
        <f t="shared" si="268"/>
        <v>8.1904674369385801E-8</v>
      </c>
      <c r="F267" s="15">
        <f t="shared" si="269"/>
        <v>1.6135770066499779E-7</v>
      </c>
      <c r="G267" s="15">
        <f t="shared" si="270"/>
        <v>3.2940600606914611E-7</v>
      </c>
      <c r="H267" s="5">
        <f t="shared" si="271"/>
        <v>91363.632986034019</v>
      </c>
      <c r="I267" s="5">
        <f t="shared" si="272"/>
        <v>60670.35409227643</v>
      </c>
      <c r="J267" s="5">
        <f t="shared" si="273"/>
        <v>27006.004132807459</v>
      </c>
      <c r="K267" s="5">
        <f t="shared" si="274"/>
        <v>78396.533764919455</v>
      </c>
      <c r="L267" s="5">
        <f t="shared" si="275"/>
        <v>20467.965446175003</v>
      </c>
      <c r="M267" s="5">
        <f t="shared" si="276"/>
        <v>6179.9613904696998</v>
      </c>
      <c r="N267" s="15">
        <f t="shared" si="277"/>
        <v>-9.820959587780953E-3</v>
      </c>
      <c r="O267" s="15">
        <f t="shared" si="278"/>
        <v>-3.1722660998352303E-3</v>
      </c>
      <c r="P267" s="15">
        <f t="shared" si="279"/>
        <v>-9.2296091825849746E-4</v>
      </c>
      <c r="Q267" s="5">
        <f t="shared" si="280"/>
        <v>1318.1656105775546</v>
      </c>
      <c r="R267" s="5">
        <f t="shared" si="281"/>
        <v>2739.4577922746212</v>
      </c>
      <c r="S267" s="5">
        <f t="shared" si="282"/>
        <v>2249.0456168870774</v>
      </c>
      <c r="T267" s="5">
        <f t="shared" si="283"/>
        <v>14.427683833227729</v>
      </c>
      <c r="U267" s="5">
        <f t="shared" si="284"/>
        <v>45.153153187602129</v>
      </c>
      <c r="V267" s="5">
        <f t="shared" si="285"/>
        <v>83.279466515184666</v>
      </c>
      <c r="W267" s="15">
        <f t="shared" si="286"/>
        <v>-1.0734613539272964E-2</v>
      </c>
      <c r="X267" s="15">
        <f t="shared" si="287"/>
        <v>-1.217998157191269E-2</v>
      </c>
      <c r="Y267" s="15">
        <f t="shared" si="288"/>
        <v>-9.7425357312937999E-3</v>
      </c>
      <c r="Z267" s="5">
        <f t="shared" si="301"/>
        <v>1322.9686510726847</v>
      </c>
      <c r="AA267" s="5">
        <f t="shared" si="302"/>
        <v>8516.4593128003235</v>
      </c>
      <c r="AB267" s="5">
        <f t="shared" si="303"/>
        <v>41722.223125937526</v>
      </c>
      <c r="AC267" s="16">
        <f t="shared" si="289"/>
        <v>0.98311914745950069</v>
      </c>
      <c r="AD267" s="16">
        <f t="shared" si="290"/>
        <v>3.0612053805373094</v>
      </c>
      <c r="AE267" s="16">
        <f t="shared" si="291"/>
        <v>18.353395479183636</v>
      </c>
      <c r="AF267" s="15">
        <f t="shared" si="292"/>
        <v>-4.0504037456468023E-3</v>
      </c>
      <c r="AG267" s="15">
        <f t="shared" si="293"/>
        <v>2.9673830763510267E-4</v>
      </c>
      <c r="AH267" s="15">
        <f t="shared" si="294"/>
        <v>9.7937136394747881E-3</v>
      </c>
      <c r="AI267" s="1">
        <f t="shared" si="258"/>
        <v>201106.96774531121</v>
      </c>
      <c r="AJ267" s="1">
        <f t="shared" si="259"/>
        <v>124936.94702693322</v>
      </c>
      <c r="AK267" s="1">
        <f t="shared" si="260"/>
        <v>54406.290241186747</v>
      </c>
      <c r="AL267" s="14">
        <f t="shared" si="295"/>
        <v>91.054438449773372</v>
      </c>
      <c r="AM267" s="14">
        <f t="shared" si="296"/>
        <v>22.247224744773042</v>
      </c>
      <c r="AN267" s="14">
        <f t="shared" si="297"/>
        <v>6.9743745624608229</v>
      </c>
      <c r="AO267" s="11">
        <f t="shared" si="298"/>
        <v>2.4736504498057937E-3</v>
      </c>
      <c r="AP267" s="11">
        <f t="shared" si="299"/>
        <v>3.1161471500248733E-3</v>
      </c>
      <c r="AQ267" s="11">
        <f t="shared" si="300"/>
        <v>2.8267386427141697E-3</v>
      </c>
      <c r="AR267" s="1">
        <f t="shared" si="304"/>
        <v>91363.632986034019</v>
      </c>
      <c r="AS267" s="1">
        <f t="shared" si="305"/>
        <v>60670.35409227643</v>
      </c>
      <c r="AT267" s="1">
        <f t="shared" si="306"/>
        <v>27006.004132807459</v>
      </c>
      <c r="AU267" s="1">
        <f t="shared" si="261"/>
        <v>18272.726597206805</v>
      </c>
      <c r="AV267" s="1">
        <f t="shared" si="262"/>
        <v>12134.070818455286</v>
      </c>
      <c r="AW267" s="1">
        <f t="shared" si="263"/>
        <v>5401.2008265614922</v>
      </c>
      <c r="AX267" s="2">
        <v>0</v>
      </c>
      <c r="AY267" s="2">
        <v>0</v>
      </c>
      <c r="AZ267" s="2">
        <v>0</v>
      </c>
      <c r="BA267" s="2">
        <f t="shared" si="309"/>
        <v>0</v>
      </c>
      <c r="BB267" s="2">
        <f t="shared" si="315"/>
        <v>0</v>
      </c>
      <c r="BC267" s="2">
        <f t="shared" si="310"/>
        <v>0</v>
      </c>
      <c r="BD267" s="2">
        <f t="shared" si="311"/>
        <v>0</v>
      </c>
      <c r="BE267" s="2">
        <f t="shared" si="312"/>
        <v>0</v>
      </c>
      <c r="BF267" s="2">
        <f t="shared" si="313"/>
        <v>0</v>
      </c>
      <c r="BG267" s="2">
        <f t="shared" si="314"/>
        <v>0</v>
      </c>
      <c r="BH267" s="2">
        <f t="shared" si="316"/>
        <v>0</v>
      </c>
      <c r="BI267" s="2">
        <f t="shared" si="317"/>
        <v>0</v>
      </c>
      <c r="BJ267" s="2">
        <f t="shared" si="318"/>
        <v>0</v>
      </c>
      <c r="BK267" s="11">
        <f t="shared" si="319"/>
        <v>2.3760037087642377E-2</v>
      </c>
      <c r="BL267" s="17">
        <f t="shared" si="307"/>
        <v>8.3213800715340965E-4</v>
      </c>
      <c r="BM267" s="17">
        <f t="shared" si="308"/>
        <v>4.3152344037764012E-5</v>
      </c>
      <c r="BN267" s="12">
        <f>(BN$3*temperature!$I377+BN$4*temperature!$I377^2+BN$5*temperature!$I377^6)</f>
        <v>-69.589445446854825</v>
      </c>
      <c r="BO267" s="12">
        <f>(BO$3*temperature!$I377+BO$4*temperature!$I377^2+BO$5*temperature!$I377^6)</f>
        <v>-56.712509904660322</v>
      </c>
      <c r="BP267" s="12">
        <f>(BP$3*temperature!$I377+BP$4*temperature!$I377^2+BP$5*temperature!$I377^6)</f>
        <v>-46.680475439712211</v>
      </c>
      <c r="BQ267" s="12">
        <f>(BQ$3*temperature!$M377+BQ$4*temperature!$M377^2)</f>
        <v>-69.589467307204984</v>
      </c>
      <c r="BR267" s="12">
        <f>(BR$3*temperature!$M377+BR$4*temperature!$M377^2)</f>
        <v>-56.712526698405739</v>
      </c>
      <c r="BS267" s="12">
        <f>(BS$3*temperature!$M377+BS$4*temperature!$M377^2)</f>
        <v>-46.680488438873581</v>
      </c>
      <c r="BT267" s="18">
        <f>BQ267-BN267</f>
        <v>-2.1860350159386144E-5</v>
      </c>
      <c r="BU267" s="18">
        <f>BR267-BO267</f>
        <v>-1.6793745416521233E-5</v>
      </c>
      <c r="BV267" s="18">
        <f>BS267-BP267</f>
        <v>-1.2999161370430556E-5</v>
      </c>
      <c r="BW267" s="18">
        <f>SUMPRODUCT(BT267:BV267,AR267:AT267)/100</f>
        <v>-3.3671788955571123E-2</v>
      </c>
      <c r="BX267" s="18">
        <f>BW267*BL267</f>
        <v>-2.8019575358779145E-5</v>
      </c>
      <c r="BY267" s="18">
        <f>BW267*BM267</f>
        <v>-1.4530166213777876E-6</v>
      </c>
    </row>
    <row r="268" spans="1:77">
      <c r="A268" s="2">
        <f t="shared" si="264"/>
        <v>2222</v>
      </c>
      <c r="B268" s="5">
        <f t="shared" si="265"/>
        <v>1165.4040772893229</v>
      </c>
      <c r="C268" s="5">
        <f t="shared" si="266"/>
        <v>2964.1619022647774</v>
      </c>
      <c r="D268" s="5">
        <f t="shared" si="267"/>
        <v>4369.932249997094</v>
      </c>
      <c r="E268" s="15">
        <f t="shared" si="268"/>
        <v>7.7809440650916511E-8</v>
      </c>
      <c r="F268" s="15">
        <f t="shared" si="269"/>
        <v>1.5328981563174789E-7</v>
      </c>
      <c r="G268" s="15">
        <f t="shared" si="270"/>
        <v>3.1293570576568881E-7</v>
      </c>
      <c r="H268" s="5">
        <f t="shared" si="271"/>
        <v>90460.062521992091</v>
      </c>
      <c r="I268" s="5">
        <f t="shared" si="272"/>
        <v>60476.313963496097</v>
      </c>
      <c r="J268" s="5">
        <f t="shared" si="273"/>
        <v>26980.613186806961</v>
      </c>
      <c r="K268" s="5">
        <f t="shared" si="274"/>
        <v>77621.199620648404</v>
      </c>
      <c r="L268" s="5">
        <f t="shared" si="275"/>
        <v>20402.500253879174</v>
      </c>
      <c r="M268" s="5">
        <f t="shared" si="276"/>
        <v>6174.1490813329892</v>
      </c>
      <c r="N268" s="15">
        <f t="shared" si="277"/>
        <v>-9.8899033801159719E-3</v>
      </c>
      <c r="O268" s="15">
        <f t="shared" si="278"/>
        <v>-3.1984220643710426E-3</v>
      </c>
      <c r="P268" s="15">
        <f t="shared" si="279"/>
        <v>-9.405089723819593E-4</v>
      </c>
      <c r="Q268" s="5">
        <f t="shared" si="280"/>
        <v>1291.1191242179971</v>
      </c>
      <c r="R268" s="5">
        <f t="shared" si="281"/>
        <v>2697.4364383850361</v>
      </c>
      <c r="S268" s="5">
        <f t="shared" si="282"/>
        <v>2225.0402661907438</v>
      </c>
      <c r="T268" s="5">
        <f t="shared" si="283"/>
        <v>14.272808223011213</v>
      </c>
      <c r="U268" s="5">
        <f t="shared" si="284"/>
        <v>44.603188613863381</v>
      </c>
      <c r="V268" s="5">
        <f t="shared" si="285"/>
        <v>82.468113336977396</v>
      </c>
      <c r="W268" s="15">
        <f t="shared" si="286"/>
        <v>-1.0734613539272964E-2</v>
      </c>
      <c r="X268" s="15">
        <f t="shared" si="287"/>
        <v>-1.217998157191269E-2</v>
      </c>
      <c r="Y268" s="15">
        <f t="shared" si="288"/>
        <v>-9.7425357312937999E-3</v>
      </c>
      <c r="Z268" s="5">
        <f t="shared" si="301"/>
        <v>1290.6648769641718</v>
      </c>
      <c r="AA268" s="5">
        <f t="shared" si="302"/>
        <v>8388.5313936537605</v>
      </c>
      <c r="AB268" s="5">
        <f t="shared" si="303"/>
        <v>41681.884883272163</v>
      </c>
      <c r="AC268" s="16">
        <f t="shared" si="289"/>
        <v>0.97913711798221359</v>
      </c>
      <c r="AD268" s="16">
        <f t="shared" si="290"/>
        <v>3.0621137574412534</v>
      </c>
      <c r="AE268" s="16">
        <f t="shared" si="291"/>
        <v>18.533143378818792</v>
      </c>
      <c r="AF268" s="15">
        <f t="shared" si="292"/>
        <v>-4.0504037456468023E-3</v>
      </c>
      <c r="AG268" s="15">
        <f t="shared" si="293"/>
        <v>2.9673830763510267E-4</v>
      </c>
      <c r="AH268" s="15">
        <f t="shared" si="294"/>
        <v>9.7937136394747881E-3</v>
      </c>
      <c r="AI268" s="1">
        <f t="shared" si="258"/>
        <v>199268.99756798689</v>
      </c>
      <c r="AJ268" s="1">
        <f t="shared" si="259"/>
        <v>124577.32314269518</v>
      </c>
      <c r="AK268" s="1">
        <f t="shared" si="260"/>
        <v>54366.862043629568</v>
      </c>
      <c r="AL268" s="14">
        <f t="shared" si="295"/>
        <v>91.277422933875187</v>
      </c>
      <c r="AM268" s="14">
        <f t="shared" si="296"/>
        <v>22.315857114497586</v>
      </c>
      <c r="AN268" s="14">
        <f t="shared" si="297"/>
        <v>6.9938921492044486</v>
      </c>
      <c r="AO268" s="11">
        <f t="shared" si="298"/>
        <v>2.4489139453077358E-3</v>
      </c>
      <c r="AP268" s="11">
        <f t="shared" si="299"/>
        <v>3.0849856785246247E-3</v>
      </c>
      <c r="AQ268" s="11">
        <f t="shared" si="300"/>
        <v>2.7984712562870279E-3</v>
      </c>
      <c r="AR268" s="1">
        <f t="shared" si="304"/>
        <v>90460.062521992091</v>
      </c>
      <c r="AS268" s="1">
        <f t="shared" si="305"/>
        <v>60476.313963496097</v>
      </c>
      <c r="AT268" s="1">
        <f t="shared" si="306"/>
        <v>26980.613186806961</v>
      </c>
      <c r="AU268" s="1">
        <f t="shared" si="261"/>
        <v>18092.012504398419</v>
      </c>
      <c r="AV268" s="1">
        <f t="shared" si="262"/>
        <v>12095.262792699221</v>
      </c>
      <c r="AW268" s="1">
        <f t="shared" si="263"/>
        <v>5396.1226373613927</v>
      </c>
      <c r="AX268" s="2">
        <v>0</v>
      </c>
      <c r="AY268" s="2">
        <v>0</v>
      </c>
      <c r="AZ268" s="2">
        <v>0</v>
      </c>
      <c r="BA268" s="2">
        <f t="shared" si="309"/>
        <v>0</v>
      </c>
      <c r="BB268" s="2">
        <f t="shared" si="315"/>
        <v>0</v>
      </c>
      <c r="BC268" s="2">
        <f t="shared" si="310"/>
        <v>0</v>
      </c>
      <c r="BD268" s="2">
        <f t="shared" si="311"/>
        <v>0</v>
      </c>
      <c r="BE268" s="2">
        <f t="shared" si="312"/>
        <v>0</v>
      </c>
      <c r="BF268" s="2">
        <f t="shared" si="313"/>
        <v>0</v>
      </c>
      <c r="BG268" s="2">
        <f t="shared" si="314"/>
        <v>0</v>
      </c>
      <c r="BH268" s="2">
        <f t="shared" si="316"/>
        <v>0</v>
      </c>
      <c r="BI268" s="2">
        <f t="shared" si="317"/>
        <v>0</v>
      </c>
      <c r="BJ268" s="2">
        <f t="shared" si="318"/>
        <v>0</v>
      </c>
      <c r="BK268" s="11">
        <f t="shared" si="319"/>
        <v>2.3727426111773892E-2</v>
      </c>
      <c r="BL268" s="17">
        <f t="shared" si="307"/>
        <v>8.1282524908927632E-4</v>
      </c>
      <c r="BM268" s="17">
        <f t="shared" si="308"/>
        <v>4.1097470512156204E-5</v>
      </c>
      <c r="BN268" s="12">
        <f>(BN$3*temperature!$I378+BN$4*temperature!$I378^2+BN$5*temperature!$I378^6)</f>
        <v>-69.909503086783189</v>
      </c>
      <c r="BO268" s="12">
        <f>(BO$3*temperature!$I378+BO$4*temperature!$I378^2+BO$5*temperature!$I378^6)</f>
        <v>-56.95837704523781</v>
      </c>
      <c r="BP268" s="12">
        <f>(BP$3*temperature!$I378+BP$4*temperature!$I378^2+BP$5*temperature!$I378^6)</f>
        <v>-46.870779558145344</v>
      </c>
      <c r="BQ268" s="12">
        <f>(BQ$3*temperature!$M378+BQ$4*temperature!$M378^2)</f>
        <v>-69.909524920980402</v>
      </c>
      <c r="BR268" s="12">
        <f>(BR$3*temperature!$M378+BR$4*temperature!$M378^2)</f>
        <v>-56.958393817490546</v>
      </c>
      <c r="BS268" s="12">
        <f>(BS$3*temperature!$M378+BS$4*temperature!$M378^2)</f>
        <v>-46.870792539471431</v>
      </c>
      <c r="BT268" s="18">
        <f>BQ268-BN268</f>
        <v>-2.1834197212911022E-5</v>
      </c>
      <c r="BU268" s="18">
        <f>BR268-BO268</f>
        <v>-1.677225273510885E-5</v>
      </c>
      <c r="BV268" s="18">
        <f>BS268-BP268</f>
        <v>-1.2981326086958234E-5</v>
      </c>
      <c r="BW268" s="18">
        <f>SUMPRODUCT(BT268:BV268,AR268:AT268)/100</f>
        <v>-3.3396910050850125E-2</v>
      </c>
      <c r="BX268" s="18">
        <f>BW268*BL268</f>
        <v>-2.714585173089441E-5</v>
      </c>
      <c r="BY268" s="18">
        <f>BW268*BM268</f>
        <v>-1.372528526011946E-6</v>
      </c>
    </row>
    <row r="269" spans="1:77">
      <c r="A269" s="2">
        <f t="shared" si="264"/>
        <v>2223</v>
      </c>
      <c r="B269" s="5">
        <f t="shared" si="265"/>
        <v>1165.4041634347905</v>
      </c>
      <c r="C269" s="5">
        <f t="shared" si="266"/>
        <v>2964.1623339218177</v>
      </c>
      <c r="D269" s="5">
        <f t="shared" si="267"/>
        <v>4369.9335491295351</v>
      </c>
      <c r="E269" s="15">
        <f t="shared" si="268"/>
        <v>7.3918968618370677E-8</v>
      </c>
      <c r="F269" s="15">
        <f t="shared" si="269"/>
        <v>1.4562532485016048E-7</v>
      </c>
      <c r="G269" s="15">
        <f t="shared" si="270"/>
        <v>2.9728892047740438E-7</v>
      </c>
      <c r="H269" s="5">
        <f t="shared" si="271"/>
        <v>89559.169861012022</v>
      </c>
      <c r="I269" s="5">
        <f t="shared" si="272"/>
        <v>60281.337201649891</v>
      </c>
      <c r="J269" s="5">
        <f t="shared" si="273"/>
        <v>26954.780978687315</v>
      </c>
      <c r="K269" s="5">
        <f t="shared" si="274"/>
        <v>76848.163642263549</v>
      </c>
      <c r="L269" s="5">
        <f t="shared" si="275"/>
        <v>20336.719251773568</v>
      </c>
      <c r="M269" s="5">
        <f t="shared" si="276"/>
        <v>6168.2358954992687</v>
      </c>
      <c r="N269" s="15">
        <f t="shared" si="277"/>
        <v>-9.9590831134129809E-3</v>
      </c>
      <c r="O269" s="15">
        <f t="shared" si="278"/>
        <v>-3.2241637685116453E-3</v>
      </c>
      <c r="P269" s="15">
        <f t="shared" si="279"/>
        <v>-9.5773292089729178E-4</v>
      </c>
      <c r="Q269" s="5">
        <f t="shared" si="280"/>
        <v>1264.5392197463589</v>
      </c>
      <c r="R269" s="5">
        <f t="shared" si="281"/>
        <v>2655.9910512386509</v>
      </c>
      <c r="S269" s="5">
        <f t="shared" si="282"/>
        <v>2201.2531532767784</v>
      </c>
      <c r="T269" s="5">
        <f t="shared" si="283"/>
        <v>14.11959514261703</v>
      </c>
      <c r="U269" s="5">
        <f t="shared" si="284"/>
        <v>44.059922598497977</v>
      </c>
      <c r="V269" s="5">
        <f t="shared" si="285"/>
        <v>81.664664796099501</v>
      </c>
      <c r="W269" s="15">
        <f t="shared" si="286"/>
        <v>-1.0734613539272964E-2</v>
      </c>
      <c r="X269" s="15">
        <f t="shared" si="287"/>
        <v>-1.217998157191269E-2</v>
      </c>
      <c r="Y269" s="15">
        <f t="shared" si="288"/>
        <v>-9.7425357312937999E-3</v>
      </c>
      <c r="Z269" s="5">
        <f t="shared" si="301"/>
        <v>1259.0622080843373</v>
      </c>
      <c r="AA269" s="5">
        <f t="shared" si="302"/>
        <v>8262.3082438572401</v>
      </c>
      <c r="AB269" s="5">
        <f t="shared" si="303"/>
        <v>41640.853551084518</v>
      </c>
      <c r="AC269" s="16">
        <f t="shared" si="289"/>
        <v>0.9751712173320366</v>
      </c>
      <c r="AD269" s="16">
        <f t="shared" si="290"/>
        <v>3.0630224038954226</v>
      </c>
      <c r="AE269" s="16">
        <f t="shared" si="291"/>
        <v>18.714651677910272</v>
      </c>
      <c r="AF269" s="15">
        <f t="shared" si="292"/>
        <v>-4.0504037456468023E-3</v>
      </c>
      <c r="AG269" s="15">
        <f t="shared" si="293"/>
        <v>2.9673830763510267E-4</v>
      </c>
      <c r="AH269" s="15">
        <f t="shared" si="294"/>
        <v>9.7937136394747881E-3</v>
      </c>
      <c r="AI269" s="1">
        <f t="shared" si="258"/>
        <v>197434.11031558661</v>
      </c>
      <c r="AJ269" s="1">
        <f t="shared" si="259"/>
        <v>124214.8536211249</v>
      </c>
      <c r="AK269" s="1">
        <f t="shared" si="260"/>
        <v>54326.298476627999</v>
      </c>
      <c r="AL269" s="14">
        <f t="shared" si="295"/>
        <v>91.49871818225057</v>
      </c>
      <c r="AM269" s="14">
        <f t="shared" si="296"/>
        <v>22.384012773103787</v>
      </c>
      <c r="AN269" s="14">
        <f t="shared" si="297"/>
        <v>7.0132686332920775</v>
      </c>
      <c r="AO269" s="11">
        <f t="shared" si="298"/>
        <v>2.4244248058546583E-3</v>
      </c>
      <c r="AP269" s="11">
        <f t="shared" si="299"/>
        <v>3.0541358217393783E-3</v>
      </c>
      <c r="AQ269" s="11">
        <f t="shared" si="300"/>
        <v>2.7704865437241577E-3</v>
      </c>
      <c r="AR269" s="1">
        <f t="shared" si="304"/>
        <v>89559.169861012022</v>
      </c>
      <c r="AS269" s="1">
        <f t="shared" si="305"/>
        <v>60281.337201649891</v>
      </c>
      <c r="AT269" s="1">
        <f t="shared" si="306"/>
        <v>26954.780978687315</v>
      </c>
      <c r="AU269" s="1">
        <f t="shared" si="261"/>
        <v>17911.833972202407</v>
      </c>
      <c r="AV269" s="1">
        <f t="shared" si="262"/>
        <v>12056.267440329979</v>
      </c>
      <c r="AW269" s="1">
        <f t="shared" si="263"/>
        <v>5390.9561957374635</v>
      </c>
      <c r="AX269" s="2">
        <v>0</v>
      </c>
      <c r="AY269" s="2">
        <v>0</v>
      </c>
      <c r="AZ269" s="2">
        <v>0</v>
      </c>
      <c r="BA269" s="2">
        <f t="shared" si="309"/>
        <v>0</v>
      </c>
      <c r="BB269" s="2">
        <f t="shared" si="315"/>
        <v>0</v>
      </c>
      <c r="BC269" s="2">
        <f t="shared" si="310"/>
        <v>0</v>
      </c>
      <c r="BD269" s="2">
        <f t="shared" si="311"/>
        <v>0</v>
      </c>
      <c r="BE269" s="2">
        <f t="shared" si="312"/>
        <v>0</v>
      </c>
      <c r="BF269" s="2">
        <f t="shared" si="313"/>
        <v>0</v>
      </c>
      <c r="BG269" s="2">
        <f t="shared" si="314"/>
        <v>0</v>
      </c>
      <c r="BH269" s="2">
        <f t="shared" si="316"/>
        <v>0</v>
      </c>
      <c r="BI269" s="2">
        <f t="shared" si="317"/>
        <v>0</v>
      </c>
      <c r="BJ269" s="2">
        <f t="shared" si="318"/>
        <v>0</v>
      </c>
      <c r="BK269" s="11">
        <f t="shared" si="319"/>
        <v>2.3695152854852547E-2</v>
      </c>
      <c r="BL269" s="17">
        <f t="shared" si="307"/>
        <v>7.939860048259852E-4</v>
      </c>
      <c r="BM269" s="17">
        <f t="shared" si="308"/>
        <v>3.9140448106815429E-5</v>
      </c>
      <c r="BN269" s="12">
        <f>(BN$3*temperature!$I379+BN$4*temperature!$I379^2+BN$5*temperature!$I379^6)</f>
        <v>-70.227147028373309</v>
      </c>
      <c r="BO269" s="12">
        <f>(BO$3*temperature!$I379+BO$4*temperature!$I379^2+BO$5*temperature!$I379^6)</f>
        <v>-57.20236974838005</v>
      </c>
      <c r="BP269" s="12">
        <f>(BP$3*temperature!$I379+BP$4*temperature!$I379^2+BP$5*temperature!$I379^6)</f>
        <v>-47.059615519221865</v>
      </c>
      <c r="BQ269" s="12">
        <f>(BQ$3*temperature!$M379+BQ$4*temperature!$M379^2)</f>
        <v>-70.227168836525678</v>
      </c>
      <c r="BR269" s="12">
        <f>(BR$3*temperature!$M379+BR$4*temperature!$M379^2)</f>
        <v>-57.202386499245989</v>
      </c>
      <c r="BS269" s="12">
        <f>(BS$3*temperature!$M379+BS$4*temperature!$M379^2)</f>
        <v>-47.059628482814261</v>
      </c>
      <c r="BT269" s="18">
        <f>BQ269-BN269</f>
        <v>-2.1808152368407718E-5</v>
      </c>
      <c r="BU269" s="18">
        <f>BR269-BO269</f>
        <v>-1.675086593877495E-5</v>
      </c>
      <c r="BV269" s="18">
        <f>BS269-BP269</f>
        <v>-1.296359239688627E-5</v>
      </c>
      <c r="BW269" s="18">
        <f>SUMPRODUCT(BT269:BV269,AR269:AT269)/100</f>
        <v>-3.3123154141470289E-2</v>
      </c>
      <c r="BX269" s="18">
        <f>BW269*BL269</f>
        <v>-2.629932082402128E-5</v>
      </c>
      <c r="BY269" s="18">
        <f>BW269*BM269</f>
        <v>-1.2964550958082664E-6</v>
      </c>
    </row>
    <row r="270" spans="1:77">
      <c r="A270" s="2">
        <f t="shared" si="264"/>
        <v>2224</v>
      </c>
      <c r="B270" s="5">
        <f t="shared" si="265"/>
        <v>1165.4042452729907</v>
      </c>
      <c r="C270" s="5">
        <f t="shared" si="266"/>
        <v>2964.1627439960653</v>
      </c>
      <c r="D270" s="5">
        <f t="shared" si="267"/>
        <v>4369.9347833057209</v>
      </c>
      <c r="E270" s="15">
        <f t="shared" si="268"/>
        <v>7.0223020187452136E-8</v>
      </c>
      <c r="F270" s="15">
        <f t="shared" si="269"/>
        <v>1.3834405860765245E-7</v>
      </c>
      <c r="G270" s="15">
        <f t="shared" si="270"/>
        <v>2.8242447445353414E-7</v>
      </c>
      <c r="H270" s="5">
        <f t="shared" si="271"/>
        <v>88661.029651051314</v>
      </c>
      <c r="I270" s="5">
        <f t="shared" si="272"/>
        <v>60085.461156739068</v>
      </c>
      <c r="J270" s="5">
        <f t="shared" si="273"/>
        <v>26928.51734568589</v>
      </c>
      <c r="K270" s="5">
        <f t="shared" si="274"/>
        <v>76077.489858708097</v>
      </c>
      <c r="L270" s="5">
        <f t="shared" si="275"/>
        <v>20270.635031238631</v>
      </c>
      <c r="M270" s="5">
        <f t="shared" si="276"/>
        <v>6162.2240790777423</v>
      </c>
      <c r="N270" s="15">
        <f t="shared" si="277"/>
        <v>-1.0028525693118961E-2</v>
      </c>
      <c r="O270" s="15">
        <f t="shared" si="278"/>
        <v>-3.2495025238239439E-3</v>
      </c>
      <c r="P270" s="15">
        <f t="shared" si="279"/>
        <v>-9.7464113295553378E-4</v>
      </c>
      <c r="Q270" s="5">
        <f t="shared" si="280"/>
        <v>1238.4196334432506</v>
      </c>
      <c r="R270" s="5">
        <f t="shared" si="281"/>
        <v>2615.1159624942288</v>
      </c>
      <c r="S270" s="5">
        <f t="shared" si="282"/>
        <v>2177.6834508876805</v>
      </c>
      <c r="T270" s="5">
        <f t="shared" si="283"/>
        <v>13.96802674543004</v>
      </c>
      <c r="U270" s="5">
        <f t="shared" si="284"/>
        <v>43.523273553188375</v>
      </c>
      <c r="V270" s="5">
        <f t="shared" si="285"/>
        <v>80.869043881339365</v>
      </c>
      <c r="W270" s="15">
        <f t="shared" si="286"/>
        <v>-1.0734613539272964E-2</v>
      </c>
      <c r="X270" s="15">
        <f t="shared" si="287"/>
        <v>-1.217998157191269E-2</v>
      </c>
      <c r="Y270" s="15">
        <f t="shared" si="288"/>
        <v>-9.7425357312937999E-3</v>
      </c>
      <c r="Z270" s="5">
        <f t="shared" si="301"/>
        <v>1228.1475262946942</v>
      </c>
      <c r="AA270" s="5">
        <f t="shared" si="302"/>
        <v>8137.7741674761837</v>
      </c>
      <c r="AB270" s="5">
        <f t="shared" si="303"/>
        <v>41599.144770523213</v>
      </c>
      <c r="AC270" s="16">
        <f t="shared" si="289"/>
        <v>0.97122138018070792</v>
      </c>
      <c r="AD270" s="16">
        <f t="shared" si="290"/>
        <v>3.0639313199798028</v>
      </c>
      <c r="AE270" s="16">
        <f t="shared" si="291"/>
        <v>18.897937617306241</v>
      </c>
      <c r="AF270" s="15">
        <f t="shared" si="292"/>
        <v>-4.0504037456468023E-3</v>
      </c>
      <c r="AG270" s="15">
        <f t="shared" si="293"/>
        <v>2.9673830763510267E-4</v>
      </c>
      <c r="AH270" s="15">
        <f t="shared" si="294"/>
        <v>9.7937136394747881E-3</v>
      </c>
      <c r="AI270" s="1">
        <f t="shared" si="258"/>
        <v>195602.53325623038</v>
      </c>
      <c r="AJ270" s="1">
        <f t="shared" si="259"/>
        <v>123849.63569934238</v>
      </c>
      <c r="AK270" s="1">
        <f t="shared" si="260"/>
        <v>54284.62482470266</v>
      </c>
      <c r="AL270" s="14">
        <f t="shared" si="295"/>
        <v>91.718331626694862</v>
      </c>
      <c r="AM270" s="14">
        <f t="shared" si="296"/>
        <v>22.451692950195948</v>
      </c>
      <c r="AN270" s="14">
        <f t="shared" si="297"/>
        <v>7.0325044980043758</v>
      </c>
      <c r="AO270" s="11">
        <f t="shared" si="298"/>
        <v>2.4001805577961118E-3</v>
      </c>
      <c r="AP270" s="11">
        <f t="shared" si="299"/>
        <v>3.0235944635219844E-3</v>
      </c>
      <c r="AQ270" s="11">
        <f t="shared" si="300"/>
        <v>2.7427816782869159E-3</v>
      </c>
      <c r="AR270" s="1">
        <f t="shared" si="304"/>
        <v>88661.029651051314</v>
      </c>
      <c r="AS270" s="1">
        <f t="shared" si="305"/>
        <v>60085.461156739068</v>
      </c>
      <c r="AT270" s="1">
        <f t="shared" si="306"/>
        <v>26928.51734568589</v>
      </c>
      <c r="AU270" s="1">
        <f t="shared" si="261"/>
        <v>17732.205930210264</v>
      </c>
      <c r="AV270" s="1">
        <f t="shared" si="262"/>
        <v>12017.092231347815</v>
      </c>
      <c r="AW270" s="1">
        <f t="shared" si="263"/>
        <v>5385.7034691371782</v>
      </c>
      <c r="AX270" s="2">
        <v>0</v>
      </c>
      <c r="AY270" s="2">
        <v>0</v>
      </c>
      <c r="AZ270" s="2">
        <v>0</v>
      </c>
      <c r="BA270" s="2">
        <f t="shared" si="309"/>
        <v>0</v>
      </c>
      <c r="BB270" s="2">
        <f t="shared" si="315"/>
        <v>0</v>
      </c>
      <c r="BC270" s="2">
        <f t="shared" si="310"/>
        <v>0</v>
      </c>
      <c r="BD270" s="2">
        <f t="shared" si="311"/>
        <v>0</v>
      </c>
      <c r="BE270" s="2">
        <f t="shared" si="312"/>
        <v>0</v>
      </c>
      <c r="BF270" s="2">
        <f t="shared" si="313"/>
        <v>0</v>
      </c>
      <c r="BG270" s="2">
        <f t="shared" si="314"/>
        <v>0</v>
      </c>
      <c r="BH270" s="2">
        <f t="shared" si="316"/>
        <v>0</v>
      </c>
      <c r="BI270" s="2">
        <f t="shared" si="317"/>
        <v>0</v>
      </c>
      <c r="BJ270" s="2">
        <f t="shared" si="318"/>
        <v>0</v>
      </c>
      <c r="BK270" s="11">
        <f t="shared" si="319"/>
        <v>2.3663204621751949E-2</v>
      </c>
      <c r="BL270" s="17">
        <f t="shared" si="307"/>
        <v>7.7560785807350861E-4</v>
      </c>
      <c r="BM270" s="17">
        <f t="shared" si="308"/>
        <v>3.7276617244586118E-5</v>
      </c>
      <c r="BN270" s="12">
        <f>(BN$3*temperature!$I380+BN$4*temperature!$I380^2+BN$5*temperature!$I380^6)</f>
        <v>-70.542398272811255</v>
      </c>
      <c r="BO270" s="12">
        <f>(BO$3*temperature!$I380+BO$4*temperature!$I380^2+BO$5*temperature!$I380^6)</f>
        <v>-57.444504731814327</v>
      </c>
      <c r="BP270" s="12">
        <f>(BP$3*temperature!$I380+BP$4*temperature!$I380^2+BP$5*temperature!$I380^6)</f>
        <v>-47.246996762936703</v>
      </c>
      <c r="BQ270" s="12">
        <f>(BQ$3*temperature!$M380+BQ$4*temperature!$M380^2)</f>
        <v>-70.542420055027577</v>
      </c>
      <c r="BR270" s="12">
        <f>(BR$3*temperature!$M380+BR$4*temperature!$M380^2)</f>
        <v>-57.444521461399518</v>
      </c>
      <c r="BS270" s="12">
        <f>(BS$3*temperature!$M380+BS$4*temperature!$M380^2)</f>
        <v>-47.24700970889662</v>
      </c>
      <c r="BT270" s="18">
        <f>BQ270-BN270</f>
        <v>-2.1782216322208114E-5</v>
      </c>
      <c r="BU270" s="18">
        <f>BR270-BO270</f>
        <v>-1.6729585190944363E-5</v>
      </c>
      <c r="BV270" s="18">
        <f>BS270-BP270</f>
        <v>-1.2945959916521588E-5</v>
      </c>
      <c r="BW270" s="18">
        <f>SUMPRODUCT(BT270:BV270,AR270:AT270)/100</f>
        <v>-3.2850540745363574E-2</v>
      </c>
      <c r="BX270" s="18">
        <f>BW270*BL270</f>
        <v>-2.5479137544067964E-5</v>
      </c>
      <c r="BY270" s="18">
        <f>BW270*BM270</f>
        <v>-1.2245570336425988E-6</v>
      </c>
    </row>
    <row r="271" spans="1:77">
      <c r="A271" s="2">
        <f t="shared" si="264"/>
        <v>2225</v>
      </c>
      <c r="B271" s="5">
        <f t="shared" si="265"/>
        <v>1165.4043230192863</v>
      </c>
      <c r="C271" s="5">
        <f t="shared" si="266"/>
        <v>2964.1631335666543</v>
      </c>
      <c r="D271" s="5">
        <f t="shared" si="267"/>
        <v>4369.9359557734288</v>
      </c>
      <c r="E271" s="15">
        <f t="shared" si="268"/>
        <v>6.6711869178079529E-8</v>
      </c>
      <c r="F271" s="15">
        <f t="shared" si="269"/>
        <v>1.3142685567726982E-7</v>
      </c>
      <c r="G271" s="15">
        <f t="shared" si="270"/>
        <v>2.6830325073085743E-7</v>
      </c>
      <c r="H271" s="5">
        <f t="shared" si="271"/>
        <v>87765.713537921736</v>
      </c>
      <c r="I271" s="5">
        <f t="shared" si="272"/>
        <v>59888.722225786783</v>
      </c>
      <c r="J271" s="5">
        <f t="shared" si="273"/>
        <v>26901.831892551003</v>
      </c>
      <c r="K271" s="5">
        <f t="shared" si="274"/>
        <v>75309.239724237152</v>
      </c>
      <c r="L271" s="5">
        <f t="shared" si="275"/>
        <v>20204.259862622734</v>
      </c>
      <c r="M271" s="5">
        <f t="shared" si="276"/>
        <v>6156.1158252237328</v>
      </c>
      <c r="N271" s="15">
        <f t="shared" si="277"/>
        <v>-1.0098258182515529E-2</v>
      </c>
      <c r="O271" s="15">
        <f t="shared" si="278"/>
        <v>-3.2744493950785936E-3</v>
      </c>
      <c r="P271" s="15">
        <f t="shared" si="279"/>
        <v>-9.9124176200415803E-4</v>
      </c>
      <c r="Q271" s="5">
        <f t="shared" si="280"/>
        <v>1212.7541227886877</v>
      </c>
      <c r="R271" s="5">
        <f t="shared" si="281"/>
        <v>2574.805469752182</v>
      </c>
      <c r="S271" s="5">
        <f t="shared" si="282"/>
        <v>2154.330289631343</v>
      </c>
      <c r="T271" s="5">
        <f t="shared" si="283"/>
        <v>13.81808537641162</v>
      </c>
      <c r="U271" s="5">
        <f t="shared" si="284"/>
        <v>42.993160883361227</v>
      </c>
      <c r="V271" s="5">
        <f t="shared" si="285"/>
        <v>80.081174331769844</v>
      </c>
      <c r="W271" s="15">
        <f t="shared" si="286"/>
        <v>-1.0734613539272964E-2</v>
      </c>
      <c r="X271" s="15">
        <f t="shared" si="287"/>
        <v>-1.217998157191269E-2</v>
      </c>
      <c r="Y271" s="15">
        <f t="shared" si="288"/>
        <v>-9.7425357312937999E-3</v>
      </c>
      <c r="Z271" s="5">
        <f t="shared" si="301"/>
        <v>1197.9078825347781</v>
      </c>
      <c r="AA271" s="5">
        <f t="shared" si="302"/>
        <v>8014.9133291495291</v>
      </c>
      <c r="AB271" s="5">
        <f t="shared" si="303"/>
        <v>41556.773812807078</v>
      </c>
      <c r="AC271" s="16">
        <f t="shared" si="289"/>
        <v>0.96728754146457174</v>
      </c>
      <c r="AD271" s="16">
        <f t="shared" si="290"/>
        <v>3.0648405057744039</v>
      </c>
      <c r="AE271" s="16">
        <f t="shared" si="291"/>
        <v>19.083018606706798</v>
      </c>
      <c r="AF271" s="15">
        <f t="shared" si="292"/>
        <v>-4.0504037456468023E-3</v>
      </c>
      <c r="AG271" s="15">
        <f t="shared" si="293"/>
        <v>2.9673830763510267E-4</v>
      </c>
      <c r="AH271" s="15">
        <f t="shared" si="294"/>
        <v>9.7937136394747881E-3</v>
      </c>
      <c r="AI271" s="1">
        <f t="shared" si="258"/>
        <v>193774.48586081763</v>
      </c>
      <c r="AJ271" s="1">
        <f t="shared" si="259"/>
        <v>123481.76436075597</v>
      </c>
      <c r="AK271" s="1">
        <f t="shared" si="260"/>
        <v>54241.865811369578</v>
      </c>
      <c r="AL271" s="14">
        <f t="shared" si="295"/>
        <v>91.93627077749511</v>
      </c>
      <c r="AM271" s="14">
        <f t="shared" si="296"/>
        <v>22.518898916551848</v>
      </c>
      <c r="AN271" s="14">
        <f t="shared" si="297"/>
        <v>7.0516002362490768</v>
      </c>
      <c r="AO271" s="11">
        <f t="shared" si="298"/>
        <v>2.3761787522181507E-3</v>
      </c>
      <c r="AP271" s="11">
        <f t="shared" si="299"/>
        <v>2.9933585188867645E-3</v>
      </c>
      <c r="AQ271" s="11">
        <f t="shared" si="300"/>
        <v>2.7153538615040467E-3</v>
      </c>
      <c r="AR271" s="1">
        <f t="shared" si="304"/>
        <v>87765.713537921736</v>
      </c>
      <c r="AS271" s="1">
        <f t="shared" si="305"/>
        <v>59888.722225786783</v>
      </c>
      <c r="AT271" s="1">
        <f t="shared" si="306"/>
        <v>26901.831892551003</v>
      </c>
      <c r="AU271" s="1">
        <f t="shared" si="261"/>
        <v>17553.142707584349</v>
      </c>
      <c r="AV271" s="1">
        <f t="shared" si="262"/>
        <v>11977.744445157357</v>
      </c>
      <c r="AW271" s="1">
        <f t="shared" si="263"/>
        <v>5380.3663785102008</v>
      </c>
      <c r="AX271" s="2">
        <v>0</v>
      </c>
      <c r="AY271" s="2">
        <v>0</v>
      </c>
      <c r="AZ271" s="2">
        <v>0</v>
      </c>
      <c r="BA271" s="2">
        <f t="shared" si="309"/>
        <v>0</v>
      </c>
      <c r="BB271" s="2">
        <f t="shared" si="315"/>
        <v>0</v>
      </c>
      <c r="BC271" s="2">
        <f t="shared" si="310"/>
        <v>0</v>
      </c>
      <c r="BD271" s="2">
        <f t="shared" si="311"/>
        <v>0</v>
      </c>
      <c r="BE271" s="2">
        <f t="shared" si="312"/>
        <v>0</v>
      </c>
      <c r="BF271" s="2">
        <f t="shared" si="313"/>
        <v>0</v>
      </c>
      <c r="BG271" s="2">
        <f t="shared" si="314"/>
        <v>0</v>
      </c>
      <c r="BH271" s="2">
        <f t="shared" si="316"/>
        <v>0</v>
      </c>
      <c r="BI271" s="2">
        <f t="shared" si="317"/>
        <v>0</v>
      </c>
      <c r="BJ271" s="2">
        <f t="shared" si="318"/>
        <v>0</v>
      </c>
      <c r="BK271" s="11">
        <f t="shared" si="319"/>
        <v>2.36315689658326E-2</v>
      </c>
      <c r="BL271" s="17">
        <f t="shared" si="307"/>
        <v>7.5767875075679714E-4</v>
      </c>
      <c r="BM271" s="17">
        <f t="shared" si="308"/>
        <v>3.5501540232939158E-5</v>
      </c>
      <c r="BN271" s="12">
        <f>(BN$3*temperature!$I381+BN$4*temperature!$I381^2+BN$5*temperature!$I381^6)</f>
        <v>-70.85527791010675</v>
      </c>
      <c r="BO271" s="12">
        <f>(BO$3*temperature!$I381+BO$4*temperature!$I381^2+BO$5*temperature!$I381^6)</f>
        <v>-57.684798765637368</v>
      </c>
      <c r="BP271" s="12">
        <f>(BP$3*temperature!$I381+BP$4*temperature!$I381^2+BP$5*temperature!$I381^6)</f>
        <v>-47.432936756245098</v>
      </c>
      <c r="BQ271" s="12">
        <f>(BQ$3*temperature!$M381+BQ$4*temperature!$M381^2)</f>
        <v>-70.85529966649662</v>
      </c>
      <c r="BR271" s="12">
        <f>(BR$3*temperature!$M381+BR$4*temperature!$M381^2)</f>
        <v>-57.684815474047909</v>
      </c>
      <c r="BS271" s="12">
        <f>(BS$3*temperature!$M381+BS$4*temperature!$M381^2)</f>
        <v>-47.432949684673467</v>
      </c>
      <c r="BT271" s="18">
        <f>BQ271-BN271</f>
        <v>-2.1756389870120074E-5</v>
      </c>
      <c r="BU271" s="18">
        <f>BR271-BO271</f>
        <v>-1.6708410541355079E-5</v>
      </c>
      <c r="BV271" s="18">
        <f>BS271-BP271</f>
        <v>-1.292842836875252E-5</v>
      </c>
      <c r="BW271" s="18">
        <f>SUMPRODUCT(BT271:BV271,AR271:AT271)/100</f>
        <v>-3.2579088453169903E-2</v>
      </c>
      <c r="BX271" s="18">
        <f>BW271*BL271</f>
        <v>-2.4684483039992966E-5</v>
      </c>
      <c r="BY271" s="18">
        <f>BW271*BM271</f>
        <v>-1.1566078194726949E-6</v>
      </c>
    </row>
    <row r="272" spans="1:77">
      <c r="A272" s="2">
        <f t="shared" si="264"/>
        <v>2226</v>
      </c>
      <c r="B272" s="5">
        <f t="shared" si="265"/>
        <v>1165.4043968782721</v>
      </c>
      <c r="C272" s="5">
        <f t="shared" si="266"/>
        <v>2964.1635036587622</v>
      </c>
      <c r="D272" s="5">
        <f t="shared" si="267"/>
        <v>4369.9370696180504</v>
      </c>
      <c r="E272" s="15">
        <f t="shared" si="268"/>
        <v>6.337627571917555E-8</v>
      </c>
      <c r="F272" s="15">
        <f t="shared" si="269"/>
        <v>1.2485551289340633E-7</v>
      </c>
      <c r="G272" s="15">
        <f t="shared" si="270"/>
        <v>2.5488808819431452E-7</v>
      </c>
      <c r="H272" s="5">
        <f t="shared" si="271"/>
        <v>86873.29025274454</v>
      </c>
      <c r="I272" s="5">
        <f t="shared" si="272"/>
        <v>59691.155873505886</v>
      </c>
      <c r="J272" s="5">
        <f t="shared" si="273"/>
        <v>26874.733996949632</v>
      </c>
      <c r="K272" s="5">
        <f t="shared" si="274"/>
        <v>74543.472193385387</v>
      </c>
      <c r="L272" s="5">
        <f t="shared" si="275"/>
        <v>20137.605702191253</v>
      </c>
      <c r="M272" s="5">
        <f t="shared" si="276"/>
        <v>6149.9132753640752</v>
      </c>
      <c r="N272" s="15">
        <f t="shared" si="277"/>
        <v>-1.0168307815293431E-2</v>
      </c>
      <c r="O272" s="15">
        <f t="shared" si="278"/>
        <v>-3.2990152019767294E-3</v>
      </c>
      <c r="P272" s="15">
        <f t="shared" si="279"/>
        <v>-1.0075427486668787E-3</v>
      </c>
      <c r="Q272" s="5">
        <f t="shared" si="280"/>
        <v>1187.5364695738506</v>
      </c>
      <c r="R272" s="5">
        <f t="shared" si="281"/>
        <v>2535.0538413980407</v>
      </c>
      <c r="S272" s="5">
        <f t="shared" si="282"/>
        <v>2131.192760113418</v>
      </c>
      <c r="T272" s="5">
        <f t="shared" si="283"/>
        <v>13.669753570043163</v>
      </c>
      <c r="U272" s="5">
        <f t="shared" si="284"/>
        <v>42.469504976083613</v>
      </c>
      <c r="V272" s="5">
        <f t="shared" si="285"/>
        <v>79.300980629438612</v>
      </c>
      <c r="W272" s="15">
        <f t="shared" si="286"/>
        <v>-1.0734613539272964E-2</v>
      </c>
      <c r="X272" s="15">
        <f t="shared" si="287"/>
        <v>-1.217998157191269E-2</v>
      </c>
      <c r="Y272" s="15">
        <f t="shared" si="288"/>
        <v>-9.7425357312937999E-3</v>
      </c>
      <c r="Z272" s="5">
        <f t="shared" si="301"/>
        <v>1168.330498293536</v>
      </c>
      <c r="AA272" s="5">
        <f t="shared" si="302"/>
        <v>7893.7097694003614</v>
      </c>
      <c r="AB272" s="5">
        <f t="shared" si="303"/>
        <v>41513.755587693471</v>
      </c>
      <c r="AC272" s="16">
        <f t="shared" si="289"/>
        <v>0.96336963638350614</v>
      </c>
      <c r="AD272" s="16">
        <f t="shared" si="290"/>
        <v>3.0657499613592591</v>
      </c>
      <c r="AE272" s="16">
        <f t="shared" si="291"/>
        <v>19.269912226317654</v>
      </c>
      <c r="AF272" s="15">
        <f t="shared" si="292"/>
        <v>-4.0504037456468023E-3</v>
      </c>
      <c r="AG272" s="15">
        <f t="shared" si="293"/>
        <v>2.9673830763510267E-4</v>
      </c>
      <c r="AH272" s="15">
        <f t="shared" si="294"/>
        <v>9.7937136394747881E-3</v>
      </c>
      <c r="AI272" s="1">
        <f t="shared" si="258"/>
        <v>191950.1799823202</v>
      </c>
      <c r="AJ272" s="1">
        <f t="shared" si="259"/>
        <v>123111.33236983774</v>
      </c>
      <c r="AK272" s="1">
        <f t="shared" si="260"/>
        <v>54198.045608742825</v>
      </c>
      <c r="AL272" s="14">
        <f t="shared" si="295"/>
        <v>92.152543220542981</v>
      </c>
      <c r="AM272" s="14">
        <f t="shared" si="296"/>
        <v>22.585631983080578</v>
      </c>
      <c r="AN272" s="14">
        <f t="shared" si="297"/>
        <v>7.0705563502810458</v>
      </c>
      <c r="AO272" s="11">
        <f t="shared" si="298"/>
        <v>2.3524169646959693E-3</v>
      </c>
      <c r="AP272" s="11">
        <f t="shared" si="299"/>
        <v>2.9634249336978969E-3</v>
      </c>
      <c r="AQ272" s="11">
        <f t="shared" si="300"/>
        <v>2.6882003228890063E-3</v>
      </c>
      <c r="AR272" s="1">
        <f t="shared" si="304"/>
        <v>86873.29025274454</v>
      </c>
      <c r="AS272" s="1">
        <f t="shared" si="305"/>
        <v>59691.155873505886</v>
      </c>
      <c r="AT272" s="1">
        <f t="shared" si="306"/>
        <v>26874.733996949632</v>
      </c>
      <c r="AU272" s="1">
        <f t="shared" si="261"/>
        <v>17374.658050548907</v>
      </c>
      <c r="AV272" s="1">
        <f t="shared" si="262"/>
        <v>11938.231174701177</v>
      </c>
      <c r="AW272" s="1">
        <f t="shared" si="263"/>
        <v>5374.946799389927</v>
      </c>
      <c r="AX272" s="2">
        <v>0</v>
      </c>
      <c r="AY272" s="2">
        <v>0</v>
      </c>
      <c r="AZ272" s="2">
        <v>0</v>
      </c>
      <c r="BA272" s="2">
        <f t="shared" si="309"/>
        <v>0</v>
      </c>
      <c r="BB272" s="2">
        <f t="shared" si="315"/>
        <v>0</v>
      </c>
      <c r="BC272" s="2">
        <f t="shared" si="310"/>
        <v>0</v>
      </c>
      <c r="BD272" s="2">
        <f t="shared" si="311"/>
        <v>0</v>
      </c>
      <c r="BE272" s="2">
        <f t="shared" si="312"/>
        <v>0</v>
      </c>
      <c r="BF272" s="2">
        <f t="shared" si="313"/>
        <v>0</v>
      </c>
      <c r="BG272" s="2">
        <f t="shared" si="314"/>
        <v>0</v>
      </c>
      <c r="BH272" s="2">
        <f t="shared" si="316"/>
        <v>0</v>
      </c>
      <c r="BI272" s="2">
        <f t="shared" si="317"/>
        <v>0</v>
      </c>
      <c r="BJ272" s="2">
        <f t="shared" si="318"/>
        <v>0</v>
      </c>
      <c r="BK272" s="11">
        <f t="shared" si="319"/>
        <v>2.3600233688979982E-2</v>
      </c>
      <c r="BL272" s="17">
        <f t="shared" si="307"/>
        <v>7.4018697129698175E-4</v>
      </c>
      <c r="BM272" s="17">
        <f t="shared" si="308"/>
        <v>3.3810990698037295E-5</v>
      </c>
      <c r="BN272" s="12">
        <f>(BN$3*temperature!$I382+BN$4*temperature!$I382^2+BN$5*temperature!$I382^6)</f>
        <v>-71.165807103829366</v>
      </c>
      <c r="BO272" s="12">
        <f>(BO$3*temperature!$I382+BO$4*temperature!$I382^2+BO$5*temperature!$I382^6)</f>
        <v>-57.923268660977755</v>
      </c>
      <c r="BP272" s="12">
        <f>(BP$3*temperature!$I382+BP$4*temperature!$I382^2+BP$5*temperature!$I382^6)</f>
        <v>-47.617448984619486</v>
      </c>
      <c r="BQ272" s="12">
        <f>(BQ$3*temperature!$M382+BQ$4*temperature!$M382^2)</f>
        <v>-71.165828834502832</v>
      </c>
      <c r="BR272" s="12">
        <f>(BR$3*temperature!$M382+BR$4*temperature!$M382^2)</f>
        <v>-57.923285348319659</v>
      </c>
      <c r="BS272" s="12">
        <f>(BS$3*temperature!$M382+BS$4*temperature!$M382^2)</f>
        <v>-47.617461895616742</v>
      </c>
      <c r="BT272" s="18">
        <f>BQ272-BN272</f>
        <v>-2.1730673466890948E-5</v>
      </c>
      <c r="BU272" s="18">
        <f>BR272-BO272</f>
        <v>-1.668734190474197E-5</v>
      </c>
      <c r="BV272" s="18">
        <f>BS272-BP272</f>
        <v>-1.2910997256199153E-5</v>
      </c>
      <c r="BW272" s="18">
        <f>SUMPRODUCT(BT272:BV272,AR272:AT272)/100</f>
        <v>-3.2308814471229699E-2</v>
      </c>
      <c r="BX272" s="18">
        <f>BW272*BL272</f>
        <v>-2.3914563529655606E-5</v>
      </c>
      <c r="BY272" s="18">
        <f>BW272*BM272</f>
        <v>-1.0923930255513601E-6</v>
      </c>
    </row>
    <row r="273" spans="1:77">
      <c r="A273" s="2">
        <f t="shared" si="264"/>
        <v>2227</v>
      </c>
      <c r="B273" s="5">
        <f t="shared" si="265"/>
        <v>1165.4044670443129</v>
      </c>
      <c r="C273" s="5">
        <f t="shared" si="266"/>
        <v>2964.1638552463087</v>
      </c>
      <c r="D273" s="5">
        <f t="shared" si="267"/>
        <v>4369.9381277707107</v>
      </c>
      <c r="E273" s="15">
        <f t="shared" si="268"/>
        <v>6.0207461933216772E-8</v>
      </c>
      <c r="F273" s="15">
        <f t="shared" si="269"/>
        <v>1.1861273724873601E-7</v>
      </c>
      <c r="G273" s="15">
        <f t="shared" si="270"/>
        <v>2.4214368378459877E-7</v>
      </c>
      <c r="H273" s="5">
        <f t="shared" si="271"/>
        <v>85983.825698188666</v>
      </c>
      <c r="I273" s="5">
        <f t="shared" si="272"/>
        <v>59492.796652900593</v>
      </c>
      <c r="J273" s="5">
        <f t="shared" si="273"/>
        <v>26847.232814841052</v>
      </c>
      <c r="K273" s="5">
        <f t="shared" si="274"/>
        <v>73780.243794894646</v>
      </c>
      <c r="L273" s="5">
        <f t="shared" si="275"/>
        <v>20070.684199054511</v>
      </c>
      <c r="M273" s="5">
        <f t="shared" si="276"/>
        <v>6143.6185204152898</v>
      </c>
      <c r="N273" s="15">
        <f t="shared" si="277"/>
        <v>-1.0238702008818712E-2</v>
      </c>
      <c r="O273" s="15">
        <f t="shared" si="278"/>
        <v>-3.3232105209737295E-3</v>
      </c>
      <c r="P273" s="15">
        <f t="shared" si="279"/>
        <v>-1.0235518237308172E-3</v>
      </c>
      <c r="Q273" s="5">
        <f t="shared" si="280"/>
        <v>1162.760482842466</v>
      </c>
      <c r="R273" s="5">
        <f t="shared" si="281"/>
        <v>2495.8553212383172</v>
      </c>
      <c r="S273" s="5">
        <f t="shared" si="282"/>
        <v>2108.2699149988734</v>
      </c>
      <c r="T273" s="5">
        <f t="shared" si="283"/>
        <v>13.523014048291653</v>
      </c>
      <c r="U273" s="5">
        <f t="shared" si="284"/>
        <v>41.952227188106662</v>
      </c>
      <c r="V273" s="5">
        <f t="shared" si="285"/>
        <v>78.528387992129666</v>
      </c>
      <c r="W273" s="15">
        <f t="shared" si="286"/>
        <v>-1.0734613539272964E-2</v>
      </c>
      <c r="X273" s="15">
        <f t="shared" si="287"/>
        <v>-1.217998157191269E-2</v>
      </c>
      <c r="Y273" s="15">
        <f t="shared" si="288"/>
        <v>-9.7425357312937999E-3</v>
      </c>
      <c r="Z273" s="5">
        <f t="shared" si="301"/>
        <v>1139.4027668493391</v>
      </c>
      <c r="AA273" s="5">
        <f t="shared" si="302"/>
        <v>7774.1474193194217</v>
      </c>
      <c r="AB273" s="5">
        <f t="shared" si="303"/>
        <v>41470.10465190254</v>
      </c>
      <c r="AC273" s="16">
        <f t="shared" si="289"/>
        <v>0.95946760039985601</v>
      </c>
      <c r="AD273" s="16">
        <f t="shared" si="290"/>
        <v>3.0666596868144254</v>
      </c>
      <c r="AE273" s="16">
        <f t="shared" si="291"/>
        <v>19.458636228520025</v>
      </c>
      <c r="AF273" s="15">
        <f t="shared" si="292"/>
        <v>-4.0504037456468023E-3</v>
      </c>
      <c r="AG273" s="15">
        <f t="shared" si="293"/>
        <v>2.9673830763510267E-4</v>
      </c>
      <c r="AH273" s="15">
        <f t="shared" si="294"/>
        <v>9.7937136394747881E-3</v>
      </c>
      <c r="AI273" s="1">
        <f t="shared" si="258"/>
        <v>190129.82003463709</v>
      </c>
      <c r="AJ273" s="1">
        <f t="shared" si="259"/>
        <v>122738.43030755513</v>
      </c>
      <c r="AK273" s="1">
        <f t="shared" si="260"/>
        <v>54153.187847258465</v>
      </c>
      <c r="AL273" s="14">
        <f t="shared" si="295"/>
        <v>92.36715661449476</v>
      </c>
      <c r="AM273" s="14">
        <f t="shared" si="296"/>
        <v>22.651893499792944</v>
      </c>
      <c r="AN273" s="14">
        <f t="shared" si="297"/>
        <v>7.0893733514262385</v>
      </c>
      <c r="AO273" s="11">
        <f t="shared" si="298"/>
        <v>2.3288927950490096E-3</v>
      </c>
      <c r="AP273" s="11">
        <f t="shared" si="299"/>
        <v>2.9337906843609177E-3</v>
      </c>
      <c r="AQ273" s="11">
        <f t="shared" si="300"/>
        <v>2.6613183196601163E-3</v>
      </c>
      <c r="AR273" s="1">
        <f t="shared" si="304"/>
        <v>85983.825698188666</v>
      </c>
      <c r="AS273" s="1">
        <f t="shared" si="305"/>
        <v>59492.796652900593</v>
      </c>
      <c r="AT273" s="1">
        <f t="shared" si="306"/>
        <v>26847.232814841052</v>
      </c>
      <c r="AU273" s="1">
        <f t="shared" si="261"/>
        <v>17196.765139637733</v>
      </c>
      <c r="AV273" s="1">
        <f t="shared" si="262"/>
        <v>11898.559330580119</v>
      </c>
      <c r="AW273" s="1">
        <f t="shared" si="263"/>
        <v>5369.4465629682109</v>
      </c>
      <c r="AX273" s="2">
        <v>0</v>
      </c>
      <c r="AY273" s="2">
        <v>0</v>
      </c>
      <c r="AZ273" s="2">
        <v>0</v>
      </c>
      <c r="BA273" s="2">
        <f t="shared" si="309"/>
        <v>0</v>
      </c>
      <c r="BB273" s="2">
        <f t="shared" si="315"/>
        <v>0</v>
      </c>
      <c r="BC273" s="2">
        <f t="shared" si="310"/>
        <v>0</v>
      </c>
      <c r="BD273" s="2">
        <f t="shared" si="311"/>
        <v>0</v>
      </c>
      <c r="BE273" s="2">
        <f t="shared" si="312"/>
        <v>0</v>
      </c>
      <c r="BF273" s="2">
        <f t="shared" si="313"/>
        <v>0</v>
      </c>
      <c r="BG273" s="2">
        <f t="shared" si="314"/>
        <v>0</v>
      </c>
      <c r="BH273" s="2">
        <f t="shared" si="316"/>
        <v>0</v>
      </c>
      <c r="BI273" s="2">
        <f t="shared" si="317"/>
        <v>0</v>
      </c>
      <c r="BJ273" s="2">
        <f t="shared" si="318"/>
        <v>0</v>
      </c>
      <c r="BK273" s="11">
        <f t="shared" si="319"/>
        <v>2.3569186841501527E-2</v>
      </c>
      <c r="BL273" s="17">
        <f t="shared" si="307"/>
        <v>7.231211433289755E-4</v>
      </c>
      <c r="BM273" s="17">
        <f t="shared" si="308"/>
        <v>3.2200943521940282E-5</v>
      </c>
      <c r="BN273" s="12">
        <f>(BN$3*temperature!$I383+BN$4*temperature!$I383^2+BN$5*temperature!$I383^6)</f>
        <v>-71.474007076402302</v>
      </c>
      <c r="BO273" s="12">
        <f>(BO$3*temperature!$I383+BO$4*temperature!$I383^2+BO$5*temperature!$I383^6)</f>
        <v>-58.159931259080253</v>
      </c>
      <c r="BP273" s="12">
        <f>(BP$3*temperature!$I383+BP$4*temperature!$I383^2+BP$5*temperature!$I383^6)</f>
        <v>-47.80054694392706</v>
      </c>
      <c r="BQ273" s="12">
        <f>(BQ$3*temperature!$M383+BQ$4*temperature!$M383^2)</f>
        <v>-71.47402878146994</v>
      </c>
      <c r="BR273" s="12">
        <f>(BR$3*temperature!$M383+BR$4*temperature!$M383^2)</f>
        <v>-58.15994792545952</v>
      </c>
      <c r="BS273" s="12">
        <f>(BS$3*temperature!$M383+BS$4*temperature!$M383^2)</f>
        <v>-47.800559837593241</v>
      </c>
      <c r="BT273" s="18">
        <f>BQ273-BN273</f>
        <v>-2.1705067638322362E-5</v>
      </c>
      <c r="BU273" s="18">
        <f>BR273-BO273</f>
        <v>-1.6666379266894182E-5</v>
      </c>
      <c r="BV273" s="18">
        <f>BS273-BP273</f>
        <v>-1.2893666180957553E-5</v>
      </c>
      <c r="BW273" s="18">
        <f>SUMPRODUCT(BT273:BV273,AR273:AT273)/100</f>
        <v>-3.2039735230433693E-2</v>
      </c>
      <c r="BX273" s="18">
        <f>BW273*BL273</f>
        <v>-2.3168609971788867E-5</v>
      </c>
      <c r="BY273" s="18">
        <f>BW273*BM273</f>
        <v>-1.0317097046131157E-6</v>
      </c>
    </row>
    <row r="274" spans="1:77">
      <c r="A274" s="2">
        <f t="shared" si="264"/>
        <v>2228</v>
      </c>
      <c r="B274" s="5">
        <f t="shared" si="265"/>
        <v>1165.4045337020557</v>
      </c>
      <c r="C274" s="5">
        <f t="shared" si="266"/>
        <v>2964.1641892545176</v>
      </c>
      <c r="D274" s="5">
        <f t="shared" si="267"/>
        <v>4369.9391330159815</v>
      </c>
      <c r="E274" s="15">
        <f t="shared" si="268"/>
        <v>5.7197088836555931E-8</v>
      </c>
      <c r="F274" s="15">
        <f t="shared" si="269"/>
        <v>1.126821003862992E-7</v>
      </c>
      <c r="G274" s="15">
        <f t="shared" si="270"/>
        <v>2.3003649959536881E-7</v>
      </c>
      <c r="H274" s="5">
        <f t="shared" si="271"/>
        <v>85097.383033451537</v>
      </c>
      <c r="I274" s="5">
        <f t="shared" si="272"/>
        <v>59293.678225777505</v>
      </c>
      <c r="J274" s="5">
        <f t="shared" si="273"/>
        <v>26819.337285812289</v>
      </c>
      <c r="K274" s="5">
        <f t="shared" si="274"/>
        <v>73019.608704566199</v>
      </c>
      <c r="L274" s="5">
        <f t="shared" si="275"/>
        <v>20003.506702066246</v>
      </c>
      <c r="M274" s="5">
        <f t="shared" si="276"/>
        <v>6137.233601993561</v>
      </c>
      <c r="N274" s="15">
        <f t="shared" si="277"/>
        <v>-1.0309468378052133E-2</v>
      </c>
      <c r="O274" s="15">
        <f t="shared" si="278"/>
        <v>-3.3470456872332077E-3</v>
      </c>
      <c r="P274" s="15">
        <f t="shared" si="279"/>
        <v>-1.0392765111492119E-3</v>
      </c>
      <c r="Q274" s="5">
        <f t="shared" si="280"/>
        <v>1138.4200016674079</v>
      </c>
      <c r="R274" s="5">
        <f t="shared" si="281"/>
        <v>2457.2041329345025</v>
      </c>
      <c r="S274" s="5">
        <f t="shared" si="282"/>
        <v>2085.560771004346</v>
      </c>
      <c r="T274" s="5">
        <f t="shared" si="283"/>
        <v>13.377849718597083</v>
      </c>
      <c r="U274" s="5">
        <f t="shared" si="284"/>
        <v>41.44124983405483</v>
      </c>
      <c r="V274" s="5">
        <f t="shared" si="285"/>
        <v>77.763322366195439</v>
      </c>
      <c r="W274" s="15">
        <f t="shared" si="286"/>
        <v>-1.0734613539272964E-2</v>
      </c>
      <c r="X274" s="15">
        <f t="shared" si="287"/>
        <v>-1.217998157191269E-2</v>
      </c>
      <c r="Y274" s="15">
        <f t="shared" si="288"/>
        <v>-9.7425357312937999E-3</v>
      </c>
      <c r="Z274" s="5">
        <f t="shared" si="301"/>
        <v>1111.1122542897087</v>
      </c>
      <c r="AA274" s="5">
        <f t="shared" si="302"/>
        <v>7656.2101146380792</v>
      </c>
      <c r="AB274" s="5">
        <f t="shared" si="303"/>
        <v>41425.835217486681</v>
      </c>
      <c r="AC274" s="16">
        <f t="shared" si="289"/>
        <v>0.95558136923736969</v>
      </c>
      <c r="AD274" s="16">
        <f t="shared" si="290"/>
        <v>3.0675696822199834</v>
      </c>
      <c r="AE274" s="16">
        <f t="shared" si="291"/>
        <v>19.649208539556859</v>
      </c>
      <c r="AF274" s="15">
        <f t="shared" si="292"/>
        <v>-4.0504037456468023E-3</v>
      </c>
      <c r="AG274" s="15">
        <f t="shared" si="293"/>
        <v>2.9673830763510267E-4</v>
      </c>
      <c r="AH274" s="15">
        <f t="shared" si="294"/>
        <v>9.7937136394747881E-3</v>
      </c>
      <c r="AI274" s="1">
        <f t="shared" si="258"/>
        <v>188313.60317081114</v>
      </c>
      <c r="AJ274" s="1">
        <f t="shared" si="259"/>
        <v>122363.14660737973</v>
      </c>
      <c r="AK274" s="1">
        <f t="shared" si="260"/>
        <v>54107.315625500829</v>
      </c>
      <c r="AL274" s="14">
        <f t="shared" si="295"/>
        <v>92.580118687978043</v>
      </c>
      <c r="AM274" s="14">
        <f t="shared" si="296"/>
        <v>22.717684854784444</v>
      </c>
      <c r="AN274" s="14">
        <f t="shared" si="297"/>
        <v>7.1080517598095483</v>
      </c>
      <c r="AO274" s="11">
        <f t="shared" si="298"/>
        <v>2.3056038670985195E-3</v>
      </c>
      <c r="AP274" s="11">
        <f t="shared" si="299"/>
        <v>2.9044527775173084E-3</v>
      </c>
      <c r="AQ274" s="11">
        <f t="shared" si="300"/>
        <v>2.6347051364635152E-3</v>
      </c>
      <c r="AR274" s="1">
        <f t="shared" si="304"/>
        <v>85097.383033451537</v>
      </c>
      <c r="AS274" s="1">
        <f t="shared" si="305"/>
        <v>59293.678225777505</v>
      </c>
      <c r="AT274" s="1">
        <f t="shared" si="306"/>
        <v>26819.337285812289</v>
      </c>
      <c r="AU274" s="1">
        <f t="shared" si="261"/>
        <v>17019.476606690307</v>
      </c>
      <c r="AV274" s="1">
        <f t="shared" si="262"/>
        <v>11858.735645155502</v>
      </c>
      <c r="AW274" s="1">
        <f t="shared" si="263"/>
        <v>5363.8674571624579</v>
      </c>
      <c r="AX274" s="2">
        <v>0</v>
      </c>
      <c r="AY274" s="2">
        <v>0</v>
      </c>
      <c r="AZ274" s="2">
        <v>0</v>
      </c>
      <c r="BA274" s="2">
        <f t="shared" si="309"/>
        <v>0</v>
      </c>
      <c r="BB274" s="2">
        <f t="shared" si="315"/>
        <v>0</v>
      </c>
      <c r="BC274" s="2">
        <f t="shared" si="310"/>
        <v>0</v>
      </c>
      <c r="BD274" s="2">
        <f t="shared" si="311"/>
        <v>0</v>
      </c>
      <c r="BE274" s="2">
        <f t="shared" si="312"/>
        <v>0</v>
      </c>
      <c r="BF274" s="2">
        <f t="shared" si="313"/>
        <v>0</v>
      </c>
      <c r="BG274" s="2">
        <f t="shared" si="314"/>
        <v>0</v>
      </c>
      <c r="BH274" s="2">
        <f t="shared" si="316"/>
        <v>0</v>
      </c>
      <c r="BI274" s="2">
        <f t="shared" si="317"/>
        <v>0</v>
      </c>
      <c r="BJ274" s="2">
        <f t="shared" si="318"/>
        <v>0</v>
      </c>
      <c r="BK274" s="11">
        <f t="shared" si="319"/>
        <v>2.3538416721918892E-2</v>
      </c>
      <c r="BL274" s="17">
        <f t="shared" si="307"/>
        <v>7.0647021483751437E-4</v>
      </c>
      <c r="BM274" s="17">
        <f t="shared" si="308"/>
        <v>3.0667565258990741E-5</v>
      </c>
      <c r="BN274" s="12">
        <f>(BN$3*temperature!$I384+BN$4*temperature!$I384^2+BN$5*temperature!$I384^6)</f>
        <v>-71.779899094944398</v>
      </c>
      <c r="BO274" s="12">
        <f>(BO$3*temperature!$I384+BO$4*temperature!$I384^2+BO$5*temperature!$I384^6)</f>
        <v>-58.394803420804607</v>
      </c>
      <c r="BP274" s="12">
        <f>(BP$3*temperature!$I384+BP$4*temperature!$I384^2+BP$5*temperature!$I384^6)</f>
        <v>-47.982244132622426</v>
      </c>
      <c r="BQ274" s="12">
        <f>(BQ$3*temperature!$M384+BQ$4*temperature!$M384^2)</f>
        <v>-71.779920774517095</v>
      </c>
      <c r="BR274" s="12">
        <f>(BR$3*temperature!$M384+BR$4*temperature!$M384^2)</f>
        <v>-58.394820066327064</v>
      </c>
      <c r="BS274" s="12">
        <f>(BS$3*temperature!$M384+BS$4*temperature!$M384^2)</f>
        <v>-47.982257009057072</v>
      </c>
      <c r="BT274" s="18">
        <f>BQ274-BN274</f>
        <v>-2.1679572697053118E-5</v>
      </c>
      <c r="BU274" s="18">
        <f>BR274-BO274</f>
        <v>-1.6645522457281459E-5</v>
      </c>
      <c r="BV274" s="18">
        <f>BS274-BP274</f>
        <v>-1.2876434645647805E-5</v>
      </c>
      <c r="BW274" s="18">
        <f>SUMPRODUCT(BT274:BV274,AR274:AT274)/100</f>
        <v>-3.1771865980850349E-2</v>
      </c>
      <c r="BX274" s="18">
        <f>BW274*BL274</f>
        <v>-2.244587698528006E-5</v>
      </c>
      <c r="BY274" s="18">
        <f>BW274*BM274</f>
        <v>-9.7436577336763599E-7</v>
      </c>
    </row>
    <row r="275" spans="1:77">
      <c r="A275" s="2">
        <f t="shared" si="264"/>
        <v>2229</v>
      </c>
      <c r="B275" s="5">
        <f t="shared" si="265"/>
        <v>1165.4045970269151</v>
      </c>
      <c r="C275" s="5">
        <f t="shared" si="266"/>
        <v>2964.164506562352</v>
      </c>
      <c r="D275" s="5">
        <f t="shared" si="267"/>
        <v>4369.9400879992081</v>
      </c>
      <c r="E275" s="15">
        <f t="shared" si="268"/>
        <v>5.4337234394728134E-8</v>
      </c>
      <c r="F275" s="15">
        <f t="shared" si="269"/>
        <v>1.0704799536698424E-7</v>
      </c>
      <c r="G275" s="15">
        <f t="shared" si="270"/>
        <v>2.1853467461560036E-7</v>
      </c>
      <c r="H275" s="5">
        <f t="shared" si="271"/>
        <v>84214.022757940111</v>
      </c>
      <c r="I275" s="5">
        <f t="shared" si="272"/>
        <v>59093.833383143974</v>
      </c>
      <c r="J275" s="5">
        <f t="shared" si="273"/>
        <v>26791.056138369124</v>
      </c>
      <c r="K275" s="5">
        <f t="shared" si="274"/>
        <v>72261.61881700145</v>
      </c>
      <c r="L275" s="5">
        <f t="shared" si="275"/>
        <v>19936.084266685055</v>
      </c>
      <c r="M275" s="5">
        <f t="shared" si="276"/>
        <v>6130.7605136150733</v>
      </c>
      <c r="N275" s="15">
        <f t="shared" si="277"/>
        <v>-1.0380634750201678E-2</v>
      </c>
      <c r="O275" s="15">
        <f t="shared" si="278"/>
        <v>-3.3705307966941378E-3</v>
      </c>
      <c r="P275" s="15">
        <f t="shared" si="279"/>
        <v>-1.0547241311436029E-3</v>
      </c>
      <c r="Q275" s="5">
        <f t="shared" si="280"/>
        <v>1114.5088977679513</v>
      </c>
      <c r="R275" s="5">
        <f t="shared" si="281"/>
        <v>2419.0944842409199</v>
      </c>
      <c r="S275" s="5">
        <f t="shared" si="282"/>
        <v>2063.0643108227132</v>
      </c>
      <c r="T275" s="5">
        <f t="shared" si="283"/>
        <v>13.234243671881472</v>
      </c>
      <c r="U275" s="5">
        <f t="shared" si="284"/>
        <v>40.936496174759014</v>
      </c>
      <c r="V275" s="5">
        <f t="shared" si="285"/>
        <v>77.005710419458666</v>
      </c>
      <c r="W275" s="15">
        <f t="shared" si="286"/>
        <v>-1.0734613539272964E-2</v>
      </c>
      <c r="X275" s="15">
        <f t="shared" si="287"/>
        <v>-1.217998157191269E-2</v>
      </c>
      <c r="Y275" s="15">
        <f t="shared" si="288"/>
        <v>-9.7425357312937999E-3</v>
      </c>
      <c r="Z275" s="5">
        <f t="shared" si="301"/>
        <v>1083.4467003216196</v>
      </c>
      <c r="AA275" s="5">
        <f t="shared" si="302"/>
        <v>7539.8816092070629</v>
      </c>
      <c r="AB275" s="5">
        <f t="shared" si="303"/>
        <v>41380.961160138788</v>
      </c>
      <c r="AC275" s="16">
        <f t="shared" si="289"/>
        <v>0.95171087888014039</v>
      </c>
      <c r="AD275" s="16">
        <f t="shared" si="290"/>
        <v>3.068479947656038</v>
      </c>
      <c r="AE275" s="16">
        <f t="shared" si="291"/>
        <v>19.8416472612356</v>
      </c>
      <c r="AF275" s="15">
        <f t="shared" si="292"/>
        <v>-4.0504037456468023E-3</v>
      </c>
      <c r="AG275" s="15">
        <f t="shared" si="293"/>
        <v>2.9673830763510267E-4</v>
      </c>
      <c r="AH275" s="15">
        <f t="shared" si="294"/>
        <v>9.7937136394747881E-3</v>
      </c>
      <c r="AI275" s="1">
        <f t="shared" si="258"/>
        <v>186501.71946042034</v>
      </c>
      <c r="AJ275" s="1">
        <f t="shared" si="259"/>
        <v>121985.56759179727</v>
      </c>
      <c r="AK275" s="1">
        <f t="shared" si="260"/>
        <v>54060.451520113202</v>
      </c>
      <c r="AL275" s="14">
        <f t="shared" si="295"/>
        <v>92.791437236844857</v>
      </c>
      <c r="AM275" s="14">
        <f t="shared" si="296"/>
        <v>22.783007473230935</v>
      </c>
      <c r="AN275" s="14">
        <f t="shared" si="297"/>
        <v>7.1265921040865488</v>
      </c>
      <c r="AO275" s="11">
        <f t="shared" si="298"/>
        <v>2.2825478284275343E-3</v>
      </c>
      <c r="AP275" s="11">
        <f t="shared" si="299"/>
        <v>2.8754082497421353E-3</v>
      </c>
      <c r="AQ275" s="11">
        <f t="shared" si="300"/>
        <v>2.6083580850988801E-3</v>
      </c>
      <c r="AR275" s="1">
        <f t="shared" si="304"/>
        <v>84214.022757940111</v>
      </c>
      <c r="AS275" s="1">
        <f t="shared" si="305"/>
        <v>59093.833383143974</v>
      </c>
      <c r="AT275" s="1">
        <f t="shared" si="306"/>
        <v>26791.056138369124</v>
      </c>
      <c r="AU275" s="1">
        <f t="shared" si="261"/>
        <v>16842.804551588022</v>
      </c>
      <c r="AV275" s="1">
        <f t="shared" si="262"/>
        <v>11818.766676628795</v>
      </c>
      <c r="AW275" s="1">
        <f t="shared" si="263"/>
        <v>5358.2112276738253</v>
      </c>
      <c r="AX275" s="2">
        <v>0</v>
      </c>
      <c r="AY275" s="2">
        <v>0</v>
      </c>
      <c r="AZ275" s="2">
        <v>0</v>
      </c>
      <c r="BA275" s="2">
        <f t="shared" si="309"/>
        <v>0</v>
      </c>
      <c r="BB275" s="2">
        <f t="shared" si="315"/>
        <v>0</v>
      </c>
      <c r="BC275" s="2">
        <f t="shared" si="310"/>
        <v>0</v>
      </c>
      <c r="BD275" s="2">
        <f t="shared" si="311"/>
        <v>0</v>
      </c>
      <c r="BE275" s="2">
        <f t="shared" si="312"/>
        <v>0</v>
      </c>
      <c r="BF275" s="2">
        <f t="shared" si="313"/>
        <v>0</v>
      </c>
      <c r="BG275" s="2">
        <f t="shared" si="314"/>
        <v>0</v>
      </c>
      <c r="BH275" s="2">
        <f t="shared" si="316"/>
        <v>0</v>
      </c>
      <c r="BI275" s="2">
        <f t="shared" si="317"/>
        <v>0</v>
      </c>
      <c r="BJ275" s="2">
        <f t="shared" si="318"/>
        <v>0</v>
      </c>
      <c r="BK275" s="11">
        <f t="shared" si="319"/>
        <v>2.3507911876627235E-2</v>
      </c>
      <c r="BL275" s="17">
        <f t="shared" si="307"/>
        <v>6.9022344769444305E-4</v>
      </c>
      <c r="BM275" s="17">
        <f t="shared" si="308"/>
        <v>2.9207205008562609E-5</v>
      </c>
      <c r="BN275" s="12">
        <f>(BN$3*temperature!$I385+BN$4*temperature!$I385^2+BN$5*temperature!$I385^6)</f>
        <v>-72.0835044576489</v>
      </c>
      <c r="BO275" s="12">
        <f>(BO$3*temperature!$I385+BO$4*temperature!$I385^2+BO$5*temperature!$I385^6)</f>
        <v>-58.627902016529895</v>
      </c>
      <c r="BP275" s="12">
        <f>(BP$3*temperature!$I385+BP$4*temperature!$I385^2+BP$5*temperature!$I385^6)</f>
        <v>-48.162554044248459</v>
      </c>
      <c r="BQ275" s="12">
        <f>(BQ$3*temperature!$M385+BQ$4*temperature!$M385^2)</f>
        <v>-72.083526111837926</v>
      </c>
      <c r="BR275" s="12">
        <f>(BR$3*temperature!$M385+BR$4*temperature!$M385^2)</f>
        <v>-58.62791864130115</v>
      </c>
      <c r="BS275" s="12">
        <f>(BS$3*temperature!$M385+BS$4*temperature!$M385^2)</f>
        <v>-48.162566903550577</v>
      </c>
      <c r="BT275" s="18">
        <f>BQ275-BN275</f>
        <v>-2.1654189026776294E-5</v>
      </c>
      <c r="BU275" s="18">
        <f>BR275-BO275</f>
        <v>-1.6624771255635551E-5</v>
      </c>
      <c r="BV275" s="18">
        <f>BS275-BP275</f>
        <v>-1.2859302117362859E-5</v>
      </c>
      <c r="BW275" s="18">
        <f>SUMPRODUCT(BT275:BV275,AR275:AT275)/100</f>
        <v>-3.1505221150456016E-2</v>
      </c>
      <c r="BX275" s="18">
        <f>BW275*BL275</f>
        <v>-2.1745642362843638E-5</v>
      </c>
      <c r="BY275" s="18">
        <f>BW275*BM275</f>
        <v>-9.2017945298147158E-7</v>
      </c>
    </row>
    <row r="276" spans="1:77">
      <c r="A276" s="2">
        <f t="shared" si="264"/>
        <v>2230</v>
      </c>
      <c r="B276" s="5">
        <f t="shared" si="265"/>
        <v>1165.4046571855347</v>
      </c>
      <c r="C276" s="5">
        <f t="shared" si="266"/>
        <v>2964.1648080048267</v>
      </c>
      <c r="D276" s="5">
        <f t="shared" si="267"/>
        <v>4369.9409952334718</v>
      </c>
      <c r="E276" s="15">
        <f t="shared" si="268"/>
        <v>5.1620372674991723E-8</v>
      </c>
      <c r="F276" s="15">
        <f t="shared" si="269"/>
        <v>1.0169559559863502E-7</v>
      </c>
      <c r="G276" s="15">
        <f t="shared" si="270"/>
        <v>2.0760794088482034E-7</v>
      </c>
      <c r="H276" s="5">
        <f t="shared" si="271"/>
        <v>83333.802793619398</v>
      </c>
      <c r="I276" s="5">
        <f t="shared" si="272"/>
        <v>58893.294065472874</v>
      </c>
      <c r="J276" s="5">
        <f t="shared" si="273"/>
        <v>26762.397895178485</v>
      </c>
      <c r="K276" s="5">
        <f t="shared" si="274"/>
        <v>71506.323816202581</v>
      </c>
      <c r="L276" s="5">
        <f t="shared" si="275"/>
        <v>19868.4276617918</v>
      </c>
      <c r="M276" s="5">
        <f t="shared" si="276"/>
        <v>6124.2012018857149</v>
      </c>
      <c r="N276" s="15">
        <f t="shared" si="277"/>
        <v>-1.0452229180079819E-2</v>
      </c>
      <c r="O276" s="15">
        <f t="shared" si="278"/>
        <v>-3.3936757082390079E-3</v>
      </c>
      <c r="P276" s="15">
        <f t="shared" si="279"/>
        <v>-1.0699018033393237E-3</v>
      </c>
      <c r="Q276" s="5">
        <f t="shared" si="280"/>
        <v>1091.0210779731212</v>
      </c>
      <c r="R276" s="5">
        <f t="shared" si="281"/>
        <v>2381.5205710521254</v>
      </c>
      <c r="S276" s="5">
        <f t="shared" si="282"/>
        <v>2040.7794849814566</v>
      </c>
      <c r="T276" s="5">
        <f t="shared" si="283"/>
        <v>13.092179180579256</v>
      </c>
      <c r="U276" s="5">
        <f t="shared" si="284"/>
        <v>40.437890405731778</v>
      </c>
      <c r="V276" s="5">
        <f t="shared" si="285"/>
        <v>76.255479534183422</v>
      </c>
      <c r="W276" s="15">
        <f t="shared" si="286"/>
        <v>-1.0734613539272964E-2</v>
      </c>
      <c r="X276" s="15">
        <f t="shared" si="287"/>
        <v>-1.217998157191269E-2</v>
      </c>
      <c r="Y276" s="15">
        <f t="shared" si="288"/>
        <v>-9.7425357312937999E-3</v>
      </c>
      <c r="Z276" s="5">
        <f t="shared" si="301"/>
        <v>1056.3940188828169</v>
      </c>
      <c r="AA276" s="5">
        <f t="shared" si="302"/>
        <v>7425.1455878972665</v>
      </c>
      <c r="AB276" s="5">
        <f t="shared" si="303"/>
        <v>41335.496027429836</v>
      </c>
      <c r="AC276" s="16">
        <f t="shared" si="289"/>
        <v>0.94785606557155144</v>
      </c>
      <c r="AD276" s="16">
        <f t="shared" si="290"/>
        <v>3.0693904832027177</v>
      </c>
      <c r="AE276" s="16">
        <f t="shared" si="291"/>
        <v>20.035970672647611</v>
      </c>
      <c r="AF276" s="15">
        <f t="shared" si="292"/>
        <v>-4.0504037456468023E-3</v>
      </c>
      <c r="AG276" s="15">
        <f t="shared" si="293"/>
        <v>2.9673830763510267E-4</v>
      </c>
      <c r="AH276" s="15">
        <f t="shared" si="294"/>
        <v>9.7937136394747881E-3</v>
      </c>
      <c r="AI276" s="1">
        <f t="shared" si="258"/>
        <v>184694.35206596632</v>
      </c>
      <c r="AJ276" s="1">
        <f t="shared" si="259"/>
        <v>121605.77750924634</v>
      </c>
      <c r="AK276" s="1">
        <f t="shared" si="260"/>
        <v>54012.617595775708</v>
      </c>
      <c r="AL276" s="14">
        <f t="shared" si="295"/>
        <v>93.001120121470876</v>
      </c>
      <c r="AM276" s="14">
        <f t="shared" si="296"/>
        <v>22.847862816396976</v>
      </c>
      <c r="AN276" s="14">
        <f t="shared" si="297"/>
        <v>7.144994921179106</v>
      </c>
      <c r="AO276" s="11">
        <f t="shared" si="298"/>
        <v>2.259722350143259E-3</v>
      </c>
      <c r="AP276" s="11">
        <f t="shared" si="299"/>
        <v>2.8466541672447138E-3</v>
      </c>
      <c r="AQ276" s="11">
        <f t="shared" si="300"/>
        <v>2.5822745042478911E-3</v>
      </c>
      <c r="AR276" s="1">
        <f t="shared" si="304"/>
        <v>83333.802793619398</v>
      </c>
      <c r="AS276" s="1">
        <f t="shared" si="305"/>
        <v>58893.294065472874</v>
      </c>
      <c r="AT276" s="1">
        <f t="shared" si="306"/>
        <v>26762.397895178485</v>
      </c>
      <c r="AU276" s="1">
        <f t="shared" si="261"/>
        <v>16666.76055872388</v>
      </c>
      <c r="AV276" s="1">
        <f t="shared" si="262"/>
        <v>11778.658813094575</v>
      </c>
      <c r="AW276" s="1">
        <f t="shared" si="263"/>
        <v>5352.4795790356975</v>
      </c>
      <c r="AX276" s="2">
        <v>0</v>
      </c>
      <c r="AY276" s="2">
        <v>0</v>
      </c>
      <c r="AZ276" s="2">
        <v>0</v>
      </c>
      <c r="BA276" s="2">
        <f t="shared" si="309"/>
        <v>0</v>
      </c>
      <c r="BB276" s="2">
        <f t="shared" si="315"/>
        <v>0</v>
      </c>
      <c r="BC276" s="2">
        <f t="shared" si="310"/>
        <v>0</v>
      </c>
      <c r="BD276" s="2">
        <f t="shared" si="311"/>
        <v>0</v>
      </c>
      <c r="BE276" s="2">
        <f t="shared" si="312"/>
        <v>0</v>
      </c>
      <c r="BF276" s="2">
        <f t="shared" si="313"/>
        <v>0</v>
      </c>
      <c r="BG276" s="2">
        <f t="shared" si="314"/>
        <v>0</v>
      </c>
      <c r="BH276" s="2">
        <f t="shared" si="316"/>
        <v>0</v>
      </c>
      <c r="BI276" s="2">
        <f t="shared" si="317"/>
        <v>0</v>
      </c>
      <c r="BJ276" s="2">
        <f t="shared" si="318"/>
        <v>0</v>
      </c>
      <c r="BK276" s="11">
        <f t="shared" si="319"/>
        <v>2.3477661099461339E-2</v>
      </c>
      <c r="BL276" s="17">
        <f t="shared" si="307"/>
        <v>6.7437040758082779E-4</v>
      </c>
      <c r="BM276" s="17">
        <f t="shared" si="308"/>
        <v>2.781638572244058E-5</v>
      </c>
      <c r="BN276" s="12">
        <f>(BN$3*temperature!$I386+BN$4*temperature!$I386^2+BN$5*temperature!$I386^6)</f>
        <v>-72.384844480689196</v>
      </c>
      <c r="BO276" s="12">
        <f>(BO$3*temperature!$I386+BO$4*temperature!$I386^2+BO$5*temperature!$I386^6)</f>
        <v>-58.859243916456819</v>
      </c>
      <c r="BP276" s="12">
        <f>(BP$3*temperature!$I386+BP$4*temperature!$I386^2+BP$5*temperature!$I386^6)</f>
        <v>-48.341490160239381</v>
      </c>
      <c r="BQ276" s="12">
        <f>(BQ$3*temperature!$M386+BQ$4*temperature!$M386^2)</f>
        <v>-72.384866109605923</v>
      </c>
      <c r="BR276" s="12">
        <f>(BR$3*temperature!$M386+BR$4*temperature!$M386^2)</f>
        <v>-58.859260520582225</v>
      </c>
      <c r="BS276" s="12">
        <f>(BS$3*temperature!$M386+BS$4*temperature!$M386^2)</f>
        <v>-48.341503002507437</v>
      </c>
      <c r="BT276" s="18">
        <f>BQ276-BN276</f>
        <v>-2.1628916726967873E-5</v>
      </c>
      <c r="BU276" s="18">
        <f>BR276-BO276</f>
        <v>-1.6604125406161074E-5</v>
      </c>
      <c r="BV276" s="18">
        <f>BS276-BP276</f>
        <v>-1.2842268056090234E-5</v>
      </c>
      <c r="BW276" s="18">
        <f>SUMPRODUCT(BT276:BV276,AR276:AT276)/100</f>
        <v>-3.1239814090034176E-2</v>
      </c>
      <c r="BX276" s="18">
        <f>BW276*BL276</f>
        <v>-2.1067206160645633E-5</v>
      </c>
      <c r="BY276" s="18">
        <f>BW276*BM276</f>
        <v>-8.6897871862572468E-7</v>
      </c>
    </row>
    <row r="277" spans="1:77">
      <c r="A277" s="2">
        <f t="shared" si="264"/>
        <v>2231</v>
      </c>
      <c r="B277" s="5">
        <f t="shared" si="265"/>
        <v>1165.4047143362263</v>
      </c>
      <c r="C277" s="5">
        <f t="shared" si="266"/>
        <v>2964.165094375207</v>
      </c>
      <c r="D277" s="5">
        <f t="shared" si="267"/>
        <v>4369.9418571062006</v>
      </c>
      <c r="E277" s="15">
        <f t="shared" si="268"/>
        <v>4.9039354041242134E-8</v>
      </c>
      <c r="F277" s="15">
        <f t="shared" si="269"/>
        <v>9.6610815818703263E-8</v>
      </c>
      <c r="G277" s="15">
        <f t="shared" si="270"/>
        <v>1.972275438405793E-7</v>
      </c>
      <c r="H277" s="5">
        <f t="shared" si="271"/>
        <v>82456.778565994246</v>
      </c>
      <c r="I277" s="5">
        <f t="shared" si="272"/>
        <v>58692.091382814157</v>
      </c>
      <c r="J277" s="5">
        <f t="shared" si="273"/>
        <v>26733.370878258331</v>
      </c>
      <c r="K277" s="5">
        <f t="shared" si="274"/>
        <v>70753.771245003707</v>
      </c>
      <c r="L277" s="5">
        <f t="shared" si="275"/>
        <v>19800.547376456238</v>
      </c>
      <c r="M277" s="5">
        <f t="shared" si="276"/>
        <v>6117.557567679245</v>
      </c>
      <c r="N277" s="15">
        <f t="shared" si="277"/>
        <v>-1.0524279966247607E-2</v>
      </c>
      <c r="O277" s="15">
        <f t="shared" si="278"/>
        <v>-3.4164900459687786E-3</v>
      </c>
      <c r="P277" s="15">
        <f t="shared" si="279"/>
        <v>-1.0848164499273061E-3</v>
      </c>
      <c r="Q277" s="5">
        <f t="shared" si="280"/>
        <v>1067.9504865364111</v>
      </c>
      <c r="R277" s="5">
        <f t="shared" si="281"/>
        <v>2344.4765812654869</v>
      </c>
      <c r="S277" s="5">
        <f t="shared" si="282"/>
        <v>2018.705213636385</v>
      </c>
      <c r="T277" s="5">
        <f t="shared" si="283"/>
        <v>12.951639696688822</v>
      </c>
      <c r="U277" s="5">
        <f t="shared" si="284"/>
        <v>39.945357645782941</v>
      </c>
      <c r="V277" s="5">
        <f t="shared" si="285"/>
        <v>75.512557800114692</v>
      </c>
      <c r="W277" s="15">
        <f t="shared" si="286"/>
        <v>-1.0734613539272964E-2</v>
      </c>
      <c r="X277" s="15">
        <f t="shared" si="287"/>
        <v>-1.217998157191269E-2</v>
      </c>
      <c r="Y277" s="15">
        <f t="shared" si="288"/>
        <v>-9.7425357312937999E-3</v>
      </c>
      <c r="Z277" s="5">
        <f t="shared" si="301"/>
        <v>1029.9422985643537</v>
      </c>
      <c r="AA277" s="5">
        <f t="shared" si="302"/>
        <v>7311.9856789388814</v>
      </c>
      <c r="AB277" s="5">
        <f t="shared" si="303"/>
        <v>41289.453046969189</v>
      </c>
      <c r="AC277" s="16">
        <f t="shared" si="289"/>
        <v>0.94401686581322641</v>
      </c>
      <c r="AD277" s="16">
        <f t="shared" si="290"/>
        <v>3.0703012889401746</v>
      </c>
      <c r="AE277" s="16">
        <f t="shared" si="291"/>
        <v>20.232197231904436</v>
      </c>
      <c r="AF277" s="15">
        <f t="shared" si="292"/>
        <v>-4.0504037456468023E-3</v>
      </c>
      <c r="AG277" s="15">
        <f t="shared" si="293"/>
        <v>2.9673830763510267E-4</v>
      </c>
      <c r="AH277" s="15">
        <f t="shared" si="294"/>
        <v>9.7937136394747881E-3</v>
      </c>
      <c r="AI277" s="1">
        <f t="shared" si="258"/>
        <v>182891.67741809358</v>
      </c>
      <c r="AJ277" s="1">
        <f t="shared" si="259"/>
        <v>121223.85857141629</v>
      </c>
      <c r="AK277" s="1">
        <f t="shared" si="260"/>
        <v>53963.835415233836</v>
      </c>
      <c r="AL277" s="14">
        <f t="shared" si="295"/>
        <v>93.209175264100452</v>
      </c>
      <c r="AM277" s="14">
        <f t="shared" si="296"/>
        <v>22.912252380656916</v>
      </c>
      <c r="AN277" s="14">
        <f t="shared" si="297"/>
        <v>7.1632607560148678</v>
      </c>
      <c r="AO277" s="11">
        <f t="shared" si="298"/>
        <v>2.2371251266418263E-3</v>
      </c>
      <c r="AP277" s="11">
        <f t="shared" si="299"/>
        <v>2.8181876255722665E-3</v>
      </c>
      <c r="AQ277" s="11">
        <f t="shared" si="300"/>
        <v>2.556451759205412E-3</v>
      </c>
      <c r="AR277" s="1">
        <f t="shared" si="304"/>
        <v>82456.778565994246</v>
      </c>
      <c r="AS277" s="1">
        <f t="shared" si="305"/>
        <v>58692.091382814157</v>
      </c>
      <c r="AT277" s="1">
        <f t="shared" si="306"/>
        <v>26733.370878258331</v>
      </c>
      <c r="AU277" s="1">
        <f t="shared" si="261"/>
        <v>16491.355713198849</v>
      </c>
      <c r="AV277" s="1">
        <f t="shared" si="262"/>
        <v>11738.418276562832</v>
      </c>
      <c r="AW277" s="1">
        <f t="shared" si="263"/>
        <v>5346.6741756516667</v>
      </c>
      <c r="AX277" s="2">
        <v>0</v>
      </c>
      <c r="AY277" s="2">
        <v>0</v>
      </c>
      <c r="AZ277" s="2">
        <v>0</v>
      </c>
      <c r="BA277" s="2">
        <f t="shared" si="309"/>
        <v>0</v>
      </c>
      <c r="BB277" s="2">
        <f t="shared" si="315"/>
        <v>0</v>
      </c>
      <c r="BC277" s="2">
        <f t="shared" si="310"/>
        <v>0</v>
      </c>
      <c r="BD277" s="2">
        <f t="shared" si="311"/>
        <v>0</v>
      </c>
      <c r="BE277" s="2">
        <f t="shared" si="312"/>
        <v>0</v>
      </c>
      <c r="BF277" s="2">
        <f t="shared" si="313"/>
        <v>0</v>
      </c>
      <c r="BG277" s="2">
        <f t="shared" si="314"/>
        <v>0</v>
      </c>
      <c r="BH277" s="2">
        <f t="shared" si="316"/>
        <v>0</v>
      </c>
      <c r="BI277" s="2">
        <f t="shared" si="317"/>
        <v>0</v>
      </c>
      <c r="BJ277" s="2">
        <f t="shared" si="318"/>
        <v>0</v>
      </c>
      <c r="BK277" s="11">
        <f t="shared" si="319"/>
        <v>2.3447653431141607E-2</v>
      </c>
      <c r="BL277" s="17">
        <f t="shared" si="307"/>
        <v>6.5890095427817311E-4</v>
      </c>
      <c r="BM277" s="17">
        <f t="shared" si="308"/>
        <v>2.6491795926133884E-5</v>
      </c>
      <c r="BN277" s="12">
        <f>(BN$3*temperature!$I387+BN$4*temperature!$I387^2+BN$5*temperature!$I387^6)</f>
        <v>-72.683940485639567</v>
      </c>
      <c r="BO277" s="12">
        <f>(BO$3*temperature!$I387+BO$4*temperature!$I387^2+BO$5*temperature!$I387^6)</f>
        <v>-59.088845981299251</v>
      </c>
      <c r="BP277" s="12">
        <f>(BP$3*temperature!$I387+BP$4*temperature!$I387^2+BP$5*temperature!$I387^6)</f>
        <v>-48.519065943019321</v>
      </c>
      <c r="BQ277" s="12">
        <f>(BQ$3*temperature!$M387+BQ$4*temperature!$M387^2)</f>
        <v>-72.683962089395635</v>
      </c>
      <c r="BR277" s="12">
        <f>(BR$3*temperature!$M387+BR$4*temperature!$M387^2)</f>
        <v>-59.088862564883904</v>
      </c>
      <c r="BS277" s="12">
        <f>(BS$3*temperature!$M387+BS$4*temperature!$M387^2)</f>
        <v>-48.519078768351221</v>
      </c>
      <c r="BT277" s="18">
        <f>BQ277-BN277</f>
        <v>-2.1603756067634095E-5</v>
      </c>
      <c r="BU277" s="18">
        <f>BR277-BO277</f>
        <v>-1.6583584653062644E-5</v>
      </c>
      <c r="BV277" s="18">
        <f>BS277-BP277</f>
        <v>-1.2825331900501169E-5</v>
      </c>
      <c r="BW277" s="18">
        <f>SUMPRODUCT(BT277:BV277,AR277:AT277)/100</f>
        <v>-3.0975657505077022E-2</v>
      </c>
      <c r="BX277" s="18">
        <f>BW277*BL277</f>
        <v>-2.0409890289489104E-5</v>
      </c>
      <c r="BY277" s="18">
        <f>BW277*BM277</f>
        <v>-8.2060079730231787E-7</v>
      </c>
    </row>
    <row r="278" spans="1:77">
      <c r="A278" s="2">
        <f t="shared" si="264"/>
        <v>2232</v>
      </c>
      <c r="B278" s="5">
        <f t="shared" si="265"/>
        <v>1165.4047686293861</v>
      </c>
      <c r="C278" s="5">
        <f t="shared" si="266"/>
        <v>2964.1653664270943</v>
      </c>
      <c r="D278" s="5">
        <f t="shared" si="267"/>
        <v>4369.9426758854543</v>
      </c>
      <c r="E278" s="15">
        <f t="shared" si="268"/>
        <v>4.6587386339180026E-8</v>
      </c>
      <c r="F278" s="15">
        <f t="shared" si="269"/>
        <v>9.1780275027768093E-8</v>
      </c>
      <c r="G278" s="15">
        <f t="shared" si="270"/>
        <v>1.8736616664855034E-7</v>
      </c>
      <c r="H278" s="5">
        <f t="shared" si="271"/>
        <v>81583.003083700314</v>
      </c>
      <c r="I278" s="5">
        <f t="shared" si="272"/>
        <v>58490.255634735127</v>
      </c>
      <c r="J278" s="5">
        <f t="shared" si="273"/>
        <v>26703.98321410971</v>
      </c>
      <c r="K278" s="5">
        <f t="shared" si="274"/>
        <v>70004.006573311664</v>
      </c>
      <c r="L278" s="5">
        <f t="shared" si="275"/>
        <v>19732.453626646791</v>
      </c>
      <c r="M278" s="5">
        <f t="shared" si="276"/>
        <v>6110.8314673026798</v>
      </c>
      <c r="N278" s="15">
        <f t="shared" si="277"/>
        <v>-1.0596815667899606E-2</v>
      </c>
      <c r="O278" s="15">
        <f t="shared" si="278"/>
        <v>-3.4389832015661037E-3</v>
      </c>
      <c r="P278" s="15">
        <f t="shared" si="279"/>
        <v>-1.0994747989133691E-3</v>
      </c>
      <c r="Q278" s="5">
        <f t="shared" si="280"/>
        <v>1045.2911073071475</v>
      </c>
      <c r="R278" s="5">
        <f t="shared" si="281"/>
        <v>2307.9566984645148</v>
      </c>
      <c r="S278" s="5">
        <f t="shared" si="282"/>
        <v>1996.8403883021649</v>
      </c>
      <c r="T278" s="5">
        <f t="shared" si="283"/>
        <v>12.812608849844962</v>
      </c>
      <c r="U278" s="5">
        <f t="shared" si="284"/>
        <v>39.458823925773842</v>
      </c>
      <c r="V278" s="5">
        <f t="shared" si="285"/>
        <v>74.77687400758569</v>
      </c>
      <c r="W278" s="15">
        <f t="shared" si="286"/>
        <v>-1.0734613539272964E-2</v>
      </c>
      <c r="X278" s="15">
        <f t="shared" si="287"/>
        <v>-1.217998157191269E-2</v>
      </c>
      <c r="Y278" s="15">
        <f t="shared" si="288"/>
        <v>-9.7425357312937999E-3</v>
      </c>
      <c r="Z278" s="5">
        <f t="shared" si="301"/>
        <v>1004.0798028541486</v>
      </c>
      <c r="AA278" s="5">
        <f t="shared" si="302"/>
        <v>7200.3854657149486</v>
      </c>
      <c r="AB278" s="5">
        <f t="shared" si="303"/>
        <v>41242.845134481788</v>
      </c>
      <c r="AC278" s="16">
        <f t="shared" si="289"/>
        <v>0.94019321636398279</v>
      </c>
      <c r="AD278" s="16">
        <f t="shared" si="290"/>
        <v>3.0712123649485847</v>
      </c>
      <c r="AE278" s="16">
        <f t="shared" si="291"/>
        <v>20.430345577891082</v>
      </c>
      <c r="AF278" s="15">
        <f t="shared" si="292"/>
        <v>-4.0504037456468023E-3</v>
      </c>
      <c r="AG278" s="15">
        <f t="shared" si="293"/>
        <v>2.9673830763510267E-4</v>
      </c>
      <c r="AH278" s="15">
        <f t="shared" si="294"/>
        <v>9.7937136394747881E-3</v>
      </c>
      <c r="AI278" s="1">
        <f t="shared" si="258"/>
        <v>181093.86538948305</v>
      </c>
      <c r="AJ278" s="1">
        <f t="shared" si="259"/>
        <v>120839.89099083751</v>
      </c>
      <c r="AK278" s="1">
        <f t="shared" si="260"/>
        <v>53914.126049362116</v>
      </c>
      <c r="AL278" s="14">
        <f t="shared" si="295"/>
        <v>93.41561064623717</v>
      </c>
      <c r="AM278" s="14">
        <f t="shared" si="296"/>
        <v>22.976177696528744</v>
      </c>
      <c r="AN278" s="14">
        <f t="shared" si="297"/>
        <v>7.1813901612706159</v>
      </c>
      <c r="AO278" s="11">
        <f t="shared" si="298"/>
        <v>2.2147538753754079E-3</v>
      </c>
      <c r="AP278" s="11">
        <f t="shared" si="299"/>
        <v>2.7900057493165436E-3</v>
      </c>
      <c r="AQ278" s="11">
        <f t="shared" si="300"/>
        <v>2.5308872416133577E-3</v>
      </c>
      <c r="AR278" s="1">
        <f t="shared" si="304"/>
        <v>81583.003083700314</v>
      </c>
      <c r="AS278" s="1">
        <f t="shared" si="305"/>
        <v>58490.255634735127</v>
      </c>
      <c r="AT278" s="1">
        <f t="shared" si="306"/>
        <v>26703.98321410971</v>
      </c>
      <c r="AU278" s="1">
        <f t="shared" si="261"/>
        <v>16316.600616740063</v>
      </c>
      <c r="AV278" s="1">
        <f t="shared" si="262"/>
        <v>11698.051126947026</v>
      </c>
      <c r="AW278" s="1">
        <f t="shared" si="263"/>
        <v>5340.7966428219424</v>
      </c>
      <c r="AX278" s="2">
        <v>0</v>
      </c>
      <c r="AY278" s="2">
        <v>0</v>
      </c>
      <c r="AZ278" s="2">
        <v>0</v>
      </c>
      <c r="BA278" s="2">
        <f t="shared" si="309"/>
        <v>0</v>
      </c>
      <c r="BB278" s="2">
        <f t="shared" si="315"/>
        <v>0</v>
      </c>
      <c r="BC278" s="2">
        <f t="shared" si="310"/>
        <v>0</v>
      </c>
      <c r="BD278" s="2">
        <f t="shared" si="311"/>
        <v>0</v>
      </c>
      <c r="BE278" s="2">
        <f t="shared" si="312"/>
        <v>0</v>
      </c>
      <c r="BF278" s="2">
        <f t="shared" si="313"/>
        <v>0</v>
      </c>
      <c r="BG278" s="2">
        <f t="shared" si="314"/>
        <v>0</v>
      </c>
      <c r="BH278" s="2">
        <f t="shared" si="316"/>
        <v>0</v>
      </c>
      <c r="BI278" s="2">
        <f t="shared" si="317"/>
        <v>0</v>
      </c>
      <c r="BJ278" s="2">
        <f t="shared" si="318"/>
        <v>0</v>
      </c>
      <c r="BK278" s="11">
        <f t="shared" si="319"/>
        <v>2.3417878158642574E-2</v>
      </c>
      <c r="BL278" s="17">
        <f t="shared" si="307"/>
        <v>6.4380523231372523E-4</v>
      </c>
      <c r="BM278" s="17">
        <f t="shared" si="308"/>
        <v>2.5230281834413223E-5</v>
      </c>
      <c r="BN278" s="12">
        <f>(BN$3*temperature!$I388+BN$4*temperature!$I388^2+BN$5*temperature!$I388^6)</f>
        <v>-72.980813787401559</v>
      </c>
      <c r="BO278" s="12">
        <f>(BO$3*temperature!$I388+BO$4*temperature!$I388^2+BO$5*temperature!$I388^6)</f>
        <v>-59.316725053356983</v>
      </c>
      <c r="BP278" s="12">
        <f>(BP$3*temperature!$I388+BP$4*temperature!$I388^2+BP$5*temperature!$I388^6)</f>
        <v>-48.695294829390221</v>
      </c>
      <c r="BQ278" s="12">
        <f>(BQ$3*temperature!$M388+BQ$4*temperature!$M388^2)</f>
        <v>-72.98083536610855</v>
      </c>
      <c r="BR278" s="12">
        <f>(BR$3*temperature!$M388+BR$4*temperature!$M388^2)</f>
        <v>-59.316741616505567</v>
      </c>
      <c r="BS278" s="12">
        <f>(BS$3*temperature!$M388+BS$4*temperature!$M388^2)</f>
        <v>-48.695307637883225</v>
      </c>
      <c r="BT278" s="18">
        <f>BQ278-BN278</f>
        <v>-2.157870699193154E-5</v>
      </c>
      <c r="BU278" s="18">
        <f>BR278-BO278</f>
        <v>-1.6563148584225473E-5</v>
      </c>
      <c r="BV278" s="18">
        <f>BS278-BP278</f>
        <v>-1.2808493004001775E-5</v>
      </c>
      <c r="BW278" s="18">
        <f>SUMPRODUCT(BT278:BV278,AR278:AT278)/100</f>
        <v>-3.0712762960493703E-2</v>
      </c>
      <c r="BX278" s="18">
        <f>BW278*BL278</f>
        <v>-1.9773037492777023E-5</v>
      </c>
      <c r="BY278" s="18">
        <f>BW278*BM278</f>
        <v>-7.7489166540678358E-7</v>
      </c>
    </row>
    <row r="279" spans="1:77">
      <c r="A279" s="2">
        <f t="shared" si="264"/>
        <v>2233</v>
      </c>
      <c r="B279" s="5">
        <f t="shared" si="265"/>
        <v>1165.4048202078902</v>
      </c>
      <c r="C279" s="5">
        <f t="shared" si="266"/>
        <v>2964.1656248764116</v>
      </c>
      <c r="D279" s="5">
        <f t="shared" si="267"/>
        <v>4369.9434537258912</v>
      </c>
      <c r="E279" s="15">
        <f t="shared" si="268"/>
        <v>4.4258017022221023E-8</v>
      </c>
      <c r="F279" s="15">
        <f t="shared" si="269"/>
        <v>8.7191261276379687E-8</v>
      </c>
      <c r="G279" s="15">
        <f t="shared" si="270"/>
        <v>1.7799785831612283E-7</v>
      </c>
      <c r="H279" s="5">
        <f t="shared" si="271"/>
        <v>80712.527016674561</v>
      </c>
      <c r="I279" s="5">
        <f t="shared" si="272"/>
        <v>58287.816330071611</v>
      </c>
      <c r="J279" s="5">
        <f t="shared" si="273"/>
        <v>26674.24283878825</v>
      </c>
      <c r="K279" s="5">
        <f t="shared" si="274"/>
        <v>69257.073265130894</v>
      </c>
      <c r="L279" s="5">
        <f t="shared" si="275"/>
        <v>19664.15636187734</v>
      </c>
      <c r="M279" s="5">
        <f t="shared" si="276"/>
        <v>6104.0247136482549</v>
      </c>
      <c r="N279" s="15">
        <f t="shared" si="277"/>
        <v>-1.0669865122627575E-2</v>
      </c>
      <c r="O279" s="15">
        <f t="shared" si="278"/>
        <v>-3.4611643367666867E-3</v>
      </c>
      <c r="P279" s="15">
        <f t="shared" si="279"/>
        <v>-1.1138833873665099E-3</v>
      </c>
      <c r="Q279" s="5">
        <f t="shared" si="280"/>
        <v>1023.0369657635699</v>
      </c>
      <c r="R279" s="5">
        <f t="shared" si="281"/>
        <v>2271.9551054284457</v>
      </c>
      <c r="S279" s="5">
        <f t="shared" si="282"/>
        <v>1975.1838735212687</v>
      </c>
      <c r="T279" s="5">
        <f t="shared" si="283"/>
        <v>12.675070445412008</v>
      </c>
      <c r="U279" s="5">
        <f t="shared" si="284"/>
        <v>38.978216177508571</v>
      </c>
      <c r="V279" s="5">
        <f t="shared" si="285"/>
        <v>74.048357640692331</v>
      </c>
      <c r="W279" s="15">
        <f t="shared" si="286"/>
        <v>-1.0734613539272964E-2</v>
      </c>
      <c r="X279" s="15">
        <f t="shared" si="287"/>
        <v>-1.217998157191269E-2</v>
      </c>
      <c r="Y279" s="15">
        <f t="shared" si="288"/>
        <v>-9.7425357312937999E-3</v>
      </c>
      <c r="Z279" s="5">
        <f t="shared" si="301"/>
        <v>978.79497021112854</v>
      </c>
      <c r="AA279" s="5">
        <f t="shared" si="302"/>
        <v>7090.3284980253038</v>
      </c>
      <c r="AB279" s="5">
        <f t="shared" si="303"/>
        <v>41195.684901794069</v>
      </c>
      <c r="AC279" s="16">
        <f t="shared" si="289"/>
        <v>0.93638505423879037</v>
      </c>
      <c r="AD279" s="16">
        <f t="shared" si="290"/>
        <v>3.0721237113081474</v>
      </c>
      <c r="AE279" s="16">
        <f t="shared" si="291"/>
        <v>20.630434532036457</v>
      </c>
      <c r="AF279" s="15">
        <f t="shared" si="292"/>
        <v>-4.0504037456468023E-3</v>
      </c>
      <c r="AG279" s="15">
        <f t="shared" si="293"/>
        <v>2.9673830763510267E-4</v>
      </c>
      <c r="AH279" s="15">
        <f t="shared" si="294"/>
        <v>9.7937136394747881E-3</v>
      </c>
      <c r="AI279" s="1">
        <f t="shared" si="258"/>
        <v>179301.0794672748</v>
      </c>
      <c r="AJ279" s="1">
        <f t="shared" si="259"/>
        <v>120453.95301870079</v>
      </c>
      <c r="AK279" s="1">
        <f t="shared" si="260"/>
        <v>53863.510087247851</v>
      </c>
      <c r="AL279" s="14">
        <f t="shared" si="295"/>
        <v>93.620434306079474</v>
      </c>
      <c r="AM279" s="14">
        <f t="shared" si="296"/>
        <v>23.039640327720672</v>
      </c>
      <c r="AN279" s="14">
        <f t="shared" si="297"/>
        <v>7.1993836971194609</v>
      </c>
      <c r="AO279" s="11">
        <f t="shared" si="298"/>
        <v>2.1926063366216539E-3</v>
      </c>
      <c r="AP279" s="11">
        <f t="shared" si="299"/>
        <v>2.762105691823378E-3</v>
      </c>
      <c r="AQ279" s="11">
        <f t="shared" si="300"/>
        <v>2.5055783691972241E-3</v>
      </c>
      <c r="AR279" s="1">
        <f t="shared" si="304"/>
        <v>80712.527016674561</v>
      </c>
      <c r="AS279" s="1">
        <f t="shared" si="305"/>
        <v>58287.816330071611</v>
      </c>
      <c r="AT279" s="1">
        <f t="shared" si="306"/>
        <v>26674.24283878825</v>
      </c>
      <c r="AU279" s="1">
        <f t="shared" si="261"/>
        <v>16142.505403334913</v>
      </c>
      <c r="AV279" s="1">
        <f t="shared" si="262"/>
        <v>11657.563266014324</v>
      </c>
      <c r="AW279" s="1">
        <f t="shared" si="263"/>
        <v>5334.84856775765</v>
      </c>
      <c r="AX279" s="2">
        <v>0</v>
      </c>
      <c r="AY279" s="2">
        <v>0</v>
      </c>
      <c r="AZ279" s="2">
        <v>0</v>
      </c>
      <c r="BA279" s="2">
        <f t="shared" si="309"/>
        <v>0</v>
      </c>
      <c r="BB279" s="2">
        <f t="shared" si="315"/>
        <v>0</v>
      </c>
      <c r="BC279" s="2">
        <f t="shared" si="310"/>
        <v>0</v>
      </c>
      <c r="BD279" s="2">
        <f t="shared" si="311"/>
        <v>0</v>
      </c>
      <c r="BE279" s="2">
        <f t="shared" si="312"/>
        <v>0</v>
      </c>
      <c r="BF279" s="2">
        <f t="shared" si="313"/>
        <v>0</v>
      </c>
      <c r="BG279" s="2">
        <f t="shared" si="314"/>
        <v>0</v>
      </c>
      <c r="BH279" s="2">
        <f t="shared" si="316"/>
        <v>0</v>
      </c>
      <c r="BI279" s="2">
        <f t="shared" si="317"/>
        <v>0</v>
      </c>
      <c r="BJ279" s="2">
        <f t="shared" si="318"/>
        <v>0</v>
      </c>
      <c r="BK279" s="11">
        <f t="shared" si="319"/>
        <v>2.3388324814433509E-2</v>
      </c>
      <c r="BL279" s="17">
        <f t="shared" si="307"/>
        <v>6.2907366194547506E-4</v>
      </c>
      <c r="BM279" s="17">
        <f t="shared" si="308"/>
        <v>2.4028839842298307E-5</v>
      </c>
      <c r="BN279" s="12">
        <f>(BN$3*temperature!$I389+BN$4*temperature!$I389^2+BN$5*temperature!$I389^6)</f>
        <v>-73.275485682623668</v>
      </c>
      <c r="BO279" s="12">
        <f>(BO$3*temperature!$I389+BO$4*temperature!$I389^2+BO$5*temperature!$I389^6)</f>
        <v>-59.542897947961073</v>
      </c>
      <c r="BP279" s="12">
        <f>(BP$3*temperature!$I389+BP$4*temperature!$I389^2+BP$5*temperature!$I389^6)</f>
        <v>-48.870190224202332</v>
      </c>
      <c r="BQ279" s="12">
        <f>(BQ$3*temperature!$M389+BQ$4*temperature!$M389^2)</f>
        <v>-73.275507236393196</v>
      </c>
      <c r="BR279" s="12">
        <f>(BR$3*temperature!$M389+BR$4*temperature!$M389^2)</f>
        <v>-59.542914490777932</v>
      </c>
      <c r="BS279" s="12">
        <f>(BS$3*temperature!$M389+BS$4*temperature!$M389^2)</f>
        <v>-48.870203015953088</v>
      </c>
      <c r="BT279" s="18">
        <f>BQ279-BN279</f>
        <v>-2.1553769528281919E-5</v>
      </c>
      <c r="BU279" s="18">
        <f>BR279-BO279</f>
        <v>-1.6542816858589049E-5</v>
      </c>
      <c r="BV279" s="18">
        <f>BS279-BP279</f>
        <v>-1.27917507555253E-5</v>
      </c>
      <c r="BW279" s="18">
        <f>SUMPRODUCT(BT279:BV279,AR279:AT279)/100</f>
        <v>-3.0451141419842172E-2</v>
      </c>
      <c r="BX279" s="18">
        <f>BW279*BL279</f>
        <v>-1.9156011043399648E-5</v>
      </c>
      <c r="BY279" s="18">
        <f>BW279*BM279</f>
        <v>-7.3170560019256384E-7</v>
      </c>
    </row>
    <row r="280" spans="1:77">
      <c r="A280" s="2">
        <f t="shared" si="264"/>
        <v>2234</v>
      </c>
      <c r="B280" s="5">
        <f t="shared" si="265"/>
        <v>1165.4048692074714</v>
      </c>
      <c r="C280" s="5">
        <f t="shared" si="266"/>
        <v>2964.1658704032839</v>
      </c>
      <c r="D280" s="5">
        <f t="shared" si="267"/>
        <v>4369.9441926744385</v>
      </c>
      <c r="E280" s="15">
        <f t="shared" si="268"/>
        <v>4.2045116171109967E-8</v>
      </c>
      <c r="F280" s="15">
        <f t="shared" si="269"/>
        <v>8.2831698212560695E-8</v>
      </c>
      <c r="G280" s="15">
        <f t="shared" si="270"/>
        <v>1.6909796540031667E-7</v>
      </c>
      <c r="H280" s="5">
        <f t="shared" si="271"/>
        <v>79845.39877289148</v>
      </c>
      <c r="I280" s="5">
        <f t="shared" si="272"/>
        <v>58084.802206475259</v>
      </c>
      <c r="J280" s="5">
        <f t="shared" si="273"/>
        <v>26644.157502911519</v>
      </c>
      <c r="K280" s="5">
        <f t="shared" si="274"/>
        <v>68513.012844360259</v>
      </c>
      <c r="L280" s="5">
        <f t="shared" si="275"/>
        <v>19595.665271786103</v>
      </c>
      <c r="M280" s="5">
        <f t="shared" si="276"/>
        <v>6097.1390773311214</v>
      </c>
      <c r="N280" s="15">
        <f t="shared" si="277"/>
        <v>-1.074345746494676E-2</v>
      </c>
      <c r="O280" s="15">
        <f t="shared" si="278"/>
        <v>-3.4830423858924764E-3</v>
      </c>
      <c r="P280" s="15">
        <f t="shared" si="279"/>
        <v>-1.1280485647015004E-3</v>
      </c>
      <c r="Q280" s="5">
        <f t="shared" si="280"/>
        <v>1001.1821309127542</v>
      </c>
      <c r="R280" s="5">
        <f t="shared" si="281"/>
        <v>2236.4659874735353</v>
      </c>
      <c r="S280" s="5">
        <f t="shared" si="282"/>
        <v>1953.73450847288</v>
      </c>
      <c r="T280" s="5">
        <f t="shared" si="283"/>
        <v>12.539008462597449</v>
      </c>
      <c r="U280" s="5">
        <f t="shared" si="284"/>
        <v>38.50346222276049</v>
      </c>
      <c r="V280" s="5">
        <f t="shared" si="285"/>
        <v>73.326938870534264</v>
      </c>
      <c r="W280" s="15">
        <f t="shared" si="286"/>
        <v>-1.0734613539272964E-2</v>
      </c>
      <c r="X280" s="15">
        <f t="shared" si="287"/>
        <v>-1.217998157191269E-2</v>
      </c>
      <c r="Y280" s="15">
        <f t="shared" si="288"/>
        <v>-9.7425357312937999E-3</v>
      </c>
      <c r="Z280" s="5">
        <f t="shared" si="301"/>
        <v>954.07641397909833</v>
      </c>
      <c r="AA280" s="5">
        <f t="shared" si="302"/>
        <v>6981.798302836698</v>
      </c>
      <c r="AB280" s="5">
        <f t="shared" si="303"/>
        <v>41147.984664724165</v>
      </c>
      <c r="AC280" s="16">
        <f t="shared" si="289"/>
        <v>0.9325923167077339</v>
      </c>
      <c r="AD280" s="16">
        <f t="shared" si="290"/>
        <v>3.0730353280990865</v>
      </c>
      <c r="AE280" s="16">
        <f t="shared" si="291"/>
        <v>20.832483100101154</v>
      </c>
      <c r="AF280" s="15">
        <f t="shared" si="292"/>
        <v>-4.0504037456468023E-3</v>
      </c>
      <c r="AG280" s="15">
        <f t="shared" si="293"/>
        <v>2.9673830763510267E-4</v>
      </c>
      <c r="AH280" s="15">
        <f t="shared" si="294"/>
        <v>9.7937136394747881E-3</v>
      </c>
      <c r="AI280" s="1">
        <f t="shared" si="258"/>
        <v>177513.47692388223</v>
      </c>
      <c r="AJ280" s="1">
        <f t="shared" si="259"/>
        <v>120066.12098284505</v>
      </c>
      <c r="AK280" s="1">
        <f t="shared" si="260"/>
        <v>53812.007646280719</v>
      </c>
      <c r="AL280" s="14">
        <f t="shared" si="295"/>
        <v>93.823654336001297</v>
      </c>
      <c r="AM280" s="14">
        <f t="shared" si="296"/>
        <v>23.102641870190563</v>
      </c>
      <c r="AN280" s="14">
        <f t="shared" si="297"/>
        <v>7.2172419309818849</v>
      </c>
      <c r="AO280" s="11">
        <f t="shared" si="298"/>
        <v>2.1706802732554373E-3</v>
      </c>
      <c r="AP280" s="11">
        <f t="shared" si="299"/>
        <v>2.7344846349051442E-3</v>
      </c>
      <c r="AQ280" s="11">
        <f t="shared" si="300"/>
        <v>2.4805225855052517E-3</v>
      </c>
      <c r="AR280" s="1">
        <f t="shared" si="304"/>
        <v>79845.39877289148</v>
      </c>
      <c r="AS280" s="1">
        <f t="shared" si="305"/>
        <v>58084.802206475259</v>
      </c>
      <c r="AT280" s="1">
        <f t="shared" si="306"/>
        <v>26644.157502911519</v>
      </c>
      <c r="AU280" s="1">
        <f t="shared" si="261"/>
        <v>15969.079754578297</v>
      </c>
      <c r="AV280" s="1">
        <f t="shared" si="262"/>
        <v>11616.960441295052</v>
      </c>
      <c r="AW280" s="1">
        <f t="shared" si="263"/>
        <v>5328.8315005823042</v>
      </c>
      <c r="AX280" s="2">
        <v>0</v>
      </c>
      <c r="AY280" s="2">
        <v>0</v>
      </c>
      <c r="AZ280" s="2">
        <v>0</v>
      </c>
      <c r="BA280" s="2">
        <f t="shared" si="309"/>
        <v>0</v>
      </c>
      <c r="BB280" s="2">
        <f t="shared" si="315"/>
        <v>0</v>
      </c>
      <c r="BC280" s="2">
        <f t="shared" si="310"/>
        <v>0</v>
      </c>
      <c r="BD280" s="2">
        <f t="shared" si="311"/>
        <v>0</v>
      </c>
      <c r="BE280" s="2">
        <f t="shared" si="312"/>
        <v>0</v>
      </c>
      <c r="BF280" s="2">
        <f t="shared" si="313"/>
        <v>0</v>
      </c>
      <c r="BG280" s="2">
        <f t="shared" si="314"/>
        <v>0</v>
      </c>
      <c r="BH280" s="2">
        <f t="shared" si="316"/>
        <v>0</v>
      </c>
      <c r="BI280" s="2">
        <f t="shared" si="317"/>
        <v>0</v>
      </c>
      <c r="BJ280" s="2">
        <f t="shared" si="318"/>
        <v>0</v>
      </c>
      <c r="BK280" s="11">
        <f t="shared" si="319"/>
        <v>2.3358983175682718E-2</v>
      </c>
      <c r="BL280" s="17">
        <f t="shared" si="307"/>
        <v>6.1469693047313417E-4</v>
      </c>
      <c r="BM280" s="17">
        <f t="shared" si="308"/>
        <v>2.2884609373617433E-5</v>
      </c>
      <c r="BN280" s="12">
        <f>(BN$3*temperature!$I390+BN$4*temperature!$I390^2+BN$5*temperature!$I390^6)</f>
        <v>-73.567977438604146</v>
      </c>
      <c r="BO280" s="12">
        <f>(BO$3*temperature!$I390+BO$4*temperature!$I390^2+BO$5*temperature!$I390^6)</f>
        <v>-59.767381445283497</v>
      </c>
      <c r="BP280" s="12">
        <f>(BP$3*temperature!$I390+BP$4*temperature!$I390^2+BP$5*temperature!$I390^6)</f>
        <v>-49.043765494300928</v>
      </c>
      <c r="BQ280" s="12">
        <f>(BQ$3*temperature!$M390+BQ$4*temperature!$M390^2)</f>
        <v>-73.567998967547808</v>
      </c>
      <c r="BR280" s="12">
        <f>(BR$3*temperature!$M390+BR$4*temperature!$M390^2)</f>
        <v>-59.767397967872533</v>
      </c>
      <c r="BS280" s="12">
        <f>(BS$3*temperature!$M390+BS$4*temperature!$M390^2)</f>
        <v>-49.043778269405429</v>
      </c>
      <c r="BT280" s="18">
        <f>BQ280-BN280</f>
        <v>-2.1528943662474376E-5</v>
      </c>
      <c r="BU280" s="18">
        <f>BR280-BO280</f>
        <v>-1.6522589035616875E-5</v>
      </c>
      <c r="BV280" s="18">
        <f>BS280-BP280</f>
        <v>-1.2775104501372425E-5</v>
      </c>
      <c r="BW280" s="18">
        <f>SUMPRODUCT(BT280:BV280,AR280:AT280)/100</f>
        <v>-3.0190803044127853E-2</v>
      </c>
      <c r="BX280" s="18">
        <f>BW280*BL280</f>
        <v>-1.8558193959744347E-5</v>
      </c>
      <c r="BY280" s="18">
        <f>BW280*BM280</f>
        <v>-6.9090473434068601E-7</v>
      </c>
    </row>
    <row r="281" spans="1:77">
      <c r="A281" s="2">
        <f t="shared" si="264"/>
        <v>2235</v>
      </c>
      <c r="B281" s="5">
        <f t="shared" si="265"/>
        <v>1165.4049157570753</v>
      </c>
      <c r="C281" s="5">
        <f t="shared" si="266"/>
        <v>2964.1661036538321</v>
      </c>
      <c r="D281" s="5">
        <f t="shared" si="267"/>
        <v>4369.9448946756766</v>
      </c>
      <c r="E281" s="15">
        <f t="shared" si="268"/>
        <v>3.9942860362554464E-8</v>
      </c>
      <c r="F281" s="15">
        <f t="shared" si="269"/>
        <v>7.8690113301932661E-8</v>
      </c>
      <c r="G281" s="15">
        <f t="shared" si="270"/>
        <v>1.6064306713030082E-7</v>
      </c>
      <c r="H281" s="5">
        <f t="shared" si="271"/>
        <v>78981.664573641188</v>
      </c>
      <c r="I281" s="5">
        <f t="shared" si="272"/>
        <v>57881.241249741339</v>
      </c>
      <c r="J281" s="5">
        <f t="shared" si="273"/>
        <v>26613.734776598041</v>
      </c>
      <c r="K281" s="5">
        <f t="shared" si="274"/>
        <v>67771.864959341445</v>
      </c>
      <c r="L281" s="5">
        <f t="shared" si="275"/>
        <v>19526.989792641176</v>
      </c>
      <c r="M281" s="5">
        <f t="shared" si="276"/>
        <v>6090.1762878118006</v>
      </c>
      <c r="N281" s="15">
        <f t="shared" si="277"/>
        <v>-1.0817622145773531E-2</v>
      </c>
      <c r="O281" s="15">
        <f t="shared" si="278"/>
        <v>-3.5046260584888911E-3</v>
      </c>
      <c r="P281" s="15">
        <f t="shared" si="279"/>
        <v>-1.1419764960270973E-3</v>
      </c>
      <c r="Q281" s="5">
        <f t="shared" si="280"/>
        <v>979.72071706224028</v>
      </c>
      <c r="R281" s="5">
        <f t="shared" si="281"/>
        <v>2201.4835356314097</v>
      </c>
      <c r="S281" s="5">
        <f t="shared" si="282"/>
        <v>1932.4911085232052</v>
      </c>
      <c r="T281" s="5">
        <f t="shared" si="283"/>
        <v>12.404407052585793</v>
      </c>
      <c r="U281" s="5">
        <f t="shared" si="284"/>
        <v>38.034490762432434</v>
      </c>
      <c r="V281" s="5">
        <f t="shared" si="285"/>
        <v>72.612548548521687</v>
      </c>
      <c r="W281" s="15">
        <f t="shared" si="286"/>
        <v>-1.0734613539272964E-2</v>
      </c>
      <c r="X281" s="15">
        <f t="shared" si="287"/>
        <v>-1.217998157191269E-2</v>
      </c>
      <c r="Y281" s="15">
        <f t="shared" si="288"/>
        <v>-9.7425357312937999E-3</v>
      </c>
      <c r="Z281" s="5">
        <f t="shared" si="301"/>
        <v>929.91292214931229</v>
      </c>
      <c r="AA281" s="5">
        <f t="shared" si="302"/>
        <v>6874.7783945347737</v>
      </c>
      <c r="AB281" s="5">
        <f t="shared" si="303"/>
        <v>41099.75645087126</v>
      </c>
      <c r="AC281" s="16">
        <f t="shared" si="289"/>
        <v>0.92881494129497943</v>
      </c>
      <c r="AD281" s="16">
        <f t="shared" si="290"/>
        <v>3.0739472154016494</v>
      </c>
      <c r="AE281" s="16">
        <f t="shared" si="291"/>
        <v>21.036510473982741</v>
      </c>
      <c r="AF281" s="15">
        <f t="shared" si="292"/>
        <v>-4.0504037456468023E-3</v>
      </c>
      <c r="AG281" s="15">
        <f t="shared" si="293"/>
        <v>2.9673830763510267E-4</v>
      </c>
      <c r="AH281" s="15">
        <f t="shared" si="294"/>
        <v>9.7937136394747881E-3</v>
      </c>
      <c r="AI281" s="1">
        <f t="shared" si="258"/>
        <v>175731.20898607231</v>
      </c>
      <c r="AJ281" s="1">
        <f t="shared" si="259"/>
        <v>119676.46932585561</v>
      </c>
      <c r="AK281" s="1">
        <f t="shared" si="260"/>
        <v>53759.638382234953</v>
      </c>
      <c r="AL281" s="14">
        <f t="shared" si="295"/>
        <v>94.025278880076868</v>
      </c>
      <c r="AM281" s="14">
        <f t="shared" si="296"/>
        <v>23.165183951218118</v>
      </c>
      <c r="AN281" s="14">
        <f t="shared" si="297"/>
        <v>7.2349654372805929</v>
      </c>
      <c r="AO281" s="11">
        <f t="shared" si="298"/>
        <v>2.148973470522883E-3</v>
      </c>
      <c r="AP281" s="11">
        <f t="shared" si="299"/>
        <v>2.7071397885560927E-3</v>
      </c>
      <c r="AQ281" s="11">
        <f t="shared" si="300"/>
        <v>2.455717359650199E-3</v>
      </c>
      <c r="AR281" s="1">
        <f t="shared" si="304"/>
        <v>78981.664573641188</v>
      </c>
      <c r="AS281" s="1">
        <f t="shared" si="305"/>
        <v>57881.241249741339</v>
      </c>
      <c r="AT281" s="1">
        <f t="shared" si="306"/>
        <v>26613.734776598041</v>
      </c>
      <c r="AU281" s="1">
        <f t="shared" si="261"/>
        <v>15796.332914728238</v>
      </c>
      <c r="AV281" s="1">
        <f t="shared" si="262"/>
        <v>11576.248249948268</v>
      </c>
      <c r="AW281" s="1">
        <f t="shared" si="263"/>
        <v>5322.7469553196088</v>
      </c>
      <c r="AX281" s="2">
        <v>0</v>
      </c>
      <c r="AY281" s="2">
        <v>0</v>
      </c>
      <c r="AZ281" s="2">
        <v>0</v>
      </c>
      <c r="BA281" s="2">
        <f t="shared" si="309"/>
        <v>0</v>
      </c>
      <c r="BB281" s="2">
        <f t="shared" si="315"/>
        <v>0</v>
      </c>
      <c r="BC281" s="2">
        <f t="shared" si="310"/>
        <v>0</v>
      </c>
      <c r="BD281" s="2">
        <f t="shared" si="311"/>
        <v>0</v>
      </c>
      <c r="BE281" s="2">
        <f t="shared" si="312"/>
        <v>0</v>
      </c>
      <c r="BF281" s="2">
        <f t="shared" si="313"/>
        <v>0</v>
      </c>
      <c r="BG281" s="2">
        <f t="shared" si="314"/>
        <v>0</v>
      </c>
      <c r="BH281" s="2">
        <f t="shared" si="316"/>
        <v>0</v>
      </c>
      <c r="BI281" s="2">
        <f t="shared" si="317"/>
        <v>0</v>
      </c>
      <c r="BJ281" s="2">
        <f t="shared" si="318"/>
        <v>0</v>
      </c>
      <c r="BK281" s="11">
        <f t="shared" si="319"/>
        <v>2.3329843263331512E-2</v>
      </c>
      <c r="BL281" s="17">
        <f t="shared" si="307"/>
        <v>6.0066598386189919E-4</v>
      </c>
      <c r="BM281" s="17">
        <f t="shared" si="308"/>
        <v>2.1794866070111842E-5</v>
      </c>
      <c r="BN281" s="12">
        <f>(BN$3*temperature!$I391+BN$4*temperature!$I391^2+BN$5*temperature!$I391^6)</f>
        <v>-73.858310282666224</v>
      </c>
      <c r="BO281" s="12">
        <f>(BO$3*temperature!$I391+BO$4*temperature!$I391^2+BO$5*temperature!$I391^6)</f>
        <v>-59.990192282502868</v>
      </c>
      <c r="BP281" s="12">
        <f>(BP$3*temperature!$I391+BP$4*temperature!$I391^2+BP$5*temperature!$I391^6)</f>
        <v>-49.216033962742955</v>
      </c>
      <c r="BQ281" s="12">
        <f>(BQ$3*temperature!$M391+BQ$4*temperature!$M391^2)</f>
        <v>-73.858331786895405</v>
      </c>
      <c r="BR281" s="12">
        <f>(BR$3*temperature!$M391+BR$4*temperature!$M391^2)</f>
        <v>-59.990208784967493</v>
      </c>
      <c r="BS281" s="12">
        <f>(BS$3*temperature!$M391+BS$4*temperature!$M391^2)</f>
        <v>-49.216046721296507</v>
      </c>
      <c r="BT281" s="18">
        <f>BQ281-BN281</f>
        <v>-2.1504229181346091E-5</v>
      </c>
      <c r="BU281" s="18">
        <f>BR281-BO281</f>
        <v>-1.6502464625034463E-5</v>
      </c>
      <c r="BV281" s="18">
        <f>BS281-BP281</f>
        <v>-1.2758553552316698E-5</v>
      </c>
      <c r="BW281" s="18">
        <f>SUMPRODUCT(BT281:BV281,AR281:AT281)/100</f>
        <v>-2.9931757126671048E-2</v>
      </c>
      <c r="BX281" s="18">
        <f>BW281*BL281</f>
        <v>-1.7978988343207276E-5</v>
      </c>
      <c r="BY281" s="18">
        <f>BW281*BM281</f>
        <v>-6.5235863781891111E-7</v>
      </c>
    </row>
    <row r="282" spans="1:77">
      <c r="A282" s="2">
        <f t="shared" si="264"/>
        <v>2236</v>
      </c>
      <c r="B282" s="5">
        <f t="shared" si="265"/>
        <v>1165.4049599792006</v>
      </c>
      <c r="C282" s="5">
        <f t="shared" si="266"/>
        <v>2964.1663252418707</v>
      </c>
      <c r="D282" s="5">
        <f t="shared" si="267"/>
        <v>4369.9455615769593</v>
      </c>
      <c r="E282" s="15">
        <f t="shared" si="268"/>
        <v>3.7945717344426738E-8</v>
      </c>
      <c r="F282" s="15">
        <f t="shared" si="269"/>
        <v>7.4755607636836019E-8</v>
      </c>
      <c r="G282" s="15">
        <f t="shared" si="270"/>
        <v>1.5261091377378576E-7</v>
      </c>
      <c r="H282" s="5">
        <f t="shared" si="271"/>
        <v>78121.368527338534</v>
      </c>
      <c r="I282" s="5">
        <f t="shared" si="272"/>
        <v>57677.160712903686</v>
      </c>
      <c r="J282" s="5">
        <f t="shared" si="273"/>
        <v>26582.982054336695</v>
      </c>
      <c r="K282" s="5">
        <f t="shared" si="274"/>
        <v>67033.667446149178</v>
      </c>
      <c r="L282" s="5">
        <f t="shared" si="275"/>
        <v>19458.139113768299</v>
      </c>
      <c r="M282" s="5">
        <f t="shared" si="276"/>
        <v>6083.1380345030739</v>
      </c>
      <c r="N282" s="15">
        <f t="shared" si="277"/>
        <v>-1.0892388952777554E-2</v>
      </c>
      <c r="O282" s="15">
        <f t="shared" si="278"/>
        <v>-3.5259238420263239E-3</v>
      </c>
      <c r="P282" s="15">
        <f t="shared" si="279"/>
        <v>-1.1556731654570607E-3</v>
      </c>
      <c r="Q282" s="5">
        <f t="shared" si="280"/>
        <v>958.64688546825187</v>
      </c>
      <c r="R282" s="5">
        <f t="shared" si="281"/>
        <v>2167.001949669756</v>
      </c>
      <c r="S282" s="5">
        <f t="shared" si="282"/>
        <v>1911.4524667188441</v>
      </c>
      <c r="T282" s="5">
        <f t="shared" si="283"/>
        <v>12.271250536692452</v>
      </c>
      <c r="U282" s="5">
        <f t="shared" si="284"/>
        <v>37.571231365848924</v>
      </c>
      <c r="V282" s="5">
        <f t="shared" si="285"/>
        <v>71.905118199747406</v>
      </c>
      <c r="W282" s="15">
        <f t="shared" si="286"/>
        <v>-1.0734613539272964E-2</v>
      </c>
      <c r="X282" s="15">
        <f t="shared" si="287"/>
        <v>-1.217998157191269E-2</v>
      </c>
      <c r="Y282" s="15">
        <f t="shared" si="288"/>
        <v>-9.7425357312937999E-3</v>
      </c>
      <c r="Z282" s="5">
        <f t="shared" si="301"/>
        <v>906.29345698025315</v>
      </c>
      <c r="AA282" s="5">
        <f t="shared" si="302"/>
        <v>6769.2522846932952</v>
      </c>
      <c r="AB282" s="5">
        <f t="shared" si="303"/>
        <v>41051.01200729741</v>
      </c>
      <c r="AC282" s="16">
        <f t="shared" si="289"/>
        <v>0.92505286577774548</v>
      </c>
      <c r="AD282" s="16">
        <f t="shared" si="290"/>
        <v>3.0748593732961074</v>
      </c>
      <c r="AE282" s="16">
        <f t="shared" si="291"/>
        <v>21.242536033538741</v>
      </c>
      <c r="AF282" s="15">
        <f t="shared" si="292"/>
        <v>-4.0504037456468023E-3</v>
      </c>
      <c r="AG282" s="15">
        <f t="shared" si="293"/>
        <v>2.9673830763510267E-4</v>
      </c>
      <c r="AH282" s="15">
        <f t="shared" si="294"/>
        <v>9.7937136394747881E-3</v>
      </c>
      <c r="AI282" s="1">
        <f t="shared" si="258"/>
        <v>173954.42100219332</v>
      </c>
      <c r="AJ282" s="1">
        <f t="shared" si="259"/>
        <v>119285.07064321832</v>
      </c>
      <c r="AK282" s="1">
        <f t="shared" si="260"/>
        <v>53706.421499331067</v>
      </c>
      <c r="AL282" s="14">
        <f t="shared" si="295"/>
        <v>94.225316131649947</v>
      </c>
      <c r="AM282" s="14">
        <f t="shared" si="296"/>
        <v>23.227268228489844</v>
      </c>
      <c r="AN282" s="14">
        <f t="shared" si="297"/>
        <v>7.2525547971991831</v>
      </c>
      <c r="AO282" s="11">
        <f t="shared" si="298"/>
        <v>2.1274837358176541E-3</v>
      </c>
      <c r="AP282" s="11">
        <f t="shared" si="299"/>
        <v>2.6800683906705318E-3</v>
      </c>
      <c r="AQ282" s="11">
        <f t="shared" si="300"/>
        <v>2.4311601860536971E-3</v>
      </c>
      <c r="AR282" s="1">
        <f t="shared" si="304"/>
        <v>78121.368527338534</v>
      </c>
      <c r="AS282" s="1">
        <f t="shared" si="305"/>
        <v>57677.160712903686</v>
      </c>
      <c r="AT282" s="1">
        <f t="shared" si="306"/>
        <v>26582.982054336695</v>
      </c>
      <c r="AU282" s="1">
        <f t="shared" si="261"/>
        <v>15624.273705467707</v>
      </c>
      <c r="AV282" s="1">
        <f t="shared" si="262"/>
        <v>11535.432142580737</v>
      </c>
      <c r="AW282" s="1">
        <f t="shared" si="263"/>
        <v>5316.5964108673397</v>
      </c>
      <c r="AX282" s="2">
        <v>0</v>
      </c>
      <c r="AY282" s="2">
        <v>0</v>
      </c>
      <c r="AZ282" s="2">
        <v>0</v>
      </c>
      <c r="BA282" s="2">
        <f t="shared" si="309"/>
        <v>0</v>
      </c>
      <c r="BB282" s="2">
        <f t="shared" si="315"/>
        <v>0</v>
      </c>
      <c r="BC282" s="2">
        <f t="shared" si="310"/>
        <v>0</v>
      </c>
      <c r="BD282" s="2">
        <f t="shared" si="311"/>
        <v>0</v>
      </c>
      <c r="BE282" s="2">
        <f t="shared" si="312"/>
        <v>0</v>
      </c>
      <c r="BF282" s="2">
        <f t="shared" si="313"/>
        <v>0</v>
      </c>
      <c r="BG282" s="2">
        <f t="shared" si="314"/>
        <v>0</v>
      </c>
      <c r="BH282" s="2">
        <f t="shared" si="316"/>
        <v>0</v>
      </c>
      <c r="BI282" s="2">
        <f t="shared" si="317"/>
        <v>0</v>
      </c>
      <c r="BJ282" s="2">
        <f t="shared" si="318"/>
        <v>0</v>
      </c>
      <c r="BK282" s="11">
        <f t="shared" si="319"/>
        <v>2.3300895341122757E-2</v>
      </c>
      <c r="BL282" s="17">
        <f t="shared" si="307"/>
        <v>5.8697201866644963E-4</v>
      </c>
      <c r="BM282" s="17">
        <f t="shared" si="308"/>
        <v>2.0757015304868421E-5</v>
      </c>
      <c r="BN282" s="12">
        <f>(BN$3*temperature!$I392+BN$4*temperature!$I392^2+BN$5*temperature!$I392^6)</f>
        <v>-74.146505391993784</v>
      </c>
      <c r="BO282" s="12">
        <f>(BO$3*temperature!$I392+BO$4*temperature!$I392^2+BO$5*temperature!$I392^6)</f>
        <v>-60.211347146317465</v>
      </c>
      <c r="BP282" s="12">
        <f>(BP$3*temperature!$I392+BP$4*temperature!$I392^2+BP$5*temperature!$I392^6)</f>
        <v>-49.387008903276744</v>
      </c>
      <c r="BQ282" s="12">
        <f>(BQ$3*temperature!$M392+BQ$4*temperature!$M392^2)</f>
        <v>-74.146526871619727</v>
      </c>
      <c r="BR282" s="12">
        <f>(BR$3*temperature!$M392+BR$4*temperature!$M392^2)</f>
        <v>-60.211363628760587</v>
      </c>
      <c r="BS282" s="12">
        <f>(BS$3*temperature!$M392+BS$4*temperature!$M392^2)</f>
        <v>-49.387021645373963</v>
      </c>
      <c r="BT282" s="18">
        <f>BQ282-BN282</f>
        <v>-2.1479625942788516E-5</v>
      </c>
      <c r="BU282" s="18">
        <f>BR282-BO282</f>
        <v>-1.6482443122356472E-5</v>
      </c>
      <c r="BV282" s="18">
        <f>BS282-BP282</f>
        <v>-1.2742097219131665E-5</v>
      </c>
      <c r="BW282" s="18">
        <f>SUMPRODUCT(BT282:BV282,AR282:AT282)/100</f>
        <v>-2.9674012367262016E-2</v>
      </c>
      <c r="BX282" s="18">
        <f>BW282*BL282</f>
        <v>-1.7417814941144978E-5</v>
      </c>
      <c r="BY282" s="18">
        <f>BW282*BM282</f>
        <v>-6.1594392886411242E-7</v>
      </c>
    </row>
    <row r="283" spans="1:77">
      <c r="A283" s="2">
        <f t="shared" si="264"/>
        <v>2237</v>
      </c>
      <c r="B283" s="5">
        <f t="shared" si="265"/>
        <v>1165.4050019902215</v>
      </c>
      <c r="C283" s="5">
        <f t="shared" si="266"/>
        <v>2964.1665357505226</v>
      </c>
      <c r="D283" s="5">
        <f t="shared" si="267"/>
        <v>4369.946195133276</v>
      </c>
      <c r="E283" s="15">
        <f t="shared" si="268"/>
        <v>3.60484314772054E-8</v>
      </c>
      <c r="F283" s="15">
        <f t="shared" si="269"/>
        <v>7.1017827254994215E-8</v>
      </c>
      <c r="G283" s="15">
        <f t="shared" si="270"/>
        <v>1.4498036808509648E-7</v>
      </c>
      <c r="H283" s="5">
        <f t="shared" si="271"/>
        <v>77264.552701852052</v>
      </c>
      <c r="I283" s="5">
        <f t="shared" si="272"/>
        <v>57472.587135084628</v>
      </c>
      <c r="J283" s="5">
        <f t="shared" si="273"/>
        <v>26551.906559781899</v>
      </c>
      <c r="K283" s="5">
        <f t="shared" si="274"/>
        <v>66298.456390613937</v>
      </c>
      <c r="L283" s="5">
        <f t="shared" si="275"/>
        <v>19389.122183896681</v>
      </c>
      <c r="M283" s="5">
        <f t="shared" si="276"/>
        <v>6076.0259678602542</v>
      </c>
      <c r="N283" s="15">
        <f t="shared" si="277"/>
        <v>-1.0967788031676307E-2</v>
      </c>
      <c r="O283" s="15">
        <f t="shared" si="278"/>
        <v>-3.5469440046701495E-3</v>
      </c>
      <c r="P283" s="15">
        <f t="shared" si="279"/>
        <v>-1.1691443795094347E-3</v>
      </c>
      <c r="Q283" s="5">
        <f t="shared" si="280"/>
        <v>937.95484586525129</v>
      </c>
      <c r="R283" s="5">
        <f t="shared" si="281"/>
        <v>2133.0154409605639</v>
      </c>
      <c r="S283" s="5">
        <f t="shared" si="282"/>
        <v>1890.6173552245893</v>
      </c>
      <c r="T283" s="5">
        <f t="shared" si="283"/>
        <v>12.139523404537464</v>
      </c>
      <c r="U283" s="5">
        <f t="shared" si="284"/>
        <v>37.113614460178816</v>
      </c>
      <c r="V283" s="5">
        <f t="shared" si="285"/>
        <v>71.204580016423463</v>
      </c>
      <c r="W283" s="15">
        <f t="shared" si="286"/>
        <v>-1.0734613539272964E-2</v>
      </c>
      <c r="X283" s="15">
        <f t="shared" si="287"/>
        <v>-1.217998157191269E-2</v>
      </c>
      <c r="Y283" s="15">
        <f t="shared" si="288"/>
        <v>-9.7425357312937999E-3</v>
      </c>
      <c r="Z283" s="5">
        <f t="shared" si="301"/>
        <v>883.2071544829422</v>
      </c>
      <c r="AA283" s="5">
        <f t="shared" si="302"/>
        <v>6665.2034913758489</v>
      </c>
      <c r="AB283" s="5">
        <f t="shared" si="303"/>
        <v>41001.762808099935</v>
      </c>
      <c r="AC283" s="16">
        <f t="shared" si="289"/>
        <v>0.92130602818527796</v>
      </c>
      <c r="AD283" s="16">
        <f t="shared" si="290"/>
        <v>3.0757718018627553</v>
      </c>
      <c r="AE283" s="16">
        <f t="shared" si="291"/>
        <v>21.450579348427443</v>
      </c>
      <c r="AF283" s="15">
        <f t="shared" si="292"/>
        <v>-4.0504037456468023E-3</v>
      </c>
      <c r="AG283" s="15">
        <f t="shared" si="293"/>
        <v>2.9673830763510267E-4</v>
      </c>
      <c r="AH283" s="15">
        <f t="shared" si="294"/>
        <v>9.7937136394747881E-3</v>
      </c>
      <c r="AI283" s="1">
        <f t="shared" si="258"/>
        <v>172183.25260744168</v>
      </c>
      <c r="AJ283" s="1">
        <f t="shared" si="259"/>
        <v>118891.99572147723</v>
      </c>
      <c r="AK283" s="1">
        <f t="shared" si="260"/>
        <v>53652.375760265306</v>
      </c>
      <c r="AL283" s="14">
        <f t="shared" si="295"/>
        <v>94.4237743309466</v>
      </c>
      <c r="AM283" s="14">
        <f t="shared" si="296"/>
        <v>23.288896389196839</v>
      </c>
      <c r="AN283" s="14">
        <f t="shared" si="297"/>
        <v>7.270010598444606</v>
      </c>
      <c r="AO283" s="11">
        <f t="shared" si="298"/>
        <v>2.1062088984594774E-3</v>
      </c>
      <c r="AP283" s="11">
        <f t="shared" si="299"/>
        <v>2.6532677067638267E-3</v>
      </c>
      <c r="AQ283" s="11">
        <f t="shared" si="300"/>
        <v>2.4068485841931601E-3</v>
      </c>
      <c r="AR283" s="1">
        <f t="shared" si="304"/>
        <v>77264.552701852052</v>
      </c>
      <c r="AS283" s="1">
        <f t="shared" si="305"/>
        <v>57472.587135084628</v>
      </c>
      <c r="AT283" s="1">
        <f t="shared" si="306"/>
        <v>26551.906559781899</v>
      </c>
      <c r="AU283" s="1">
        <f t="shared" si="261"/>
        <v>15452.910540370411</v>
      </c>
      <c r="AV283" s="1">
        <f t="shared" si="262"/>
        <v>11494.517427016926</v>
      </c>
      <c r="AW283" s="1">
        <f t="shared" si="263"/>
        <v>5310.3813119563802</v>
      </c>
      <c r="AX283" s="2">
        <v>0</v>
      </c>
      <c r="AY283" s="2">
        <v>0</v>
      </c>
      <c r="AZ283" s="2">
        <v>0</v>
      </c>
      <c r="BA283" s="2">
        <f t="shared" si="309"/>
        <v>0</v>
      </c>
      <c r="BB283" s="2">
        <f t="shared" si="315"/>
        <v>0</v>
      </c>
      <c r="BC283" s="2">
        <f t="shared" si="310"/>
        <v>0</v>
      </c>
      <c r="BD283" s="2">
        <f t="shared" si="311"/>
        <v>0</v>
      </c>
      <c r="BE283" s="2">
        <f t="shared" si="312"/>
        <v>0</v>
      </c>
      <c r="BF283" s="2">
        <f t="shared" si="313"/>
        <v>0</v>
      </c>
      <c r="BG283" s="2">
        <f t="shared" si="314"/>
        <v>0</v>
      </c>
      <c r="BH283" s="2">
        <f t="shared" si="316"/>
        <v>0</v>
      </c>
      <c r="BI283" s="2">
        <f t="shared" si="317"/>
        <v>0</v>
      </c>
      <c r="BJ283" s="2">
        <f t="shared" si="318"/>
        <v>0</v>
      </c>
      <c r="BK283" s="11">
        <f t="shared" si="319"/>
        <v>2.3272129914559042E-2</v>
      </c>
      <c r="BL283" s="17">
        <f t="shared" si="307"/>
        <v>5.736064742431203E-4</v>
      </c>
      <c r="BM283" s="17">
        <f t="shared" si="308"/>
        <v>1.9768586004636591E-5</v>
      </c>
      <c r="BN283" s="12">
        <f>(BN$3*temperature!$I393+BN$4*temperature!$I393^2+BN$5*temperature!$I393^6)</f>
        <v>-74.432583883917687</v>
      </c>
      <c r="BO283" s="12">
        <f>(BO$3*temperature!$I393+BO$4*temperature!$I393^2+BO$5*temperature!$I393^6)</f>
        <v>-60.430862665797619</v>
      </c>
      <c r="BP283" s="12">
        <f>(BP$3*temperature!$I393+BP$4*temperature!$I393^2+BP$5*temperature!$I393^6)</f>
        <v>-49.556703535078768</v>
      </c>
      <c r="BQ283" s="12">
        <f>(BQ$3*temperature!$M393+BQ$4*temperature!$M393^2)</f>
        <v>-74.432605339051349</v>
      </c>
      <c r="BR283" s="12">
        <f>(BR$3*temperature!$M393+BR$4*temperature!$M393^2)</f>
        <v>-60.430879128321621</v>
      </c>
      <c r="BS283" s="12">
        <f>(BS$3*temperature!$M393+BS$4*temperature!$M393^2)</f>
        <v>-49.556716260813523</v>
      </c>
      <c r="BT283" s="18">
        <f>BQ283-BN283</f>
        <v>-2.1455133662584558E-5</v>
      </c>
      <c r="BU283" s="18">
        <f>BR283-BO283</f>
        <v>-1.6462524001781276E-5</v>
      </c>
      <c r="BV283" s="18">
        <f>BS283-BP283</f>
        <v>-1.2725734755747453E-5</v>
      </c>
      <c r="BW283" s="18">
        <f>SUMPRODUCT(BT283:BV283,AR283:AT283)/100</f>
        <v>-2.9417576708930165E-2</v>
      </c>
      <c r="BX283" s="18">
        <f>BW283*BL283</f>
        <v>-1.6874112456785967E-5</v>
      </c>
      <c r="BY283" s="18">
        <f>BW283*BM283</f>
        <v>-5.8154389521848024E-7</v>
      </c>
    </row>
    <row r="284" spans="1:77">
      <c r="A284" s="2">
        <f t="shared" si="264"/>
        <v>2238</v>
      </c>
      <c r="B284" s="5">
        <f t="shared" si="265"/>
        <v>1165.4050419006926</v>
      </c>
      <c r="C284" s="5">
        <f t="shared" si="266"/>
        <v>2964.166735733756</v>
      </c>
      <c r="D284" s="5">
        <f t="shared" si="267"/>
        <v>4369.9467970118631</v>
      </c>
      <c r="E284" s="15">
        <f t="shared" si="268"/>
        <v>3.4246009903345128E-8</v>
      </c>
      <c r="F284" s="15">
        <f t="shared" si="269"/>
        <v>6.7466935892244502E-8</v>
      </c>
      <c r="G284" s="15">
        <f t="shared" si="270"/>
        <v>1.3773134968084164E-7</v>
      </c>
      <c r="H284" s="5">
        <f t="shared" si="271"/>
        <v>76411.257195341415</v>
      </c>
      <c r="I284" s="5">
        <f t="shared" si="272"/>
        <v>57267.546360087908</v>
      </c>
      <c r="J284" s="5">
        <f t="shared" si="273"/>
        <v>26520.515350473983</v>
      </c>
      <c r="K284" s="5">
        <f t="shared" si="274"/>
        <v>65566.266189066853</v>
      </c>
      <c r="L284" s="5">
        <f t="shared" si="275"/>
        <v>19319.94771741873</v>
      </c>
      <c r="M284" s="5">
        <f t="shared" si="276"/>
        <v>6068.8417004546864</v>
      </c>
      <c r="N284" s="15">
        <f t="shared" si="277"/>
        <v>-1.1043849908559E-2</v>
      </c>
      <c r="O284" s="15">
        <f t="shared" si="278"/>
        <v>-3.5676945981290009E-3</v>
      </c>
      <c r="P284" s="15">
        <f t="shared" si="279"/>
        <v>-1.1823957704542032E-3</v>
      </c>
      <c r="Q284" s="5">
        <f t="shared" si="280"/>
        <v>917.638857881425</v>
      </c>
      <c r="R284" s="5">
        <f t="shared" si="281"/>
        <v>2099.5182352010115</v>
      </c>
      <c r="S284" s="5">
        <f t="shared" si="282"/>
        <v>1869.9845267072953</v>
      </c>
      <c r="T284" s="5">
        <f t="shared" si="283"/>
        <v>12.009210312238794</v>
      </c>
      <c r="U284" s="5">
        <f t="shared" si="284"/>
        <v>36.661571319986763</v>
      </c>
      <c r="V284" s="5">
        <f t="shared" si="285"/>
        <v>70.510866851381692</v>
      </c>
      <c r="W284" s="15">
        <f t="shared" si="286"/>
        <v>-1.0734613539272964E-2</v>
      </c>
      <c r="X284" s="15">
        <f t="shared" si="287"/>
        <v>-1.217998157191269E-2</v>
      </c>
      <c r="Y284" s="15">
        <f t="shared" si="288"/>
        <v>-9.7425357312937999E-3</v>
      </c>
      <c r="Z284" s="5">
        <f t="shared" si="301"/>
        <v>860.64332377976359</v>
      </c>
      <c r="AA284" s="5">
        <f t="shared" si="302"/>
        <v>6562.6155479850677</v>
      </c>
      <c r="AB284" s="5">
        <f t="shared" si="303"/>
        <v>40952.020061867355</v>
      </c>
      <c r="AC284" s="16">
        <f t="shared" si="289"/>
        <v>0.91757436679782933</v>
      </c>
      <c r="AD284" s="16">
        <f t="shared" si="290"/>
        <v>3.0766845011819117</v>
      </c>
      <c r="AE284" s="16">
        <f t="shared" si="291"/>
        <v>21.660660179966772</v>
      </c>
      <c r="AF284" s="15">
        <f t="shared" si="292"/>
        <v>-4.0504037456468023E-3</v>
      </c>
      <c r="AG284" s="15">
        <f t="shared" si="293"/>
        <v>2.9673830763510267E-4</v>
      </c>
      <c r="AH284" s="15">
        <f t="shared" si="294"/>
        <v>9.7937136394747881E-3</v>
      </c>
      <c r="AI284" s="1">
        <f t="shared" si="258"/>
        <v>170417.83788706793</v>
      </c>
      <c r="AJ284" s="1">
        <f t="shared" si="259"/>
        <v>118497.31357634644</v>
      </c>
      <c r="AK284" s="1">
        <f t="shared" si="260"/>
        <v>53597.519496195157</v>
      </c>
      <c r="AL284" s="14">
        <f t="shared" si="295"/>
        <v>94.620661762731359</v>
      </c>
      <c r="AM284" s="14">
        <f t="shared" si="296"/>
        <v>23.35007014914531</v>
      </c>
      <c r="AN284" s="14">
        <f t="shared" si="297"/>
        <v>7.2873334350133812</v>
      </c>
      <c r="AO284" s="11">
        <f t="shared" si="298"/>
        <v>2.0851468094748825E-3</v>
      </c>
      <c r="AP284" s="11">
        <f t="shared" si="299"/>
        <v>2.6267350296961885E-3</v>
      </c>
      <c r="AQ284" s="11">
        <f t="shared" si="300"/>
        <v>2.3827800983512283E-3</v>
      </c>
      <c r="AR284" s="1">
        <f t="shared" si="304"/>
        <v>76411.257195341415</v>
      </c>
      <c r="AS284" s="1">
        <f t="shared" si="305"/>
        <v>57267.546360087908</v>
      </c>
      <c r="AT284" s="1">
        <f t="shared" si="306"/>
        <v>26520.515350473983</v>
      </c>
      <c r="AU284" s="1">
        <f t="shared" si="261"/>
        <v>15282.251439068285</v>
      </c>
      <c r="AV284" s="1">
        <f t="shared" si="262"/>
        <v>11453.509272017582</v>
      </c>
      <c r="AW284" s="1">
        <f t="shared" si="263"/>
        <v>5304.1030700947967</v>
      </c>
      <c r="AX284" s="2">
        <v>0</v>
      </c>
      <c r="AY284" s="2">
        <v>0</v>
      </c>
      <c r="AZ284" s="2">
        <v>0</v>
      </c>
      <c r="BA284" s="2">
        <f t="shared" si="309"/>
        <v>0</v>
      </c>
      <c r="BB284" s="2">
        <f t="shared" si="315"/>
        <v>0</v>
      </c>
      <c r="BC284" s="2">
        <f t="shared" si="310"/>
        <v>0</v>
      </c>
      <c r="BD284" s="2">
        <f t="shared" si="311"/>
        <v>0</v>
      </c>
      <c r="BE284" s="2">
        <f t="shared" si="312"/>
        <v>0</v>
      </c>
      <c r="BF284" s="2">
        <f t="shared" si="313"/>
        <v>0</v>
      </c>
      <c r="BG284" s="2">
        <f t="shared" si="314"/>
        <v>0</v>
      </c>
      <c r="BH284" s="2">
        <f t="shared" si="316"/>
        <v>0</v>
      </c>
      <c r="BI284" s="2">
        <f t="shared" si="317"/>
        <v>0</v>
      </c>
      <c r="BJ284" s="2">
        <f t="shared" si="318"/>
        <v>0</v>
      </c>
      <c r="BK284" s="11">
        <f t="shared" si="319"/>
        <v>2.3243537729785796E-2</v>
      </c>
      <c r="BL284" s="17">
        <f t="shared" si="307"/>
        <v>5.6056102523872626E-4</v>
      </c>
      <c r="BM284" s="17">
        <f t="shared" si="308"/>
        <v>1.8827224766320564E-5</v>
      </c>
      <c r="BN284" s="12">
        <f>(BN$3*temperature!$I394+BN$4*temperature!$I394^2+BN$5*temperature!$I394^6)</f>
        <v>-74.716566806641026</v>
      </c>
      <c r="BO284" s="12">
        <f>(BO$3*temperature!$I394+BO$4*temperature!$I394^2+BO$5*temperature!$I394^6)</f>
        <v>-60.648755405568835</v>
      </c>
      <c r="BP284" s="12">
        <f>(BP$3*temperature!$I394+BP$4*temperature!$I394^2+BP$5*temperature!$I394^6)</f>
        <v>-49.725131017740708</v>
      </c>
      <c r="BQ284" s="12">
        <f>(BQ$3*temperature!$M394+BQ$4*temperature!$M394^2)</f>
        <v>-74.716588237393069</v>
      </c>
      <c r="BR284" s="12">
        <f>(BR$3*temperature!$M394+BR$4*temperature!$M394^2)</f>
        <v>-60.648771848275487</v>
      </c>
      <c r="BS284" s="12">
        <f>(BS$3*temperature!$M394+BS$4*temperature!$M394^2)</f>
        <v>-49.725143727206145</v>
      </c>
      <c r="BT284" s="18">
        <f>BQ284-BN284</f>
        <v>-2.1430752042306267E-5</v>
      </c>
      <c r="BU284" s="18">
        <f>BR284-BO284</f>
        <v>-1.6442706652242123E-5</v>
      </c>
      <c r="BV284" s="18">
        <f>BS284-BP284</f>
        <v>-1.2709465437410472E-5</v>
      </c>
      <c r="BW284" s="18">
        <f>SUMPRODUCT(BT284:BV284,AR284:AT284)/100</f>
        <v>-2.9162457449160174E-2</v>
      </c>
      <c r="BX284" s="18">
        <f>BW284*BL284</f>
        <v>-1.6347337046181957E-5</v>
      </c>
      <c r="BY284" s="18">
        <f>BW284*BM284</f>
        <v>-5.4904814113359805E-7</v>
      </c>
    </row>
    <row r="285" spans="1:77">
      <c r="A285" s="2">
        <f t="shared" si="264"/>
        <v>2239</v>
      </c>
      <c r="B285" s="5">
        <f t="shared" si="265"/>
        <v>1165.4050798156418</v>
      </c>
      <c r="C285" s="5">
        <f t="shared" si="266"/>
        <v>2964.166925717841</v>
      </c>
      <c r="D285" s="5">
        <f t="shared" si="267"/>
        <v>4369.9473687965992</v>
      </c>
      <c r="E285" s="15">
        <f t="shared" si="268"/>
        <v>3.2533709408177867E-8</v>
      </c>
      <c r="F285" s="15">
        <f t="shared" si="269"/>
        <v>6.4093589097632269E-8</v>
      </c>
      <c r="G285" s="15">
        <f t="shared" si="270"/>
        <v>1.3084478219679956E-7</v>
      </c>
      <c r="H285" s="5">
        <f t="shared" si="271"/>
        <v>75561.520205600871</v>
      </c>
      <c r="I285" s="5">
        <f t="shared" si="272"/>
        <v>57062.063554724118</v>
      </c>
      <c r="J285" s="5">
        <f t="shared" si="273"/>
        <v>26488.815322481063</v>
      </c>
      <c r="K285" s="5">
        <f t="shared" si="274"/>
        <v>64837.129607804811</v>
      </c>
      <c r="L285" s="5">
        <f t="shared" si="275"/>
        <v>19250.62420056024</v>
      </c>
      <c r="M285" s="5">
        <f t="shared" si="276"/>
        <v>6061.5868080295859</v>
      </c>
      <c r="N285" s="15">
        <f t="shared" si="277"/>
        <v>-1.1120605513199489E-2</v>
      </c>
      <c r="O285" s="15">
        <f t="shared" si="278"/>
        <v>-3.5881834605582252E-3</v>
      </c>
      <c r="P285" s="15">
        <f t="shared" si="279"/>
        <v>-1.195432799731333E-3</v>
      </c>
      <c r="Q285" s="5">
        <f t="shared" si="280"/>
        <v>897.69323234467129</v>
      </c>
      <c r="R285" s="5">
        <f t="shared" si="281"/>
        <v>2066.5045749920087</v>
      </c>
      <c r="S285" s="5">
        <f t="shared" si="282"/>
        <v>1849.552715667199</v>
      </c>
      <c r="T285" s="5">
        <f t="shared" si="283"/>
        <v>11.88029608062506</v>
      </c>
      <c r="U285" s="5">
        <f t="shared" si="284"/>
        <v>36.215034056911961</v>
      </c>
      <c r="V285" s="5">
        <f t="shared" si="285"/>
        <v>69.823912211637605</v>
      </c>
      <c r="W285" s="15">
        <f t="shared" si="286"/>
        <v>-1.0734613539272964E-2</v>
      </c>
      <c r="X285" s="15">
        <f t="shared" si="287"/>
        <v>-1.217998157191269E-2</v>
      </c>
      <c r="Y285" s="15">
        <f t="shared" si="288"/>
        <v>-9.7425357312937999E-3</v>
      </c>
      <c r="Z285" s="5">
        <f t="shared" si="301"/>
        <v>838.59144634445556</v>
      </c>
      <c r="AA285" s="5">
        <f t="shared" si="302"/>
        <v>6461.4720116740873</v>
      </c>
      <c r="AB285" s="5">
        <f t="shared" si="303"/>
        <v>40901.794719018013</v>
      </c>
      <c r="AC285" s="16">
        <f t="shared" si="289"/>
        <v>0.91385782014564187</v>
      </c>
      <c r="AD285" s="16">
        <f t="shared" si="290"/>
        <v>3.0775974713339198</v>
      </c>
      <c r="AE285" s="16">
        <f t="shared" si="291"/>
        <v>21.872798483011341</v>
      </c>
      <c r="AF285" s="15">
        <f t="shared" si="292"/>
        <v>-4.0504037456468023E-3</v>
      </c>
      <c r="AG285" s="15">
        <f t="shared" si="293"/>
        <v>2.9673830763510267E-4</v>
      </c>
      <c r="AH285" s="15">
        <f t="shared" si="294"/>
        <v>9.7937136394747881E-3</v>
      </c>
      <c r="AI285" s="1">
        <f t="shared" si="258"/>
        <v>168658.30553742943</v>
      </c>
      <c r="AJ285" s="1">
        <f t="shared" si="259"/>
        <v>118101.09149072939</v>
      </c>
      <c r="AK285" s="1">
        <f t="shared" si="260"/>
        <v>53541.870616670436</v>
      </c>
      <c r="AL285" s="14">
        <f t="shared" si="295"/>
        <v>94.81598675400646</v>
      </c>
      <c r="AM285" s="14">
        <f t="shared" si="296"/>
        <v>23.410791251879864</v>
      </c>
      <c r="AN285" s="14">
        <f t="shared" si="297"/>
        <v>7.3045239069615908</v>
      </c>
      <c r="AO285" s="11">
        <f t="shared" si="298"/>
        <v>2.0642953413801336E-3</v>
      </c>
      <c r="AP285" s="11">
        <f t="shared" si="299"/>
        <v>2.6004676793992265E-3</v>
      </c>
      <c r="AQ285" s="11">
        <f t="shared" si="300"/>
        <v>2.3589522973677161E-3</v>
      </c>
      <c r="AR285" s="1">
        <f t="shared" si="304"/>
        <v>75561.520205600871</v>
      </c>
      <c r="AS285" s="1">
        <f t="shared" si="305"/>
        <v>57062.063554724118</v>
      </c>
      <c r="AT285" s="1">
        <f t="shared" si="306"/>
        <v>26488.815322481063</v>
      </c>
      <c r="AU285" s="1">
        <f t="shared" si="261"/>
        <v>15112.304041120175</v>
      </c>
      <c r="AV285" s="1">
        <f t="shared" si="262"/>
        <v>11412.412710944824</v>
      </c>
      <c r="AW285" s="1">
        <f t="shared" si="263"/>
        <v>5297.7630644962128</v>
      </c>
      <c r="AX285" s="2">
        <v>0</v>
      </c>
      <c r="AY285" s="2">
        <v>0</v>
      </c>
      <c r="AZ285" s="2">
        <v>0</v>
      </c>
      <c r="BA285" s="2">
        <f t="shared" si="309"/>
        <v>0</v>
      </c>
      <c r="BB285" s="2">
        <f t="shared" si="315"/>
        <v>0</v>
      </c>
      <c r="BC285" s="2">
        <f t="shared" si="310"/>
        <v>0</v>
      </c>
      <c r="BD285" s="2">
        <f t="shared" si="311"/>
        <v>0</v>
      </c>
      <c r="BE285" s="2">
        <f t="shared" si="312"/>
        <v>0</v>
      </c>
      <c r="BF285" s="2">
        <f t="shared" si="313"/>
        <v>0</v>
      </c>
      <c r="BG285" s="2">
        <f t="shared" si="314"/>
        <v>0</v>
      </c>
      <c r="BH285" s="2">
        <f t="shared" si="316"/>
        <v>0</v>
      </c>
      <c r="BI285" s="2">
        <f t="shared" si="317"/>
        <v>0</v>
      </c>
      <c r="BJ285" s="2">
        <f t="shared" si="318"/>
        <v>0</v>
      </c>
      <c r="BK285" s="11">
        <f t="shared" si="319"/>
        <v>2.3215109772425108E-2</v>
      </c>
      <c r="BL285" s="17">
        <f t="shared" si="307"/>
        <v>5.4782757434502073E-4</v>
      </c>
      <c r="BM285" s="17">
        <f t="shared" si="308"/>
        <v>1.7930690253638633E-5</v>
      </c>
      <c r="BN285" s="12">
        <f>(BN$3*temperature!$I395+BN$4*temperature!$I395^2+BN$5*temperature!$I395^6)</f>
        <v>-74.998475130392791</v>
      </c>
      <c r="BO285" s="12">
        <f>(BO$3*temperature!$I395+BO$4*temperature!$I395^2+BO$5*temperature!$I395^6)</f>
        <v>-60.865041859317444</v>
      </c>
      <c r="BP285" s="12">
        <f>(BP$3*temperature!$I395+BP$4*temperature!$I395^2+BP$5*temperature!$I395^6)</f>
        <v>-49.892304446500638</v>
      </c>
      <c r="BQ285" s="12">
        <f>(BQ$3*temperature!$M395+BQ$4*temperature!$M395^2)</f>
        <v>-74.998496536873517</v>
      </c>
      <c r="BR285" s="12">
        <f>(BR$3*temperature!$M395+BR$4*temperature!$M395^2)</f>
        <v>-60.865058282307935</v>
      </c>
      <c r="BS285" s="12">
        <f>(BS$3*temperature!$M395+BS$4*temperature!$M395^2)</f>
        <v>-49.892317139789128</v>
      </c>
      <c r="BT285" s="18">
        <f>BQ285-BN285</f>
        <v>-2.1406480726682275E-5</v>
      </c>
      <c r="BU285" s="18">
        <f>BR285-BO285</f>
        <v>-1.6422990491093969E-5</v>
      </c>
      <c r="BV285" s="18">
        <f>BS285-BP285</f>
        <v>-1.269328848962914E-5</v>
      </c>
      <c r="BW285" s="18">
        <f>SUMPRODUCT(BT285:BV285,AR285:AT285)/100</f>
        <v>-2.8908661277582029E-2</v>
      </c>
      <c r="BX285" s="18">
        <f>BW285*BL285</f>
        <v>-1.5836961785259591E-5</v>
      </c>
      <c r="BY285" s="18">
        <f>BW285*BM285</f>
        <v>-5.1835225101568058E-7</v>
      </c>
    </row>
    <row r="286" spans="1:77">
      <c r="A286" s="2">
        <f t="shared" si="264"/>
        <v>2240</v>
      </c>
      <c r="B286" s="5">
        <f t="shared" si="265"/>
        <v>1165.4051158348443</v>
      </c>
      <c r="C286" s="5">
        <f t="shared" si="266"/>
        <v>2964.1671062027331</v>
      </c>
      <c r="D286" s="5">
        <f t="shared" si="267"/>
        <v>4369.9479119921707</v>
      </c>
      <c r="E286" s="15">
        <f t="shared" si="268"/>
        <v>3.0907023937768974E-8</v>
      </c>
      <c r="F286" s="15">
        <f t="shared" si="269"/>
        <v>6.0888909642750647E-8</v>
      </c>
      <c r="G286" s="15">
        <f t="shared" si="270"/>
        <v>1.2430254308695959E-7</v>
      </c>
      <c r="H286" s="5">
        <f t="shared" si="271"/>
        <v>74715.378097902576</v>
      </c>
      <c r="I286" s="5">
        <f t="shared" si="272"/>
        <v>56856.163226859819</v>
      </c>
      <c r="J286" s="5">
        <f t="shared" si="273"/>
        <v>26456.813214961447</v>
      </c>
      <c r="K286" s="5">
        <f t="shared" si="274"/>
        <v>64111.077841270511</v>
      </c>
      <c r="L286" s="5">
        <f t="shared" si="275"/>
        <v>19181.159897457943</v>
      </c>
      <c r="M286" s="5">
        <f t="shared" si="276"/>
        <v>6054.262830538024</v>
      </c>
      <c r="N286" s="15">
        <f t="shared" si="277"/>
        <v>-1.1198086203478397E-2</v>
      </c>
      <c r="O286" s="15">
        <f t="shared" si="278"/>
        <v>-3.6084182195128545E-3</v>
      </c>
      <c r="P286" s="15">
        <f t="shared" si="279"/>
        <v>-1.2082607613339569E-3</v>
      </c>
      <c r="Q286" s="5">
        <f t="shared" si="280"/>
        <v>878.11233248347571</v>
      </c>
      <c r="R286" s="5">
        <f t="shared" si="281"/>
        <v>2033.9687222793459</v>
      </c>
      <c r="S286" s="5">
        <f t="shared" si="282"/>
        <v>1829.320639718236</v>
      </c>
      <c r="T286" s="5">
        <f t="shared" si="283"/>
        <v>11.75276569346741</v>
      </c>
      <c r="U286" s="5">
        <f t="shared" si="284"/>
        <v>35.773935609472581</v>
      </c>
      <c r="V286" s="5">
        <f t="shared" si="285"/>
        <v>69.143650252017011</v>
      </c>
      <c r="W286" s="15">
        <f t="shared" si="286"/>
        <v>-1.0734613539272964E-2</v>
      </c>
      <c r="X286" s="15">
        <f t="shared" si="287"/>
        <v>-1.217998157191269E-2</v>
      </c>
      <c r="Y286" s="15">
        <f t="shared" si="288"/>
        <v>-9.7425357312937999E-3</v>
      </c>
      <c r="Z286" s="5">
        <f t="shared" si="301"/>
        <v>817.04117513070719</v>
      </c>
      <c r="AA286" s="5">
        <f t="shared" si="302"/>
        <v>6361.7564713347419</v>
      </c>
      <c r="AB286" s="5">
        <f t="shared" si="303"/>
        <v>40851.097479015618</v>
      </c>
      <c r="AC286" s="16">
        <f t="shared" si="289"/>
        <v>0.91015632700793536</v>
      </c>
      <c r="AD286" s="16">
        <f t="shared" si="290"/>
        <v>3.0785107123991455</v>
      </c>
      <c r="AE286" s="16">
        <f t="shared" si="291"/>
        <v>22.087014407847892</v>
      </c>
      <c r="AF286" s="15">
        <f t="shared" si="292"/>
        <v>-4.0504037456468023E-3</v>
      </c>
      <c r="AG286" s="15">
        <f t="shared" si="293"/>
        <v>2.9673830763510267E-4</v>
      </c>
      <c r="AH286" s="15">
        <f t="shared" si="294"/>
        <v>9.7937136394747881E-3</v>
      </c>
      <c r="AI286" s="1">
        <f t="shared" si="258"/>
        <v>166904.77902480666</v>
      </c>
      <c r="AJ286" s="1">
        <f t="shared" si="259"/>
        <v>117703.39505260129</v>
      </c>
      <c r="AK286" s="1">
        <f t="shared" si="260"/>
        <v>53485.446619499606</v>
      </c>
      <c r="AL286" s="14">
        <f t="shared" si="295"/>
        <v>95.009757671753675</v>
      </c>
      <c r="AM286" s="14">
        <f t="shared" si="296"/>
        <v>23.471061467819542</v>
      </c>
      <c r="AN286" s="14">
        <f t="shared" si="297"/>
        <v>7.3215826201785807</v>
      </c>
      <c r="AO286" s="11">
        <f t="shared" si="298"/>
        <v>2.0436523879663322E-3</v>
      </c>
      <c r="AP286" s="11">
        <f t="shared" si="299"/>
        <v>2.5744630026052341E-3</v>
      </c>
      <c r="AQ286" s="11">
        <f t="shared" si="300"/>
        <v>2.335362774394039E-3</v>
      </c>
      <c r="AR286" s="1">
        <f t="shared" si="304"/>
        <v>74715.378097902576</v>
      </c>
      <c r="AS286" s="1">
        <f t="shared" si="305"/>
        <v>56856.163226859819</v>
      </c>
      <c r="AT286" s="1">
        <f t="shared" si="306"/>
        <v>26456.813214961447</v>
      </c>
      <c r="AU286" s="1">
        <f t="shared" si="261"/>
        <v>14943.075619580515</v>
      </c>
      <c r="AV286" s="1">
        <f t="shared" si="262"/>
        <v>11371.232645371965</v>
      </c>
      <c r="AW286" s="1">
        <f t="shared" si="263"/>
        <v>5291.3626429922897</v>
      </c>
      <c r="AX286" s="2">
        <v>0</v>
      </c>
      <c r="AY286" s="2">
        <v>0</v>
      </c>
      <c r="AZ286" s="2">
        <v>0</v>
      </c>
      <c r="BA286" s="2">
        <f t="shared" si="309"/>
        <v>0</v>
      </c>
      <c r="BB286" s="2">
        <f t="shared" si="315"/>
        <v>0</v>
      </c>
      <c r="BC286" s="2">
        <f t="shared" si="310"/>
        <v>0</v>
      </c>
      <c r="BD286" s="2">
        <f t="shared" si="311"/>
        <v>0</v>
      </c>
      <c r="BE286" s="2">
        <f t="shared" si="312"/>
        <v>0</v>
      </c>
      <c r="BF286" s="2">
        <f t="shared" si="313"/>
        <v>0</v>
      </c>
      <c r="BG286" s="2">
        <f t="shared" si="314"/>
        <v>0</v>
      </c>
      <c r="BH286" s="2">
        <f t="shared" si="316"/>
        <v>0</v>
      </c>
      <c r="BI286" s="2">
        <f t="shared" si="317"/>
        <v>0</v>
      </c>
      <c r="BJ286" s="2">
        <f t="shared" si="318"/>
        <v>0</v>
      </c>
      <c r="BK286" s="11">
        <f t="shared" si="319"/>
        <v>2.318683726636625E-2</v>
      </c>
      <c r="BL286" s="17">
        <f t="shared" si="307"/>
        <v>5.353982453082265E-4</v>
      </c>
      <c r="BM286" s="17">
        <f t="shared" si="308"/>
        <v>1.707684786060822E-5</v>
      </c>
      <c r="BN286" s="12">
        <f>(BN$3*temperature!$I396+BN$4*temperature!$I396^2+BN$5*temperature!$I396^6)</f>
        <v>-75.27832973899902</v>
      </c>
      <c r="BO286" s="12">
        <f>(BO$3*temperature!$I396+BO$4*temperature!$I396^2+BO$5*temperature!$I396^6)</f>
        <v>-61.079738443610438</v>
      </c>
      <c r="BP286" s="12">
        <f>(BP$3*temperature!$I396+BP$4*temperature!$I396^2+BP$5*temperature!$I396^6)</f>
        <v>-50.058236847711818</v>
      </c>
      <c r="BQ286" s="12">
        <f>(BQ$3*temperature!$M396+BQ$4*temperature!$M396^2)</f>
        <v>-75.278351121318337</v>
      </c>
      <c r="BR286" s="12">
        <f>(BR$3*temperature!$M396+BR$4*temperature!$M396^2)</f>
        <v>-61.079754846985296</v>
      </c>
      <c r="BS286" s="12">
        <f>(BS$3*temperature!$M396+BS$4*temperature!$M396^2)</f>
        <v>-50.058249524914977</v>
      </c>
      <c r="BT286" s="18">
        <f>BQ286-BN286</f>
        <v>-2.1382319317808651E-5</v>
      </c>
      <c r="BU286" s="18">
        <f>BR286-BO286</f>
        <v>-1.6403374857532071E-5</v>
      </c>
      <c r="BV286" s="18">
        <f>BS286-BP286</f>
        <v>-1.2677203159228156E-5</v>
      </c>
      <c r="BW286" s="18">
        <f>SUMPRODUCT(BT286:BV286,AR286:AT286)/100</f>
        <v>-2.8656194268831897E-2</v>
      </c>
      <c r="BX286" s="18">
        <f>BW286*BL286</f>
        <v>-1.5342476128744253E-5</v>
      </c>
      <c r="BY286" s="18">
        <f>BW286*BM286</f>
        <v>-4.8935746979287547E-7</v>
      </c>
    </row>
    <row r="287" spans="1:77">
      <c r="A287" s="2">
        <f t="shared" si="264"/>
        <v>2241</v>
      </c>
      <c r="B287" s="5">
        <f t="shared" si="265"/>
        <v>1165.4051500530879</v>
      </c>
      <c r="C287" s="5">
        <f t="shared" si="266"/>
        <v>2964.1672776633909</v>
      </c>
      <c r="D287" s="5">
        <f t="shared" si="267"/>
        <v>4369.9484280280267</v>
      </c>
      <c r="E287" s="15">
        <f t="shared" si="268"/>
        <v>2.9361672740880525E-8</v>
      </c>
      <c r="F287" s="15">
        <f t="shared" si="269"/>
        <v>5.7844464160613111E-8</v>
      </c>
      <c r="G287" s="15">
        <f t="shared" si="270"/>
        <v>1.180874159326116E-7</v>
      </c>
      <c r="H287" s="5">
        <f t="shared" si="271"/>
        <v>73872.865471340891</v>
      </c>
      <c r="I287" s="5">
        <f t="shared" si="272"/>
        <v>56649.869243180918</v>
      </c>
      <c r="J287" s="5">
        <f t="shared" si="273"/>
        <v>26424.515614644297</v>
      </c>
      <c r="K287" s="5">
        <f t="shared" si="274"/>
        <v>63388.140568947842</v>
      </c>
      <c r="L287" s="5">
        <f t="shared" si="275"/>
        <v>19111.562856141227</v>
      </c>
      <c r="M287" s="5">
        <f t="shared" si="276"/>
        <v>6046.8712731624992</v>
      </c>
      <c r="N287" s="15">
        <f t="shared" si="277"/>
        <v>-1.1276323790914144E-2</v>
      </c>
      <c r="O287" s="15">
        <f t="shared" si="278"/>
        <v>-3.6284062949675233E-3</v>
      </c>
      <c r="P287" s="15">
        <f t="shared" si="279"/>
        <v>-1.2208847852196447E-3</v>
      </c>
      <c r="Q287" s="5">
        <f t="shared" si="280"/>
        <v>858.89057502700678</v>
      </c>
      <c r="R287" s="5">
        <f t="shared" si="281"/>
        <v>2001.9049606622368</v>
      </c>
      <c r="S287" s="5">
        <f t="shared" si="282"/>
        <v>1809.2870008187767</v>
      </c>
      <c r="T287" s="5">
        <f t="shared" si="283"/>
        <v>11.626604295730411</v>
      </c>
      <c r="U287" s="5">
        <f t="shared" si="284"/>
        <v>35.338209732994414</v>
      </c>
      <c r="V287" s="5">
        <f t="shared" si="285"/>
        <v>68.470015768844647</v>
      </c>
      <c r="W287" s="15">
        <f t="shared" si="286"/>
        <v>-1.0734613539272964E-2</v>
      </c>
      <c r="X287" s="15">
        <f t="shared" si="287"/>
        <v>-1.217998157191269E-2</v>
      </c>
      <c r="Y287" s="15">
        <f t="shared" si="288"/>
        <v>-9.7425357312937999E-3</v>
      </c>
      <c r="Z287" s="5">
        <f t="shared" si="301"/>
        <v>795.98233359644337</v>
      </c>
      <c r="AA287" s="5">
        <f t="shared" si="302"/>
        <v>6263.452555176862</v>
      </c>
      <c r="AB287" s="5">
        <f t="shared" si="303"/>
        <v>40799.938797460432</v>
      </c>
      <c r="AC287" s="16">
        <f t="shared" si="289"/>
        <v>0.90646982641189833</v>
      </c>
      <c r="AD287" s="16">
        <f t="shared" si="290"/>
        <v>3.0794242244579793</v>
      </c>
      <c r="AE287" s="16">
        <f t="shared" si="291"/>
        <v>22.303328302109307</v>
      </c>
      <c r="AF287" s="15">
        <f t="shared" si="292"/>
        <v>-4.0504037456468023E-3</v>
      </c>
      <c r="AG287" s="15">
        <f t="shared" si="293"/>
        <v>2.9673830763510267E-4</v>
      </c>
      <c r="AH287" s="15">
        <f t="shared" si="294"/>
        <v>9.7937136394747881E-3</v>
      </c>
      <c r="AI287" s="1">
        <f t="shared" si="258"/>
        <v>165157.37674190651</v>
      </c>
      <c r="AJ287" s="1">
        <f t="shared" si="259"/>
        <v>117304.28819271314</v>
      </c>
      <c r="AK287" s="1">
        <f t="shared" si="260"/>
        <v>53428.264600541937</v>
      </c>
      <c r="AL287" s="14">
        <f t="shared" si="295"/>
        <v>95.201982920718208</v>
      </c>
      <c r="AM287" s="14">
        <f t="shared" si="296"/>
        <v>23.53088259340651</v>
      </c>
      <c r="AN287" s="14">
        <f t="shared" si="297"/>
        <v>7.3385101861643891</v>
      </c>
      <c r="AO287" s="11">
        <f t="shared" si="298"/>
        <v>2.0232158640866691E-3</v>
      </c>
      <c r="AP287" s="11">
        <f t="shared" si="299"/>
        <v>2.5487183725791816E-3</v>
      </c>
      <c r="AQ287" s="11">
        <f t="shared" si="300"/>
        <v>2.3120091466500986E-3</v>
      </c>
      <c r="AR287" s="1">
        <f t="shared" si="304"/>
        <v>73872.865471340891</v>
      </c>
      <c r="AS287" s="1">
        <f t="shared" si="305"/>
        <v>56649.869243180918</v>
      </c>
      <c r="AT287" s="1">
        <f t="shared" si="306"/>
        <v>26424.515614644297</v>
      </c>
      <c r="AU287" s="1">
        <f t="shared" si="261"/>
        <v>14774.573094268178</v>
      </c>
      <c r="AV287" s="1">
        <f t="shared" si="262"/>
        <v>11329.973848636184</v>
      </c>
      <c r="AW287" s="1">
        <f t="shared" si="263"/>
        <v>5284.9031229288594</v>
      </c>
      <c r="AX287" s="2">
        <v>0</v>
      </c>
      <c r="AY287" s="2">
        <v>0</v>
      </c>
      <c r="AZ287" s="2">
        <v>0</v>
      </c>
      <c r="BA287" s="2">
        <f t="shared" si="309"/>
        <v>0</v>
      </c>
      <c r="BB287" s="2">
        <f t="shared" si="315"/>
        <v>0</v>
      </c>
      <c r="BC287" s="2">
        <f t="shared" si="310"/>
        <v>0</v>
      </c>
      <c r="BD287" s="2">
        <f t="shared" si="311"/>
        <v>0</v>
      </c>
      <c r="BE287" s="2">
        <f t="shared" si="312"/>
        <v>0</v>
      </c>
      <c r="BF287" s="2">
        <f t="shared" si="313"/>
        <v>0</v>
      </c>
      <c r="BG287" s="2">
        <f t="shared" si="314"/>
        <v>0</v>
      </c>
      <c r="BH287" s="2">
        <f t="shared" si="316"/>
        <v>0</v>
      </c>
      <c r="BI287" s="2">
        <f t="shared" si="317"/>
        <v>0</v>
      </c>
      <c r="BJ287" s="2">
        <f t="shared" si="318"/>
        <v>0</v>
      </c>
      <c r="BK287" s="11">
        <f t="shared" si="319"/>
        <v>2.3158711672502469E-2</v>
      </c>
      <c r="BL287" s="17">
        <f t="shared" si="307"/>
        <v>5.2326537618353503E-4</v>
      </c>
      <c r="BM287" s="17">
        <f t="shared" si="308"/>
        <v>1.6263664629150686E-5</v>
      </c>
      <c r="BN287" s="12">
        <f>(BN$3*temperature!$I397+BN$4*temperature!$I397^2+BN$5*temperature!$I397^6)</f>
        <v>-75.556151421860733</v>
      </c>
      <c r="BO287" s="12">
        <f>(BO$3*temperature!$I397+BO$4*temperature!$I397^2+BO$5*temperature!$I397^6)</f>
        <v>-61.292861492021459</v>
      </c>
      <c r="BP287" s="12">
        <f>(BP$3*temperature!$I397+BP$4*temperature!$I397^2+BP$5*temperature!$I397^6)</f>
        <v>-50.222941174542946</v>
      </c>
      <c r="BQ287" s="12">
        <f>(BQ$3*temperature!$M397+BQ$4*temperature!$M397^2)</f>
        <v>-75.556172780128122</v>
      </c>
      <c r="BR287" s="12">
        <f>(BR$3*temperature!$M397+BR$4*temperature!$M397^2)</f>
        <v>-61.292877875880613</v>
      </c>
      <c r="BS287" s="12">
        <f>(BS$3*temperature!$M397+BS$4*temperature!$M397^2)</f>
        <v>-50.222953835751632</v>
      </c>
      <c r="BT287" s="18">
        <f>BQ287-BN287</f>
        <v>-2.1358267389359753E-5</v>
      </c>
      <c r="BU287" s="18">
        <f>BR287-BO287</f>
        <v>-1.6383859154700531E-5</v>
      </c>
      <c r="BV287" s="18">
        <f>BS287-BP287</f>
        <v>-1.2661208685926795E-5</v>
      </c>
      <c r="BW287" s="18">
        <f>SUMPRODUCT(BT287:BV287,AR287:AT287)/100</f>
        <v>-2.8405061989891203E-2</v>
      </c>
      <c r="BX287" s="18">
        <f>BW287*BL287</f>
        <v>-1.4863385447657053E-5</v>
      </c>
      <c r="BY287" s="18">
        <f>BW287*BM287</f>
        <v>-4.6197040197382613E-7</v>
      </c>
    </row>
    <row r="288" spans="1:77">
      <c r="A288" s="2">
        <f t="shared" si="264"/>
        <v>2242</v>
      </c>
      <c r="B288" s="5">
        <f t="shared" si="265"/>
        <v>1165.4051825604201</v>
      </c>
      <c r="C288" s="5">
        <f t="shared" si="266"/>
        <v>2964.1674405510253</v>
      </c>
      <c r="D288" s="5">
        <f t="shared" si="267"/>
        <v>4369.9489182621483</v>
      </c>
      <c r="E288" s="15">
        <f t="shared" si="268"/>
        <v>2.7893589103836498E-8</v>
      </c>
      <c r="F288" s="15">
        <f t="shared" si="269"/>
        <v>5.4952240952582456E-8</v>
      </c>
      <c r="G288" s="15">
        <f t="shared" si="270"/>
        <v>1.1218304513598101E-7</v>
      </c>
      <c r="H288" s="5">
        <f t="shared" si="271"/>
        <v>73034.015223677212</v>
      </c>
      <c r="I288" s="5">
        <f t="shared" si="272"/>
        <v>56443.204846662906</v>
      </c>
      <c r="J288" s="5">
        <f t="shared" si="273"/>
        <v>26391.928960227175</v>
      </c>
      <c r="K288" s="5">
        <f t="shared" si="274"/>
        <v>62668.346010972695</v>
      </c>
      <c r="L288" s="5">
        <f t="shared" si="275"/>
        <v>19041.840914415541</v>
      </c>
      <c r="M288" s="5">
        <f t="shared" si="276"/>
        <v>6039.4136073157533</v>
      </c>
      <c r="N288" s="15">
        <f t="shared" si="277"/>
        <v>-1.1355350567386013E-2</v>
      </c>
      <c r="O288" s="15">
        <f t="shared" si="278"/>
        <v>-3.6481549023753557E-3</v>
      </c>
      <c r="P288" s="15">
        <f t="shared" si="279"/>
        <v>-1.2333098407179E-3</v>
      </c>
      <c r="Q288" s="5">
        <f t="shared" si="280"/>
        <v>840.02243120861419</v>
      </c>
      <c r="R288" s="5">
        <f t="shared" si="281"/>
        <v>1970.3075975739946</v>
      </c>
      <c r="S288" s="5">
        <f t="shared" si="282"/>
        <v>1789.4504864542309</v>
      </c>
      <c r="T288" s="5">
        <f t="shared" si="283"/>
        <v>11.501797191841694</v>
      </c>
      <c r="U288" s="5">
        <f t="shared" si="284"/>
        <v>34.907790989662153</v>
      </c>
      <c r="V288" s="5">
        <f t="shared" si="285"/>
        <v>67.802944193694429</v>
      </c>
      <c r="W288" s="15">
        <f t="shared" si="286"/>
        <v>-1.0734613539272964E-2</v>
      </c>
      <c r="X288" s="15">
        <f t="shared" si="287"/>
        <v>-1.217998157191269E-2</v>
      </c>
      <c r="Y288" s="15">
        <f t="shared" si="288"/>
        <v>-9.7425357312937999E-3</v>
      </c>
      <c r="Z288" s="5">
        <f t="shared" si="301"/>
        <v>775.40491463065666</v>
      </c>
      <c r="AA288" s="5">
        <f t="shared" si="302"/>
        <v>6166.5439379125237</v>
      </c>
      <c r="AB288" s="5">
        <f t="shared" si="303"/>
        <v>40748.32889305245</v>
      </c>
      <c r="AC288" s="16">
        <f t="shared" si="289"/>
        <v>0.90279825763168375</v>
      </c>
      <c r="AD288" s="16">
        <f t="shared" si="290"/>
        <v>3.0803380075908353</v>
      </c>
      <c r="AE288" s="16">
        <f t="shared" si="291"/>
        <v>22.521760712707358</v>
      </c>
      <c r="AF288" s="15">
        <f t="shared" si="292"/>
        <v>-4.0504037456468023E-3</v>
      </c>
      <c r="AG288" s="15">
        <f t="shared" si="293"/>
        <v>2.9673830763510267E-4</v>
      </c>
      <c r="AH288" s="15">
        <f t="shared" si="294"/>
        <v>9.7937136394747881E-3</v>
      </c>
      <c r="AI288" s="1">
        <f t="shared" si="258"/>
        <v>163416.21216198406</v>
      </c>
      <c r="AJ288" s="1">
        <f t="shared" si="259"/>
        <v>116903.83322207801</v>
      </c>
      <c r="AK288" s="1">
        <f t="shared" si="260"/>
        <v>53370.341263416602</v>
      </c>
      <c r="AL288" s="14">
        <f t="shared" si="295"/>
        <v>95.392670941234542</v>
      </c>
      <c r="AM288" s="14">
        <f t="shared" si="296"/>
        <v>23.590256450267443</v>
      </c>
      <c r="AN288" s="14">
        <f t="shared" si="297"/>
        <v>7.3553072218108539</v>
      </c>
      <c r="AO288" s="11">
        <f t="shared" si="298"/>
        <v>2.0029837054458023E-3</v>
      </c>
      <c r="AP288" s="11">
        <f t="shared" si="299"/>
        <v>2.5232311888533899E-3</v>
      </c>
      <c r="AQ288" s="11">
        <f t="shared" si="300"/>
        <v>2.2888890551835974E-3</v>
      </c>
      <c r="AR288" s="1">
        <f t="shared" si="304"/>
        <v>73034.015223677212</v>
      </c>
      <c r="AS288" s="1">
        <f t="shared" si="305"/>
        <v>56443.204846662906</v>
      </c>
      <c r="AT288" s="1">
        <f t="shared" si="306"/>
        <v>26391.928960227175</v>
      </c>
      <c r="AU288" s="1">
        <f t="shared" si="261"/>
        <v>14606.803044735443</v>
      </c>
      <c r="AV288" s="1">
        <f t="shared" si="262"/>
        <v>11288.640969332582</v>
      </c>
      <c r="AW288" s="1">
        <f t="shared" si="263"/>
        <v>5278.3857920454357</v>
      </c>
      <c r="AX288" s="2">
        <v>0</v>
      </c>
      <c r="AY288" s="2">
        <v>0</v>
      </c>
      <c r="AZ288" s="2">
        <v>0</v>
      </c>
      <c r="BA288" s="2">
        <f t="shared" si="309"/>
        <v>0</v>
      </c>
      <c r="BB288" s="2">
        <f t="shared" si="315"/>
        <v>0</v>
      </c>
      <c r="BC288" s="2">
        <f t="shared" si="310"/>
        <v>0</v>
      </c>
      <c r="BD288" s="2">
        <f t="shared" si="311"/>
        <v>0</v>
      </c>
      <c r="BE288" s="2">
        <f t="shared" si="312"/>
        <v>0</v>
      </c>
      <c r="BF288" s="2">
        <f t="shared" si="313"/>
        <v>0</v>
      </c>
      <c r="BG288" s="2">
        <f t="shared" si="314"/>
        <v>0</v>
      </c>
      <c r="BH288" s="2">
        <f t="shared" si="316"/>
        <v>0</v>
      </c>
      <c r="BI288" s="2">
        <f t="shared" si="317"/>
        <v>0</v>
      </c>
      <c r="BJ288" s="2">
        <f t="shared" si="318"/>
        <v>0</v>
      </c>
      <c r="BK288" s="11">
        <f t="shared" si="319"/>
        <v>2.3130724687428467E-2</v>
      </c>
      <c r="BL288" s="17">
        <f t="shared" si="307"/>
        <v>5.1142151282490794E-4</v>
      </c>
      <c r="BM288" s="17">
        <f t="shared" si="308"/>
        <v>1.5489204408714937E-5</v>
      </c>
      <c r="BN288" s="12">
        <f>(BN$3*temperature!$I398+BN$4*temperature!$I398^2+BN$5*temperature!$I398^6)</f>
        <v>-75.831960866327904</v>
      </c>
      <c r="BO288" s="12">
        <f>(BO$3*temperature!$I398+BO$4*temperature!$I398^2+BO$5*temperature!$I398^6)</f>
        <v>-61.504427249554631</v>
      </c>
      <c r="BP288" s="12">
        <f>(BP$3*temperature!$I398+BP$4*temperature!$I398^2+BP$5*temperature!$I398^6)</f>
        <v>-50.386430302903548</v>
      </c>
      <c r="BQ288" s="12">
        <f>(BQ$3*temperature!$M398+BQ$4*temperature!$M398^2)</f>
        <v>-75.831982200652391</v>
      </c>
      <c r="BR288" s="12">
        <f>(BR$3*temperature!$M398+BR$4*temperature!$M398^2)</f>
        <v>-61.50444361399731</v>
      </c>
      <c r="BS288" s="12">
        <f>(BS$3*temperature!$M398+BS$4*temperature!$M398^2)</f>
        <v>-50.386442948207808</v>
      </c>
      <c r="BT288" s="18">
        <f>BQ288-BN288</f>
        <v>-2.133432448658823E-5</v>
      </c>
      <c r="BU288" s="18">
        <f>BR288-BO288</f>
        <v>-1.6364442679162039E-5</v>
      </c>
      <c r="BV288" s="18">
        <f>BS288-BP288</f>
        <v>-1.2645304259706336E-5</v>
      </c>
      <c r="BW288" s="18">
        <f>SUMPRODUCT(BT288:BV288,AR288:AT288)/100</f>
        <v>-2.8155269413843984E-2</v>
      </c>
      <c r="BX288" s="18">
        <f>BW288*BL288</f>
        <v>-1.4399210477620949E-5</v>
      </c>
      <c r="BY288" s="18">
        <f>BW288*BM288</f>
        <v>-4.3610272313346907E-7</v>
      </c>
    </row>
    <row r="289" spans="1:77">
      <c r="A289" s="2">
        <f t="shared" si="264"/>
        <v>2243</v>
      </c>
      <c r="B289" s="5">
        <f t="shared" si="265"/>
        <v>1165.4052134423869</v>
      </c>
      <c r="C289" s="5">
        <f t="shared" si="266"/>
        <v>2964.1675952942865</v>
      </c>
      <c r="D289" s="5">
        <f t="shared" si="267"/>
        <v>4369.9493839846164</v>
      </c>
      <c r="E289" s="15">
        <f t="shared" si="268"/>
        <v>2.6498909648644671E-8</v>
      </c>
      <c r="F289" s="15">
        <f t="shared" si="269"/>
        <v>5.2204628904953329E-8</v>
      </c>
      <c r="G289" s="15">
        <f t="shared" si="270"/>
        <v>1.0657389287918195E-7</v>
      </c>
      <c r="H289" s="5">
        <f t="shared" si="271"/>
        <v>72198.858614690835</v>
      </c>
      <c r="I289" s="5">
        <f t="shared" si="272"/>
        <v>56236.19267374109</v>
      </c>
      <c r="J289" s="5">
        <f t="shared" si="273"/>
        <v>26359.059546689296</v>
      </c>
      <c r="K289" s="5">
        <f t="shared" si="274"/>
        <v>61951.720982463296</v>
      </c>
      <c r="L289" s="5">
        <f t="shared" si="275"/>
        <v>18972.001705645085</v>
      </c>
      <c r="M289" s="5">
        <f t="shared" si="276"/>
        <v>6031.8912716225841</v>
      </c>
      <c r="N289" s="15">
        <f t="shared" si="277"/>
        <v>-1.1435199333072021E-2</v>
      </c>
      <c r="O289" s="15">
        <f t="shared" si="278"/>
        <v>-3.6676710557740355E-3</v>
      </c>
      <c r="P289" s="15">
        <f t="shared" si="279"/>
        <v>-1.2455407399249996E-3</v>
      </c>
      <c r="Q289" s="5">
        <f t="shared" si="280"/>
        <v>821.50242767684222</v>
      </c>
      <c r="R289" s="5">
        <f t="shared" si="281"/>
        <v>1939.1709663394613</v>
      </c>
      <c r="S289" s="5">
        <f t="shared" si="282"/>
        <v>1769.8097707729557</v>
      </c>
      <c r="T289" s="5">
        <f t="shared" si="283"/>
        <v>11.378329843980179</v>
      </c>
      <c r="U289" s="5">
        <f t="shared" si="284"/>
        <v>34.482614738691886</v>
      </c>
      <c r="V289" s="5">
        <f t="shared" si="285"/>
        <v>67.142371587200444</v>
      </c>
      <c r="W289" s="15">
        <f t="shared" si="286"/>
        <v>-1.0734613539272964E-2</v>
      </c>
      <c r="X289" s="15">
        <f t="shared" si="287"/>
        <v>-1.217998157191269E-2</v>
      </c>
      <c r="Y289" s="15">
        <f t="shared" si="288"/>
        <v>-9.7425357312937999E-3</v>
      </c>
      <c r="Z289" s="5">
        <f t="shared" si="301"/>
        <v>755.29907938933377</v>
      </c>
      <c r="AA289" s="5">
        <f t="shared" si="302"/>
        <v>6071.0143475590594</v>
      </c>
      <c r="AB289" s="5">
        <f t="shared" si="303"/>
        <v>40696.277754424584</v>
      </c>
      <c r="AC289" s="16">
        <f t="shared" si="289"/>
        <v>0.89914156018740898</v>
      </c>
      <c r="AD289" s="16">
        <f t="shared" si="290"/>
        <v>3.081252061878152</v>
      </c>
      <c r="AE289" s="16">
        <f t="shared" si="291"/>
        <v>22.742332387784387</v>
      </c>
      <c r="AF289" s="15">
        <f t="shared" si="292"/>
        <v>-4.0504037456468023E-3</v>
      </c>
      <c r="AG289" s="15">
        <f t="shared" si="293"/>
        <v>2.9673830763510267E-4</v>
      </c>
      <c r="AH289" s="15">
        <f t="shared" si="294"/>
        <v>9.7937136394747881E-3</v>
      </c>
      <c r="AI289" s="1">
        <f t="shared" si="258"/>
        <v>161681.39399052112</v>
      </c>
      <c r="AJ289" s="1">
        <f t="shared" si="259"/>
        <v>116502.0908692028</v>
      </c>
      <c r="AK289" s="1">
        <f t="shared" si="260"/>
        <v>53311.692929120385</v>
      </c>
      <c r="AL289" s="14">
        <f t="shared" si="295"/>
        <v>95.581830207093645</v>
      </c>
      <c r="AM289" s="14">
        <f t="shared" si="296"/>
        <v>23.649184884387523</v>
      </c>
      <c r="AN289" s="14">
        <f t="shared" si="297"/>
        <v>7.3719743491863943</v>
      </c>
      <c r="AO289" s="11">
        <f t="shared" si="298"/>
        <v>1.9829538683913445E-3</v>
      </c>
      <c r="AP289" s="11">
        <f t="shared" si="299"/>
        <v>2.4979988769648557E-3</v>
      </c>
      <c r="AQ289" s="11">
        <f t="shared" si="300"/>
        <v>2.2660001646317616E-3</v>
      </c>
      <c r="AR289" s="1">
        <f t="shared" si="304"/>
        <v>72198.858614690835</v>
      </c>
      <c r="AS289" s="1">
        <f t="shared" si="305"/>
        <v>56236.19267374109</v>
      </c>
      <c r="AT289" s="1">
        <f t="shared" si="306"/>
        <v>26359.059546689296</v>
      </c>
      <c r="AU289" s="1">
        <f t="shared" si="261"/>
        <v>14439.771722938167</v>
      </c>
      <c r="AV289" s="1">
        <f t="shared" si="262"/>
        <v>11247.23853474822</v>
      </c>
      <c r="AW289" s="1">
        <f t="shared" si="263"/>
        <v>5271.8119093378591</v>
      </c>
      <c r="AX289" s="2">
        <v>0</v>
      </c>
      <c r="AY289" s="2">
        <v>0</v>
      </c>
      <c r="AZ289" s="2">
        <v>0</v>
      </c>
      <c r="BA289" s="2">
        <f t="shared" si="309"/>
        <v>0</v>
      </c>
      <c r="BB289" s="2">
        <f t="shared" si="315"/>
        <v>0</v>
      </c>
      <c r="BC289" s="2">
        <f t="shared" si="310"/>
        <v>0</v>
      </c>
      <c r="BD289" s="2">
        <f t="shared" si="311"/>
        <v>0</v>
      </c>
      <c r="BE289" s="2">
        <f t="shared" si="312"/>
        <v>0</v>
      </c>
      <c r="BF289" s="2">
        <f t="shared" si="313"/>
        <v>0</v>
      </c>
      <c r="BG289" s="2">
        <f t="shared" si="314"/>
        <v>0</v>
      </c>
      <c r="BH289" s="2">
        <f t="shared" si="316"/>
        <v>0</v>
      </c>
      <c r="BI289" s="2">
        <f t="shared" si="317"/>
        <v>0</v>
      </c>
      <c r="BJ289" s="2">
        <f t="shared" si="318"/>
        <v>0</v>
      </c>
      <c r="BK289" s="11">
        <f t="shared" si="319"/>
        <v>2.3102868242119018E-2</v>
      </c>
      <c r="BL289" s="17">
        <f t="shared" si="307"/>
        <v>4.9985940260092359E-4</v>
      </c>
      <c r="BM289" s="17">
        <f t="shared" si="308"/>
        <v>1.4751623246395178E-5</v>
      </c>
      <c r="BN289" s="12">
        <f>(BN$3*temperature!$I399+BN$4*temperature!$I399^2+BN$5*temperature!$I399^6)</f>
        <v>-76.105778650458774</v>
      </c>
      <c r="BO289" s="12">
        <f>(BO$3*temperature!$I399+BO$4*temperature!$I399^2+BO$5*temperature!$I399^6)</f>
        <v>-61.714451867358143</v>
      </c>
      <c r="BP289" s="12">
        <f>(BP$3*temperature!$I399+BP$4*temperature!$I399^2+BP$5*temperature!$I399^6)</f>
        <v>-50.548717027588253</v>
      </c>
      <c r="BQ289" s="12">
        <f>(BQ$3*temperature!$M399+BQ$4*temperature!$M399^2)</f>
        <v>-76.105799960948872</v>
      </c>
      <c r="BR289" s="12">
        <f>(BR$3*temperature!$M399+BR$4*temperature!$M399^2)</f>
        <v>-61.714468212482863</v>
      </c>
      <c r="BS289" s="12">
        <f>(BS$3*temperature!$M399+BS$4*temperature!$M399^2)</f>
        <v>-50.548729657077331</v>
      </c>
      <c r="BT289" s="18">
        <f>BQ289-BN289</f>
        <v>-2.1310490097903312E-5</v>
      </c>
      <c r="BU289" s="18">
        <f>BR289-BO289</f>
        <v>-1.634512472037386E-5</v>
      </c>
      <c r="BV289" s="18">
        <f>BS289-BP289</f>
        <v>-1.2629489077653488E-5</v>
      </c>
      <c r="BW289" s="18">
        <f>SUMPRODUCT(BT289:BV289,AR289:AT289)/100</f>
        <v>-2.7906820992816935E-2</v>
      </c>
      <c r="BX289" s="18">
        <f>BW289*BL289</f>
        <v>-1.3949486869960387E-5</v>
      </c>
      <c r="BY289" s="18">
        <f>BW289*BM289</f>
        <v>-4.1167090929062727E-7</v>
      </c>
    </row>
    <row r="290" spans="1:77">
      <c r="A290" s="2">
        <f t="shared" si="264"/>
        <v>2244</v>
      </c>
      <c r="B290" s="5">
        <f t="shared" si="265"/>
        <v>1165.405242780256</v>
      </c>
      <c r="C290" s="5">
        <f t="shared" si="266"/>
        <v>2964.1677423003925</v>
      </c>
      <c r="D290" s="5">
        <f t="shared" si="267"/>
        <v>4369.9498264210079</v>
      </c>
      <c r="E290" s="15">
        <f t="shared" si="268"/>
        <v>2.5173964166212438E-8</v>
      </c>
      <c r="F290" s="15">
        <f t="shared" si="269"/>
        <v>4.9594397459705657E-8</v>
      </c>
      <c r="G290" s="15">
        <f t="shared" si="270"/>
        <v>1.0124519823522286E-7</v>
      </c>
      <c r="H290" s="5">
        <f t="shared" si="271"/>
        <v>71367.425328039841</v>
      </c>
      <c r="I290" s="5">
        <f t="shared" si="272"/>
        <v>56028.854771174912</v>
      </c>
      <c r="J290" s="5">
        <f t="shared" si="273"/>
        <v>26325.913529518981</v>
      </c>
      <c r="K290" s="5">
        <f t="shared" si="274"/>
        <v>61238.290946573841</v>
      </c>
      <c r="L290" s="5">
        <f t="shared" si="275"/>
        <v>18902.052664432806</v>
      </c>
      <c r="M290" s="5">
        <f t="shared" si="276"/>
        <v>6024.305672882273</v>
      </c>
      <c r="N290" s="15">
        <f t="shared" si="277"/>
        <v>-1.1515903425691865E-2</v>
      </c>
      <c r="O290" s="15">
        <f t="shared" si="278"/>
        <v>-3.686961570927294E-3</v>
      </c>
      <c r="P290" s="15">
        <f t="shared" si="279"/>
        <v>-1.2575821411101584E-3</v>
      </c>
      <c r="Q290" s="5">
        <f t="shared" si="280"/>
        <v>803.32514731792332</v>
      </c>
      <c r="R290" s="5">
        <f t="shared" si="281"/>
        <v>1908.4894281137094</v>
      </c>
      <c r="S290" s="5">
        <f t="shared" si="282"/>
        <v>1750.3635156768407</v>
      </c>
      <c r="T290" s="5">
        <f t="shared" si="283"/>
        <v>11.256187870382675</v>
      </c>
      <c r="U290" s="5">
        <f t="shared" si="284"/>
        <v>34.062617126623252</v>
      </c>
      <c r="V290" s="5">
        <f t="shared" si="285"/>
        <v>66.488234632928339</v>
      </c>
      <c r="W290" s="15">
        <f t="shared" si="286"/>
        <v>-1.0734613539272964E-2</v>
      </c>
      <c r="X290" s="15">
        <f t="shared" si="287"/>
        <v>-1.217998157191269E-2</v>
      </c>
      <c r="Y290" s="15">
        <f t="shared" si="288"/>
        <v>-9.7425357312937999E-3</v>
      </c>
      <c r="Z290" s="5">
        <f t="shared" si="301"/>
        <v>735.65515604679717</v>
      </c>
      <c r="AA290" s="5">
        <f t="shared" si="302"/>
        <v>5976.847571874222</v>
      </c>
      <c r="AB290" s="5">
        <f t="shared" si="303"/>
        <v>40643.795146844102</v>
      </c>
      <c r="AC290" s="16">
        <f t="shared" si="289"/>
        <v>0.89549967384415918</v>
      </c>
      <c r="AD290" s="16">
        <f t="shared" si="290"/>
        <v>3.0821663874003908</v>
      </c>
      <c r="AE290" s="16">
        <f t="shared" si="291"/>
        <v>22.9650642786841</v>
      </c>
      <c r="AF290" s="15">
        <f t="shared" si="292"/>
        <v>-4.0504037456468023E-3</v>
      </c>
      <c r="AG290" s="15">
        <f t="shared" si="293"/>
        <v>2.9673830763510267E-4</v>
      </c>
      <c r="AH290" s="15">
        <f t="shared" si="294"/>
        <v>9.7937136394747881E-3</v>
      </c>
      <c r="AI290" s="1">
        <f t="shared" si="258"/>
        <v>159953.02631440718</v>
      </c>
      <c r="AJ290" s="1">
        <f t="shared" si="259"/>
        <v>116099.12031703074</v>
      </c>
      <c r="AK290" s="1">
        <f t="shared" si="260"/>
        <v>53252.335545546201</v>
      </c>
      <c r="AL290" s="14">
        <f t="shared" si="295"/>
        <v>95.769469223451154</v>
      </c>
      <c r="AM290" s="14">
        <f t="shared" si="296"/>
        <v>23.707669765297034</v>
      </c>
      <c r="AN290" s="14">
        <f t="shared" si="297"/>
        <v>7.3885121953244237</v>
      </c>
      <c r="AO290" s="11">
        <f t="shared" si="298"/>
        <v>1.9631243297074312E-3</v>
      </c>
      <c r="AP290" s="11">
        <f t="shared" si="299"/>
        <v>2.4730188881952071E-3</v>
      </c>
      <c r="AQ290" s="11">
        <f t="shared" si="300"/>
        <v>2.2433401629854441E-3</v>
      </c>
      <c r="AR290" s="1">
        <f t="shared" si="304"/>
        <v>71367.425328039841</v>
      </c>
      <c r="AS290" s="1">
        <f t="shared" si="305"/>
        <v>56028.854771174912</v>
      </c>
      <c r="AT290" s="1">
        <f t="shared" si="306"/>
        <v>26325.913529518981</v>
      </c>
      <c r="AU290" s="1">
        <f t="shared" si="261"/>
        <v>14273.485065607969</v>
      </c>
      <c r="AV290" s="1">
        <f t="shared" si="262"/>
        <v>11205.770954234984</v>
      </c>
      <c r="AW290" s="1">
        <f t="shared" si="263"/>
        <v>5265.1827059037969</v>
      </c>
      <c r="AX290" s="2">
        <v>0</v>
      </c>
      <c r="AY290" s="2">
        <v>0</v>
      </c>
      <c r="AZ290" s="2">
        <v>0</v>
      </c>
      <c r="BA290" s="2">
        <f t="shared" si="309"/>
        <v>0</v>
      </c>
      <c r="BB290" s="2">
        <f t="shared" si="315"/>
        <v>0</v>
      </c>
      <c r="BC290" s="2">
        <f t="shared" si="310"/>
        <v>0</v>
      </c>
      <c r="BD290" s="2">
        <f t="shared" si="311"/>
        <v>0</v>
      </c>
      <c r="BE290" s="2">
        <f t="shared" si="312"/>
        <v>0</v>
      </c>
      <c r="BF290" s="2">
        <f t="shared" si="313"/>
        <v>0</v>
      </c>
      <c r="BG290" s="2">
        <f t="shared" si="314"/>
        <v>0</v>
      </c>
      <c r="BH290" s="2">
        <f t="shared" si="316"/>
        <v>0</v>
      </c>
      <c r="BI290" s="2">
        <f t="shared" si="317"/>
        <v>0</v>
      </c>
      <c r="BJ290" s="2">
        <f t="shared" si="318"/>
        <v>0</v>
      </c>
      <c r="BK290" s="11">
        <f t="shared" si="319"/>
        <v>2.3075134500574607E-2</v>
      </c>
      <c r="BL290" s="17">
        <f t="shared" si="307"/>
        <v>4.8857198832779637E-4</v>
      </c>
      <c r="BM290" s="17">
        <f t="shared" si="308"/>
        <v>1.4049164996566837E-5</v>
      </c>
      <c r="BN290" s="12">
        <f>(BN$3*temperature!$I400+BN$4*temperature!$I400^2+BN$5*temperature!$I400^6)</f>
        <v>-76.377625236154415</v>
      </c>
      <c r="BO290" s="12">
        <f>(BO$3*temperature!$I400+BO$4*temperature!$I400^2+BO$5*temperature!$I400^6)</f>
        <v>-61.922951397719771</v>
      </c>
      <c r="BP290" s="12">
        <f>(BP$3*temperature!$I400+BP$4*temperature!$I400^2+BP$5*temperature!$I400^6)</f>
        <v>-50.709814058633867</v>
      </c>
      <c r="BQ290" s="12">
        <f>(BQ$3*temperature!$M400+BQ$4*temperature!$M400^2)</f>
        <v>-76.377646522918013</v>
      </c>
      <c r="BR290" s="12">
        <f>(BR$3*temperature!$M400+BR$4*temperature!$M400^2)</f>
        <v>-61.922967723624318</v>
      </c>
      <c r="BS290" s="12">
        <f>(BS$3*temperature!$M400+BS$4*temperature!$M400^2)</f>
        <v>-50.709826672396169</v>
      </c>
      <c r="BT290" s="18">
        <f>BQ290-BN290</f>
        <v>-2.1286763598027392E-5</v>
      </c>
      <c r="BU290" s="18">
        <f>BR290-BO290</f>
        <v>-1.6325904546476977E-5</v>
      </c>
      <c r="BV290" s="18">
        <f>BS290-BP290</f>
        <v>-1.2613762301327824E-5</v>
      </c>
      <c r="BW290" s="18">
        <f>SUMPRODUCT(BT290:BV290,AR290:AT290)/100</f>
        <v>-2.7659720620271423E-2</v>
      </c>
      <c r="BX290" s="18">
        <f>BW290*BL290</f>
        <v>-1.3513764700037358E-5</v>
      </c>
      <c r="BY290" s="18">
        <f>BW290*BM290</f>
        <v>-3.8859597875313521E-7</v>
      </c>
    </row>
    <row r="291" spans="1:77">
      <c r="A291" s="2">
        <f t="shared" si="264"/>
        <v>2245</v>
      </c>
      <c r="B291" s="5">
        <f t="shared" si="265"/>
        <v>1165.4052706512323</v>
      </c>
      <c r="C291" s="5">
        <f t="shared" si="266"/>
        <v>2964.1678819561998</v>
      </c>
      <c r="D291" s="5">
        <f t="shared" si="267"/>
        <v>4369.9502467356224</v>
      </c>
      <c r="E291" s="15">
        <f t="shared" si="268"/>
        <v>2.3915265957901815E-8</v>
      </c>
      <c r="F291" s="15">
        <f t="shared" si="269"/>
        <v>4.7114677586720375E-8</v>
      </c>
      <c r="G291" s="15">
        <f t="shared" si="270"/>
        <v>9.6182938323461708E-8</v>
      </c>
      <c r="H291" s="5">
        <f t="shared" si="271"/>
        <v>70539.743531639673</v>
      </c>
      <c r="I291" s="5">
        <f t="shared" si="272"/>
        <v>55821.212612600248</v>
      </c>
      <c r="J291" s="5">
        <f t="shared" si="273"/>
        <v>26292.496928854718</v>
      </c>
      <c r="K291" s="5">
        <f t="shared" si="274"/>
        <v>60528.080066277573</v>
      </c>
      <c r="L291" s="5">
        <f t="shared" si="275"/>
        <v>18832.001032195618</v>
      </c>
      <c r="M291" s="5">
        <f t="shared" si="276"/>
        <v>6016.6581870114796</v>
      </c>
      <c r="N291" s="15">
        <f t="shared" si="277"/>
        <v>-1.159749675110755E-2</v>
      </c>
      <c r="O291" s="15">
        <f t="shared" si="278"/>
        <v>-3.7060330685143583E-3</v>
      </c>
      <c r="P291" s="15">
        <f t="shared" si="279"/>
        <v>-1.269438552100266E-3</v>
      </c>
      <c r="Q291" s="5">
        <f t="shared" si="280"/>
        <v>785.48522999362501</v>
      </c>
      <c r="R291" s="5">
        <f t="shared" si="281"/>
        <v>1878.257373706406</v>
      </c>
      <c r="S291" s="5">
        <f t="shared" si="282"/>
        <v>1731.1103718679724</v>
      </c>
      <c r="T291" s="5">
        <f t="shared" si="283"/>
        <v>11.135357043668664</v>
      </c>
      <c r="U291" s="5">
        <f t="shared" si="284"/>
        <v>33.647735077729862</v>
      </c>
      <c r="V291" s="5">
        <f t="shared" si="285"/>
        <v>65.840470631306388</v>
      </c>
      <c r="W291" s="15">
        <f t="shared" si="286"/>
        <v>-1.0734613539272964E-2</v>
      </c>
      <c r="X291" s="15">
        <f t="shared" si="287"/>
        <v>-1.217998157191269E-2</v>
      </c>
      <c r="Y291" s="15">
        <f t="shared" si="288"/>
        <v>-9.7425357312937999E-3</v>
      </c>
      <c r="Z291" s="5">
        <f t="shared" si="301"/>
        <v>716.46363846848806</v>
      </c>
      <c r="AA291" s="5">
        <f t="shared" si="302"/>
        <v>5884.0274644367055</v>
      </c>
      <c r="AB291" s="5">
        <f t="shared" si="303"/>
        <v>40590.890618779988</v>
      </c>
      <c r="AC291" s="16">
        <f t="shared" si="289"/>
        <v>0.89187253861099536</v>
      </c>
      <c r="AD291" s="16">
        <f t="shared" si="290"/>
        <v>3.083080984238038</v>
      </c>
      <c r="AE291" s="16">
        <f t="shared" si="291"/>
        <v>23.189977541941662</v>
      </c>
      <c r="AF291" s="15">
        <f t="shared" si="292"/>
        <v>-4.0504037456468023E-3</v>
      </c>
      <c r="AG291" s="15">
        <f t="shared" si="293"/>
        <v>2.9673830763510267E-4</v>
      </c>
      <c r="AH291" s="15">
        <f t="shared" si="294"/>
        <v>9.7937136394747881E-3</v>
      </c>
      <c r="AI291" s="1">
        <f t="shared" si="258"/>
        <v>158231.20874857443</v>
      </c>
      <c r="AJ291" s="1">
        <f t="shared" si="259"/>
        <v>115694.97923956264</v>
      </c>
      <c r="AK291" s="1">
        <f t="shared" si="260"/>
        <v>53192.284696895382</v>
      </c>
      <c r="AL291" s="14">
        <f t="shared" si="295"/>
        <v>95.955596524776126</v>
      </c>
      <c r="AM291" s="14">
        <f t="shared" si="296"/>
        <v>23.765712985270465</v>
      </c>
      <c r="AN291" s="14">
        <f t="shared" si="297"/>
        <v>7.4049213920153782</v>
      </c>
      <c r="AO291" s="11">
        <f t="shared" si="298"/>
        <v>1.9434930864103569E-3</v>
      </c>
      <c r="AP291" s="11">
        <f t="shared" si="299"/>
        <v>2.4482886993132552E-3</v>
      </c>
      <c r="AQ291" s="11">
        <f t="shared" si="300"/>
        <v>2.2209067613555896E-3</v>
      </c>
      <c r="AR291" s="1">
        <f t="shared" si="304"/>
        <v>70539.743531639673</v>
      </c>
      <c r="AS291" s="1">
        <f t="shared" si="305"/>
        <v>55821.212612600248</v>
      </c>
      <c r="AT291" s="1">
        <f t="shared" si="306"/>
        <v>26292.496928854718</v>
      </c>
      <c r="AU291" s="1">
        <f t="shared" si="261"/>
        <v>14107.948706327936</v>
      </c>
      <c r="AV291" s="1">
        <f t="shared" si="262"/>
        <v>11164.24252252005</v>
      </c>
      <c r="AW291" s="1">
        <f t="shared" si="263"/>
        <v>5258.4993857709442</v>
      </c>
      <c r="AX291" s="2">
        <v>0</v>
      </c>
      <c r="AY291" s="2">
        <v>0</v>
      </c>
      <c r="AZ291" s="2">
        <v>0</v>
      </c>
      <c r="BA291" s="2">
        <f t="shared" si="309"/>
        <v>0</v>
      </c>
      <c r="BB291" s="2">
        <f t="shared" si="315"/>
        <v>0</v>
      </c>
      <c r="BC291" s="2">
        <f t="shared" si="310"/>
        <v>0</v>
      </c>
      <c r="BD291" s="2">
        <f t="shared" si="311"/>
        <v>0</v>
      </c>
      <c r="BE291" s="2">
        <f t="shared" si="312"/>
        <v>0</v>
      </c>
      <c r="BF291" s="2">
        <f t="shared" si="313"/>
        <v>0</v>
      </c>
      <c r="BG291" s="2">
        <f t="shared" si="314"/>
        <v>0</v>
      </c>
      <c r="BH291" s="2">
        <f t="shared" si="316"/>
        <v>0</v>
      </c>
      <c r="BI291" s="2">
        <f t="shared" si="317"/>
        <v>0</v>
      </c>
      <c r="BJ291" s="2">
        <f t="shared" si="318"/>
        <v>0</v>
      </c>
      <c r="BK291" s="11">
        <f t="shared" si="319"/>
        <v>2.3047515858438311E-2</v>
      </c>
      <c r="BL291" s="17">
        <f t="shared" si="307"/>
        <v>4.7755240241108797E-4</v>
      </c>
      <c r="BM291" s="17">
        <f t="shared" si="308"/>
        <v>1.3380157139587464E-5</v>
      </c>
      <c r="BN291" s="12">
        <f>(BN$3*temperature!$I401+BN$4*temperature!$I401^2+BN$5*temperature!$I401^6)</f>
        <v>-76.647520962657325</v>
      </c>
      <c r="BO291" s="12">
        <f>(BO$3*temperature!$I401+BO$4*temperature!$I401^2+BO$5*temperature!$I401^6)</f>
        <v>-62.129941789336108</v>
      </c>
      <c r="BP291" s="12">
        <f>(BP$3*temperature!$I401+BP$4*temperature!$I401^2+BP$5*temperature!$I401^6)</f>
        <v>-50.869734017883232</v>
      </c>
      <c r="BQ291" s="12">
        <f>(BQ$3*temperature!$M401+BQ$4*temperature!$M401^2)</f>
        <v>-76.647542225801743</v>
      </c>
      <c r="BR291" s="12">
        <f>(BR$3*temperature!$M401+BR$4*temperature!$M401^2)</f>
        <v>-62.12995809611752</v>
      </c>
      <c r="BS291" s="12">
        <f>(BS$3*temperature!$M401+BS$4*temperature!$M401^2)</f>
        <v>-50.869746616006367</v>
      </c>
      <c r="BT291" s="18">
        <f>BQ291-BN291</f>
        <v>-2.1263144418526281E-5</v>
      </c>
      <c r="BU291" s="18">
        <f>BR291-BO291</f>
        <v>-1.6306781411401516E-5</v>
      </c>
      <c r="BV291" s="18">
        <f>BS291-BP291</f>
        <v>-1.259812313492148E-5</v>
      </c>
      <c r="BW291" s="18">
        <f>SUMPRODUCT(BT291:BV291,AR291:AT291)/100</f>
        <v>-2.7413971799863573E-2</v>
      </c>
      <c r="BX291" s="18">
        <f>BW291*BL291</f>
        <v>-1.3091608092654666E-5</v>
      </c>
      <c r="BY291" s="18">
        <f>BW291*BM291</f>
        <v>-3.6680325050239399E-7</v>
      </c>
    </row>
    <row r="292" spans="1:77">
      <c r="A292" s="2">
        <f t="shared" si="264"/>
        <v>2246</v>
      </c>
      <c r="B292" s="5">
        <f t="shared" si="265"/>
        <v>1165.4052971286605</v>
      </c>
      <c r="C292" s="5">
        <f t="shared" si="266"/>
        <v>2964.1680146292229</v>
      </c>
      <c r="D292" s="5">
        <f t="shared" si="267"/>
        <v>4369.9506460345447</v>
      </c>
      <c r="E292" s="15">
        <f t="shared" si="268"/>
        <v>2.2719502660006724E-8</v>
      </c>
      <c r="F292" s="15">
        <f t="shared" si="269"/>
        <v>4.4758943707384355E-8</v>
      </c>
      <c r="G292" s="15">
        <f t="shared" si="270"/>
        <v>9.1373791407288624E-8</v>
      </c>
      <c r="H292" s="5">
        <f t="shared" si="271"/>
        <v>69715.839936570017</v>
      </c>
      <c r="I292" s="5">
        <f t="shared" si="272"/>
        <v>55613.287114767059</v>
      </c>
      <c r="J292" s="5">
        <f t="shared" si="273"/>
        <v>26258.815633538878</v>
      </c>
      <c r="K292" s="5">
        <f t="shared" si="274"/>
        <v>59821.111254888521</v>
      </c>
      <c r="L292" s="5">
        <f t="shared" si="275"/>
        <v>18761.85386263387</v>
      </c>
      <c r="M292" s="5">
        <f t="shared" si="276"/>
        <v>6008.9501599673904</v>
      </c>
      <c r="N292" s="15">
        <f t="shared" si="277"/>
        <v>-1.1680013815322243E-2</v>
      </c>
      <c r="O292" s="15">
        <f t="shared" si="278"/>
        <v>-3.7248919773221756E-3</v>
      </c>
      <c r="P292" s="15">
        <f t="shared" si="279"/>
        <v>-1.2811143336560749E-3</v>
      </c>
      <c r="Q292" s="5">
        <f t="shared" si="280"/>
        <v>767.97737319822659</v>
      </c>
      <c r="R292" s="5">
        <f t="shared" si="281"/>
        <v>1848.4692252962057</v>
      </c>
      <c r="S292" s="5">
        <f t="shared" si="282"/>
        <v>1712.0489798527303</v>
      </c>
      <c r="T292" s="5">
        <f t="shared" si="283"/>
        <v>11.015823289183061</v>
      </c>
      <c r="U292" s="5">
        <f t="shared" si="284"/>
        <v>33.237906284546511</v>
      </c>
      <c r="V292" s="5">
        <f t="shared" si="285"/>
        <v>65.199017493615685</v>
      </c>
      <c r="W292" s="15">
        <f t="shared" si="286"/>
        <v>-1.0734613539272964E-2</v>
      </c>
      <c r="X292" s="15">
        <f t="shared" si="287"/>
        <v>-1.217998157191269E-2</v>
      </c>
      <c r="Y292" s="15">
        <f t="shared" si="288"/>
        <v>-9.7425357312937999E-3</v>
      </c>
      <c r="Z292" s="5">
        <f t="shared" si="301"/>
        <v>697.71518481098121</v>
      </c>
      <c r="AA292" s="5">
        <f t="shared" si="302"/>
        <v>5792.5379503847616</v>
      </c>
      <c r="AB292" s="5">
        <f t="shared" si="303"/>
        <v>40537.573508335321</v>
      </c>
      <c r="AC292" s="16">
        <f t="shared" si="289"/>
        <v>0.88826009473996581</v>
      </c>
      <c r="AD292" s="16">
        <f t="shared" si="290"/>
        <v>3.0839958524716029</v>
      </c>
      <c r="AE292" s="16">
        <f t="shared" si="291"/>
        <v>23.417093541293291</v>
      </c>
      <c r="AF292" s="15">
        <f t="shared" si="292"/>
        <v>-4.0504037456468023E-3</v>
      </c>
      <c r="AG292" s="15">
        <f t="shared" si="293"/>
        <v>2.9673830763510267E-4</v>
      </c>
      <c r="AH292" s="15">
        <f t="shared" si="294"/>
        <v>9.7937136394747881E-3</v>
      </c>
      <c r="AI292" s="1">
        <f t="shared" si="258"/>
        <v>156516.03658004492</v>
      </c>
      <c r="AJ292" s="1">
        <f t="shared" si="259"/>
        <v>115289.72383812643</v>
      </c>
      <c r="AK292" s="1">
        <f t="shared" si="260"/>
        <v>53131.555612976787</v>
      </c>
      <c r="AL292" s="14">
        <f t="shared" si="295"/>
        <v>96.140220672839916</v>
      </c>
      <c r="AM292" s="14">
        <f t="shared" si="296"/>
        <v>23.823316458538095</v>
      </c>
      <c r="AN292" s="14">
        <f t="shared" si="297"/>
        <v>7.4212025756023436</v>
      </c>
      <c r="AO292" s="11">
        <f t="shared" si="298"/>
        <v>1.9240581555462534E-3</v>
      </c>
      <c r="AP292" s="11">
        <f t="shared" si="299"/>
        <v>2.4238058123201224E-3</v>
      </c>
      <c r="AQ292" s="11">
        <f t="shared" si="300"/>
        <v>2.1986976937420338E-3</v>
      </c>
      <c r="AR292" s="1">
        <f t="shared" si="304"/>
        <v>69715.839936570017</v>
      </c>
      <c r="AS292" s="1">
        <f t="shared" si="305"/>
        <v>55613.287114767059</v>
      </c>
      <c r="AT292" s="1">
        <f t="shared" si="306"/>
        <v>26258.815633538878</v>
      </c>
      <c r="AU292" s="1">
        <f t="shared" si="261"/>
        <v>13943.167987314004</v>
      </c>
      <c r="AV292" s="1">
        <f t="shared" si="262"/>
        <v>11122.657422953413</v>
      </c>
      <c r="AW292" s="1">
        <f t="shared" si="263"/>
        <v>5251.7631267077759</v>
      </c>
      <c r="AX292" s="2">
        <v>0</v>
      </c>
      <c r="AY292" s="2">
        <v>0</v>
      </c>
      <c r="AZ292" s="2">
        <v>0</v>
      </c>
      <c r="BA292" s="2">
        <f t="shared" si="309"/>
        <v>0</v>
      </c>
      <c r="BB292" s="2">
        <f t="shared" si="315"/>
        <v>0</v>
      </c>
      <c r="BC292" s="2">
        <f t="shared" si="310"/>
        <v>0</v>
      </c>
      <c r="BD292" s="2">
        <f t="shared" si="311"/>
        <v>0</v>
      </c>
      <c r="BE292" s="2">
        <f t="shared" si="312"/>
        <v>0</v>
      </c>
      <c r="BF292" s="2">
        <f t="shared" si="313"/>
        <v>0</v>
      </c>
      <c r="BG292" s="2">
        <f t="shared" si="314"/>
        <v>0</v>
      </c>
      <c r="BH292" s="2">
        <f t="shared" si="316"/>
        <v>0</v>
      </c>
      <c r="BI292" s="2">
        <f t="shared" si="317"/>
        <v>0</v>
      </c>
      <c r="BJ292" s="2">
        <f t="shared" si="318"/>
        <v>0</v>
      </c>
      <c r="BK292" s="11">
        <f t="shared" si="319"/>
        <v>2.3020004941630895E-2</v>
      </c>
      <c r="BL292" s="17">
        <f t="shared" si="307"/>
        <v>4.6679396118798469E-4</v>
      </c>
      <c r="BM292" s="17">
        <f t="shared" si="308"/>
        <v>1.2743006799607108E-5</v>
      </c>
      <c r="BN292" s="12">
        <f>(BN$3*temperature!$I402+BN$4*temperature!$I402^2+BN$5*temperature!$I402^6)</f>
        <v>-76.915486040404829</v>
      </c>
      <c r="BO292" s="12">
        <f>(BO$3*temperature!$I402+BO$4*temperature!$I402^2+BO$5*temperature!$I402^6)</f>
        <v>-62.335438882848081</v>
      </c>
      <c r="BP292" s="12">
        <f>(BP$3*temperature!$I402+BP$4*temperature!$I402^2+BP$5*temperature!$I402^6)</f>
        <v>-51.028489435749826</v>
      </c>
      <c r="BQ292" s="12">
        <f>(BQ$3*temperature!$M402+BQ$4*temperature!$M402^2)</f>
        <v>-76.915507280036792</v>
      </c>
      <c r="BR292" s="12">
        <f>(BR$3*temperature!$M402+BR$4*temperature!$M402^2)</f>
        <v>-62.335455170602643</v>
      </c>
      <c r="BS292" s="12">
        <f>(BS$3*temperature!$M402+BS$4*temperature!$M402^2)</f>
        <v>-51.02850201832058</v>
      </c>
      <c r="BT292" s="18">
        <f>BQ292-BN292</f>
        <v>-2.1239631962544081E-5</v>
      </c>
      <c r="BU292" s="18">
        <f>BR292-BO292</f>
        <v>-1.6287754561972179E-5</v>
      </c>
      <c r="BV292" s="18">
        <f>BS292-BP292</f>
        <v>-1.258257075420488E-5</v>
      </c>
      <c r="BW292" s="18">
        <f>SUMPRODUCT(BT292:BV292,AR292:AT292)/100</f>
        <v>-2.7169577587528197E-2</v>
      </c>
      <c r="BX292" s="18">
        <f>BW292*BL292</f>
        <v>-1.2682594745886576E-5</v>
      </c>
      <c r="BY292" s="18">
        <f>BW292*BM292</f>
        <v>-3.462221119403247E-7</v>
      </c>
    </row>
    <row r="293" spans="1:77">
      <c r="A293" s="2">
        <f t="shared" si="264"/>
        <v>2247</v>
      </c>
      <c r="B293" s="5">
        <f t="shared" si="265"/>
        <v>1165.4053222822181</v>
      </c>
      <c r="C293" s="5">
        <f t="shared" si="266"/>
        <v>2964.1681406686007</v>
      </c>
      <c r="D293" s="5">
        <f t="shared" si="267"/>
        <v>4369.9510253685548</v>
      </c>
      <c r="E293" s="15">
        <f t="shared" si="268"/>
        <v>2.1583527527006385E-8</v>
      </c>
      <c r="F293" s="15">
        <f t="shared" si="269"/>
        <v>4.2520996522015135E-8</v>
      </c>
      <c r="G293" s="15">
        <f t="shared" si="270"/>
        <v>8.6805101836924189E-8</v>
      </c>
      <c r="H293" s="5">
        <f t="shared" si="271"/>
        <v>68895.739854518746</v>
      </c>
      <c r="I293" s="5">
        <f t="shared" si="272"/>
        <v>55405.098653455534</v>
      </c>
      <c r="J293" s="5">
        <f t="shared" si="273"/>
        <v>26224.875405083498</v>
      </c>
      <c r="K293" s="5">
        <f t="shared" si="274"/>
        <v>59117.406225329338</v>
      </c>
      <c r="L293" s="5">
        <f t="shared" si="275"/>
        <v>18691.618027092856</v>
      </c>
      <c r="M293" s="5">
        <f t="shared" si="276"/>
        <v>6001.182908650957</v>
      </c>
      <c r="N293" s="15">
        <f t="shared" si="277"/>
        <v>-1.1763489758002121E-2</v>
      </c>
      <c r="O293" s="15">
        <f t="shared" si="278"/>
        <v>-3.7435445375094689E-3</v>
      </c>
      <c r="P293" s="15">
        <f t="shared" si="279"/>
        <v>-1.2926137028361762E-3</v>
      </c>
      <c r="Q293" s="5">
        <f t="shared" si="280"/>
        <v>750.7963326382569</v>
      </c>
      <c r="R293" s="5">
        <f t="shared" si="281"/>
        <v>1819.1194380392769</v>
      </c>
      <c r="S293" s="5">
        <f t="shared" si="282"/>
        <v>1693.177970904638</v>
      </c>
      <c r="T293" s="5">
        <f t="shared" si="283"/>
        <v>10.897572683356758</v>
      </c>
      <c r="U293" s="5">
        <f t="shared" si="284"/>
        <v>32.833069198511772</v>
      </c>
      <c r="V293" s="5">
        <f t="shared" si="285"/>
        <v>64.563813736038881</v>
      </c>
      <c r="W293" s="15">
        <f t="shared" si="286"/>
        <v>-1.0734613539272964E-2</v>
      </c>
      <c r="X293" s="15">
        <f t="shared" si="287"/>
        <v>-1.217998157191269E-2</v>
      </c>
      <c r="Y293" s="15">
        <f t="shared" si="288"/>
        <v>-9.7425357312937999E-3</v>
      </c>
      <c r="Z293" s="5">
        <f t="shared" si="301"/>
        <v>679.40061605478638</v>
      </c>
      <c r="AA293" s="5">
        <f t="shared" si="302"/>
        <v>5702.3630318257065</v>
      </c>
      <c r="AB293" s="5">
        <f t="shared" si="303"/>
        <v>40483.852949543398</v>
      </c>
      <c r="AC293" s="16">
        <f t="shared" si="289"/>
        <v>0.88466228272512248</v>
      </c>
      <c r="AD293" s="16">
        <f t="shared" si="290"/>
        <v>3.0849109921816189</v>
      </c>
      <c r="AE293" s="16">
        <f t="shared" si="291"/>
        <v>23.646433849705513</v>
      </c>
      <c r="AF293" s="15">
        <f t="shared" si="292"/>
        <v>-4.0504037456468023E-3</v>
      </c>
      <c r="AG293" s="15">
        <f t="shared" si="293"/>
        <v>2.9673830763510267E-4</v>
      </c>
      <c r="AH293" s="15">
        <f t="shared" si="294"/>
        <v>9.7937136394747881E-3</v>
      </c>
      <c r="AI293" s="1">
        <f t="shared" si="258"/>
        <v>154807.60090935443</v>
      </c>
      <c r="AJ293" s="1">
        <f t="shared" si="259"/>
        <v>114883.40887726721</v>
      </c>
      <c r="AK293" s="1">
        <f t="shared" si="260"/>
        <v>53070.16317838688</v>
      </c>
      <c r="AL293" s="14">
        <f t="shared" si="295"/>
        <v>96.323350254744895</v>
      </c>
      <c r="AM293" s="14">
        <f t="shared" si="296"/>
        <v>23.880482120510035</v>
      </c>
      <c r="AN293" s="14">
        <f t="shared" si="297"/>
        <v>7.4373563867802357</v>
      </c>
      <c r="AO293" s="11">
        <f t="shared" si="298"/>
        <v>1.9048175739907907E-3</v>
      </c>
      <c r="AP293" s="11">
        <f t="shared" si="299"/>
        <v>2.3995677541969211E-3</v>
      </c>
      <c r="AQ293" s="11">
        <f t="shared" si="300"/>
        <v>2.1767107168046136E-3</v>
      </c>
      <c r="AR293" s="1">
        <f t="shared" si="304"/>
        <v>68895.739854518746</v>
      </c>
      <c r="AS293" s="1">
        <f t="shared" si="305"/>
        <v>55405.098653455534</v>
      </c>
      <c r="AT293" s="1">
        <f t="shared" si="306"/>
        <v>26224.875405083498</v>
      </c>
      <c r="AU293" s="1">
        <f t="shared" si="261"/>
        <v>13779.14797090375</v>
      </c>
      <c r="AV293" s="1">
        <f t="shared" si="262"/>
        <v>11081.019730691107</v>
      </c>
      <c r="AW293" s="1">
        <f t="shared" si="263"/>
        <v>5244.9750810166997</v>
      </c>
      <c r="AX293" s="2">
        <v>0</v>
      </c>
      <c r="AY293" s="2">
        <v>0</v>
      </c>
      <c r="AZ293" s="2">
        <v>0</v>
      </c>
      <c r="BA293" s="2">
        <f t="shared" si="309"/>
        <v>0</v>
      </c>
      <c r="BB293" s="2">
        <f t="shared" si="315"/>
        <v>0</v>
      </c>
      <c r="BC293" s="2">
        <f t="shared" si="310"/>
        <v>0</v>
      </c>
      <c r="BD293" s="2">
        <f t="shared" si="311"/>
        <v>0</v>
      </c>
      <c r="BE293" s="2">
        <f t="shared" si="312"/>
        <v>0</v>
      </c>
      <c r="BF293" s="2">
        <f t="shared" si="313"/>
        <v>0</v>
      </c>
      <c r="BG293" s="2">
        <f t="shared" si="314"/>
        <v>0</v>
      </c>
      <c r="BH293" s="2">
        <f t="shared" si="316"/>
        <v>0</v>
      </c>
      <c r="BI293" s="2">
        <f t="shared" si="317"/>
        <v>0</v>
      </c>
      <c r="BJ293" s="2">
        <f t="shared" si="318"/>
        <v>0</v>
      </c>
      <c r="BK293" s="11">
        <f t="shared" si="319"/>
        <v>2.2992594604937716E-2</v>
      </c>
      <c r="BL293" s="17">
        <f t="shared" si="307"/>
        <v>4.5629015946234397E-4</v>
      </c>
      <c r="BM293" s="17">
        <f t="shared" si="308"/>
        <v>1.2136196952006769E-5</v>
      </c>
      <c r="BN293" s="12">
        <f>(BN$3*temperature!$I403+BN$4*temperature!$I403^2+BN$5*temperature!$I403^6)</f>
        <v>-77.181540545226028</v>
      </c>
      <c r="BO293" s="12">
        <f>(BO$3*temperature!$I403+BO$4*temperature!$I403^2+BO$5*temperature!$I403^6)</f>
        <v>-62.539458406634509</v>
      </c>
      <c r="BP293" s="12">
        <f>(BP$3*temperature!$I403+BP$4*temperature!$I403^2+BP$5*temperature!$I403^6)</f>
        <v>-51.18609274817706</v>
      </c>
      <c r="BQ293" s="12">
        <f>(BQ$3*temperature!$M403+BQ$4*temperature!$M403^2)</f>
        <v>-77.181561761451661</v>
      </c>
      <c r="BR293" s="12">
        <f>(BR$3*temperature!$M403+BR$4*temperature!$M403^2)</f>
        <v>-62.539474675457768</v>
      </c>
      <c r="BS293" s="12">
        <f>(BS$3*temperature!$M403+BS$4*temperature!$M403^2)</f>
        <v>-51.186105315281367</v>
      </c>
      <c r="BT293" s="18">
        <f>BQ293-BN293</f>
        <v>-2.1216225633224894E-5</v>
      </c>
      <c r="BU293" s="18">
        <f>BR293-BO293</f>
        <v>-1.6268823259224519E-5</v>
      </c>
      <c r="BV293" s="18">
        <f>BS293-BP293</f>
        <v>-1.2567104306526744E-5</v>
      </c>
      <c r="BW293" s="18">
        <f>SUMPRODUCT(BT293:BV293,AR293:AT293)/100</f>
        <v>-2.6926540642157534E-2</v>
      </c>
      <c r="BX293" s="18">
        <f>BW293*BL293</f>
        <v>-1.2286315523379348E-5</v>
      </c>
      <c r="BY293" s="18">
        <f>BW293*BM293</f>
        <v>-3.2678580046943862E-7</v>
      </c>
    </row>
    <row r="294" spans="1:77">
      <c r="A294" s="2">
        <f t="shared" si="264"/>
        <v>2248</v>
      </c>
      <c r="B294" s="5">
        <f t="shared" si="265"/>
        <v>1165.4053461780979</v>
      </c>
      <c r="C294" s="5">
        <f t="shared" si="266"/>
        <v>2964.1682604060147</v>
      </c>
      <c r="D294" s="5">
        <f t="shared" si="267"/>
        <v>4369.9513857358961</v>
      </c>
      <c r="E294" s="15">
        <f t="shared" si="268"/>
        <v>2.0504351150656065E-8</v>
      </c>
      <c r="F294" s="15">
        <f t="shared" si="269"/>
        <v>4.0394946695914376E-8</v>
      </c>
      <c r="G294" s="15">
        <f t="shared" si="270"/>
        <v>8.2464846745077975E-8</v>
      </c>
      <c r="H294" s="5">
        <f t="shared" si="271"/>
        <v>68079.467253778159</v>
      </c>
      <c r="I294" s="5">
        <f t="shared" si="272"/>
        <v>55196.667079070612</v>
      </c>
      <c r="J294" s="5">
        <f t="shared" si="273"/>
        <v>26190.681881547531</v>
      </c>
      <c r="K294" s="5">
        <f t="shared" si="274"/>
        <v>58416.985538158166</v>
      </c>
      <c r="L294" s="5">
        <f t="shared" si="275"/>
        <v>18621.300219816163</v>
      </c>
      <c r="M294" s="5">
        <f t="shared" si="276"/>
        <v>5993.3577217900884</v>
      </c>
      <c r="N294" s="15">
        <f t="shared" si="277"/>
        <v>-1.1847960387529222E-2</v>
      </c>
      <c r="O294" s="15">
        <f t="shared" si="278"/>
        <v>-3.7619968038491436E-3</v>
      </c>
      <c r="P294" s="15">
        <f t="shared" si="279"/>
        <v>-1.3039407363485411E-3</v>
      </c>
      <c r="Q294" s="5">
        <f t="shared" si="280"/>
        <v>733.93692273856686</v>
      </c>
      <c r="R294" s="5">
        <f t="shared" si="281"/>
        <v>1790.2025015761581</v>
      </c>
      <c r="S294" s="5">
        <f t="shared" si="282"/>
        <v>1674.4959679872802</v>
      </c>
      <c r="T294" s="5">
        <f t="shared" si="283"/>
        <v>10.780591452084785</v>
      </c>
      <c r="U294" s="5">
        <f t="shared" si="284"/>
        <v>32.433163020724564</v>
      </c>
      <c r="V294" s="5">
        <f t="shared" si="285"/>
        <v>63.934798473766925</v>
      </c>
      <c r="W294" s="15">
        <f t="shared" si="286"/>
        <v>-1.0734613539272964E-2</v>
      </c>
      <c r="X294" s="15">
        <f t="shared" si="287"/>
        <v>-1.217998157191269E-2</v>
      </c>
      <c r="Y294" s="15">
        <f t="shared" si="288"/>
        <v>-9.7425357312937999E-3</v>
      </c>
      <c r="Z294" s="5">
        <f t="shared" si="301"/>
        <v>661.51091447522037</v>
      </c>
      <c r="AA294" s="5">
        <f t="shared" si="302"/>
        <v>5613.48679292826</v>
      </c>
      <c r="AB294" s="5">
        <f t="shared" si="303"/>
        <v>40429.737878526474</v>
      </c>
      <c r="AC294" s="16">
        <f t="shared" si="289"/>
        <v>0.88107904330154019</v>
      </c>
      <c r="AD294" s="16">
        <f t="shared" si="290"/>
        <v>3.0858264034486438</v>
      </c>
      <c r="AE294" s="16">
        <f t="shared" si="291"/>
        <v>23.878020251424314</v>
      </c>
      <c r="AF294" s="15">
        <f t="shared" si="292"/>
        <v>-4.0504037456468023E-3</v>
      </c>
      <c r="AG294" s="15">
        <f t="shared" si="293"/>
        <v>2.9673830763510267E-4</v>
      </c>
      <c r="AH294" s="15">
        <f t="shared" si="294"/>
        <v>9.7937136394747881E-3</v>
      </c>
      <c r="AI294" s="1">
        <f t="shared" si="258"/>
        <v>153105.98878932273</v>
      </c>
      <c r="AJ294" s="1">
        <f t="shared" si="259"/>
        <v>114476.08772023159</v>
      </c>
      <c r="AK294" s="1">
        <f t="shared" si="260"/>
        <v>53008.121941564896</v>
      </c>
      <c r="AL294" s="14">
        <f t="shared" si="295"/>
        <v>96.504993880992288</v>
      </c>
      <c r="AM294" s="14">
        <f t="shared" si="296"/>
        <v>23.937211927012576</v>
      </c>
      <c r="AN294" s="14">
        <f t="shared" si="297"/>
        <v>7.453383470398518</v>
      </c>
      <c r="AO294" s="11">
        <f t="shared" si="298"/>
        <v>1.8857693982508828E-3</v>
      </c>
      <c r="AP294" s="11">
        <f t="shared" si="299"/>
        <v>2.3755720766549518E-3</v>
      </c>
      <c r="AQ294" s="11">
        <f t="shared" si="300"/>
        <v>2.1549436096365672E-3</v>
      </c>
      <c r="AR294" s="1">
        <f t="shared" si="304"/>
        <v>68079.467253778159</v>
      </c>
      <c r="AS294" s="1">
        <f t="shared" si="305"/>
        <v>55196.667079070612</v>
      </c>
      <c r="AT294" s="1">
        <f t="shared" si="306"/>
        <v>26190.681881547531</v>
      </c>
      <c r="AU294" s="1">
        <f t="shared" si="261"/>
        <v>13615.893450755633</v>
      </c>
      <c r="AV294" s="1">
        <f t="shared" si="262"/>
        <v>11039.333415814122</v>
      </c>
      <c r="AW294" s="1">
        <f t="shared" si="263"/>
        <v>5238.1363763095069</v>
      </c>
      <c r="AX294" s="2">
        <v>0</v>
      </c>
      <c r="AY294" s="2">
        <v>0</v>
      </c>
      <c r="AZ294" s="2">
        <v>0</v>
      </c>
      <c r="BA294" s="2">
        <f t="shared" si="309"/>
        <v>0</v>
      </c>
      <c r="BB294" s="2">
        <f t="shared" si="315"/>
        <v>0</v>
      </c>
      <c r="BC294" s="2">
        <f t="shared" si="310"/>
        <v>0</v>
      </c>
      <c r="BD294" s="2">
        <f t="shared" si="311"/>
        <v>0</v>
      </c>
      <c r="BE294" s="2">
        <f t="shared" si="312"/>
        <v>0</v>
      </c>
      <c r="BF294" s="2">
        <f t="shared" si="313"/>
        <v>0</v>
      </c>
      <c r="BG294" s="2">
        <f t="shared" si="314"/>
        <v>0</v>
      </c>
      <c r="BH294" s="2">
        <f t="shared" si="316"/>
        <v>0</v>
      </c>
      <c r="BI294" s="2">
        <f t="shared" si="317"/>
        <v>0</v>
      </c>
      <c r="BJ294" s="2">
        <f t="shared" si="318"/>
        <v>0</v>
      </c>
      <c r="BK294" s="11">
        <f t="shared" si="319"/>
        <v>2.2965277930635825E-2</v>
      </c>
      <c r="BL294" s="17">
        <f t="shared" si="307"/>
        <v>4.4603466522507478E-4</v>
      </c>
      <c r="BM294" s="17">
        <f t="shared" si="308"/>
        <v>1.1558282811435017E-5</v>
      </c>
      <c r="BN294" s="12">
        <f>(BN$3*temperature!$I404+BN$4*temperature!$I404^2+BN$5*temperature!$I404^6)</f>
        <v>-77.445704412873198</v>
      </c>
      <c r="BO294" s="12">
        <f>(BO$3*temperature!$I404+BO$4*temperature!$I404^2+BO$5*temperature!$I404^6)</f>
        <v>-62.742015972856578</v>
      </c>
      <c r="BP294" s="12">
        <f>(BP$3*temperature!$I404+BP$4*temperature!$I404^2+BP$5*temperature!$I404^6)</f>
        <v>-51.342556293786714</v>
      </c>
      <c r="BQ294" s="12">
        <f>(BQ$3*temperature!$M404+BQ$4*temperature!$M404^2)</f>
        <v>-77.445725605797861</v>
      </c>
      <c r="BR294" s="12">
        <f>(BR$3*temperature!$M404+BR$4*temperature!$M404^2)</f>
        <v>-62.742032222843235</v>
      </c>
      <c r="BS294" s="12">
        <f>(BS$3*temperature!$M404+BS$4*temperature!$M404^2)</f>
        <v>-51.342568845509668</v>
      </c>
      <c r="BT294" s="18">
        <f>BQ294-BN294</f>
        <v>-2.1192924663182566E-5</v>
      </c>
      <c r="BU294" s="18">
        <f>BR294-BO294</f>
        <v>-1.6249986657612681E-5</v>
      </c>
      <c r="BV294" s="18">
        <f>BS294-BP294</f>
        <v>-1.2551722953446642E-5</v>
      </c>
      <c r="BW294" s="18">
        <f>SUMPRODUCT(BT294:BV294,AR294:AT294)/100</f>
        <v>-2.6684863071375506E-2</v>
      </c>
      <c r="BX294" s="18">
        <f>BW294*BL294</f>
        <v>-1.1902373966617934E-5</v>
      </c>
      <c r="BY294" s="18">
        <f>BW294*BM294</f>
        <v>-3.0843119416337657E-7</v>
      </c>
    </row>
    <row r="295" spans="1:77">
      <c r="A295" s="2">
        <f t="shared" si="264"/>
        <v>2249</v>
      </c>
      <c r="B295" s="5">
        <f t="shared" si="265"/>
        <v>1165.4053688791844</v>
      </c>
      <c r="C295" s="5">
        <f t="shared" si="266"/>
        <v>2964.168374156563</v>
      </c>
      <c r="D295" s="5">
        <f t="shared" si="267"/>
        <v>4369.9517280848986</v>
      </c>
      <c r="E295" s="15">
        <f t="shared" si="268"/>
        <v>1.9479133593123262E-8</v>
      </c>
      <c r="F295" s="15">
        <f t="shared" si="269"/>
        <v>3.8375199361118658E-8</v>
      </c>
      <c r="G295" s="15">
        <f t="shared" si="270"/>
        <v>7.834160440782407E-8</v>
      </c>
      <c r="H295" s="5">
        <f t="shared" si="271"/>
        <v>67267.044813804707</v>
      </c>
      <c r="I295" s="5">
        <f t="shared" si="272"/>
        <v>54988.011731910519</v>
      </c>
      <c r="J295" s="5">
        <f t="shared" si="273"/>
        <v>26156.240581325757</v>
      </c>
      <c r="K295" s="5">
        <f t="shared" si="274"/>
        <v>57719.86864836399</v>
      </c>
      <c r="L295" s="5">
        <f t="shared" si="275"/>
        <v>18550.906963089448</v>
      </c>
      <c r="M295" s="5">
        <f t="shared" si="276"/>
        <v>5985.4758608028269</v>
      </c>
      <c r="N295" s="15">
        <f t="shared" si="277"/>
        <v>-1.1933462217745161E-2</v>
      </c>
      <c r="O295" s="15">
        <f t="shared" si="278"/>
        <v>-3.7802546490177669E-3</v>
      </c>
      <c r="P295" s="15">
        <f t="shared" si="279"/>
        <v>-1.3150993738627603E-3</v>
      </c>
      <c r="Q295" s="5">
        <f t="shared" si="280"/>
        <v>717.39401707814136</v>
      </c>
      <c r="R295" s="5">
        <f t="shared" si="281"/>
        <v>1761.7129414408648</v>
      </c>
      <c r="S295" s="5">
        <f t="shared" si="282"/>
        <v>1656.0015866385927</v>
      </c>
      <c r="T295" s="5">
        <f t="shared" si="283"/>
        <v>10.664865969121866</v>
      </c>
      <c r="U295" s="5">
        <f t="shared" si="284"/>
        <v>32.038127692813298</v>
      </c>
      <c r="V295" s="5">
        <f t="shared" si="285"/>
        <v>63.311911415163181</v>
      </c>
      <c r="W295" s="15">
        <f t="shared" si="286"/>
        <v>-1.0734613539272964E-2</v>
      </c>
      <c r="X295" s="15">
        <f t="shared" si="287"/>
        <v>-1.217998157191269E-2</v>
      </c>
      <c r="Y295" s="15">
        <f t="shared" si="288"/>
        <v>-9.7425357312937999E-3</v>
      </c>
      <c r="Z295" s="5">
        <f t="shared" si="301"/>
        <v>644.03722205644237</v>
      </c>
      <c r="AA295" s="5">
        <f t="shared" si="302"/>
        <v>5525.8934047100129</v>
      </c>
      <c r="AB295" s="5">
        <f t="shared" si="303"/>
        <v>40375.237039516585</v>
      </c>
      <c r="AC295" s="16">
        <f t="shared" si="289"/>
        <v>0.87751031744434072</v>
      </c>
      <c r="AD295" s="16">
        <f t="shared" si="290"/>
        <v>3.0867420863532589</v>
      </c>
      <c r="AE295" s="16">
        <f t="shared" si="291"/>
        <v>24.111874744044343</v>
      </c>
      <c r="AF295" s="15">
        <f t="shared" si="292"/>
        <v>-4.0504037456468023E-3</v>
      </c>
      <c r="AG295" s="15">
        <f t="shared" si="293"/>
        <v>2.9673830763510267E-4</v>
      </c>
      <c r="AH295" s="15">
        <f t="shared" si="294"/>
        <v>9.7937136394747881E-3</v>
      </c>
      <c r="AI295" s="1">
        <f t="shared" si="258"/>
        <v>151411.28336114608</v>
      </c>
      <c r="AJ295" s="1">
        <f t="shared" si="259"/>
        <v>114067.81236402255</v>
      </c>
      <c r="AK295" s="1">
        <f t="shared" si="260"/>
        <v>52945.446123717913</v>
      </c>
      <c r="AL295" s="14">
        <f t="shared" si="295"/>
        <v>96.685160183589062</v>
      </c>
      <c r="AM295" s="14">
        <f t="shared" si="296"/>
        <v>23.993507853536894</v>
      </c>
      <c r="AN295" s="14">
        <f t="shared" si="297"/>
        <v>7.4692844752674272</v>
      </c>
      <c r="AO295" s="11">
        <f t="shared" si="298"/>
        <v>1.866911704268374E-3</v>
      </c>
      <c r="AP295" s="11">
        <f t="shared" si="299"/>
        <v>2.3518163558884021E-3</v>
      </c>
      <c r="AQ295" s="11">
        <f t="shared" si="300"/>
        <v>2.1333941735402016E-3</v>
      </c>
      <c r="AR295" s="1">
        <f t="shared" si="304"/>
        <v>67267.044813804707</v>
      </c>
      <c r="AS295" s="1">
        <f t="shared" si="305"/>
        <v>54988.011731910519</v>
      </c>
      <c r="AT295" s="1">
        <f t="shared" si="306"/>
        <v>26156.240581325757</v>
      </c>
      <c r="AU295" s="1">
        <f t="shared" si="261"/>
        <v>13453.408962760943</v>
      </c>
      <c r="AV295" s="1">
        <f t="shared" si="262"/>
        <v>10997.602346382104</v>
      </c>
      <c r="AW295" s="1">
        <f t="shared" si="263"/>
        <v>5231.248116265152</v>
      </c>
      <c r="AX295" s="2">
        <v>0</v>
      </c>
      <c r="AY295" s="2">
        <v>0</v>
      </c>
      <c r="AZ295" s="2">
        <v>0</v>
      </c>
      <c r="BA295" s="2">
        <f t="shared" si="309"/>
        <v>0</v>
      </c>
      <c r="BB295" s="2">
        <f t="shared" si="315"/>
        <v>0</v>
      </c>
      <c r="BC295" s="2">
        <f t="shared" si="310"/>
        <v>0</v>
      </c>
      <c r="BD295" s="2">
        <f t="shared" si="311"/>
        <v>0</v>
      </c>
      <c r="BE295" s="2">
        <f t="shared" si="312"/>
        <v>0</v>
      </c>
      <c r="BF295" s="2">
        <f t="shared" si="313"/>
        <v>0</v>
      </c>
      <c r="BG295" s="2">
        <f t="shared" si="314"/>
        <v>0</v>
      </c>
      <c r="BH295" s="2">
        <f t="shared" si="316"/>
        <v>0</v>
      </c>
      <c r="BI295" s="2">
        <f t="shared" si="317"/>
        <v>0</v>
      </c>
      <c r="BJ295" s="2">
        <f t="shared" si="318"/>
        <v>0</v>
      </c>
      <c r="BK295" s="11">
        <f t="shared" si="319"/>
        <v>2.293804822710474E-2</v>
      </c>
      <c r="BL295" s="17">
        <f t="shared" si="307"/>
        <v>4.3602131455269106E-4</v>
      </c>
      <c r="BM295" s="17">
        <f t="shared" si="308"/>
        <v>1.1007888391842873E-5</v>
      </c>
      <c r="BN295" s="12">
        <f>(BN$3*temperature!$I405+BN$4*temperature!$I405^2+BN$5*temperature!$I405^6)</f>
        <v>-77.707997433876997</v>
      </c>
      <c r="BO295" s="12">
        <f>(BO$3*temperature!$I405+BO$4*temperature!$I405^2+BO$5*temperature!$I405^6)</f>
        <v>-62.943127073745345</v>
      </c>
      <c r="BP295" s="12">
        <f>(BP$3*temperature!$I405+BP$4*temperature!$I405^2+BP$5*temperature!$I405^6)</f>
        <v>-51.497892311210443</v>
      </c>
      <c r="BQ295" s="12">
        <f>(BQ$3*temperature!$M405+BQ$4*temperature!$M405^2)</f>
        <v>-77.708018603605396</v>
      </c>
      <c r="BR295" s="12">
        <f>(BR$3*temperature!$M405+BR$4*temperature!$M405^2)</f>
        <v>-62.943143304989334</v>
      </c>
      <c r="BS295" s="12">
        <f>(BS$3*temperature!$M405+BS$4*temperature!$M405^2)</f>
        <v>-51.497904847636278</v>
      </c>
      <c r="BT295" s="18">
        <f>BQ295-BN295</f>
        <v>-2.116972839871778E-5</v>
      </c>
      <c r="BU295" s="18">
        <f>BR295-BO295</f>
        <v>-1.623124398975051E-5</v>
      </c>
      <c r="BV295" s="18">
        <f>BS295-BP295</f>
        <v>-1.2536425835207865E-5</v>
      </c>
      <c r="BW295" s="18">
        <f>SUMPRODUCT(BT295:BV295,AR295:AT295)/100</f>
        <v>-2.6444546740001709E-2</v>
      </c>
      <c r="BX295" s="18">
        <f>BW295*BL295</f>
        <v>-1.1530386032325626E-5</v>
      </c>
      <c r="BY295" s="18">
        <f>BW295*BM295</f>
        <v>-2.9109861908681111E-7</v>
      </c>
    </row>
    <row r="296" spans="1:77">
      <c r="A296" s="2">
        <f t="shared" si="264"/>
        <v>2250</v>
      </c>
      <c r="B296" s="5">
        <f t="shared" si="265"/>
        <v>1165.4053904452169</v>
      </c>
      <c r="C296" s="5">
        <f t="shared" si="266"/>
        <v>2964.168482219588</v>
      </c>
      <c r="D296" s="5">
        <f t="shared" si="267"/>
        <v>4369.9520533164759</v>
      </c>
      <c r="E296" s="15">
        <f t="shared" si="268"/>
        <v>1.8505176913467097E-8</v>
      </c>
      <c r="F296" s="15">
        <f t="shared" si="269"/>
        <v>3.6456439393062724E-8</v>
      </c>
      <c r="G296" s="15">
        <f t="shared" si="270"/>
        <v>7.4424524187432867E-8</v>
      </c>
      <c r="H296" s="5">
        <f t="shared" si="271"/>
        <v>66458.493978360406</v>
      </c>
      <c r="I296" s="5">
        <f t="shared" si="272"/>
        <v>54779.151457107364</v>
      </c>
      <c r="J296" s="5">
        <f t="shared" si="273"/>
        <v>26121.556906848229</v>
      </c>
      <c r="K296" s="5">
        <f t="shared" si="274"/>
        <v>57026.073950946316</v>
      </c>
      <c r="L296" s="5">
        <f t="shared" si="275"/>
        <v>18480.44461227399</v>
      </c>
      <c r="M296" s="5">
        <f t="shared" si="276"/>
        <v>5977.5385606402397</v>
      </c>
      <c r="N296" s="15">
        <f t="shared" si="277"/>
        <v>-1.2020032506386169E-2</v>
      </c>
      <c r="O296" s="15">
        <f t="shared" si="278"/>
        <v>-3.7983237669002579E-3</v>
      </c>
      <c r="P296" s="15">
        <f t="shared" si="279"/>
        <v>-1.3260934213378262E-3</v>
      </c>
      <c r="Q296" s="5">
        <f t="shared" si="280"/>
        <v>701.16254875901666</v>
      </c>
      <c r="R296" s="5">
        <f t="shared" si="281"/>
        <v>1733.6453203761409</v>
      </c>
      <c r="S296" s="5">
        <f t="shared" si="282"/>
        <v>1637.6934358177316</v>
      </c>
      <c r="T296" s="5">
        <f t="shared" si="283"/>
        <v>10.5503827544952</v>
      </c>
      <c r="U296" s="5">
        <f t="shared" si="284"/>
        <v>31.647903887916247</v>
      </c>
      <c r="V296" s="5">
        <f t="shared" si="285"/>
        <v>62.695092855984448</v>
      </c>
      <c r="W296" s="15">
        <f t="shared" si="286"/>
        <v>-1.0734613539272964E-2</v>
      </c>
      <c r="X296" s="15">
        <f t="shared" si="287"/>
        <v>-1.217998157191269E-2</v>
      </c>
      <c r="Y296" s="15">
        <f t="shared" si="288"/>
        <v>-9.7425357312937999E-3</v>
      </c>
      <c r="Z296" s="5">
        <f t="shared" si="301"/>
        <v>626.97083885346933</v>
      </c>
      <c r="AA296" s="5">
        <f t="shared" si="302"/>
        <v>5439.5671295314896</v>
      </c>
      <c r="AB296" s="5">
        <f t="shared" si="303"/>
        <v>40320.358990738401</v>
      </c>
      <c r="AC296" s="16">
        <f t="shared" si="289"/>
        <v>0.8739560463677204</v>
      </c>
      <c r="AD296" s="16">
        <f t="shared" si="290"/>
        <v>3.0876580409760694</v>
      </c>
      <c r="AE296" s="16">
        <f t="shared" si="291"/>
        <v>24.348019540598397</v>
      </c>
      <c r="AF296" s="15">
        <f t="shared" si="292"/>
        <v>-4.0504037456468023E-3</v>
      </c>
      <c r="AG296" s="15">
        <f t="shared" si="293"/>
        <v>2.9673830763510267E-4</v>
      </c>
      <c r="AH296" s="15">
        <f t="shared" si="294"/>
        <v>9.7937136394747881E-3</v>
      </c>
      <c r="AI296" s="1">
        <f t="shared" si="258"/>
        <v>149723.56398779241</v>
      </c>
      <c r="AJ296" s="1">
        <f t="shared" si="259"/>
        <v>113658.6334740024</v>
      </c>
      <c r="AK296" s="1">
        <f t="shared" si="260"/>
        <v>52882.149627611274</v>
      </c>
      <c r="AL296" s="14">
        <f t="shared" si="295"/>
        <v>96.863857814193111</v>
      </c>
      <c r="AM296" s="14">
        <f t="shared" si="296"/>
        <v>24.049371894499931</v>
      </c>
      <c r="AN296" s="14">
        <f t="shared" si="297"/>
        <v>7.4850600539676764</v>
      </c>
      <c r="AO296" s="11">
        <f t="shared" si="298"/>
        <v>1.8482425872256903E-3</v>
      </c>
      <c r="AP296" s="11">
        <f t="shared" si="299"/>
        <v>2.3282981923295181E-3</v>
      </c>
      <c r="AQ296" s="11">
        <f t="shared" si="300"/>
        <v>2.1120602318047996E-3</v>
      </c>
      <c r="AR296" s="1">
        <f t="shared" si="304"/>
        <v>66458.493978360406</v>
      </c>
      <c r="AS296" s="1">
        <f t="shared" si="305"/>
        <v>54779.151457107364</v>
      </c>
      <c r="AT296" s="1">
        <f t="shared" si="306"/>
        <v>26121.556906848229</v>
      </c>
      <c r="AU296" s="1">
        <f t="shared" si="261"/>
        <v>13291.698795672082</v>
      </c>
      <c r="AV296" s="1">
        <f t="shared" si="262"/>
        <v>10955.830291421473</v>
      </c>
      <c r="AW296" s="1">
        <f t="shared" si="263"/>
        <v>5224.3113813696464</v>
      </c>
      <c r="AX296" s="2">
        <v>0</v>
      </c>
      <c r="AY296" s="2">
        <v>0</v>
      </c>
      <c r="AZ296" s="2">
        <v>0</v>
      </c>
      <c r="BA296" s="2">
        <f t="shared" si="309"/>
        <v>0</v>
      </c>
      <c r="BB296" s="2">
        <f t="shared" si="315"/>
        <v>0</v>
      </c>
      <c r="BC296" s="2">
        <f t="shared" si="310"/>
        <v>0</v>
      </c>
      <c r="BD296" s="2">
        <f t="shared" si="311"/>
        <v>0</v>
      </c>
      <c r="BE296" s="2">
        <f t="shared" si="312"/>
        <v>0</v>
      </c>
      <c r="BF296" s="2">
        <f t="shared" si="313"/>
        <v>0</v>
      </c>
      <c r="BG296" s="2">
        <f t="shared" si="314"/>
        <v>0</v>
      </c>
      <c r="BH296" s="2">
        <f t="shared" si="316"/>
        <v>0</v>
      </c>
      <c r="BI296" s="2">
        <f t="shared" si="317"/>
        <v>0</v>
      </c>
      <c r="BJ296" s="2">
        <f t="shared" si="318"/>
        <v>0</v>
      </c>
      <c r="BK296" s="11">
        <f t="shared" si="319"/>
        <v>2.2910899027453885E-2</v>
      </c>
      <c r="BL296" s="17">
        <f t="shared" si="307"/>
        <v>4.2624410667721008E-4</v>
      </c>
      <c r="BM296" s="17">
        <f t="shared" si="308"/>
        <v>1.0483703230326545E-5</v>
      </c>
      <c r="BN296" s="12">
        <f>(BN$3*temperature!$I406+BN$4*temperature!$I406^2+BN$5*temperature!$I406^6)</f>
        <v>-77.968439248715868</v>
      </c>
      <c r="BO296" s="12">
        <f>(BO$3*temperature!$I406+BO$4*temperature!$I406^2+BO$5*temperature!$I406^6)</f>
        <v>-63.142807078124846</v>
      </c>
      <c r="BP296" s="12">
        <f>(BP$3*temperature!$I406+BP$4*temperature!$I406^2+BP$5*temperature!$I406^6)</f>
        <v>-51.652112936598769</v>
      </c>
      <c r="BQ296" s="12">
        <f>(BQ$3*temperature!$M406+BQ$4*temperature!$M406^2)</f>
        <v>-77.968460395352011</v>
      </c>
      <c r="BR296" s="12">
        <f>(BR$3*temperature!$M406+BR$4*temperature!$M406^2)</f>
        <v>-63.142823290719292</v>
      </c>
      <c r="BS296" s="12">
        <f>(BS$3*temperature!$M406+BS$4*temperature!$M406^2)</f>
        <v>-51.652125457810897</v>
      </c>
      <c r="BT296" s="18">
        <f>BQ296-BN296</f>
        <v>-2.1146636143498654E-5</v>
      </c>
      <c r="BU296" s="18">
        <f>BR296-BO296</f>
        <v>-1.6212594445619288E-5</v>
      </c>
      <c r="BV296" s="18">
        <f>BS296-BP296</f>
        <v>-1.2521212127580839E-5</v>
      </c>
      <c r="BW296" s="18">
        <f>SUMPRODUCT(BT296:BV296,AR296:AT296)/100</f>
        <v>-2.6205593125878415E-2</v>
      </c>
      <c r="BX296" s="18">
        <f>BW296*BL296</f>
        <v>-1.1169979631886483E-5</v>
      </c>
      <c r="BY296" s="18">
        <f>BW296*BM296</f>
        <v>-2.7473166130639465E-7</v>
      </c>
    </row>
    <row r="297" spans="1:77">
      <c r="A297" s="2">
        <f t="shared" si="264"/>
        <v>2251</v>
      </c>
      <c r="B297" s="5">
        <f t="shared" si="265"/>
        <v>1165.4054109329481</v>
      </c>
      <c r="C297" s="5">
        <f t="shared" si="266"/>
        <v>2964.1685848794655</v>
      </c>
      <c r="D297" s="5">
        <f t="shared" si="267"/>
        <v>4369.9523622864981</v>
      </c>
      <c r="E297" s="15">
        <f t="shared" si="268"/>
        <v>1.7579918067793741E-8</v>
      </c>
      <c r="F297" s="15">
        <f t="shared" si="269"/>
        <v>3.4633617423409587E-8</v>
      </c>
      <c r="G297" s="15">
        <f t="shared" si="270"/>
        <v>7.0703297978061215E-8</v>
      </c>
      <c r="H297" s="5">
        <f t="shared" si="271"/>
        <v>65653.835007251037</v>
      </c>
      <c r="I297" s="5">
        <f t="shared" si="272"/>
        <v>54570.104619239777</v>
      </c>
      <c r="J297" s="5">
        <f t="shared" si="273"/>
        <v>26086.636148191596</v>
      </c>
      <c r="K297" s="5">
        <f t="shared" si="274"/>
        <v>56335.618825291735</v>
      </c>
      <c r="L297" s="5">
        <f t="shared" si="275"/>
        <v>18409.919360729884</v>
      </c>
      <c r="M297" s="5">
        <f t="shared" si="276"/>
        <v>5969.5470306093302</v>
      </c>
      <c r="N297" s="15">
        <f t="shared" si="277"/>
        <v>-1.2107709295374414E-2</v>
      </c>
      <c r="O297" s="15">
        <f t="shared" si="278"/>
        <v>-3.8162096758898034E-3</v>
      </c>
      <c r="P297" s="15">
        <f t="shared" si="279"/>
        <v>-1.3369265542727549E-3</v>
      </c>
      <c r="Q297" s="5">
        <f t="shared" si="280"/>
        <v>685.23751071150934</v>
      </c>
      <c r="R297" s="5">
        <f t="shared" si="281"/>
        <v>1705.9942395586593</v>
      </c>
      <c r="S297" s="5">
        <f t="shared" si="282"/>
        <v>1619.570118715834</v>
      </c>
      <c r="T297" s="5">
        <f t="shared" si="283"/>
        <v>10.437128472934283</v>
      </c>
      <c r="U297" s="5">
        <f t="shared" si="284"/>
        <v>31.262433001771761</v>
      </c>
      <c r="V297" s="5">
        <f t="shared" si="285"/>
        <v>62.084283673658234</v>
      </c>
      <c r="W297" s="15">
        <f t="shared" si="286"/>
        <v>-1.0734613539272964E-2</v>
      </c>
      <c r="X297" s="15">
        <f t="shared" si="287"/>
        <v>-1.217998157191269E-2</v>
      </c>
      <c r="Y297" s="15">
        <f t="shared" si="288"/>
        <v>-9.7425357312937999E-3</v>
      </c>
      <c r="Z297" s="5">
        <f t="shared" si="301"/>
        <v>610.30322130682055</v>
      </c>
      <c r="AA297" s="5">
        <f t="shared" si="302"/>
        <v>5354.4923253081988</v>
      </c>
      <c r="AB297" s="5">
        <f t="shared" si="303"/>
        <v>40265.11211015279</v>
      </c>
      <c r="AC297" s="16">
        <f t="shared" si="289"/>
        <v>0.87041617152398187</v>
      </c>
      <c r="AD297" s="16">
        <f t="shared" si="290"/>
        <v>3.0885742673977048</v>
      </c>
      <c r="AE297" s="16">
        <f t="shared" si="291"/>
        <v>24.586477071667353</v>
      </c>
      <c r="AF297" s="15">
        <f t="shared" si="292"/>
        <v>-4.0504037456468023E-3</v>
      </c>
      <c r="AG297" s="15">
        <f t="shared" si="293"/>
        <v>2.9673830763510267E-4</v>
      </c>
      <c r="AH297" s="15">
        <f t="shared" si="294"/>
        <v>9.7937136394747881E-3</v>
      </c>
      <c r="AI297" s="1">
        <f t="shared" si="258"/>
        <v>148042.90638468525</v>
      </c>
      <c r="AJ297" s="1">
        <f t="shared" si="259"/>
        <v>113248.60041802363</v>
      </c>
      <c r="AK297" s="1">
        <f t="shared" si="260"/>
        <v>52818.246046219792</v>
      </c>
      <c r="AL297" s="14">
        <f t="shared" si="295"/>
        <v>97.041095442296537</v>
      </c>
      <c r="AM297" s="14">
        <f t="shared" si="296"/>
        <v>24.104806062517468</v>
      </c>
      <c r="AN297" s="14">
        <f t="shared" si="297"/>
        <v>7.5007108626636061</v>
      </c>
      <c r="AO297" s="11">
        <f t="shared" si="298"/>
        <v>1.8297601613534334E-3</v>
      </c>
      <c r="AP297" s="11">
        <f t="shared" si="299"/>
        <v>2.3050152104062229E-3</v>
      </c>
      <c r="AQ297" s="11">
        <f t="shared" si="300"/>
        <v>2.0909396294867513E-3</v>
      </c>
      <c r="AR297" s="1">
        <f t="shared" si="304"/>
        <v>65653.835007251037</v>
      </c>
      <c r="AS297" s="1">
        <f t="shared" si="305"/>
        <v>54570.104619239777</v>
      </c>
      <c r="AT297" s="1">
        <f t="shared" si="306"/>
        <v>26086.636148191596</v>
      </c>
      <c r="AU297" s="1">
        <f t="shared" si="261"/>
        <v>13130.767001450207</v>
      </c>
      <c r="AV297" s="1">
        <f t="shared" si="262"/>
        <v>10914.020923847957</v>
      </c>
      <c r="AW297" s="1">
        <f t="shared" si="263"/>
        <v>5217.3272296383193</v>
      </c>
      <c r="AX297" s="2">
        <v>0</v>
      </c>
      <c r="AY297" s="2">
        <v>0</v>
      </c>
      <c r="AZ297" s="2">
        <v>0</v>
      </c>
      <c r="BA297" s="2">
        <f t="shared" si="309"/>
        <v>0</v>
      </c>
      <c r="BB297" s="2">
        <f t="shared" si="315"/>
        <v>0</v>
      </c>
      <c r="BC297" s="2">
        <f t="shared" si="310"/>
        <v>0</v>
      </c>
      <c r="BD297" s="2">
        <f t="shared" si="311"/>
        <v>0</v>
      </c>
      <c r="BE297" s="2">
        <f t="shared" si="312"/>
        <v>0</v>
      </c>
      <c r="BF297" s="2">
        <f t="shared" si="313"/>
        <v>0</v>
      </c>
      <c r="BG297" s="2">
        <f t="shared" si="314"/>
        <v>0</v>
      </c>
      <c r="BH297" s="2">
        <f t="shared" si="316"/>
        <v>0</v>
      </c>
      <c r="BI297" s="2">
        <f t="shared" si="317"/>
        <v>0</v>
      </c>
      <c r="BJ297" s="2">
        <f t="shared" si="318"/>
        <v>0</v>
      </c>
      <c r="BK297" s="11">
        <f t="shared" si="319"/>
        <v>2.2883824088184651E-2</v>
      </c>
      <c r="BL297" s="17">
        <f t="shared" si="307"/>
        <v>4.1669719922083866E-4</v>
      </c>
      <c r="BM297" s="17">
        <f t="shared" si="308"/>
        <v>9.9844792669776613E-6</v>
      </c>
      <c r="BN297" s="12">
        <f>(BN$3*temperature!$I407+BN$4*temperature!$I407^2+BN$5*temperature!$I407^6)</f>
        <v>-78.227049343290602</v>
      </c>
      <c r="BO297" s="12">
        <f>(BO$3*temperature!$I407+BO$4*temperature!$I407^2+BO$5*temperature!$I407^6)</f>
        <v>-63.341071228163813</v>
      </c>
      <c r="BP297" s="12">
        <f>(BP$3*temperature!$I407+BP$4*temperature!$I407^2+BP$5*temperature!$I407^6)</f>
        <v>-51.805230201302216</v>
      </c>
      <c r="BQ297" s="12">
        <f>(BQ$3*temperature!$M407+BQ$4*temperature!$M407^2)</f>
        <v>-78.227070466937676</v>
      </c>
      <c r="BR297" s="12">
        <f>(BR$3*temperature!$M407+BR$4*temperature!$M407^2)</f>
        <v>-63.341087422200985</v>
      </c>
      <c r="BS297" s="12">
        <f>(BS$3*temperature!$M407+BS$4*temperature!$M407^2)</f>
        <v>-51.805242707383179</v>
      </c>
      <c r="BT297" s="18">
        <f>BQ297-BN297</f>
        <v>-2.1123647073295615E-5</v>
      </c>
      <c r="BU297" s="18">
        <f>BR297-BO297</f>
        <v>-1.6194037172567732E-5</v>
      </c>
      <c r="BV297" s="18">
        <f>BS297-BP297</f>
        <v>-1.2506080963703425E-5</v>
      </c>
      <c r="BW297" s="18">
        <f>SUMPRODUCT(BT297:BV297,AR297:AT297)/100</f>
        <v>-2.5968003261563868E-2</v>
      </c>
      <c r="BX297" s="18">
        <f>BW297*BL297</f>
        <v>-1.0820794228451267E-5</v>
      </c>
      <c r="BY297" s="18">
        <f>BW297*BM297</f>
        <v>-2.5927699016989275E-7</v>
      </c>
    </row>
    <row r="298" spans="1:77">
      <c r="A298" s="2">
        <f t="shared" si="264"/>
        <v>2252</v>
      </c>
      <c r="B298" s="5">
        <f t="shared" si="265"/>
        <v>1165.4054303962932</v>
      </c>
      <c r="C298" s="5">
        <f t="shared" si="266"/>
        <v>2964.1686824063522</v>
      </c>
      <c r="D298" s="5">
        <f t="shared" si="267"/>
        <v>4369.9526558080397</v>
      </c>
      <c r="E298" s="15">
        <f t="shared" si="268"/>
        <v>1.6700922164404053E-8</v>
      </c>
      <c r="F298" s="15">
        <f t="shared" si="269"/>
        <v>3.2901936552239103E-8</v>
      </c>
      <c r="G298" s="15">
        <f t="shared" si="270"/>
        <v>6.7168133079158156E-8</v>
      </c>
      <c r="H298" s="5">
        <f t="shared" si="271"/>
        <v>64853.08702667871</v>
      </c>
      <c r="I298" s="5">
        <f t="shared" si="272"/>
        <v>54360.88911661521</v>
      </c>
      <c r="J298" s="5">
        <f t="shared" si="273"/>
        <v>26051.483486600868</v>
      </c>
      <c r="K298" s="5">
        <f t="shared" si="274"/>
        <v>55648.519678362551</v>
      </c>
      <c r="L298" s="5">
        <f t="shared" si="275"/>
        <v>18339.337244628165</v>
      </c>
      <c r="M298" s="5">
        <f t="shared" si="276"/>
        <v>5961.5024551756242</v>
      </c>
      <c r="N298" s="15">
        <f t="shared" si="277"/>
        <v>-1.2196531453040782E-2</v>
      </c>
      <c r="O298" s="15">
        <f t="shared" si="278"/>
        <v>-3.8339177222186382E-3</v>
      </c>
      <c r="P298" s="15">
        <f t="shared" si="279"/>
        <v>-1.3476023209896271E-3</v>
      </c>
      <c r="Q298" s="5">
        <f t="shared" si="280"/>
        <v>669.61395593887698</v>
      </c>
      <c r="R298" s="5">
        <f t="shared" si="281"/>
        <v>1678.7543397378013</v>
      </c>
      <c r="S298" s="5">
        <f t="shared" si="282"/>
        <v>1601.6302335317862</v>
      </c>
      <c r="T298" s="5">
        <f t="shared" si="283"/>
        <v>10.325089932317592</v>
      </c>
      <c r="U298" s="5">
        <f t="shared" si="284"/>
        <v>30.881657143917025</v>
      </c>
      <c r="V298" s="5">
        <f t="shared" si="285"/>
        <v>61.479425321615835</v>
      </c>
      <c r="W298" s="15">
        <f t="shared" si="286"/>
        <v>-1.0734613539272964E-2</v>
      </c>
      <c r="X298" s="15">
        <f t="shared" si="287"/>
        <v>-1.217998157191269E-2</v>
      </c>
      <c r="Y298" s="15">
        <f t="shared" si="288"/>
        <v>-9.7425357312937999E-3</v>
      </c>
      <c r="Z298" s="5">
        <f t="shared" si="301"/>
        <v>594.02598051418533</v>
      </c>
      <c r="AA298" s="5">
        <f t="shared" si="302"/>
        <v>5270.6534494518546</v>
      </c>
      <c r="AB298" s="5">
        <f t="shared" si="303"/>
        <v>40209.504601062887</v>
      </c>
      <c r="AC298" s="16">
        <f t="shared" si="289"/>
        <v>0.86689063460256954</v>
      </c>
      <c r="AD298" s="16">
        <f t="shared" si="290"/>
        <v>3.0894907656988178</v>
      </c>
      <c r="AE298" s="16">
        <f t="shared" si="291"/>
        <v>24.827269987510775</v>
      </c>
      <c r="AF298" s="15">
        <f t="shared" si="292"/>
        <v>-4.0504037456468023E-3</v>
      </c>
      <c r="AG298" s="15">
        <f t="shared" si="293"/>
        <v>2.9673830763510267E-4</v>
      </c>
      <c r="AH298" s="15">
        <f t="shared" si="294"/>
        <v>9.7937136394747881E-3</v>
      </c>
      <c r="AI298" s="1">
        <f t="shared" si="258"/>
        <v>146369.38274766694</v>
      </c>
      <c r="AJ298" s="1">
        <f t="shared" si="259"/>
        <v>112837.76130006924</v>
      </c>
      <c r="AK298" s="1">
        <f t="shared" si="260"/>
        <v>52753.748671236135</v>
      </c>
      <c r="AL298" s="14">
        <f t="shared" si="295"/>
        <v>97.216881753446401</v>
      </c>
      <c r="AM298" s="14">
        <f t="shared" si="296"/>
        <v>24.159812387689282</v>
      </c>
      <c r="AN298" s="14">
        <f t="shared" si="297"/>
        <v>7.5162375609197509</v>
      </c>
      <c r="AO298" s="11">
        <f t="shared" si="298"/>
        <v>1.811462559739899E-3</v>
      </c>
      <c r="AP298" s="11">
        <f t="shared" si="299"/>
        <v>2.2819650583021608E-3</v>
      </c>
      <c r="AQ298" s="11">
        <f t="shared" si="300"/>
        <v>2.0700302331918838E-3</v>
      </c>
      <c r="AR298" s="1">
        <f t="shared" si="304"/>
        <v>64853.08702667871</v>
      </c>
      <c r="AS298" s="1">
        <f t="shared" si="305"/>
        <v>54360.88911661521</v>
      </c>
      <c r="AT298" s="1">
        <f t="shared" si="306"/>
        <v>26051.483486600868</v>
      </c>
      <c r="AU298" s="1">
        <f t="shared" si="261"/>
        <v>12970.617405335743</v>
      </c>
      <c r="AV298" s="1">
        <f t="shared" si="262"/>
        <v>10872.177823323043</v>
      </c>
      <c r="AW298" s="1">
        <f t="shared" si="263"/>
        <v>5210.2966973201737</v>
      </c>
      <c r="AX298" s="2">
        <v>0</v>
      </c>
      <c r="AY298" s="2">
        <v>0</v>
      </c>
      <c r="AZ298" s="2">
        <v>0</v>
      </c>
      <c r="BA298" s="2">
        <f t="shared" si="309"/>
        <v>0</v>
      </c>
      <c r="BB298" s="2">
        <f t="shared" si="315"/>
        <v>0</v>
      </c>
      <c r="BC298" s="2">
        <f t="shared" si="310"/>
        <v>0</v>
      </c>
      <c r="BD298" s="2">
        <f t="shared" si="311"/>
        <v>0</v>
      </c>
      <c r="BE298" s="2">
        <f t="shared" si="312"/>
        <v>0</v>
      </c>
      <c r="BF298" s="2">
        <f t="shared" si="313"/>
        <v>0</v>
      </c>
      <c r="BG298" s="2">
        <f t="shared" si="314"/>
        <v>0</v>
      </c>
      <c r="BH298" s="2">
        <f t="shared" si="316"/>
        <v>0</v>
      </c>
      <c r="BI298" s="2">
        <f t="shared" si="317"/>
        <v>0</v>
      </c>
      <c r="BJ298" s="2">
        <f t="shared" si="318"/>
        <v>0</v>
      </c>
      <c r="BK298" s="11">
        <f t="shared" si="319"/>
        <v>2.2856817387855027E-2</v>
      </c>
      <c r="BL298" s="17">
        <f t="shared" si="307"/>
        <v>4.0737490358916308E-4</v>
      </c>
      <c r="BM298" s="17">
        <f t="shared" si="308"/>
        <v>9.5090278733120585E-6</v>
      </c>
      <c r="BN298" s="12">
        <f>(BN$3*temperature!$I408+BN$4*temperature!$I408^2+BN$5*temperature!$I408^6)</f>
        <v>-78.483847044693263</v>
      </c>
      <c r="BO298" s="12">
        <f>(BO$3*temperature!$I408+BO$4*temperature!$I408^2+BO$5*temperature!$I408^6)</f>
        <v>-63.537934636348204</v>
      </c>
      <c r="BP298" s="12">
        <f>(BP$3*temperature!$I408+BP$4*temperature!$I408^2+BP$5*temperature!$I408^6)</f>
        <v>-51.957256029718529</v>
      </c>
      <c r="BQ298" s="12">
        <f>(BQ$3*temperature!$M408+BQ$4*temperature!$M408^2)</f>
        <v>-78.483868145453769</v>
      </c>
      <c r="BR298" s="12">
        <f>(BR$3*temperature!$M408+BR$4*temperature!$M408^2)</f>
        <v>-63.537950811919586</v>
      </c>
      <c r="BS298" s="12">
        <f>(BS$3*temperature!$M408+BS$4*temperature!$M408^2)</f>
        <v>-51.957268520750027</v>
      </c>
      <c r="BT298" s="18">
        <f>BQ298-BN298</f>
        <v>-2.1100760505987637E-5</v>
      </c>
      <c r="BU298" s="18">
        <f>BR298-BO298</f>
        <v>-1.6175571381893405E-5</v>
      </c>
      <c r="BV298" s="18">
        <f>BS298-BP298</f>
        <v>-1.249103149802977E-5</v>
      </c>
      <c r="BW298" s="18">
        <f>SUMPRODUCT(BT298:BV298,AR298:AT298)/100</f>
        <v>-2.5731778005144569E-2</v>
      </c>
      <c r="BX298" s="18">
        <f>BW298*BL298</f>
        <v>-1.0482480584023515E-5</v>
      </c>
      <c r="BY298" s="18">
        <f>BW298*BM298</f>
        <v>-2.4468419428079784E-7</v>
      </c>
    </row>
    <row r="299" spans="1:77">
      <c r="A299" s="2">
        <f t="shared" si="264"/>
        <v>2253</v>
      </c>
      <c r="B299" s="5">
        <f t="shared" si="265"/>
        <v>1165.4054488864713</v>
      </c>
      <c r="C299" s="5">
        <f t="shared" si="266"/>
        <v>2964.1687750568976</v>
      </c>
      <c r="D299" s="5">
        <f t="shared" si="267"/>
        <v>4369.9529346535228</v>
      </c>
      <c r="E299" s="15">
        <f t="shared" si="268"/>
        <v>1.5865876056183849E-8</v>
      </c>
      <c r="F299" s="15">
        <f t="shared" si="269"/>
        <v>3.1256839724627149E-8</v>
      </c>
      <c r="G299" s="15">
        <f t="shared" si="270"/>
        <v>6.3809726425200242E-8</v>
      </c>
      <c r="H299" s="5">
        <f t="shared" si="271"/>
        <v>64056.268078230707</v>
      </c>
      <c r="I299" s="5">
        <f t="shared" si="272"/>
        <v>54151.522395222361</v>
      </c>
      <c r="J299" s="5">
        <f t="shared" si="273"/>
        <v>26016.103997923143</v>
      </c>
      <c r="K299" s="5">
        <f t="shared" si="274"/>
        <v>54964.791986716365</v>
      </c>
      <c r="L299" s="5">
        <f t="shared" si="275"/>
        <v>18268.704147651955</v>
      </c>
      <c r="M299" s="5">
        <f t="shared" si="276"/>
        <v>5953.4059947457672</v>
      </c>
      <c r="N299" s="15">
        <f t="shared" si="277"/>
        <v>-1.2286538718334183E-2</v>
      </c>
      <c r="O299" s="15">
        <f t="shared" si="278"/>
        <v>-3.851453083284051E-3</v>
      </c>
      <c r="P299" s="15">
        <f t="shared" si="279"/>
        <v>-1.3581241458398008E-3</v>
      </c>
      <c r="Q299" s="5">
        <f t="shared" si="280"/>
        <v>654.2869977044611</v>
      </c>
      <c r="R299" s="5">
        <f t="shared" si="281"/>
        <v>1651.9203022916022</v>
      </c>
      <c r="S299" s="5">
        <f t="shared" si="282"/>
        <v>1583.8723742142556</v>
      </c>
      <c r="T299" s="5">
        <f t="shared" si="283"/>
        <v>10.214254082135925</v>
      </c>
      <c r="U299" s="5">
        <f t="shared" si="284"/>
        <v>30.505519128993988</v>
      </c>
      <c r="V299" s="5">
        <f t="shared" si="285"/>
        <v>60.880459823680582</v>
      </c>
      <c r="W299" s="15">
        <f t="shared" si="286"/>
        <v>-1.0734613539272964E-2</v>
      </c>
      <c r="X299" s="15">
        <f t="shared" si="287"/>
        <v>-1.217998157191269E-2</v>
      </c>
      <c r="Y299" s="15">
        <f t="shared" si="288"/>
        <v>-9.7425357312937999E-3</v>
      </c>
      <c r="Z299" s="5">
        <f t="shared" si="301"/>
        <v>578.130880463312</v>
      </c>
      <c r="AA299" s="5">
        <f t="shared" si="302"/>
        <v>5188.0350625513984</v>
      </c>
      <c r="AB299" s="5">
        <f t="shared" si="303"/>
        <v>40153.544497580799</v>
      </c>
      <c r="AC299" s="16">
        <f t="shared" si="289"/>
        <v>0.8633793775291092</v>
      </c>
      <c r="AD299" s="16">
        <f t="shared" si="290"/>
        <v>3.0904075359600855</v>
      </c>
      <c r="AE299" s="16">
        <f t="shared" si="291"/>
        <v>25.07042116021838</v>
      </c>
      <c r="AF299" s="15">
        <f t="shared" si="292"/>
        <v>-4.0504037456468023E-3</v>
      </c>
      <c r="AG299" s="15">
        <f t="shared" si="293"/>
        <v>2.9673830763510267E-4</v>
      </c>
      <c r="AH299" s="15">
        <f t="shared" si="294"/>
        <v>9.7937136394747881E-3</v>
      </c>
      <c r="AI299" s="1">
        <f t="shared" si="258"/>
        <v>144703.06187823598</v>
      </c>
      <c r="AJ299" s="1">
        <f t="shared" si="259"/>
        <v>112426.16299338535</v>
      </c>
      <c r="AK299" s="1">
        <f t="shared" si="260"/>
        <v>52688.670501432702</v>
      </c>
      <c r="AL299" s="14">
        <f t="shared" si="295"/>
        <v>97.39122544750272</v>
      </c>
      <c r="AM299" s="14">
        <f t="shared" si="296"/>
        <v>24.214392916896287</v>
      </c>
      <c r="AN299" s="14">
        <f t="shared" si="297"/>
        <v>7.5316408115207976</v>
      </c>
      <c r="AO299" s="11">
        <f t="shared" si="298"/>
        <v>1.7933479341424999E-3</v>
      </c>
      <c r="AP299" s="11">
        <f t="shared" si="299"/>
        <v>2.259145407719139E-3</v>
      </c>
      <c r="AQ299" s="11">
        <f t="shared" si="300"/>
        <v>2.049329930859965E-3</v>
      </c>
      <c r="AR299" s="1">
        <f t="shared" si="304"/>
        <v>64056.268078230707</v>
      </c>
      <c r="AS299" s="1">
        <f t="shared" si="305"/>
        <v>54151.522395222361</v>
      </c>
      <c r="AT299" s="1">
        <f t="shared" si="306"/>
        <v>26016.103997923143</v>
      </c>
      <c r="AU299" s="1">
        <f t="shared" si="261"/>
        <v>12811.253615646143</v>
      </c>
      <c r="AV299" s="1">
        <f t="shared" si="262"/>
        <v>10830.304479044473</v>
      </c>
      <c r="AW299" s="1">
        <f t="shared" si="263"/>
        <v>5203.2207995846293</v>
      </c>
      <c r="AX299" s="2">
        <v>0</v>
      </c>
      <c r="AY299" s="2">
        <v>0</v>
      </c>
      <c r="AZ299" s="2">
        <v>0</v>
      </c>
      <c r="BA299" s="2">
        <f t="shared" si="309"/>
        <v>0</v>
      </c>
      <c r="BB299" s="2">
        <f t="shared" si="315"/>
        <v>0</v>
      </c>
      <c r="BC299" s="2">
        <f t="shared" si="310"/>
        <v>0</v>
      </c>
      <c r="BD299" s="2">
        <f t="shared" si="311"/>
        <v>0</v>
      </c>
      <c r="BE299" s="2">
        <f t="shared" si="312"/>
        <v>0</v>
      </c>
      <c r="BF299" s="2">
        <f t="shared" si="313"/>
        <v>0</v>
      </c>
      <c r="BG299" s="2">
        <f t="shared" si="314"/>
        <v>0</v>
      </c>
      <c r="BH299" s="2">
        <f t="shared" si="316"/>
        <v>0</v>
      </c>
      <c r="BI299" s="2">
        <f t="shared" si="317"/>
        <v>0</v>
      </c>
      <c r="BJ299" s="2">
        <f t="shared" si="318"/>
        <v>0</v>
      </c>
      <c r="BK299" s="11">
        <f t="shared" si="319"/>
        <v>2.2829873125807282E-2</v>
      </c>
      <c r="BL299" s="17">
        <f t="shared" si="307"/>
        <v>3.9827168051683565E-4</v>
      </c>
      <c r="BM299" s="17">
        <f t="shared" si="308"/>
        <v>9.0562170222019597E-6</v>
      </c>
      <c r="BN299" s="12">
        <f>(BN$3*temperature!$I409+BN$4*temperature!$I409^2+BN$5*temperature!$I409^6)</f>
        <v>-78.738851517262759</v>
      </c>
      <c r="BO299" s="12">
        <f>(BO$3*temperature!$I409+BO$4*temperature!$I409^2+BO$5*temperature!$I409^6)</f>
        <v>-63.733412282668226</v>
      </c>
      <c r="BP299" s="12">
        <f>(BP$3*temperature!$I409+BP$4*temperature!$I409^2+BP$5*temperature!$I409^6)</f>
        <v>-52.108202237301271</v>
      </c>
      <c r="BQ299" s="12">
        <f>(BQ$3*temperature!$M409+BQ$4*temperature!$M409^2)</f>
        <v>-78.738872595238405</v>
      </c>
      <c r="BR299" s="12">
        <f>(BR$3*temperature!$M409+BR$4*temperature!$M409^2)</f>
        <v>-63.733428439864454</v>
      </c>
      <c r="BS299" s="12">
        <f>(BS$3*temperature!$M409+BS$4*temperature!$M409^2)</f>
        <v>-52.108214713364127</v>
      </c>
      <c r="BT299" s="18">
        <f>BQ299-BN299</f>
        <v>-2.1077975645766855E-5</v>
      </c>
      <c r="BU299" s="18">
        <f>BR299-BO299</f>
        <v>-1.6157196228050452E-5</v>
      </c>
      <c r="BV299" s="18">
        <f>BS299-BP299</f>
        <v>-1.2476062856592307E-5</v>
      </c>
      <c r="BW299" s="18">
        <f>SUMPRODUCT(BT299:BV299,AR299:AT299)/100</f>
        <v>-2.5496917806606675E-2</v>
      </c>
      <c r="BX299" s="18">
        <f>BW299*BL299</f>
        <v>-1.0154700302836872E-5</v>
      </c>
      <c r="BY299" s="18">
        <f>BW299*BM299</f>
        <v>-2.3090562105387563E-7</v>
      </c>
    </row>
    <row r="300" spans="1:77">
      <c r="A300" s="2">
        <f t="shared" si="264"/>
        <v>2254</v>
      </c>
      <c r="B300" s="5">
        <f t="shared" si="265"/>
        <v>1165.4054664521409</v>
      </c>
      <c r="C300" s="5">
        <f t="shared" si="266"/>
        <v>2964.1688630749186</v>
      </c>
      <c r="D300" s="5">
        <f t="shared" si="267"/>
        <v>4369.9531995567486</v>
      </c>
      <c r="E300" s="15">
        <f t="shared" si="268"/>
        <v>1.5072582253374657E-8</v>
      </c>
      <c r="F300" s="15">
        <f t="shared" si="269"/>
        <v>2.969399773839579E-8</v>
      </c>
      <c r="G300" s="15">
        <f t="shared" si="270"/>
        <v>6.0619240103940226E-8</v>
      </c>
      <c r="H300" s="5">
        <f t="shared" si="271"/>
        <v>63263.395166520342</v>
      </c>
      <c r="I300" s="5">
        <f t="shared" si="272"/>
        <v>53942.021462354249</v>
      </c>
      <c r="J300" s="5">
        <f t="shared" si="273"/>
        <v>25980.502655952881</v>
      </c>
      <c r="K300" s="5">
        <f t="shared" si="274"/>
        <v>54284.450337369643</v>
      </c>
      <c r="L300" s="5">
        <f t="shared" si="275"/>
        <v>18198.0258055868</v>
      </c>
      <c r="M300" s="5">
        <f t="shared" si="276"/>
        <v>5945.2587864300522</v>
      </c>
      <c r="N300" s="15">
        <f t="shared" si="277"/>
        <v>-1.2377771747251298E-2</v>
      </c>
      <c r="O300" s="15">
        <f t="shared" si="278"/>
        <v>-3.8688207709707267E-3</v>
      </c>
      <c r="P300" s="15">
        <f t="shared" si="279"/>
        <v>-1.3684953324039073E-3</v>
      </c>
      <c r="Q300" s="5">
        <f t="shared" si="280"/>
        <v>639.25180966418827</v>
      </c>
      <c r="R300" s="5">
        <f t="shared" si="281"/>
        <v>1625.4868502033294</v>
      </c>
      <c r="S300" s="5">
        <f t="shared" si="282"/>
        <v>1566.2951311711015</v>
      </c>
      <c r="T300" s="5">
        <f t="shared" si="283"/>
        <v>10.104608011972255</v>
      </c>
      <c r="U300" s="5">
        <f t="shared" si="284"/>
        <v>30.133962468161211</v>
      </c>
      <c r="V300" s="5">
        <f t="shared" si="285"/>
        <v>60.28732976851078</v>
      </c>
      <c r="W300" s="15">
        <f t="shared" si="286"/>
        <v>-1.0734613539272964E-2</v>
      </c>
      <c r="X300" s="15">
        <f t="shared" si="287"/>
        <v>-1.217998157191269E-2</v>
      </c>
      <c r="Y300" s="15">
        <f t="shared" si="288"/>
        <v>-9.7425357312937999E-3</v>
      </c>
      <c r="Z300" s="5">
        <f t="shared" si="301"/>
        <v>562.60983623014488</v>
      </c>
      <c r="AA300" s="5">
        <f t="shared" si="302"/>
        <v>5106.6218318043675</v>
      </c>
      <c r="AB300" s="5">
        <f t="shared" si="303"/>
        <v>40097.239669956994</v>
      </c>
      <c r="AC300" s="16">
        <f t="shared" si="289"/>
        <v>0.85988234246445105</v>
      </c>
      <c r="AD300" s="16">
        <f t="shared" si="290"/>
        <v>3.091324578262209</v>
      </c>
      <c r="AE300" s="16">
        <f t="shared" si="291"/>
        <v>25.31595368588259</v>
      </c>
      <c r="AF300" s="15">
        <f t="shared" si="292"/>
        <v>-4.0504037456468023E-3</v>
      </c>
      <c r="AG300" s="15">
        <f t="shared" si="293"/>
        <v>2.9673830763510267E-4</v>
      </c>
      <c r="AH300" s="15">
        <f t="shared" si="294"/>
        <v>9.7937136394747881E-3</v>
      </c>
      <c r="AI300" s="1">
        <f t="shared" si="258"/>
        <v>143044.00930605852</v>
      </c>
      <c r="AJ300" s="1">
        <f t="shared" si="259"/>
        <v>112013.85117309129</v>
      </c>
      <c r="AK300" s="1">
        <f t="shared" si="260"/>
        <v>52623.024250874063</v>
      </c>
      <c r="AL300" s="14">
        <f t="shared" si="295"/>
        <v>97.564135236932998</v>
      </c>
      <c r="AM300" s="14">
        <f t="shared" si="296"/>
        <v>24.268549713109611</v>
      </c>
      <c r="AN300" s="14">
        <f t="shared" si="297"/>
        <v>7.5469212802948977</v>
      </c>
      <c r="AO300" s="11">
        <f t="shared" si="298"/>
        <v>1.775414454801075E-3</v>
      </c>
      <c r="AP300" s="11">
        <f t="shared" si="299"/>
        <v>2.2365539536419476E-3</v>
      </c>
      <c r="AQ300" s="11">
        <f t="shared" si="300"/>
        <v>2.0288366315513655E-3</v>
      </c>
      <c r="AR300" s="1">
        <f t="shared" si="304"/>
        <v>63263.395166520342</v>
      </c>
      <c r="AS300" s="1">
        <f t="shared" si="305"/>
        <v>53942.021462354249</v>
      </c>
      <c r="AT300" s="1">
        <f t="shared" si="306"/>
        <v>25980.502655952881</v>
      </c>
      <c r="AU300" s="1">
        <f t="shared" si="261"/>
        <v>12652.67903330407</v>
      </c>
      <c r="AV300" s="1">
        <f t="shared" si="262"/>
        <v>10788.40429247085</v>
      </c>
      <c r="AW300" s="1">
        <f t="shared" si="263"/>
        <v>5196.1005311905765</v>
      </c>
      <c r="AX300" s="2">
        <v>0</v>
      </c>
      <c r="AY300" s="2">
        <v>0</v>
      </c>
      <c r="AZ300" s="2">
        <v>0</v>
      </c>
      <c r="BA300" s="2">
        <f t="shared" si="309"/>
        <v>0</v>
      </c>
      <c r="BB300" s="2">
        <f t="shared" si="315"/>
        <v>0</v>
      </c>
      <c r="BC300" s="2">
        <f t="shared" si="310"/>
        <v>0</v>
      </c>
      <c r="BD300" s="2">
        <f t="shared" si="311"/>
        <v>0</v>
      </c>
      <c r="BE300" s="2">
        <f t="shared" si="312"/>
        <v>0</v>
      </c>
      <c r="BF300" s="2">
        <f t="shared" si="313"/>
        <v>0</v>
      </c>
      <c r="BG300" s="2">
        <f t="shared" si="314"/>
        <v>0</v>
      </c>
      <c r="BH300" s="2">
        <f t="shared" si="316"/>
        <v>0</v>
      </c>
      <c r="BI300" s="2">
        <f t="shared" si="317"/>
        <v>0</v>
      </c>
      <c r="BJ300" s="2">
        <f t="shared" si="318"/>
        <v>0</v>
      </c>
      <c r="BK300" s="11">
        <f t="shared" si="319"/>
        <v>2.2802985720907748E-2</v>
      </c>
      <c r="BL300" s="17">
        <f t="shared" si="307"/>
        <v>3.893821357599795E-4</v>
      </c>
      <c r="BM300" s="17">
        <f t="shared" si="308"/>
        <v>8.6249685925732948E-6</v>
      </c>
      <c r="BN300" s="12">
        <f>(BN$3*temperature!$I410+BN$4*temperature!$I410^2+BN$5*temperature!$I410^6)</f>
        <v>-78.992081758916299</v>
      </c>
      <c r="BO300" s="12">
        <f>(BO$3*temperature!$I410+BO$4*temperature!$I410^2+BO$5*temperature!$I410^6)</f>
        <v>-63.927519012012098</v>
      </c>
      <c r="BP300" s="12">
        <f>(BP$3*temperature!$I410+BP$4*temperature!$I410^2+BP$5*temperature!$I410^6)</f>
        <v>-52.258080528723731</v>
      </c>
      <c r="BQ300" s="12">
        <f>(BQ$3*temperature!$M410+BQ$4*temperature!$M410^2)</f>
        <v>-78.992102814207954</v>
      </c>
      <c r="BR300" s="12">
        <f>(BR$3*temperature!$M410+BR$4*temperature!$M410^2)</f>
        <v>-63.927535150922893</v>
      </c>
      <c r="BS300" s="12">
        <f>(BS$3*temperature!$M410+BS$4*temperature!$M410^2)</f>
        <v>-52.258092989897918</v>
      </c>
      <c r="BT300" s="18">
        <f>BQ300-BN300</f>
        <v>-2.1055291654192843E-5</v>
      </c>
      <c r="BU300" s="18">
        <f>BR300-BO300</f>
        <v>-1.6138910794438743E-5</v>
      </c>
      <c r="BV300" s="18">
        <f>BS300-BP300</f>
        <v>-1.2461174186739754E-5</v>
      </c>
      <c r="BW300" s="18">
        <f>SUMPRODUCT(BT300:BV300,AR300:AT300)/100</f>
        <v>-2.5263422777730585E-2</v>
      </c>
      <c r="BX300" s="18">
        <f>BW300*BL300</f>
        <v>-9.8371255178000492E-6</v>
      </c>
      <c r="BY300" s="18">
        <f>BW300*BM300</f>
        <v>-2.1789622799882709E-7</v>
      </c>
    </row>
    <row r="301" spans="1:77">
      <c r="A301" s="2">
        <f t="shared" si="264"/>
        <v>2255</v>
      </c>
      <c r="B301" s="5">
        <f t="shared" si="265"/>
        <v>1165.4054831395272</v>
      </c>
      <c r="C301" s="5">
        <f t="shared" si="266"/>
        <v>2964.1689466920407</v>
      </c>
      <c r="D301" s="5">
        <f t="shared" si="267"/>
        <v>4369.9534512148293</v>
      </c>
      <c r="E301" s="15">
        <f t="shared" si="268"/>
        <v>1.4318953140705924E-8</v>
      </c>
      <c r="F301" s="15">
        <f t="shared" si="269"/>
        <v>2.8209297851475999E-8</v>
      </c>
      <c r="G301" s="15">
        <f t="shared" si="270"/>
        <v>5.7588278098743212E-8</v>
      </c>
      <c r="H301" s="5">
        <f t="shared" si="271"/>
        <v>62474.484305505699</v>
      </c>
      <c r="I301" s="5">
        <f t="shared" si="272"/>
        <v>53732.402899901244</v>
      </c>
      <c r="J301" s="5">
        <f t="shared" si="273"/>
        <v>25944.68433568926</v>
      </c>
      <c r="K301" s="5">
        <f t="shared" si="274"/>
        <v>53607.508467527943</v>
      </c>
      <c r="L301" s="5">
        <f t="shared" si="275"/>
        <v>18127.307810799935</v>
      </c>
      <c r="M301" s="5">
        <f t="shared" si="276"/>
        <v>5937.0619447849595</v>
      </c>
      <c r="N301" s="15">
        <f t="shared" si="277"/>
        <v>-1.2470272161449691E-2</v>
      </c>
      <c r="O301" s="15">
        <f t="shared" si="278"/>
        <v>-3.8860256349979583E-3</v>
      </c>
      <c r="P301" s="15">
        <f t="shared" si="279"/>
        <v>-1.378719066662315E-3</v>
      </c>
      <c r="Q301" s="5">
        <f t="shared" si="280"/>
        <v>624.50362594729756</v>
      </c>
      <c r="R301" s="5">
        <f t="shared" si="281"/>
        <v>1599.4487489620183</v>
      </c>
      <c r="S301" s="5">
        <f t="shared" si="282"/>
        <v>1548.8970919472883</v>
      </c>
      <c r="T301" s="5">
        <f t="shared" si="283"/>
        <v>9.9961389499978921</v>
      </c>
      <c r="U301" s="5">
        <f t="shared" si="284"/>
        <v>29.7669313606103</v>
      </c>
      <c r="V301" s="5">
        <f t="shared" si="285"/>
        <v>59.699978304096774</v>
      </c>
      <c r="W301" s="15">
        <f t="shared" si="286"/>
        <v>-1.0734613539272964E-2</v>
      </c>
      <c r="X301" s="15">
        <f t="shared" si="287"/>
        <v>-1.217998157191269E-2</v>
      </c>
      <c r="Y301" s="15">
        <f t="shared" si="288"/>
        <v>-9.7425357312937999E-3</v>
      </c>
      <c r="Z301" s="5">
        <f t="shared" si="301"/>
        <v>547.45491214598133</v>
      </c>
      <c r="AA301" s="5">
        <f t="shared" si="302"/>
        <v>5026.3985342088063</v>
      </c>
      <c r="AB301" s="5">
        <f t="shared" si="303"/>
        <v>40040.597829772116</v>
      </c>
      <c r="AC301" s="16">
        <f t="shared" si="289"/>
        <v>0.85639947180371745</v>
      </c>
      <c r="AD301" s="16">
        <f t="shared" si="290"/>
        <v>3.0922418926859132</v>
      </c>
      <c r="AE301" s="16">
        <f t="shared" si="291"/>
        <v>25.563890886792329</v>
      </c>
      <c r="AF301" s="15">
        <f t="shared" si="292"/>
        <v>-4.0504037456468023E-3</v>
      </c>
      <c r="AG301" s="15">
        <f t="shared" si="293"/>
        <v>2.9673830763510267E-4</v>
      </c>
      <c r="AH301" s="15">
        <f t="shared" si="294"/>
        <v>9.7937136394747881E-3</v>
      </c>
      <c r="AI301" s="1">
        <f t="shared" si="258"/>
        <v>141392.28740875673</v>
      </c>
      <c r="AJ301" s="1">
        <f t="shared" si="259"/>
        <v>111600.87034825301</v>
      </c>
      <c r="AK301" s="1">
        <f t="shared" si="260"/>
        <v>52556.822356977231</v>
      </c>
      <c r="AL301" s="14">
        <f t="shared" si="295"/>
        <v>97.73561984514312</v>
      </c>
      <c r="AM301" s="14">
        <f t="shared" si="296"/>
        <v>24.322284854711523</v>
      </c>
      <c r="AN301" s="14">
        <f t="shared" si="297"/>
        <v>7.5620796359403055</v>
      </c>
      <c r="AO301" s="11">
        <f t="shared" si="298"/>
        <v>1.7576603102530642E-3</v>
      </c>
      <c r="AP301" s="11">
        <f t="shared" si="299"/>
        <v>2.2141884141055283E-3</v>
      </c>
      <c r="AQ301" s="11">
        <f t="shared" si="300"/>
        <v>2.0085482652358517E-3</v>
      </c>
      <c r="AR301" s="1">
        <f t="shared" si="304"/>
        <v>62474.484305505699</v>
      </c>
      <c r="AS301" s="1">
        <f t="shared" si="305"/>
        <v>53732.402899901244</v>
      </c>
      <c r="AT301" s="1">
        <f t="shared" si="306"/>
        <v>25944.68433568926</v>
      </c>
      <c r="AU301" s="1">
        <f t="shared" si="261"/>
        <v>12494.896861101141</v>
      </c>
      <c r="AV301" s="1">
        <f t="shared" si="262"/>
        <v>10746.480579980249</v>
      </c>
      <c r="AW301" s="1">
        <f t="shared" si="263"/>
        <v>5188.9368671378525</v>
      </c>
      <c r="AX301" s="2">
        <v>0</v>
      </c>
      <c r="AY301" s="2">
        <v>0</v>
      </c>
      <c r="AZ301" s="2">
        <v>0</v>
      </c>
      <c r="BA301" s="2">
        <f t="shared" si="309"/>
        <v>0</v>
      </c>
      <c r="BB301" s="2">
        <f t="shared" si="315"/>
        <v>0</v>
      </c>
      <c r="BC301" s="2">
        <f t="shared" si="310"/>
        <v>0</v>
      </c>
      <c r="BD301" s="2">
        <f t="shared" si="311"/>
        <v>0</v>
      </c>
      <c r="BE301" s="2">
        <f t="shared" si="312"/>
        <v>0</v>
      </c>
      <c r="BF301" s="2">
        <f t="shared" si="313"/>
        <v>0</v>
      </c>
      <c r="BG301" s="2">
        <f t="shared" si="314"/>
        <v>0</v>
      </c>
      <c r="BH301" s="2">
        <f t="shared" si="316"/>
        <v>0</v>
      </c>
      <c r="BI301" s="2">
        <f t="shared" si="317"/>
        <v>0</v>
      </c>
      <c r="BJ301" s="2">
        <f t="shared" si="318"/>
        <v>0</v>
      </c>
      <c r="BK301" s="11">
        <f t="shared" si="319"/>
        <v>2.2776149810356E-2</v>
      </c>
      <c r="BL301" s="17">
        <f t="shared" si="307"/>
        <v>3.8070101592979725E-4</v>
      </c>
      <c r="BM301" s="17">
        <f t="shared" si="308"/>
        <v>8.214255802450756E-6</v>
      </c>
      <c r="BN301" s="12">
        <f>(BN$3*temperature!$I411+BN$4*temperature!$I411^2+BN$5*temperature!$I411^6)</f>
        <v>-79.243556597748892</v>
      </c>
      <c r="BO301" s="12">
        <f>(BO$3*temperature!$I411+BO$4*temperature!$I411^2+BO$5*temperature!$I411^6)</f>
        <v>-64.120269531760144</v>
      </c>
      <c r="BP301" s="12">
        <f>(BP$3*temperature!$I411+BP$4*temperature!$I411^2+BP$5*temperature!$I411^6)</f>
        <v>-52.40690249619356</v>
      </c>
      <c r="BQ301" s="12">
        <f>(BQ$3*temperature!$M411+BQ$4*temperature!$M411^2)</f>
        <v>-79.243577630456613</v>
      </c>
      <c r="BR301" s="12">
        <f>(BR$3*temperature!$M411+BR$4*temperature!$M411^2)</f>
        <v>-64.12028565247445</v>
      </c>
      <c r="BS301" s="12">
        <f>(BS$3*temperature!$M411+BS$4*temperature!$M411^2)</f>
        <v>-52.406914942558195</v>
      </c>
      <c r="BT301" s="18">
        <f>BQ301-BN301</f>
        <v>-2.1032707721246879E-5</v>
      </c>
      <c r="BU301" s="18">
        <f>BR301-BO301</f>
        <v>-1.6120714306566697E-5</v>
      </c>
      <c r="BV301" s="18">
        <f>BS301-BP301</f>
        <v>-1.2446364635820828E-5</v>
      </c>
      <c r="BW301" s="18">
        <f>SUMPRODUCT(BT301:BV301,AR301:AT301)/100</f>
        <v>-2.5031292861912281E-2</v>
      </c>
      <c r="BX301" s="18">
        <f>BW301*BL301</f>
        <v>-9.5294386225662867E-6</v>
      </c>
      <c r="BY301" s="18">
        <f>BW301*BM301</f>
        <v>-2.0561344263380714E-7</v>
      </c>
    </row>
    <row r="302" spans="1:77">
      <c r="A302" s="2">
        <f t="shared" si="264"/>
        <v>2256</v>
      </c>
      <c r="B302" s="5">
        <f t="shared" si="265"/>
        <v>1165.4054989925442</v>
      </c>
      <c r="C302" s="5">
        <f t="shared" si="266"/>
        <v>2964.1690261283093</v>
      </c>
      <c r="D302" s="5">
        <f t="shared" si="267"/>
        <v>4369.953690290019</v>
      </c>
      <c r="E302" s="15">
        <f t="shared" si="268"/>
        <v>1.3603005483670627E-8</v>
      </c>
      <c r="F302" s="15">
        <f t="shared" si="269"/>
        <v>2.6798832958902197E-8</v>
      </c>
      <c r="G302" s="15">
        <f t="shared" si="270"/>
        <v>5.4708864193806049E-8</v>
      </c>
      <c r="H302" s="5">
        <f t="shared" si="271"/>
        <v>61689.550563504024</v>
      </c>
      <c r="I302" s="5">
        <f t="shared" si="272"/>
        <v>53522.682877317406</v>
      </c>
      <c r="J302" s="5">
        <f t="shared" si="273"/>
        <v>25908.653816506496</v>
      </c>
      <c r="K302" s="5">
        <f t="shared" si="274"/>
        <v>52933.979303197615</v>
      </c>
      <c r="L302" s="5">
        <f t="shared" si="275"/>
        <v>18056.555616609625</v>
      </c>
      <c r="M302" s="5">
        <f t="shared" si="276"/>
        <v>5928.8165625359352</v>
      </c>
      <c r="N302" s="15">
        <f t="shared" si="277"/>
        <v>-1.2564082599330506E-2</v>
      </c>
      <c r="O302" s="15">
        <f t="shared" si="278"/>
        <v>-3.9030723662207834E-3</v>
      </c>
      <c r="P302" s="15">
        <f t="shared" si="279"/>
        <v>-1.3887984201119696E-3</v>
      </c>
      <c r="Q302" s="5">
        <f t="shared" si="280"/>
        <v>610.03774118797696</v>
      </c>
      <c r="R302" s="5">
        <f t="shared" si="281"/>
        <v>1573.8008073902813</v>
      </c>
      <c r="S302" s="5">
        <f t="shared" si="282"/>
        <v>1531.6768418724298</v>
      </c>
      <c r="T302" s="5">
        <f t="shared" si="283"/>
        <v>9.8888342614847904</v>
      </c>
      <c r="U302" s="5">
        <f t="shared" si="284"/>
        <v>29.404370685185675</v>
      </c>
      <c r="V302" s="5">
        <f t="shared" si="285"/>
        <v>59.11834913231165</v>
      </c>
      <c r="W302" s="15">
        <f t="shared" si="286"/>
        <v>-1.0734613539272964E-2</v>
      </c>
      <c r="X302" s="15">
        <f t="shared" si="287"/>
        <v>-1.217998157191269E-2</v>
      </c>
      <c r="Y302" s="15">
        <f t="shared" si="288"/>
        <v>-9.7425357312937999E-3</v>
      </c>
      <c r="Z302" s="5">
        <f t="shared" si="301"/>
        <v>532.65831993730478</v>
      </c>
      <c r="AA302" s="5">
        <f t="shared" si="302"/>
        <v>4947.3500595255018</v>
      </c>
      <c r="AB302" s="5">
        <f t="shared" si="303"/>
        <v>39983.626534991861</v>
      </c>
      <c r="AC302" s="16">
        <f t="shared" si="289"/>
        <v>0.85293070817535377</v>
      </c>
      <c r="AD302" s="16">
        <f t="shared" si="290"/>
        <v>3.093159479311947</v>
      </c>
      <c r="AE302" s="16">
        <f t="shared" si="291"/>
        <v>25.814256313648354</v>
      </c>
      <c r="AF302" s="15">
        <f t="shared" si="292"/>
        <v>-4.0504037456468023E-3</v>
      </c>
      <c r="AG302" s="15">
        <f t="shared" si="293"/>
        <v>2.9673830763510267E-4</v>
      </c>
      <c r="AH302" s="15">
        <f t="shared" si="294"/>
        <v>9.7937136394747881E-3</v>
      </c>
      <c r="AI302" s="1">
        <f t="shared" si="258"/>
        <v>139747.95552898222</v>
      </c>
      <c r="AJ302" s="1">
        <f t="shared" si="259"/>
        <v>111187.26389340797</v>
      </c>
      <c r="AK302" s="1">
        <f t="shared" si="260"/>
        <v>52490.076988417364</v>
      </c>
      <c r="AL302" s="14">
        <f t="shared" si="295"/>
        <v>97.905688004843924</v>
      </c>
      <c r="AM302" s="14">
        <f t="shared" si="296"/>
        <v>24.375600434828101</v>
      </c>
      <c r="AN302" s="14">
        <f t="shared" si="297"/>
        <v>7.5771165498553055</v>
      </c>
      <c r="AO302" s="11">
        <f t="shared" si="298"/>
        <v>1.7400837071505336E-3</v>
      </c>
      <c r="AP302" s="11">
        <f t="shared" si="299"/>
        <v>2.1920465299644729E-3</v>
      </c>
      <c r="AQ302" s="11">
        <f t="shared" si="300"/>
        <v>1.9884627825834931E-3</v>
      </c>
      <c r="AR302" s="1">
        <f t="shared" si="304"/>
        <v>61689.550563504024</v>
      </c>
      <c r="AS302" s="1">
        <f t="shared" si="305"/>
        <v>53522.682877317406</v>
      </c>
      <c r="AT302" s="1">
        <f t="shared" si="306"/>
        <v>25908.653816506496</v>
      </c>
      <c r="AU302" s="1">
        <f t="shared" si="261"/>
        <v>12337.910112700805</v>
      </c>
      <c r="AV302" s="1">
        <f t="shared" si="262"/>
        <v>10704.536575463482</v>
      </c>
      <c r="AW302" s="1">
        <f t="shared" si="263"/>
        <v>5181.7307633012997</v>
      </c>
      <c r="AX302" s="2">
        <v>0</v>
      </c>
      <c r="AY302" s="2">
        <v>0</v>
      </c>
      <c r="AZ302" s="2">
        <v>0</v>
      </c>
      <c r="BA302" s="2">
        <f t="shared" si="309"/>
        <v>0</v>
      </c>
      <c r="BB302" s="2">
        <f t="shared" si="315"/>
        <v>0</v>
      </c>
      <c r="BC302" s="2">
        <f t="shared" si="310"/>
        <v>0</v>
      </c>
      <c r="BD302" s="2">
        <f t="shared" si="311"/>
        <v>0</v>
      </c>
      <c r="BE302" s="2">
        <f t="shared" si="312"/>
        <v>0</v>
      </c>
      <c r="BF302" s="2">
        <f t="shared" si="313"/>
        <v>0</v>
      </c>
      <c r="BG302" s="2">
        <f t="shared" si="314"/>
        <v>0</v>
      </c>
      <c r="BH302" s="2">
        <f t="shared" si="316"/>
        <v>0</v>
      </c>
      <c r="BI302" s="2">
        <f t="shared" si="317"/>
        <v>0</v>
      </c>
      <c r="BJ302" s="2">
        <f t="shared" si="318"/>
        <v>0</v>
      </c>
      <c r="BK302" s="11">
        <f t="shared" si="319"/>
        <v>2.2749360248540546E-2</v>
      </c>
      <c r="BL302" s="17">
        <f t="shared" si="307"/>
        <v>3.7222320446207816E-4</v>
      </c>
      <c r="BM302" s="17">
        <f t="shared" si="308"/>
        <v>7.8231007642388154E-6</v>
      </c>
      <c r="BN302" s="12">
        <f>(BN$3*temperature!$I412+BN$4*temperature!$I412^2+BN$5*temperature!$I412^6)</f>
        <v>-79.493294688891183</v>
      </c>
      <c r="BO302" s="12">
        <f>(BO$3*temperature!$I412+BO$4*temperature!$I412^2+BO$5*temperature!$I412^6)</f>
        <v>-64.311678409572551</v>
      </c>
      <c r="BP302" s="12">
        <f>(BP$3*temperature!$I412+BP$4*temperature!$I412^2+BP$5*temperature!$I412^6)</f>
        <v>-52.554679617912598</v>
      </c>
      <c r="BQ302" s="12">
        <f>(BQ$3*temperature!$M412+BQ$4*temperature!$M412^2)</f>
        <v>-79.493315699114248</v>
      </c>
      <c r="BR302" s="12">
        <f>(BR$3*temperature!$M412+BR$4*temperature!$M412^2)</f>
        <v>-64.311694512178406</v>
      </c>
      <c r="BS302" s="12">
        <f>(BS$3*temperature!$M412+BS$4*temperature!$M412^2)</f>
        <v>-52.554692049545956</v>
      </c>
      <c r="BT302" s="18">
        <f>BQ302-BN302</f>
        <v>-2.1010223065331957E-5</v>
      </c>
      <c r="BU302" s="18">
        <f>BR302-BO302</f>
        <v>-1.6102605854939611E-5</v>
      </c>
      <c r="BV302" s="18">
        <f>BS302-BP302</f>
        <v>-1.2431633358289673E-5</v>
      </c>
      <c r="BW302" s="18">
        <f>SUMPRODUCT(BT302:BV302,AR302:AT302)/100</f>
        <v>-2.4800527698653228E-2</v>
      </c>
      <c r="BX302" s="18">
        <f>BW302*BL302</f>
        <v>-9.2313318923432339E-6</v>
      </c>
      <c r="BY302" s="18">
        <f>BW302*BM302</f>
        <v>-1.9401702719285998E-7</v>
      </c>
    </row>
    <row r="303" spans="1:77">
      <c r="A303" s="2">
        <f t="shared" si="264"/>
        <v>2257</v>
      </c>
      <c r="B303" s="5">
        <f t="shared" si="265"/>
        <v>1165.4055140529108</v>
      </c>
      <c r="C303" s="5">
        <f t="shared" si="266"/>
        <v>2964.1691015927659</v>
      </c>
      <c r="D303" s="5">
        <f t="shared" si="267"/>
        <v>4369.9539174114616</v>
      </c>
      <c r="E303" s="15">
        <f t="shared" si="268"/>
        <v>1.2922855209487094E-8</v>
      </c>
      <c r="F303" s="15">
        <f t="shared" si="269"/>
        <v>2.5458891310957086E-8</v>
      </c>
      <c r="G303" s="15">
        <f t="shared" si="270"/>
        <v>5.1973420984115747E-8</v>
      </c>
      <c r="H303" s="5">
        <f t="shared" si="271"/>
        <v>60908.608106928143</v>
      </c>
      <c r="I303" s="5">
        <f t="shared" si="272"/>
        <v>53312.877164258323</v>
      </c>
      <c r="J303" s="5">
        <f t="shared" si="273"/>
        <v>25872.415785237285</v>
      </c>
      <c r="K303" s="5">
        <f t="shared" si="274"/>
        <v>52263.874996701641</v>
      </c>
      <c r="L303" s="5">
        <f t="shared" si="275"/>
        <v>17985.774541543931</v>
      </c>
      <c r="M303" s="5">
        <f t="shared" si="276"/>
        <v>5920.5237112804125</v>
      </c>
      <c r="N303" s="15">
        <f t="shared" si="277"/>
        <v>-1.2659246769598065E-2</v>
      </c>
      <c r="O303" s="15">
        <f t="shared" si="278"/>
        <v>-3.9199654999862998E-3</v>
      </c>
      <c r="P303" s="15">
        <f t="shared" si="279"/>
        <v>-1.3987363528710217E-3</v>
      </c>
      <c r="Q303" s="5">
        <f t="shared" si="280"/>
        <v>595.84951051057283</v>
      </c>
      <c r="R303" s="5">
        <f t="shared" si="281"/>
        <v>1548.5378784024572</v>
      </c>
      <c r="S303" s="5">
        <f t="shared" si="282"/>
        <v>1514.6329646790036</v>
      </c>
      <c r="T303" s="5">
        <f t="shared" si="283"/>
        <v>9.7826814473338288</v>
      </c>
      <c r="U303" s="5">
        <f t="shared" si="284"/>
        <v>29.046225992106425</v>
      </c>
      <c r="V303" s="5">
        <f t="shared" si="285"/>
        <v>58.542386503515004</v>
      </c>
      <c r="W303" s="15">
        <f t="shared" si="286"/>
        <v>-1.0734613539272964E-2</v>
      </c>
      <c r="X303" s="15">
        <f t="shared" si="287"/>
        <v>-1.217998157191269E-2</v>
      </c>
      <c r="Y303" s="15">
        <f t="shared" si="288"/>
        <v>-9.7425357312937999E-3</v>
      </c>
      <c r="Z303" s="5">
        <f t="shared" si="301"/>
        <v>518.21241684169979</v>
      </c>
      <c r="AA303" s="5">
        <f t="shared" si="302"/>
        <v>4869.4614130203136</v>
      </c>
      <c r="AB303" s="5">
        <f t="shared" si="303"/>
        <v>39926.333194886378</v>
      </c>
      <c r="AC303" s="16">
        <f t="shared" si="289"/>
        <v>0.84947599444018318</v>
      </c>
      <c r="AD303" s="16">
        <f t="shared" si="290"/>
        <v>3.0940773382210836</v>
      </c>
      <c r="AE303" s="16">
        <f t="shared" si="291"/>
        <v>26.067073747800229</v>
      </c>
      <c r="AF303" s="15">
        <f t="shared" si="292"/>
        <v>-4.0504037456468023E-3</v>
      </c>
      <c r="AG303" s="15">
        <f t="shared" si="293"/>
        <v>2.9673830763510267E-4</v>
      </c>
      <c r="AH303" s="15">
        <f t="shared" si="294"/>
        <v>9.7937136394747881E-3</v>
      </c>
      <c r="AI303" s="1">
        <f t="shared" si="258"/>
        <v>138111.07008878482</v>
      </c>
      <c r="AJ303" s="1">
        <f t="shared" si="259"/>
        <v>110773.07407953066</v>
      </c>
      <c r="AK303" s="1">
        <f t="shared" si="260"/>
        <v>52422.800052876926</v>
      </c>
      <c r="AL303" s="14">
        <f t="shared" si="295"/>
        <v>98.074348456453166</v>
      </c>
      <c r="AM303" s="14">
        <f t="shared" si="296"/>
        <v>24.428498560673578</v>
      </c>
      <c r="AN303" s="14">
        <f t="shared" si="297"/>
        <v>7.5920326959714028</v>
      </c>
      <c r="AO303" s="11">
        <f t="shared" si="298"/>
        <v>1.7226828700790283E-3</v>
      </c>
      <c r="AP303" s="11">
        <f t="shared" si="299"/>
        <v>2.1701260646648283E-3</v>
      </c>
      <c r="AQ303" s="11">
        <f t="shared" si="300"/>
        <v>1.968578154757658E-3</v>
      </c>
      <c r="AR303" s="1">
        <f t="shared" si="304"/>
        <v>60908.608106928143</v>
      </c>
      <c r="AS303" s="1">
        <f t="shared" si="305"/>
        <v>53312.877164258323</v>
      </c>
      <c r="AT303" s="1">
        <f t="shared" si="306"/>
        <v>25872.415785237285</v>
      </c>
      <c r="AU303" s="1">
        <f t="shared" si="261"/>
        <v>12181.72162138563</v>
      </c>
      <c r="AV303" s="1">
        <f t="shared" si="262"/>
        <v>10662.575432851665</v>
      </c>
      <c r="AW303" s="1">
        <f t="shared" si="263"/>
        <v>5174.4831570474571</v>
      </c>
      <c r="AX303" s="2">
        <v>0</v>
      </c>
      <c r="AY303" s="2">
        <v>0</v>
      </c>
      <c r="AZ303" s="2">
        <v>0</v>
      </c>
      <c r="BA303" s="2">
        <f t="shared" si="309"/>
        <v>0</v>
      </c>
      <c r="BB303" s="2">
        <f t="shared" si="315"/>
        <v>0</v>
      </c>
      <c r="BC303" s="2">
        <f t="shared" si="310"/>
        <v>0</v>
      </c>
      <c r="BD303" s="2">
        <f t="shared" si="311"/>
        <v>0</v>
      </c>
      <c r="BE303" s="2">
        <f t="shared" si="312"/>
        <v>0</v>
      </c>
      <c r="BF303" s="2">
        <f t="shared" si="313"/>
        <v>0</v>
      </c>
      <c r="BG303" s="2">
        <f t="shared" si="314"/>
        <v>0</v>
      </c>
      <c r="BH303" s="2">
        <f t="shared" si="316"/>
        <v>0</v>
      </c>
      <c r="BI303" s="2">
        <f t="shared" si="317"/>
        <v>0</v>
      </c>
      <c r="BJ303" s="2">
        <f t="shared" si="318"/>
        <v>0</v>
      </c>
      <c r="BK303" s="11">
        <f t="shared" si="319"/>
        <v>2.2722612105946588E-2</v>
      </c>
      <c r="BL303" s="17">
        <f t="shared" si="307"/>
        <v>3.63943717717529E-4</v>
      </c>
      <c r="BM303" s="17">
        <f t="shared" si="308"/>
        <v>7.4505721564179189E-6</v>
      </c>
      <c r="BN303" s="12">
        <f>(BN$3*temperature!$I413+BN$4*temperature!$I413^2+BN$5*temperature!$I413^6)</f>
        <v>-79.741314511617517</v>
      </c>
      <c r="BO303" s="12">
        <f>(BO$3*temperature!$I413+BO$4*temperature!$I413^2+BO$5*temperature!$I413^6)</f>
        <v>-64.501760071363861</v>
      </c>
      <c r="BP303" s="12">
        <f>(BP$3*temperature!$I413+BP$4*temperature!$I413^2+BP$5*temperature!$I413^6)</f>
        <v>-52.701423256677081</v>
      </c>
      <c r="BQ303" s="12">
        <f>(BQ$3*temperature!$M413+BQ$4*temperature!$M413^2)</f>
        <v>-79.741335499454379</v>
      </c>
      <c r="BR303" s="12">
        <f>(BR$3*temperature!$M413+BR$4*temperature!$M413^2)</f>
        <v>-64.501776155948505</v>
      </c>
      <c r="BS303" s="12">
        <f>(BS$3*temperature!$M413+BS$4*temperature!$M413^2)</f>
        <v>-52.701435673656583</v>
      </c>
      <c r="BT303" s="18">
        <f>BQ303-BN303</f>
        <v>-2.0987836862218501E-5</v>
      </c>
      <c r="BU303" s="18">
        <f>BR303-BO303</f>
        <v>-1.6084584643749622E-5</v>
      </c>
      <c r="BV303" s="18">
        <f>BS303-BP303</f>
        <v>-1.2416979501495007E-5</v>
      </c>
      <c r="BW303" s="18">
        <f>SUMPRODUCT(BT303:BV303,AR303:AT303)/100</f>
        <v>-2.4571126722627935E-2</v>
      </c>
      <c r="BX303" s="18">
        <f>BW303*BL303</f>
        <v>-8.9425072079417354E-6</v>
      </c>
      <c r="BY303" s="18">
        <f>BW303*BM303</f>
        <v>-1.8306895261142797E-7</v>
      </c>
    </row>
    <row r="304" spans="1:77">
      <c r="A304" s="2">
        <f t="shared" si="264"/>
        <v>2258</v>
      </c>
      <c r="B304" s="5">
        <f t="shared" si="265"/>
        <v>1165.4055283602593</v>
      </c>
      <c r="C304" s="5">
        <f t="shared" si="266"/>
        <v>2964.1691732840022</v>
      </c>
      <c r="D304" s="5">
        <f t="shared" si="267"/>
        <v>4369.9541331768432</v>
      </c>
      <c r="E304" s="15">
        <f t="shared" si="268"/>
        <v>1.227671244901274E-8</v>
      </c>
      <c r="F304" s="15">
        <f t="shared" si="269"/>
        <v>2.4185946745409231E-8</v>
      </c>
      <c r="G304" s="15">
        <f t="shared" si="270"/>
        <v>4.9374749934909955E-8</v>
      </c>
      <c r="H304" s="5">
        <f t="shared" si="271"/>
        <v>60131.670242766151</v>
      </c>
      <c r="I304" s="5">
        <f t="shared" si="272"/>
        <v>53103.001142896137</v>
      </c>
      <c r="J304" s="5">
        <f t="shared" si="273"/>
        <v>25835.974839170474</v>
      </c>
      <c r="K304" s="5">
        <f t="shared" si="274"/>
        <v>51597.206963117977</v>
      </c>
      <c r="L304" s="5">
        <f t="shared" si="275"/>
        <v>17914.969773490808</v>
      </c>
      <c r="M304" s="5">
        <f t="shared" si="276"/>
        <v>5912.1844421713395</v>
      </c>
      <c r="N304" s="15">
        <f t="shared" si="277"/>
        <v>-1.2755809507537186E-2</v>
      </c>
      <c r="O304" s="15">
        <f t="shared" si="278"/>
        <v>-3.9367094194123764E-3</v>
      </c>
      <c r="P304" s="15">
        <f t="shared" si="279"/>
        <v>-1.4085357167279433E-3</v>
      </c>
      <c r="Q304" s="5">
        <f t="shared" si="280"/>
        <v>581.93434947088201</v>
      </c>
      <c r="R304" s="5">
        <f t="shared" si="281"/>
        <v>1523.6548596962609</v>
      </c>
      <c r="S304" s="5">
        <f t="shared" si="282"/>
        <v>1497.7640430923082</v>
      </c>
      <c r="T304" s="5">
        <f t="shared" si="283"/>
        <v>9.6776681426188844</v>
      </c>
      <c r="U304" s="5">
        <f t="shared" si="284"/>
        <v>28.692443494788957</v>
      </c>
      <c r="V304" s="5">
        <f t="shared" si="285"/>
        <v>57.972035211209295</v>
      </c>
      <c r="W304" s="15">
        <f t="shared" si="286"/>
        <v>-1.0734613539272964E-2</v>
      </c>
      <c r="X304" s="15">
        <f t="shared" si="287"/>
        <v>-1.217998157191269E-2</v>
      </c>
      <c r="Y304" s="15">
        <f t="shared" si="288"/>
        <v>-9.7425357312937999E-3</v>
      </c>
      <c r="Z304" s="5">
        <f t="shared" si="301"/>
        <v>504.10970370314243</v>
      </c>
      <c r="AA304" s="5">
        <f t="shared" si="302"/>
        <v>4792.7177179956407</v>
      </c>
      <c r="AB304" s="5">
        <f t="shared" si="303"/>
        <v>39868.725074814538</v>
      </c>
      <c r="AC304" s="16">
        <f t="shared" si="289"/>
        <v>0.84603527369046561</v>
      </c>
      <c r="AD304" s="16">
        <f t="shared" si="290"/>
        <v>3.0949954694941195</v>
      </c>
      <c r="AE304" s="16">
        <f t="shared" si="291"/>
        <v>26.322367203505255</v>
      </c>
      <c r="AF304" s="15">
        <f t="shared" si="292"/>
        <v>-4.0504037456468023E-3</v>
      </c>
      <c r="AG304" s="15">
        <f t="shared" si="293"/>
        <v>2.9673830763510267E-4</v>
      </c>
      <c r="AH304" s="15">
        <f t="shared" si="294"/>
        <v>9.7937136394747881E-3</v>
      </c>
      <c r="AI304" s="1">
        <f t="shared" si="258"/>
        <v>136481.68470129196</v>
      </c>
      <c r="AJ304" s="1">
        <f t="shared" si="259"/>
        <v>110358.34210442926</v>
      </c>
      <c r="AK304" s="1">
        <f t="shared" si="260"/>
        <v>52355.00320463669</v>
      </c>
      <c r="AL304" s="14">
        <f t="shared" si="295"/>
        <v>98.241609946532463</v>
      </c>
      <c r="AM304" s="14">
        <f t="shared" si="296"/>
        <v>24.480981352906252</v>
      </c>
      <c r="AN304" s="14">
        <f t="shared" si="297"/>
        <v>7.6068287505897425</v>
      </c>
      <c r="AO304" s="11">
        <f t="shared" si="298"/>
        <v>1.705456041378238E-3</v>
      </c>
      <c r="AP304" s="11">
        <f t="shared" si="299"/>
        <v>2.1484248040181801E-3</v>
      </c>
      <c r="AQ304" s="11">
        <f t="shared" si="300"/>
        <v>1.9488923732100814E-3</v>
      </c>
      <c r="AR304" s="1">
        <f t="shared" si="304"/>
        <v>60131.670242766151</v>
      </c>
      <c r="AS304" s="1">
        <f t="shared" si="305"/>
        <v>53103.001142896137</v>
      </c>
      <c r="AT304" s="1">
        <f t="shared" si="306"/>
        <v>25835.974839170474</v>
      </c>
      <c r="AU304" s="1">
        <f t="shared" si="261"/>
        <v>12026.334048553232</v>
      </c>
      <c r="AV304" s="1">
        <f t="shared" si="262"/>
        <v>10620.600228579227</v>
      </c>
      <c r="AW304" s="1">
        <f t="shared" si="263"/>
        <v>5167.1949678340952</v>
      </c>
      <c r="AX304" s="2">
        <v>0</v>
      </c>
      <c r="AY304" s="2">
        <v>0</v>
      </c>
      <c r="AZ304" s="2">
        <v>0</v>
      </c>
      <c r="BA304" s="2">
        <f t="shared" si="309"/>
        <v>0</v>
      </c>
      <c r="BB304" s="2">
        <f t="shared" si="315"/>
        <v>0</v>
      </c>
      <c r="BC304" s="2">
        <f t="shared" si="310"/>
        <v>0</v>
      </c>
      <c r="BD304" s="2">
        <f t="shared" si="311"/>
        <v>0</v>
      </c>
      <c r="BE304" s="2">
        <f t="shared" si="312"/>
        <v>0</v>
      </c>
      <c r="BF304" s="2">
        <f t="shared" si="313"/>
        <v>0</v>
      </c>
      <c r="BG304" s="2">
        <f t="shared" si="314"/>
        <v>0</v>
      </c>
      <c r="BH304" s="2">
        <f t="shared" si="316"/>
        <v>0</v>
      </c>
      <c r="BI304" s="2">
        <f t="shared" si="317"/>
        <v>0</v>
      </c>
      <c r="BJ304" s="2">
        <f t="shared" si="318"/>
        <v>0</v>
      </c>
      <c r="BK304" s="11">
        <f t="shared" si="319"/>
        <v>2.2695900668159269E-2</v>
      </c>
      <c r="BL304" s="17">
        <f t="shared" si="307"/>
        <v>3.5585770120806433E-4</v>
      </c>
      <c r="BM304" s="17">
        <f t="shared" si="308"/>
        <v>7.0957830061123033E-6</v>
      </c>
      <c r="BN304" s="12">
        <f>(BN$3*temperature!$I414+BN$4*temperature!$I414^2+BN$5*temperature!$I414^6)</f>
        <v>-79.987634366695303</v>
      </c>
      <c r="BO304" s="12">
        <f>(BO$3*temperature!$I414+BO$4*temperature!$I414^2+BO$5*temperature!$I414^6)</f>
        <v>-64.690528799457894</v>
      </c>
      <c r="BP304" s="12">
        <f>(BP$3*temperature!$I414+BP$4*temperature!$I414^2+BP$5*temperature!$I414^6)</f>
        <v>-52.847144658613061</v>
      </c>
      <c r="BQ304" s="12">
        <f>(BQ$3*temperature!$M414+BQ$4*temperature!$M414^2)</f>
        <v>-79.98765533224352</v>
      </c>
      <c r="BR304" s="12">
        <f>(BR$3*temperature!$M414+BR$4*temperature!$M414^2)</f>
        <v>-64.690544866107629</v>
      </c>
      <c r="BS304" s="12">
        <f>(BS$3*temperature!$M414+BS$4*temperature!$M414^2)</f>
        <v>-52.847157061015245</v>
      </c>
      <c r="BT304" s="18">
        <f>BQ304-BN304</f>
        <v>-2.0965548216622665E-5</v>
      </c>
      <c r="BU304" s="18">
        <f>BR304-BO304</f>
        <v>-1.6066649735080318E-5</v>
      </c>
      <c r="BV304" s="18">
        <f>BS304-BP304</f>
        <v>-1.2402402184363837E-5</v>
      </c>
      <c r="BW304" s="18">
        <f>SUMPRODUCT(BT304:BV304,AR304:AT304)/100</f>
        <v>-2.434308901845747E-2</v>
      </c>
      <c r="BX304" s="18">
        <f>BW304*BL304</f>
        <v>-8.6626756984115511E-6</v>
      </c>
      <c r="BY304" s="18">
        <f>BW304*BM304</f>
        <v>-1.7273327737344954E-7</v>
      </c>
    </row>
    <row r="305" spans="1:77">
      <c r="A305" s="2">
        <f t="shared" si="264"/>
        <v>2259</v>
      </c>
      <c r="B305" s="5">
        <f t="shared" si="265"/>
        <v>1165.4055419522404</v>
      </c>
      <c r="C305" s="5">
        <f t="shared" si="266"/>
        <v>2964.1692413906785</v>
      </c>
      <c r="D305" s="5">
        <f t="shared" si="267"/>
        <v>4369.9543381539661</v>
      </c>
      <c r="E305" s="15">
        <f t="shared" si="268"/>
        <v>1.1662876826562102E-8</v>
      </c>
      <c r="F305" s="15">
        <f t="shared" si="269"/>
        <v>2.2976649408138768E-8</v>
      </c>
      <c r="G305" s="15">
        <f t="shared" si="270"/>
        <v>4.6906012438164453E-8</v>
      </c>
      <c r="H305" s="5">
        <f t="shared" si="271"/>
        <v>59358.749459829087</v>
      </c>
      <c r="I305" s="5">
        <f t="shared" si="272"/>
        <v>52893.069819910372</v>
      </c>
      <c r="J305" s="5">
        <f t="shared" si="273"/>
        <v>25799.335488963312</v>
      </c>
      <c r="K305" s="5">
        <f t="shared" si="274"/>
        <v>50933.985915661346</v>
      </c>
      <c r="L305" s="5">
        <f t="shared" si="275"/>
        <v>17844.146373739073</v>
      </c>
      <c r="M305" s="5">
        <f t="shared" si="276"/>
        <v>5903.7997865812777</v>
      </c>
      <c r="N305" s="15">
        <f t="shared" si="277"/>
        <v>-1.2853816834130338E-2</v>
      </c>
      <c r="O305" s="15">
        <f t="shared" si="278"/>
        <v>-3.9533083587187656E-3</v>
      </c>
      <c r="P305" s="15">
        <f t="shared" si="279"/>
        <v>-1.4181992581717706E-3</v>
      </c>
      <c r="Q305" s="5">
        <f t="shared" si="280"/>
        <v>568.28773395597591</v>
      </c>
      <c r="R305" s="5">
        <f t="shared" si="281"/>
        <v>1499.146694380792</v>
      </c>
      <c r="S305" s="5">
        <f t="shared" si="282"/>
        <v>1481.0686593931496</v>
      </c>
      <c r="T305" s="5">
        <f t="shared" si="283"/>
        <v>9.5737821151465372</v>
      </c>
      <c r="U305" s="5">
        <f t="shared" si="284"/>
        <v>28.342970061769282</v>
      </c>
      <c r="V305" s="5">
        <f t="shared" si="285"/>
        <v>57.407240586748266</v>
      </c>
      <c r="W305" s="15">
        <f t="shared" si="286"/>
        <v>-1.0734613539272964E-2</v>
      </c>
      <c r="X305" s="15">
        <f t="shared" si="287"/>
        <v>-1.217998157191269E-2</v>
      </c>
      <c r="Y305" s="15">
        <f t="shared" si="288"/>
        <v>-9.7425357312937999E-3</v>
      </c>
      <c r="Z305" s="5">
        <f t="shared" si="301"/>
        <v>490.34282304973652</v>
      </c>
      <c r="AA305" s="5">
        <f t="shared" si="302"/>
        <v>4717.1042181203484</v>
      </c>
      <c r="AB305" s="5">
        <f t="shared" si="303"/>
        <v>39810.809300874767</v>
      </c>
      <c r="AC305" s="16">
        <f t="shared" si="289"/>
        <v>0.84260848924896048</v>
      </c>
      <c r="AD305" s="16">
        <f t="shared" si="290"/>
        <v>3.0959138732118756</v>
      </c>
      <c r="AE305" s="16">
        <f t="shared" si="291"/>
        <v>26.580160930209487</v>
      </c>
      <c r="AF305" s="15">
        <f t="shared" si="292"/>
        <v>-4.0504037456468023E-3</v>
      </c>
      <c r="AG305" s="15">
        <f t="shared" si="293"/>
        <v>2.9673830763510267E-4</v>
      </c>
      <c r="AH305" s="15">
        <f t="shared" si="294"/>
        <v>9.7937136394747881E-3</v>
      </c>
      <c r="AI305" s="1">
        <f t="shared" si="258"/>
        <v>134859.85027971599</v>
      </c>
      <c r="AJ305" s="1">
        <f t="shared" si="259"/>
        <v>109943.10812256558</v>
      </c>
      <c r="AK305" s="1">
        <f t="shared" si="260"/>
        <v>52286.697852007121</v>
      </c>
      <c r="AL305" s="14">
        <f t="shared" si="295"/>
        <v>98.407481226258511</v>
      </c>
      <c r="AM305" s="14">
        <f t="shared" si="296"/>
        <v>24.533050944995889</v>
      </c>
      <c r="AN305" s="14">
        <f t="shared" si="297"/>
        <v>7.6215053922207181</v>
      </c>
      <c r="AO305" s="11">
        <f t="shared" si="298"/>
        <v>1.6884014809644557E-3</v>
      </c>
      <c r="AP305" s="11">
        <f t="shared" si="299"/>
        <v>2.1269405559779984E-3</v>
      </c>
      <c r="AQ305" s="11">
        <f t="shared" si="300"/>
        <v>1.9294034494779806E-3</v>
      </c>
      <c r="AR305" s="1">
        <f t="shared" si="304"/>
        <v>59358.749459829087</v>
      </c>
      <c r="AS305" s="1">
        <f t="shared" si="305"/>
        <v>52893.069819910372</v>
      </c>
      <c r="AT305" s="1">
        <f t="shared" si="306"/>
        <v>25799.335488963312</v>
      </c>
      <c r="AU305" s="1">
        <f t="shared" si="261"/>
        <v>11871.749891965817</v>
      </c>
      <c r="AV305" s="1">
        <f t="shared" si="262"/>
        <v>10578.613963982076</v>
      </c>
      <c r="AW305" s="1">
        <f t="shared" si="263"/>
        <v>5159.8670977926631</v>
      </c>
      <c r="AX305" s="2">
        <v>0</v>
      </c>
      <c r="AY305" s="2">
        <v>0</v>
      </c>
      <c r="AZ305" s="2">
        <v>0</v>
      </c>
      <c r="BA305" s="2">
        <f t="shared" si="309"/>
        <v>0</v>
      </c>
      <c r="BB305" s="2">
        <f t="shared" si="315"/>
        <v>0</v>
      </c>
      <c r="BC305" s="2">
        <f t="shared" si="310"/>
        <v>0</v>
      </c>
      <c r="BD305" s="2">
        <f t="shared" si="311"/>
        <v>0</v>
      </c>
      <c r="BE305" s="2">
        <f t="shared" si="312"/>
        <v>0</v>
      </c>
      <c r="BF305" s="2">
        <f t="shared" si="313"/>
        <v>0</v>
      </c>
      <c r="BG305" s="2">
        <f t="shared" si="314"/>
        <v>0</v>
      </c>
      <c r="BH305" s="2">
        <f t="shared" si="316"/>
        <v>0</v>
      </c>
      <c r="BI305" s="2">
        <f t="shared" si="317"/>
        <v>0</v>
      </c>
      <c r="BJ305" s="2">
        <f t="shared" si="318"/>
        <v>0</v>
      </c>
      <c r="BK305" s="11">
        <f t="shared" si="319"/>
        <v>2.2669221434905878E-2</v>
      </c>
      <c r="BL305" s="17">
        <f t="shared" si="307"/>
        <v>3.4796042594438027E-4</v>
      </c>
      <c r="BM305" s="17">
        <f t="shared" si="308"/>
        <v>6.7578885772498126E-6</v>
      </c>
      <c r="BN305" s="12">
        <f>(BN$3*temperature!$I415+BN$4*temperature!$I415^2+BN$5*temperature!$I415^6)</f>
        <v>-80.232272373967305</v>
      </c>
      <c r="BO305" s="12">
        <f>(BO$3*temperature!$I415+BO$4*temperature!$I415^2+BO$5*temperature!$I415^6)</f>
        <v>-64.877998730916914</v>
      </c>
      <c r="BP305" s="12">
        <f>(BP$3*temperature!$I415+BP$4*temperature!$I415^2+BP$5*temperature!$I415^6)</f>
        <v>-52.991854952042516</v>
      </c>
      <c r="BQ305" s="12">
        <f>(BQ$3*temperature!$M415+BQ$4*temperature!$M415^2)</f>
        <v>-80.232293317323538</v>
      </c>
      <c r="BR305" s="12">
        <f>(BR$3*temperature!$M415+BR$4*temperature!$M415^2)</f>
        <v>-64.878014779717176</v>
      </c>
      <c r="BS305" s="12">
        <f>(BS$3*temperature!$M415+BS$4*temperature!$M415^2)</f>
        <v>-52.991867339943063</v>
      </c>
      <c r="BT305" s="18">
        <f>BQ305-BN305</f>
        <v>-2.0943356233260602E-5</v>
      </c>
      <c r="BU305" s="18">
        <f>BR305-BO305</f>
        <v>-1.6048800262069562E-5</v>
      </c>
      <c r="BV305" s="18">
        <f>BS305-BP305</f>
        <v>-1.2387900547139452E-5</v>
      </c>
      <c r="BW305" s="18">
        <f>SUMPRODUCT(BT305:BV305,AR305:AT305)/100</f>
        <v>-2.4116413505050699E-2</v>
      </c>
      <c r="BX305" s="18">
        <f>BW305*BL305</f>
        <v>-8.3915575154682462E-6</v>
      </c>
      <c r="BY305" s="18">
        <f>BW305*BM305</f>
        <v>-1.6297603535001523E-7</v>
      </c>
    </row>
    <row r="306" spans="1:77">
      <c r="A306" s="2">
        <f t="shared" si="264"/>
        <v>2260</v>
      </c>
      <c r="B306" s="5">
        <f t="shared" si="265"/>
        <v>1165.4055548646224</v>
      </c>
      <c r="C306" s="5">
        <f t="shared" si="266"/>
        <v>2964.169306092022</v>
      </c>
      <c r="D306" s="5">
        <f t="shared" si="267"/>
        <v>4369.9545328822414</v>
      </c>
      <c r="E306" s="15">
        <f t="shared" si="268"/>
        <v>1.1079732985233995E-8</v>
      </c>
      <c r="F306" s="15">
        <f t="shared" si="269"/>
        <v>2.1827816937731829E-8</v>
      </c>
      <c r="G306" s="15">
        <f t="shared" si="270"/>
        <v>4.4560711816256225E-8</v>
      </c>
      <c r="H306" s="5">
        <f t="shared" si="271"/>
        <v>58589.857468792849</v>
      </c>
      <c r="I306" s="5">
        <f t="shared" si="272"/>
        <v>52683.097838159469</v>
      </c>
      <c r="J306" s="5">
        <f t="shared" si="273"/>
        <v>25762.50216146994</v>
      </c>
      <c r="K306" s="5">
        <f t="shared" si="274"/>
        <v>50274.221900031058</v>
      </c>
      <c r="L306" s="5">
        <f t="shared" si="275"/>
        <v>17773.309280911883</v>
      </c>
      <c r="M306" s="5">
        <f t="shared" si="276"/>
        <v>5895.3707567474521</v>
      </c>
      <c r="N306" s="15">
        <f t="shared" si="277"/>
        <v>-1.2953316018164185E-2</v>
      </c>
      <c r="O306" s="15">
        <f t="shared" si="278"/>
        <v>-3.9697664065029281E-3</v>
      </c>
      <c r="P306" s="15">
        <f t="shared" si="279"/>
        <v>-1.4277296213506263E-3</v>
      </c>
      <c r="Q306" s="5">
        <f t="shared" si="280"/>
        <v>554.90520004492168</v>
      </c>
      <c r="R306" s="5">
        <f t="shared" si="281"/>
        <v>1475.0083715438316</v>
      </c>
      <c r="S306" s="5">
        <f t="shared" si="282"/>
        <v>1464.5453959543029</v>
      </c>
      <c r="T306" s="5">
        <f t="shared" si="283"/>
        <v>9.4710112640312367</v>
      </c>
      <c r="U306" s="5">
        <f t="shared" si="284"/>
        <v>27.997753208723658</v>
      </c>
      <c r="V306" s="5">
        <f t="shared" si="285"/>
        <v>56.84794849409689</v>
      </c>
      <c r="W306" s="15">
        <f t="shared" si="286"/>
        <v>-1.0734613539272964E-2</v>
      </c>
      <c r="X306" s="15">
        <f t="shared" si="287"/>
        <v>-1.217998157191269E-2</v>
      </c>
      <c r="Y306" s="15">
        <f t="shared" si="288"/>
        <v>-9.7425357312937999E-3</v>
      </c>
      <c r="Z306" s="5">
        <f t="shared" si="301"/>
        <v>476.9045571568339</v>
      </c>
      <c r="AA306" s="5">
        <f t="shared" si="302"/>
        <v>4642.6062795665985</v>
      </c>
      <c r="AB306" s="5">
        <f t="shared" si="303"/>
        <v>39752.592864422964</v>
      </c>
      <c r="AC306" s="16">
        <f t="shared" si="289"/>
        <v>0.83919558466799271</v>
      </c>
      <c r="AD306" s="16">
        <f t="shared" si="290"/>
        <v>3.0968325494551965</v>
      </c>
      <c r="AE306" s="16">
        <f t="shared" si="291"/>
        <v>26.840479414851114</v>
      </c>
      <c r="AF306" s="15">
        <f t="shared" si="292"/>
        <v>-4.0504037456468023E-3</v>
      </c>
      <c r="AG306" s="15">
        <f t="shared" si="293"/>
        <v>2.9673830763510267E-4</v>
      </c>
      <c r="AH306" s="15">
        <f t="shared" si="294"/>
        <v>9.7937136394747881E-3</v>
      </c>
      <c r="AI306" s="1">
        <f t="shared" si="258"/>
        <v>133245.61514371022</v>
      </c>
      <c r="AJ306" s="1">
        <f t="shared" si="259"/>
        <v>109527.41127429109</v>
      </c>
      <c r="AK306" s="1">
        <f t="shared" si="260"/>
        <v>52217.895164599075</v>
      </c>
      <c r="AL306" s="14">
        <f t="shared" si="295"/>
        <v>98.571971049928507</v>
      </c>
      <c r="AM306" s="14">
        <f t="shared" si="296"/>
        <v>24.584709482602506</v>
      </c>
      <c r="AN306" s="14">
        <f t="shared" si="297"/>
        <v>7.6360633014267441</v>
      </c>
      <c r="AO306" s="11">
        <f t="shared" si="298"/>
        <v>1.6715174661548111E-3</v>
      </c>
      <c r="AP306" s="11">
        <f t="shared" si="299"/>
        <v>2.1056711504182182E-3</v>
      </c>
      <c r="AQ306" s="11">
        <f t="shared" si="300"/>
        <v>1.9101094149832007E-3</v>
      </c>
      <c r="AR306" s="1">
        <f t="shared" si="304"/>
        <v>58589.857468792849</v>
      </c>
      <c r="AS306" s="1">
        <f t="shared" si="305"/>
        <v>52683.097838159469</v>
      </c>
      <c r="AT306" s="1">
        <f t="shared" si="306"/>
        <v>25762.50216146994</v>
      </c>
      <c r="AU306" s="1">
        <f t="shared" si="261"/>
        <v>11717.97149375857</v>
      </c>
      <c r="AV306" s="1">
        <f t="shared" si="262"/>
        <v>10536.619567631895</v>
      </c>
      <c r="AW306" s="1">
        <f t="shared" si="263"/>
        <v>5152.5004322939885</v>
      </c>
      <c r="AX306" s="2">
        <v>0</v>
      </c>
      <c r="AY306" s="2">
        <v>0</v>
      </c>
      <c r="AZ306" s="2">
        <v>0</v>
      </c>
      <c r="BA306" s="2">
        <f t="shared" si="309"/>
        <v>0</v>
      </c>
      <c r="BB306" s="2">
        <f t="shared" si="315"/>
        <v>0</v>
      </c>
      <c r="BC306" s="2">
        <f t="shared" si="310"/>
        <v>0</v>
      </c>
      <c r="BD306" s="2">
        <f t="shared" si="311"/>
        <v>0</v>
      </c>
      <c r="BE306" s="2">
        <f t="shared" si="312"/>
        <v>0</v>
      </c>
      <c r="BF306" s="2">
        <f t="shared" si="313"/>
        <v>0</v>
      </c>
      <c r="BG306" s="2">
        <f t="shared" si="314"/>
        <v>0</v>
      </c>
      <c r="BH306" s="2">
        <f t="shared" si="316"/>
        <v>0</v>
      </c>
      <c r="BI306" s="2">
        <f t="shared" si="317"/>
        <v>0</v>
      </c>
      <c r="BJ306" s="2">
        <f t="shared" si="318"/>
        <v>0</v>
      </c>
      <c r="BK306" s="11">
        <f t="shared" si="319"/>
        <v>2.2642570119216526E-2</v>
      </c>
      <c r="BL306" s="17">
        <f t="shared" si="307"/>
        <v>3.4024728490034877E-4</v>
      </c>
      <c r="BM306" s="17">
        <f t="shared" si="308"/>
        <v>6.4360843592855354E-6</v>
      </c>
      <c r="BN306" s="12">
        <f>(BN$3*temperature!$I416+BN$4*temperature!$I416^2+BN$5*temperature!$I416^6)</f>
        <v>-80.475246470158794</v>
      </c>
      <c r="BO306" s="12">
        <f>(BO$3*temperature!$I416+BO$4*temperature!$I416^2+BO$5*temperature!$I416^6)</f>
        <v>-65.064183856038383</v>
      </c>
      <c r="BP306" s="12">
        <f>(BP$3*temperature!$I416+BP$4*temperature!$I416^2+BP$5*temperature!$I416^6)</f>
        <v>-53.135565146475081</v>
      </c>
      <c r="BQ306" s="12">
        <f>(BQ$3*temperature!$M416+BQ$4*temperature!$M416^2)</f>
        <v>-80.475267391418939</v>
      </c>
      <c r="BR306" s="12">
        <f>(BR$3*temperature!$M416+BR$4*temperature!$M416^2)</f>
        <v>-65.064199887073784</v>
      </c>
      <c r="BS306" s="12">
        <f>(BS$3*temperature!$M416+BS$4*temperature!$M416^2)</f>
        <v>-53.135577519948853</v>
      </c>
      <c r="BT306" s="18">
        <f>BQ306-BN306</f>
        <v>-2.0921260144746157E-5</v>
      </c>
      <c r="BU306" s="18">
        <f>BR306-BO306</f>
        <v>-1.6031035400487781E-5</v>
      </c>
      <c r="BV306" s="18">
        <f>BS306-BP306</f>
        <v>-1.2373473772697707E-5</v>
      </c>
      <c r="BW306" s="18">
        <f>SUMPRODUCT(BT306:BV306,AR306:AT306)/100</f>
        <v>-2.3891099012131257E-2</v>
      </c>
      <c r="BX306" s="18">
        <f>BW306*BL306</f>
        <v>-8.1288815721630639E-6</v>
      </c>
      <c r="BY306" s="18">
        <f>BW306*BM306</f>
        <v>-1.5376512867812009E-7</v>
      </c>
    </row>
    <row r="307" spans="1:77">
      <c r="A307" s="2">
        <f t="shared" si="264"/>
        <v>2261</v>
      </c>
      <c r="B307" s="5">
        <f t="shared" si="265"/>
        <v>1165.4055671313856</v>
      </c>
      <c r="C307" s="5">
        <f t="shared" si="266"/>
        <v>2964.1693675582997</v>
      </c>
      <c r="D307" s="5">
        <f t="shared" si="267"/>
        <v>4369.9547178741122</v>
      </c>
      <c r="E307" s="15">
        <f t="shared" si="268"/>
        <v>1.0525746335972294E-8</v>
      </c>
      <c r="F307" s="15">
        <f t="shared" si="269"/>
        <v>2.0736426090845238E-8</v>
      </c>
      <c r="G307" s="15">
        <f t="shared" si="270"/>
        <v>4.2332676225443413E-8</v>
      </c>
      <c r="H307" s="5">
        <f t="shared" si="271"/>
        <v>57825.005241058338</v>
      </c>
      <c r="I307" s="5">
        <f t="shared" si="272"/>
        <v>52473.099488035623</v>
      </c>
      <c r="J307" s="5">
        <f t="shared" si="273"/>
        <v>25725.479202485963</v>
      </c>
      <c r="K307" s="5">
        <f t="shared" si="274"/>
        <v>49617.92432774543</v>
      </c>
      <c r="L307" s="5">
        <f t="shared" si="275"/>
        <v>17702.463314793556</v>
      </c>
      <c r="M307" s="5">
        <f t="shared" si="276"/>
        <v>5886.8983463977056</v>
      </c>
      <c r="N307" s="15">
        <f t="shared" si="277"/>
        <v>-1.3054355641558324E-2</v>
      </c>
      <c r="O307" s="15">
        <f t="shared" si="278"/>
        <v>-3.9860875090049763E-3</v>
      </c>
      <c r="P307" s="15">
        <f t="shared" si="279"/>
        <v>-1.4371293510335725E-3</v>
      </c>
      <c r="Q307" s="5">
        <f t="shared" si="280"/>
        <v>541.78234383265055</v>
      </c>
      <c r="R307" s="5">
        <f t="shared" si="281"/>
        <v>1451.2349267611853</v>
      </c>
      <c r="S307" s="5">
        <f t="shared" si="282"/>
        <v>1448.1928357516424</v>
      </c>
      <c r="T307" s="5">
        <f t="shared" si="283"/>
        <v>9.369343618285761</v>
      </c>
      <c r="U307" s="5">
        <f t="shared" si="284"/>
        <v>27.656741090586443</v>
      </c>
      <c r="V307" s="5">
        <f t="shared" si="285"/>
        <v>56.294105324642402</v>
      </c>
      <c r="W307" s="15">
        <f t="shared" si="286"/>
        <v>-1.0734613539272964E-2</v>
      </c>
      <c r="X307" s="15">
        <f t="shared" si="287"/>
        <v>-1.217998157191269E-2</v>
      </c>
      <c r="Y307" s="15">
        <f t="shared" si="288"/>
        <v>-9.7425357312937999E-3</v>
      </c>
      <c r="Z307" s="5">
        <f t="shared" si="301"/>
        <v>463.78782609832228</v>
      </c>
      <c r="AA307" s="5">
        <f t="shared" si="302"/>
        <v>4569.2093929622506</v>
      </c>
      <c r="AB307" s="5">
        <f t="shared" si="303"/>
        <v>39694.082626460266</v>
      </c>
      <c r="AC307" s="16">
        <f t="shared" si="289"/>
        <v>0.83579650372852321</v>
      </c>
      <c r="AD307" s="16">
        <f t="shared" si="290"/>
        <v>3.0977514983049512</v>
      </c>
      <c r="AE307" s="16">
        <f t="shared" si="291"/>
        <v>27.103347384186382</v>
      </c>
      <c r="AF307" s="15">
        <f t="shared" si="292"/>
        <v>-4.0504037456468023E-3</v>
      </c>
      <c r="AG307" s="15">
        <f t="shared" si="293"/>
        <v>2.9673830763510267E-4</v>
      </c>
      <c r="AH307" s="15">
        <f t="shared" si="294"/>
        <v>9.7937136394747881E-3</v>
      </c>
      <c r="AI307" s="1">
        <f t="shared" si="258"/>
        <v>131639.02512309779</v>
      </c>
      <c r="AJ307" s="1">
        <f t="shared" si="259"/>
        <v>109111.28971449388</v>
      </c>
      <c r="AK307" s="1">
        <f t="shared" si="260"/>
        <v>52148.606080433157</v>
      </c>
      <c r="AL307" s="14">
        <f t="shared" si="295"/>
        <v>98.735088173498937</v>
      </c>
      <c r="AM307" s="14">
        <f t="shared" si="296"/>
        <v>24.635959122966444</v>
      </c>
      <c r="AN307" s="14">
        <f t="shared" si="297"/>
        <v>7.6505031606681531</v>
      </c>
      <c r="AO307" s="11">
        <f t="shared" si="298"/>
        <v>1.654802291493263E-3</v>
      </c>
      <c r="AP307" s="11">
        <f t="shared" si="299"/>
        <v>2.084614438914036E-3</v>
      </c>
      <c r="AQ307" s="11">
        <f t="shared" si="300"/>
        <v>1.8910083208333686E-3</v>
      </c>
      <c r="AR307" s="1">
        <f t="shared" si="304"/>
        <v>57825.005241058338</v>
      </c>
      <c r="AS307" s="1">
        <f t="shared" si="305"/>
        <v>52473.099488035623</v>
      </c>
      <c r="AT307" s="1">
        <f t="shared" si="306"/>
        <v>25725.479202485963</v>
      </c>
      <c r="AU307" s="1">
        <f t="shared" si="261"/>
        <v>11565.001048211669</v>
      </c>
      <c r="AV307" s="1">
        <f t="shared" si="262"/>
        <v>10494.619897607125</v>
      </c>
      <c r="AW307" s="1">
        <f t="shared" si="263"/>
        <v>5145.0958404971934</v>
      </c>
      <c r="AX307" s="2">
        <v>0</v>
      </c>
      <c r="AY307" s="2">
        <v>0</v>
      </c>
      <c r="AZ307" s="2">
        <v>0</v>
      </c>
      <c r="BA307" s="2">
        <f t="shared" si="309"/>
        <v>0</v>
      </c>
      <c r="BB307" s="2">
        <f t="shared" si="315"/>
        <v>0</v>
      </c>
      <c r="BC307" s="2">
        <f t="shared" si="310"/>
        <v>0</v>
      </c>
      <c r="BD307" s="2">
        <f t="shared" si="311"/>
        <v>0</v>
      </c>
      <c r="BE307" s="2">
        <f t="shared" si="312"/>
        <v>0</v>
      </c>
      <c r="BF307" s="2">
        <f t="shared" si="313"/>
        <v>0</v>
      </c>
      <c r="BG307" s="2">
        <f t="shared" si="314"/>
        <v>0</v>
      </c>
      <c r="BH307" s="2">
        <f t="shared" si="316"/>
        <v>0</v>
      </c>
      <c r="BI307" s="2">
        <f t="shared" si="317"/>
        <v>0</v>
      </c>
      <c r="BJ307" s="2">
        <f t="shared" si="318"/>
        <v>0</v>
      </c>
      <c r="BK307" s="11">
        <f t="shared" si="319"/>
        <v>2.2615942646660975E-2</v>
      </c>
      <c r="BL307" s="17">
        <f t="shared" si="307"/>
        <v>3.3271378958992854E-4</v>
      </c>
      <c r="BM307" s="17">
        <f t="shared" si="308"/>
        <v>6.1296041517005099E-6</v>
      </c>
      <c r="BN307" s="12">
        <f>(BN$3*temperature!$I417+BN$4*temperature!$I417^2+BN$5*temperature!$I417^6)</f>
        <v>-80.716574406901543</v>
      </c>
      <c r="BO307" s="12">
        <f>(BO$3*temperature!$I417+BO$4*temperature!$I417^2+BO$5*temperature!$I417^6)</f>
        <v>-65.249098017013637</v>
      </c>
      <c r="BP307" s="12">
        <f>(BP$3*temperature!$I417+BP$4*temperature!$I417^2+BP$5*temperature!$I417^6)</f>
        <v>-53.278286131721032</v>
      </c>
      <c r="BQ307" s="12">
        <f>(BQ$3*temperature!$M417+BQ$4*temperature!$M417^2)</f>
        <v>-80.716595306160556</v>
      </c>
      <c r="BR307" s="12">
        <f>(BR$3*temperature!$M417+BR$4*temperature!$M417^2)</f>
        <v>-65.249114030367892</v>
      </c>
      <c r="BS307" s="12">
        <f>(BS$3*temperature!$M417+BS$4*temperature!$M417^2)</f>
        <v>-53.278298490842047</v>
      </c>
      <c r="BT307" s="18">
        <f>BQ307-BN307</f>
        <v>-2.0899259013162919E-5</v>
      </c>
      <c r="BU307" s="18">
        <f>BR307-BO307</f>
        <v>-1.6013354255051127E-5</v>
      </c>
      <c r="BV307" s="18">
        <f>BS307-BP307</f>
        <v>-1.2359121015492747E-5</v>
      </c>
      <c r="BW307" s="18">
        <f>SUMPRODUCT(BT307:BV307,AR307:AT307)/100</f>
        <v>-2.3667144035779034E-2</v>
      </c>
      <c r="BX307" s="18">
        <f>BW307*BL307</f>
        <v>-7.8743851809147172E-6</v>
      </c>
      <c r="BY307" s="18">
        <f>BW307*BM307</f>
        <v>-1.4507022434060514E-7</v>
      </c>
    </row>
    <row r="308" spans="1:77">
      <c r="A308" s="2">
        <f t="shared" si="264"/>
        <v>2262</v>
      </c>
      <c r="B308" s="5">
        <f t="shared" si="265"/>
        <v>1165.4055787848108</v>
      </c>
      <c r="C308" s="5">
        <f t="shared" si="266"/>
        <v>2964.1694259512647</v>
      </c>
      <c r="D308" s="5">
        <f t="shared" si="267"/>
        <v>4369.9548936163965</v>
      </c>
      <c r="E308" s="15">
        <f t="shared" si="268"/>
        <v>9.9994590191736791E-9</v>
      </c>
      <c r="F308" s="15">
        <f t="shared" si="269"/>
        <v>1.9699604786302975E-8</v>
      </c>
      <c r="G308" s="15">
        <f t="shared" si="270"/>
        <v>4.021604241417124E-8</v>
      </c>
      <c r="H308" s="5">
        <f t="shared" si="271"/>
        <v>57064.203046455943</v>
      </c>
      <c r="I308" s="5">
        <f t="shared" si="272"/>
        <v>52263.088718504405</v>
      </c>
      <c r="J308" s="5">
        <f t="shared" si="273"/>
        <v>25688.270879411153</v>
      </c>
      <c r="K308" s="5">
        <f t="shared" si="274"/>
        <v>48965.102008485155</v>
      </c>
      <c r="L308" s="5">
        <f t="shared" si="275"/>
        <v>17631.613180050284</v>
      </c>
      <c r="M308" s="5">
        <f t="shared" si="276"/>
        <v>5878.3835313578229</v>
      </c>
      <c r="N308" s="15">
        <f t="shared" si="277"/>
        <v>-1.3156985668084986E-2</v>
      </c>
      <c r="O308" s="15">
        <f t="shared" si="278"/>
        <v>-4.0022754733836097E-3</v>
      </c>
      <c r="P308" s="15">
        <f t="shared" si="279"/>
        <v>-1.4464008954890861E-3</v>
      </c>
      <c r="Q308" s="5">
        <f t="shared" si="280"/>
        <v>528.91482121915396</v>
      </c>
      <c r="R308" s="5">
        <f t="shared" si="281"/>
        <v>1427.8214425507001</v>
      </c>
      <c r="S308" s="5">
        <f t="shared" si="282"/>
        <v>1432.0095628509418</v>
      </c>
      <c r="T308" s="5">
        <f t="shared" si="283"/>
        <v>9.2687673354268103</v>
      </c>
      <c r="U308" s="5">
        <f t="shared" si="284"/>
        <v>27.319882493763942</v>
      </c>
      <c r="V308" s="5">
        <f t="shared" si="285"/>
        <v>55.745657992055854</v>
      </c>
      <c r="W308" s="15">
        <f t="shared" si="286"/>
        <v>-1.0734613539272964E-2</v>
      </c>
      <c r="X308" s="15">
        <f t="shared" si="287"/>
        <v>-1.217998157191269E-2</v>
      </c>
      <c r="Y308" s="15">
        <f t="shared" si="288"/>
        <v>-9.7425357312937999E-3</v>
      </c>
      <c r="Z308" s="5">
        <f t="shared" si="301"/>
        <v>450.98568578868895</v>
      </c>
      <c r="AA308" s="5">
        <f t="shared" si="302"/>
        <v>4496.899175166981</v>
      </c>
      <c r="AB308" s="5">
        <f t="shared" si="303"/>
        <v>39635.285321890275</v>
      </c>
      <c r="AC308" s="16">
        <f t="shared" si="289"/>
        <v>0.83241119043922274</v>
      </c>
      <c r="AD308" s="16">
        <f t="shared" si="290"/>
        <v>3.0986707198420325</v>
      </c>
      <c r="AE308" s="16">
        <f t="shared" si="291"/>
        <v>27.36878980713831</v>
      </c>
      <c r="AF308" s="15">
        <f t="shared" si="292"/>
        <v>-4.0504037456468023E-3</v>
      </c>
      <c r="AG308" s="15">
        <f t="shared" si="293"/>
        <v>2.9673830763510267E-4</v>
      </c>
      <c r="AH308" s="15">
        <f t="shared" si="294"/>
        <v>9.7937136394747881E-3</v>
      </c>
      <c r="AI308" s="1">
        <f t="shared" si="258"/>
        <v>130040.12365899967</v>
      </c>
      <c r="AJ308" s="1">
        <f t="shared" si="259"/>
        <v>108694.78064065162</v>
      </c>
      <c r="AK308" s="1">
        <f t="shared" si="260"/>
        <v>52078.841312887031</v>
      </c>
      <c r="AL308" s="14">
        <f t="shared" si="295"/>
        <v>98.896841353157612</v>
      </c>
      <c r="AM308" s="14">
        <f t="shared" si="296"/>
        <v>24.686802034309633</v>
      </c>
      <c r="AN308" s="14">
        <f t="shared" si="297"/>
        <v>7.6648256541521844</v>
      </c>
      <c r="AO308" s="11">
        <f t="shared" si="298"/>
        <v>1.6382542685783304E-3</v>
      </c>
      <c r="AP308" s="11">
        <f t="shared" si="299"/>
        <v>2.0637682945248955E-3</v>
      </c>
      <c r="AQ308" s="11">
        <f t="shared" si="300"/>
        <v>1.8720982376250349E-3</v>
      </c>
      <c r="AR308" s="1">
        <f t="shared" si="304"/>
        <v>57064.203046455943</v>
      </c>
      <c r="AS308" s="1">
        <f t="shared" si="305"/>
        <v>52263.088718504405</v>
      </c>
      <c r="AT308" s="1">
        <f t="shared" si="306"/>
        <v>25688.270879411153</v>
      </c>
      <c r="AU308" s="1">
        <f t="shared" si="261"/>
        <v>11412.84060929119</v>
      </c>
      <c r="AV308" s="1">
        <f t="shared" si="262"/>
        <v>10452.617743700881</v>
      </c>
      <c r="AW308" s="1">
        <f t="shared" si="263"/>
        <v>5137.6541758822314</v>
      </c>
      <c r="AX308" s="2">
        <v>0</v>
      </c>
      <c r="AY308" s="2">
        <v>0</v>
      </c>
      <c r="AZ308" s="2">
        <v>0</v>
      </c>
      <c r="BA308" s="2">
        <f t="shared" si="309"/>
        <v>0</v>
      </c>
      <c r="BB308" s="2">
        <f t="shared" si="315"/>
        <v>0</v>
      </c>
      <c r="BC308" s="2">
        <f t="shared" si="310"/>
        <v>0</v>
      </c>
      <c r="BD308" s="2">
        <f t="shared" si="311"/>
        <v>0</v>
      </c>
      <c r="BE308" s="2">
        <f t="shared" si="312"/>
        <v>0</v>
      </c>
      <c r="BF308" s="2">
        <f t="shared" si="313"/>
        <v>0</v>
      </c>
      <c r="BG308" s="2">
        <f t="shared" si="314"/>
        <v>0</v>
      </c>
      <c r="BH308" s="2">
        <f t="shared" si="316"/>
        <v>0</v>
      </c>
      <c r="BI308" s="2">
        <f t="shared" si="317"/>
        <v>0</v>
      </c>
      <c r="BJ308" s="2">
        <f t="shared" si="318"/>
        <v>0</v>
      </c>
      <c r="BK308" s="11">
        <f t="shared" si="319"/>
        <v>2.2589335154675066E-2</v>
      </c>
      <c r="BL308" s="17">
        <f t="shared" si="307"/>
        <v>3.253555667524825E-4</v>
      </c>
      <c r="BM308" s="17">
        <f t="shared" si="308"/>
        <v>5.8377182397147711E-6</v>
      </c>
      <c r="BN308" s="12">
        <f>(BN$3*temperature!$I418+BN$4*temperature!$I418^2+BN$5*temperature!$I418^6)</f>
        <v>-80.956273748966566</v>
      </c>
      <c r="BO308" s="12">
        <f>(BO$3*temperature!$I418+BO$4*temperature!$I418^2+BO$5*temperature!$I418^6)</f>
        <v>-65.43275490674246</v>
      </c>
      <c r="BP308" s="12">
        <f>(BP$3*temperature!$I418+BP$4*temperature!$I418^2+BP$5*temperature!$I418^6)</f>
        <v>-53.420028677120875</v>
      </c>
      <c r="BQ308" s="12">
        <f>(BQ$3*temperature!$M418+BQ$4*temperature!$M418^2)</f>
        <v>-80.956294626318538</v>
      </c>
      <c r="BR308" s="12">
        <f>(BR$3*temperature!$M418+BR$4*temperature!$M418^2)</f>
        <v>-65.432770902498419</v>
      </c>
      <c r="BS308" s="12">
        <f>(BS$3*temperature!$M418+BS$4*temperature!$M418^2)</f>
        <v>-53.420041021962298</v>
      </c>
      <c r="BT308" s="18">
        <f>BQ308-BN308</f>
        <v>-2.087735197164875E-5</v>
      </c>
      <c r="BU308" s="18">
        <f>BR308-BO308</f>
        <v>-1.5995755958897462E-5</v>
      </c>
      <c r="BV308" s="18">
        <f>BS308-BP308</f>
        <v>-1.2344841422873287E-5</v>
      </c>
      <c r="BW308" s="18">
        <f>SUMPRODUCT(BT308:BV308,AR308:AT308)/100</f>
        <v>-2.3444546952160396E-2</v>
      </c>
      <c r="BX308" s="18">
        <f>BW308*BL308</f>
        <v>-7.6278138608753314E-6</v>
      </c>
      <c r="BY308" s="18">
        <f>BW308*BM308</f>
        <v>-1.3686265936447609E-7</v>
      </c>
    </row>
    <row r="309" spans="1:77">
      <c r="A309" s="2">
        <f t="shared" si="264"/>
        <v>2263</v>
      </c>
      <c r="B309" s="5">
        <f t="shared" si="265"/>
        <v>1165.4055898555648</v>
      </c>
      <c r="C309" s="5">
        <f t="shared" si="266"/>
        <v>2964.1694814245825</v>
      </c>
      <c r="D309" s="5">
        <f t="shared" si="267"/>
        <v>4369.9550605715731</v>
      </c>
      <c r="E309" s="15">
        <f t="shared" si="268"/>
        <v>9.499486068214995E-9</v>
      </c>
      <c r="F309" s="15">
        <f t="shared" si="269"/>
        <v>1.8714624546987826E-8</v>
      </c>
      <c r="G309" s="15">
        <f t="shared" si="270"/>
        <v>3.8205240293462678E-8</v>
      </c>
      <c r="H309" s="5">
        <f t="shared" si="271"/>
        <v>56307.460489822246</v>
      </c>
      <c r="I309" s="5">
        <f t="shared" si="272"/>
        <v>52053.079147834658</v>
      </c>
      <c r="J309" s="5">
        <f t="shared" si="273"/>
        <v>25650.881383830492</v>
      </c>
      <c r="K309" s="5">
        <f t="shared" si="274"/>
        <v>48315.763181469498</v>
      </c>
      <c r="L309" s="5">
        <f t="shared" si="275"/>
        <v>17560.763469846504</v>
      </c>
      <c r="M309" s="5">
        <f t="shared" si="276"/>
        <v>5869.8272701402693</v>
      </c>
      <c r="N309" s="15">
        <f t="shared" si="277"/>
        <v>-1.3261257515671754E-2</v>
      </c>
      <c r="O309" s="15">
        <f t="shared" si="278"/>
        <v>-4.0183339709348731E-3</v>
      </c>
      <c r="P309" s="15">
        <f t="shared" si="279"/>
        <v>-1.4555466093545411E-3</v>
      </c>
      <c r="Q309" s="5">
        <f t="shared" si="280"/>
        <v>516.29834766611589</v>
      </c>
      <c r="R309" s="5">
        <f t="shared" si="281"/>
        <v>1404.7630487735996</v>
      </c>
      <c r="S309" s="5">
        <f t="shared" si="282"/>
        <v>1415.9941628712099</v>
      </c>
      <c r="T309" s="5">
        <f t="shared" si="283"/>
        <v>9.1692707000955664</v>
      </c>
      <c r="U309" s="5">
        <f t="shared" si="284"/>
        <v>26.987126828443078</v>
      </c>
      <c r="V309" s="5">
        <f t="shared" si="285"/>
        <v>55.202553927203766</v>
      </c>
      <c r="W309" s="15">
        <f t="shared" si="286"/>
        <v>-1.0734613539272964E-2</v>
      </c>
      <c r="X309" s="15">
        <f t="shared" si="287"/>
        <v>-1.217998157191269E-2</v>
      </c>
      <c r="Y309" s="15">
        <f t="shared" si="288"/>
        <v>-9.7425357312937999E-3</v>
      </c>
      <c r="Z309" s="5">
        <f t="shared" si="301"/>
        <v>438.4913260183385</v>
      </c>
      <c r="AA309" s="5">
        <f t="shared" si="302"/>
        <v>4425.6613708799123</v>
      </c>
      <c r="AB309" s="5">
        <f t="shared" si="303"/>
        <v>39576.207563649084</v>
      </c>
      <c r="AC309" s="16">
        <f t="shared" si="289"/>
        <v>0.82903958903554942</v>
      </c>
      <c r="AD309" s="16">
        <f t="shared" si="290"/>
        <v>3.0995902141473568</v>
      </c>
      <c r="AE309" s="16">
        <f t="shared" si="291"/>
        <v>27.636831897168399</v>
      </c>
      <c r="AF309" s="15">
        <f t="shared" si="292"/>
        <v>-4.0504037456468023E-3</v>
      </c>
      <c r="AG309" s="15">
        <f t="shared" si="293"/>
        <v>2.9673830763510267E-4</v>
      </c>
      <c r="AH309" s="15">
        <f t="shared" si="294"/>
        <v>9.7937136394747881E-3</v>
      </c>
      <c r="AI309" s="1">
        <f t="shared" si="258"/>
        <v>128448.95190239089</v>
      </c>
      <c r="AJ309" s="1">
        <f t="shared" si="259"/>
        <v>108277.92032028735</v>
      </c>
      <c r="AK309" s="1">
        <f t="shared" si="260"/>
        <v>52008.611357480564</v>
      </c>
      <c r="AL309" s="14">
        <f t="shared" si="295"/>
        <v>99.057239343928373</v>
      </c>
      <c r="AM309" s="14">
        <f t="shared" si="296"/>
        <v>24.737240395247934</v>
      </c>
      <c r="AN309" s="14">
        <f t="shared" si="297"/>
        <v>7.6790314676850366</v>
      </c>
      <c r="AO309" s="11">
        <f t="shared" si="298"/>
        <v>1.621871725892547E-3</v>
      </c>
      <c r="AP309" s="11">
        <f t="shared" si="299"/>
        <v>2.0431306115796465E-3</v>
      </c>
      <c r="AQ309" s="11">
        <f t="shared" si="300"/>
        <v>1.8533772552487846E-3</v>
      </c>
      <c r="AR309" s="1">
        <f t="shared" si="304"/>
        <v>56307.460489822246</v>
      </c>
      <c r="AS309" s="1">
        <f t="shared" si="305"/>
        <v>52053.079147834658</v>
      </c>
      <c r="AT309" s="1">
        <f t="shared" si="306"/>
        <v>25650.881383830492</v>
      </c>
      <c r="AU309" s="1">
        <f t="shared" si="261"/>
        <v>11261.49209796445</v>
      </c>
      <c r="AV309" s="1">
        <f t="shared" si="262"/>
        <v>10410.615829566932</v>
      </c>
      <c r="AW309" s="1">
        <f t="shared" si="263"/>
        <v>5130.1762767660985</v>
      </c>
      <c r="AX309" s="2">
        <v>0</v>
      </c>
      <c r="AY309" s="2">
        <v>0</v>
      </c>
      <c r="AZ309" s="2">
        <v>0</v>
      </c>
      <c r="BA309" s="2">
        <f t="shared" si="309"/>
        <v>0</v>
      </c>
      <c r="BB309" s="2">
        <f t="shared" si="315"/>
        <v>0</v>
      </c>
      <c r="BC309" s="2">
        <f t="shared" si="310"/>
        <v>0</v>
      </c>
      <c r="BD309" s="2">
        <f t="shared" si="311"/>
        <v>0</v>
      </c>
      <c r="BE309" s="2">
        <f t="shared" si="312"/>
        <v>0</v>
      </c>
      <c r="BF309" s="2">
        <f t="shared" si="313"/>
        <v>0</v>
      </c>
      <c r="BG309" s="2">
        <f t="shared" si="314"/>
        <v>0</v>
      </c>
      <c r="BH309" s="2">
        <f t="shared" si="316"/>
        <v>0</v>
      </c>
      <c r="BI309" s="2">
        <f t="shared" si="317"/>
        <v>0</v>
      </c>
      <c r="BJ309" s="2">
        <f t="shared" si="318"/>
        <v>0</v>
      </c>
      <c r="BK309" s="11">
        <f t="shared" si="319"/>
        <v>2.256274399201505E-2</v>
      </c>
      <c r="BL309" s="17">
        <f t="shared" si="307"/>
        <v>3.1816835514255563E-4</v>
      </c>
      <c r="BM309" s="17">
        <f t="shared" si="308"/>
        <v>5.5597316568712106E-6</v>
      </c>
      <c r="BN309" s="12">
        <f>(BN$3*temperature!$I419+BN$4*temperature!$I419^2+BN$5*temperature!$I419^6)</f>
        <v>-81.194361872697954</v>
      </c>
      <c r="BO309" s="12">
        <f>(BO$3*temperature!$I419+BO$4*temperature!$I419^2+BO$5*temperature!$I419^6)</f>
        <v>-65.615168067797327</v>
      </c>
      <c r="BP309" s="12">
        <f>(BP$3*temperature!$I419+BP$4*temperature!$I419^2+BP$5*temperature!$I419^6)</f>
        <v>-53.560803430887049</v>
      </c>
      <c r="BQ309" s="12">
        <f>(BQ$3*temperature!$M419+BQ$4*temperature!$M419^2)</f>
        <v>-81.194382728236064</v>
      </c>
      <c r="BR309" s="12">
        <f>(BR$3*temperature!$M419+BR$4*temperature!$M419^2)</f>
        <v>-65.615184046036958</v>
      </c>
      <c r="BS309" s="12">
        <f>(BS$3*temperature!$M419+BS$4*temperature!$M419^2)</f>
        <v>-53.560815761521184</v>
      </c>
      <c r="BT309" s="18">
        <f>BQ309-BN309</f>
        <v>-2.0855538110708949E-5</v>
      </c>
      <c r="BU309" s="18">
        <f>BR309-BO309</f>
        <v>-1.5978239630953794E-5</v>
      </c>
      <c r="BV309" s="18">
        <f>BS309-BP309</f>
        <v>-1.2330634135082619E-5</v>
      </c>
      <c r="BW309" s="18">
        <f>SUMPRODUCT(BT309:BV309,AR309:AT309)/100</f>
        <v>-2.3223305939022477E-2</v>
      </c>
      <c r="BX309" s="18">
        <f>BW309*BL309</f>
        <v>-7.3889210515911247E-6</v>
      </c>
      <c r="BY309" s="18">
        <f>BW309*BM309</f>
        <v>-1.2911534920638847E-7</v>
      </c>
    </row>
    <row r="310" spans="1:77">
      <c r="A310" s="2">
        <f t="shared" si="264"/>
        <v>2264</v>
      </c>
      <c r="B310" s="5">
        <f t="shared" si="265"/>
        <v>1165.4056003727812</v>
      </c>
      <c r="C310" s="5">
        <f t="shared" si="266"/>
        <v>2964.1695341242353</v>
      </c>
      <c r="D310" s="5">
        <f t="shared" si="267"/>
        <v>4369.9552191789971</v>
      </c>
      <c r="E310" s="15">
        <f t="shared" si="268"/>
        <v>9.0245117648042454E-9</v>
      </c>
      <c r="F310" s="15">
        <f t="shared" si="269"/>
        <v>1.7778893319638433E-8</v>
      </c>
      <c r="G310" s="15">
        <f t="shared" si="270"/>
        <v>3.629497827878954E-8</v>
      </c>
      <c r="H310" s="5">
        <f t="shared" si="271"/>
        <v>55554.78654647449</v>
      </c>
      <c r="I310" s="5">
        <f t="shared" si="272"/>
        <v>51843.084074020844</v>
      </c>
      <c r="J310" s="5">
        <f t="shared" si="273"/>
        <v>25613.314834015495</v>
      </c>
      <c r="K310" s="5">
        <f t="shared" si="274"/>
        <v>47669.915545887234</v>
      </c>
      <c r="L310" s="5">
        <f t="shared" si="275"/>
        <v>17489.918669357721</v>
      </c>
      <c r="M310" s="5">
        <f t="shared" si="276"/>
        <v>5861.2305045147768</v>
      </c>
      <c r="N310" s="15">
        <f t="shared" si="277"/>
        <v>-1.3367224132557309E-2</v>
      </c>
      <c r="O310" s="15">
        <f t="shared" si="278"/>
        <v>-4.0342665403146905E-3</v>
      </c>
      <c r="P310" s="15">
        <f t="shared" si="279"/>
        <v>-1.4645687564307508E-3</v>
      </c>
      <c r="Q310" s="5">
        <f t="shared" si="280"/>
        <v>503.92869792298262</v>
      </c>
      <c r="R310" s="5">
        <f t="shared" si="281"/>
        <v>1382.0549229855853</v>
      </c>
      <c r="S310" s="5">
        <f t="shared" si="282"/>
        <v>1400.1452234254868</v>
      </c>
      <c r="T310" s="5">
        <f t="shared" si="283"/>
        <v>9.0708421226930618</v>
      </c>
      <c r="U310" s="5">
        <f t="shared" si="284"/>
        <v>26.658424120993772</v>
      </c>
      <c r="V310" s="5">
        <f t="shared" si="285"/>
        <v>54.664741073109312</v>
      </c>
      <c r="W310" s="15">
        <f t="shared" si="286"/>
        <v>-1.0734613539272964E-2</v>
      </c>
      <c r="X310" s="15">
        <f t="shared" si="287"/>
        <v>-1.217998157191269E-2</v>
      </c>
      <c r="Y310" s="15">
        <f t="shared" si="288"/>
        <v>-9.7425357312937999E-3</v>
      </c>
      <c r="Z310" s="5">
        <f t="shared" si="301"/>
        <v>426.29806848451227</v>
      </c>
      <c r="AA310" s="5">
        <f t="shared" si="302"/>
        <v>4355.4818540865845</v>
      </c>
      <c r="AB310" s="5">
        <f t="shared" si="303"/>
        <v>39516.8558467084</v>
      </c>
      <c r="AC310" s="16">
        <f t="shared" si="289"/>
        <v>0.82568164397883037</v>
      </c>
      <c r="AD310" s="16">
        <f t="shared" si="290"/>
        <v>3.1005099813018653</v>
      </c>
      <c r="AE310" s="16">
        <f t="shared" si="291"/>
        <v>27.90749911467157</v>
      </c>
      <c r="AF310" s="15">
        <f t="shared" si="292"/>
        <v>-4.0504037456468023E-3</v>
      </c>
      <c r="AG310" s="15">
        <f t="shared" si="293"/>
        <v>2.9673830763510267E-4</v>
      </c>
      <c r="AH310" s="15">
        <f t="shared" si="294"/>
        <v>9.7937136394747881E-3</v>
      </c>
      <c r="AI310" s="1">
        <f t="shared" si="258"/>
        <v>126865.54881011626</v>
      </c>
      <c r="AJ310" s="1">
        <f t="shared" si="259"/>
        <v>107860.74411782554</v>
      </c>
      <c r="AK310" s="1">
        <f t="shared" si="260"/>
        <v>51937.926498498608</v>
      </c>
      <c r="AL310" s="14">
        <f t="shared" si="295"/>
        <v>99.216290898307903</v>
      </c>
      <c r="AM310" s="14">
        <f t="shared" si="296"/>
        <v>24.787276394214498</v>
      </c>
      <c r="AN310" s="14">
        <f t="shared" si="297"/>
        <v>7.693121288526938</v>
      </c>
      <c r="AO310" s="11">
        <f t="shared" si="298"/>
        <v>1.6056530086336215E-3</v>
      </c>
      <c r="AP310" s="11">
        <f t="shared" si="299"/>
        <v>2.0226993054638502E-3</v>
      </c>
      <c r="AQ310" s="11">
        <f t="shared" si="300"/>
        <v>1.8348434826962966E-3</v>
      </c>
      <c r="AR310" s="1">
        <f t="shared" si="304"/>
        <v>55554.78654647449</v>
      </c>
      <c r="AS310" s="1">
        <f t="shared" si="305"/>
        <v>51843.084074020844</v>
      </c>
      <c r="AT310" s="1">
        <f t="shared" si="306"/>
        <v>25613.314834015495</v>
      </c>
      <c r="AU310" s="1">
        <f t="shared" si="261"/>
        <v>11110.957309294899</v>
      </c>
      <c r="AV310" s="1">
        <f t="shared" si="262"/>
        <v>10368.616814804169</v>
      </c>
      <c r="AW310" s="1">
        <f t="shared" si="263"/>
        <v>5122.6629668030992</v>
      </c>
      <c r="AX310" s="2">
        <v>0</v>
      </c>
      <c r="AY310" s="2">
        <v>0</v>
      </c>
      <c r="AZ310" s="2">
        <v>0</v>
      </c>
      <c r="BA310" s="2">
        <f t="shared" si="309"/>
        <v>0</v>
      </c>
      <c r="BB310" s="2">
        <f t="shared" si="315"/>
        <v>0</v>
      </c>
      <c r="BC310" s="2">
        <f t="shared" si="310"/>
        <v>0</v>
      </c>
      <c r="BD310" s="2">
        <f t="shared" si="311"/>
        <v>0</v>
      </c>
      <c r="BE310" s="2">
        <f t="shared" si="312"/>
        <v>0</v>
      </c>
      <c r="BF310" s="2">
        <f t="shared" si="313"/>
        <v>0</v>
      </c>
      <c r="BG310" s="2">
        <f t="shared" si="314"/>
        <v>0</v>
      </c>
      <c r="BH310" s="2">
        <f t="shared" si="316"/>
        <v>0</v>
      </c>
      <c r="BI310" s="2">
        <f t="shared" si="317"/>
        <v>0</v>
      </c>
      <c r="BJ310" s="2">
        <f t="shared" si="318"/>
        <v>0</v>
      </c>
      <c r="BK310" s="11">
        <f t="shared" si="319"/>
        <v>2.2536165718310713E-2</v>
      </c>
      <c r="BL310" s="17">
        <f t="shared" si="307"/>
        <v>3.1114800242031907E-4</v>
      </c>
      <c r="BM310" s="17">
        <f t="shared" si="308"/>
        <v>5.2949825303535338E-6</v>
      </c>
      <c r="BN310" s="12">
        <f>(BN$3*temperature!$I420+BN$4*temperature!$I420^2+BN$5*temperature!$I420^6)</f>
        <v>-81.430855964640358</v>
      </c>
      <c r="BO310" s="12">
        <f>(BO$3*temperature!$I420+BO$4*temperature!$I420^2+BO$5*temperature!$I420^6)</f>
        <v>-65.7963508915321</v>
      </c>
      <c r="BP310" s="12">
        <f>(BP$3*temperature!$I420+BP$4*temperature!$I420^2+BP$5*temperature!$I420^6)</f>
        <v>-53.700620919553415</v>
      </c>
      <c r="BQ310" s="12">
        <f>(BQ$3*temperature!$M420+BQ$4*temperature!$M420^2)</f>
        <v>-81.430876798456978</v>
      </c>
      <c r="BR310" s="12">
        <f>(BR$3*temperature!$M420+BR$4*temperature!$M420^2)</f>
        <v>-65.796366852336533</v>
      </c>
      <c r="BS310" s="12">
        <f>(BS$3*temperature!$M420+BS$4*temperature!$M420^2)</f>
        <v>-53.7006332360518</v>
      </c>
      <c r="BT310" s="18">
        <f>BQ310-BN310</f>
        <v>-2.0833816620324797E-5</v>
      </c>
      <c r="BU310" s="18">
        <f>BR310-BO310</f>
        <v>-1.5960804432779696E-5</v>
      </c>
      <c r="BV310" s="18">
        <f>BS310-BP310</f>
        <v>-1.2316498384734587E-5</v>
      </c>
      <c r="BW310" s="18">
        <f>SUMPRODUCT(BT310:BV310,AR310:AT310)/100</f>
        <v>-2.3003419121689891E-2</v>
      </c>
      <c r="BX310" s="18">
        <f>BW310*BL310</f>
        <v>-7.1574679085511801E-6</v>
      </c>
      <c r="BY310" s="18">
        <f>BW310*BM310</f>
        <v>-1.2180270238774842E-7</v>
      </c>
    </row>
    <row r="311" spans="1:77">
      <c r="A311" s="2">
        <f t="shared" si="264"/>
        <v>2265</v>
      </c>
      <c r="B311" s="5">
        <f t="shared" si="265"/>
        <v>1165.4056103641369</v>
      </c>
      <c r="C311" s="5">
        <f t="shared" si="266"/>
        <v>2964.1695841889064</v>
      </c>
      <c r="D311" s="5">
        <f t="shared" si="267"/>
        <v>4369.9553698560549</v>
      </c>
      <c r="E311" s="15">
        <f t="shared" si="268"/>
        <v>8.573286176564033E-9</v>
      </c>
      <c r="F311" s="15">
        <f t="shared" si="269"/>
        <v>1.6889948653656511E-8</v>
      </c>
      <c r="G311" s="15">
        <f t="shared" si="270"/>
        <v>3.4480229364850064E-8</v>
      </c>
      <c r="H311" s="5">
        <f t="shared" si="271"/>
        <v>54806.189596610639</v>
      </c>
      <c r="I311" s="5">
        <f t="shared" si="272"/>
        <v>51633.116484902748</v>
      </c>
      <c r="J311" s="5">
        <f t="shared" si="273"/>
        <v>25575.575277346354</v>
      </c>
      <c r="K311" s="5">
        <f t="shared" si="274"/>
        <v>47027.56629040611</v>
      </c>
      <c r="L311" s="5">
        <f t="shared" si="275"/>
        <v>17419.083159181413</v>
      </c>
      <c r="M311" s="5">
        <f t="shared" si="276"/>
        <v>5852.5941600609085</v>
      </c>
      <c r="N311" s="15">
        <f t="shared" si="277"/>
        <v>-1.3474940077516928E-2</v>
      </c>
      <c r="O311" s="15">
        <f t="shared" si="278"/>
        <v>-4.0500765907168779E-3</v>
      </c>
      <c r="P311" s="15">
        <f t="shared" si="279"/>
        <v>-1.4734695124540842E-3</v>
      </c>
      <c r="Q311" s="5">
        <f t="shared" si="280"/>
        <v>491.80170572440665</v>
      </c>
      <c r="R311" s="5">
        <f t="shared" si="281"/>
        <v>1359.6922907401436</v>
      </c>
      <c r="S311" s="5">
        <f t="shared" si="282"/>
        <v>1384.4613345399346</v>
      </c>
      <c r="T311" s="5">
        <f t="shared" si="283"/>
        <v>8.9734701380301942</v>
      </c>
      <c r="U311" s="5">
        <f t="shared" si="284"/>
        <v>26.333725006463833</v>
      </c>
      <c r="V311" s="5">
        <f t="shared" si="285"/>
        <v>54.132167879962623</v>
      </c>
      <c r="W311" s="15">
        <f t="shared" si="286"/>
        <v>-1.0734613539272964E-2</v>
      </c>
      <c r="X311" s="15">
        <f t="shared" si="287"/>
        <v>-1.217998157191269E-2</v>
      </c>
      <c r="Y311" s="15">
        <f t="shared" si="288"/>
        <v>-9.7425357312937999E-3</v>
      </c>
      <c r="Z311" s="5">
        <f t="shared" si="301"/>
        <v>414.39936481999905</v>
      </c>
      <c r="AA311" s="5">
        <f t="shared" si="302"/>
        <v>4286.3466293525325</v>
      </c>
      <c r="AB311" s="5">
        <f t="shared" si="303"/>
        <v>39457.236551954738</v>
      </c>
      <c r="AC311" s="16">
        <f t="shared" si="289"/>
        <v>0.82233729995534666</v>
      </c>
      <c r="AD311" s="16">
        <f t="shared" si="290"/>
        <v>3.1014300213865225</v>
      </c>
      <c r="AE311" s="16">
        <f t="shared" si="291"/>
        <v>28.180817169394558</v>
      </c>
      <c r="AF311" s="15">
        <f t="shared" si="292"/>
        <v>-4.0504037456468023E-3</v>
      </c>
      <c r="AG311" s="15">
        <f t="shared" si="293"/>
        <v>2.9673830763510267E-4</v>
      </c>
      <c r="AH311" s="15">
        <f t="shared" si="294"/>
        <v>9.7937136394747881E-3</v>
      </c>
      <c r="AI311" s="1">
        <f t="shared" si="258"/>
        <v>125289.95123839953</v>
      </c>
      <c r="AJ311" s="1">
        <f t="shared" si="259"/>
        <v>107443.28652084715</v>
      </c>
      <c r="AK311" s="1">
        <f t="shared" si="260"/>
        <v>51866.796815451853</v>
      </c>
      <c r="AL311" s="14">
        <f t="shared" si="295"/>
        <v>99.374004764934384</v>
      </c>
      <c r="AM311" s="14">
        <f t="shared" si="296"/>
        <v>24.836912228893947</v>
      </c>
      <c r="AN311" s="14">
        <f t="shared" si="297"/>
        <v>7.7070958052502059</v>
      </c>
      <c r="AO311" s="11">
        <f t="shared" si="298"/>
        <v>1.5895964785472853E-3</v>
      </c>
      <c r="AP311" s="11">
        <f t="shared" si="299"/>
        <v>2.0024723124092117E-3</v>
      </c>
      <c r="AQ311" s="11">
        <f t="shared" si="300"/>
        <v>1.8164950478693337E-3</v>
      </c>
      <c r="AR311" s="1">
        <f t="shared" si="304"/>
        <v>54806.189596610639</v>
      </c>
      <c r="AS311" s="1">
        <f t="shared" si="305"/>
        <v>51633.116484902748</v>
      </c>
      <c r="AT311" s="1">
        <f t="shared" si="306"/>
        <v>25575.575277346354</v>
      </c>
      <c r="AU311" s="1">
        <f t="shared" si="261"/>
        <v>10961.237919322128</v>
      </c>
      <c r="AV311" s="1">
        <f t="shared" si="262"/>
        <v>10326.62329698055</v>
      </c>
      <c r="AW311" s="1">
        <f t="shared" si="263"/>
        <v>5115.1150554692713</v>
      </c>
      <c r="AX311" s="2">
        <v>0</v>
      </c>
      <c r="AY311" s="2">
        <v>0</v>
      </c>
      <c r="AZ311" s="2">
        <v>0</v>
      </c>
      <c r="BA311" s="2">
        <f t="shared" si="309"/>
        <v>0</v>
      </c>
      <c r="BB311" s="2">
        <f t="shared" si="315"/>
        <v>0</v>
      </c>
      <c r="BC311" s="2">
        <f t="shared" si="310"/>
        <v>0</v>
      </c>
      <c r="BD311" s="2">
        <f t="shared" si="311"/>
        <v>0</v>
      </c>
      <c r="BE311" s="2">
        <f t="shared" si="312"/>
        <v>0</v>
      </c>
      <c r="BF311" s="2">
        <f t="shared" si="313"/>
        <v>0</v>
      </c>
      <c r="BG311" s="2">
        <f t="shared" si="314"/>
        <v>0</v>
      </c>
      <c r="BH311" s="2">
        <f t="shared" si="316"/>
        <v>0</v>
      </c>
      <c r="BI311" s="2">
        <f t="shared" si="317"/>
        <v>0</v>
      </c>
      <c r="BJ311" s="2">
        <f t="shared" si="318"/>
        <v>0</v>
      </c>
      <c r="BK311" s="11">
        <f t="shared" si="319"/>
        <v>2.2509597103753637E-2</v>
      </c>
      <c r="BL311" s="17">
        <f t="shared" si="307"/>
        <v>3.0429046213905204E-4</v>
      </c>
      <c r="BM311" s="17">
        <f t="shared" si="308"/>
        <v>5.0428405050986032E-6</v>
      </c>
      <c r="BN311" s="12">
        <f>(BN$3*temperature!$I421+BN$4*temperature!$I421^2+BN$5*temperature!$I421^6)</f>
        <v>-81.665773020352873</v>
      </c>
      <c r="BO311" s="12">
        <f>(BO$3*temperature!$I421+BO$4*temperature!$I421^2+BO$5*temperature!$I421^6)</f>
        <v>-65.976316617329459</v>
      </c>
      <c r="BP311" s="12">
        <f>(BP$3*temperature!$I421+BP$4*temperature!$I421^2+BP$5*temperature!$I421^6)</f>
        <v>-53.839491547528567</v>
      </c>
      <c r="BQ311" s="12">
        <f>(BQ$3*temperature!$M421+BQ$4*temperature!$M421^2)</f>
        <v>-81.665793832539379</v>
      </c>
      <c r="BR311" s="12">
        <f>(BR$3*temperature!$M421+BR$4*temperature!$M421^2)</f>
        <v>-65.976332560778886</v>
      </c>
      <c r="BS311" s="12">
        <f>(BS$3*temperature!$M421+BS$4*temperature!$M421^2)</f>
        <v>-53.839503849961829</v>
      </c>
      <c r="BT311" s="18">
        <f>BQ311-BN311</f>
        <v>-2.0812186505736463E-5</v>
      </c>
      <c r="BU311" s="18">
        <f>BR311-BO311</f>
        <v>-1.5943449426458756E-5</v>
      </c>
      <c r="BV311" s="18">
        <f>BS311-BP311</f>
        <v>-1.2302433262334489E-5</v>
      </c>
      <c r="BW311" s="18">
        <f>SUMPRODUCT(BT311:BV311,AR311:AT311)/100</f>
        <v>-2.2784884289562803E-2</v>
      </c>
      <c r="BX311" s="18">
        <f>BW311*BL311</f>
        <v>-6.9332229702558921E-6</v>
      </c>
      <c r="BY311" s="18">
        <f>BW311*BM311</f>
        <v>-1.1490053739939211E-7</v>
      </c>
    </row>
    <row r="312" spans="1:77">
      <c r="A312" s="2">
        <f t="shared" si="264"/>
        <v>2266</v>
      </c>
      <c r="B312" s="5">
        <f t="shared" si="265"/>
        <v>1165.4056198559249</v>
      </c>
      <c r="C312" s="5">
        <f t="shared" si="266"/>
        <v>2964.1696317503447</v>
      </c>
      <c r="D312" s="5">
        <f t="shared" si="267"/>
        <v>4369.955512999265</v>
      </c>
      <c r="E312" s="15">
        <f t="shared" si="268"/>
        <v>8.1446218677358315E-9</v>
      </c>
      <c r="F312" s="15">
        <f t="shared" si="269"/>
        <v>1.6045451220973685E-8</v>
      </c>
      <c r="G312" s="15">
        <f t="shared" si="270"/>
        <v>3.2756217896607561E-8</v>
      </c>
      <c r="H312" s="5">
        <f t="shared" si="271"/>
        <v>54061.677458662096</v>
      </c>
      <c r="I312" s="5">
        <f t="shared" si="272"/>
        <v>51423.189067985295</v>
      </c>
      <c r="J312" s="5">
        <f t="shared" si="273"/>
        <v>25537.666692656108</v>
      </c>
      <c r="K312" s="5">
        <f t="shared" si="274"/>
        <v>46388.722121784136</v>
      </c>
      <c r="L312" s="5">
        <f t="shared" si="275"/>
        <v>17348.261218646876</v>
      </c>
      <c r="M312" s="5">
        <f t="shared" si="276"/>
        <v>5843.9191467028568</v>
      </c>
      <c r="N312" s="15">
        <f t="shared" si="277"/>
        <v>-1.3584461604433495E-2</v>
      </c>
      <c r="O312" s="15">
        <f t="shared" si="278"/>
        <v>-4.0657674050547099E-3</v>
      </c>
      <c r="P312" s="15">
        <f t="shared" si="279"/>
        <v>-1.4822509678275031E-3</v>
      </c>
      <c r="Q312" s="5">
        <f t="shared" si="280"/>
        <v>479.91326346091785</v>
      </c>
      <c r="R312" s="5">
        <f t="shared" si="281"/>
        <v>1337.670425846339</v>
      </c>
      <c r="S312" s="5">
        <f t="shared" si="282"/>
        <v>1368.9410890520473</v>
      </c>
      <c r="T312" s="5">
        <f t="shared" si="283"/>
        <v>8.8771434039922337</v>
      </c>
      <c r="U312" s="5">
        <f t="shared" si="284"/>
        <v>26.012980721165288</v>
      </c>
      <c r="V312" s="5">
        <f t="shared" si="285"/>
        <v>53.60478330017969</v>
      </c>
      <c r="W312" s="15">
        <f t="shared" si="286"/>
        <v>-1.0734613539272964E-2</v>
      </c>
      <c r="X312" s="15">
        <f t="shared" si="287"/>
        <v>-1.217998157191269E-2</v>
      </c>
      <c r="Y312" s="15">
        <f t="shared" si="288"/>
        <v>-9.7425357312937999E-3</v>
      </c>
      <c r="Z312" s="5">
        <f t="shared" si="301"/>
        <v>402.78879462171221</v>
      </c>
      <c r="AA312" s="5">
        <f t="shared" si="302"/>
        <v>4218.2418329707125</v>
      </c>
      <c r="AB312" s="5">
        <f t="shared" si="303"/>
        <v>39397.355949945741</v>
      </c>
      <c r="AC312" s="16">
        <f t="shared" si="289"/>
        <v>0.81900650187542245</v>
      </c>
      <c r="AD312" s="16">
        <f t="shared" si="290"/>
        <v>3.1023503344823173</v>
      </c>
      <c r="AE312" s="16">
        <f t="shared" si="291"/>
        <v>28.456812022878005</v>
      </c>
      <c r="AF312" s="15">
        <f t="shared" si="292"/>
        <v>-4.0504037456468023E-3</v>
      </c>
      <c r="AG312" s="15">
        <f t="shared" si="293"/>
        <v>2.9673830763510267E-4</v>
      </c>
      <c r="AH312" s="15">
        <f t="shared" si="294"/>
        <v>9.7937136394747881E-3</v>
      </c>
      <c r="AI312" s="1">
        <f t="shared" si="258"/>
        <v>123722.19403388171</v>
      </c>
      <c r="AJ312" s="1">
        <f t="shared" si="259"/>
        <v>107025.58116574297</v>
      </c>
      <c r="AK312" s="1">
        <f t="shared" si="260"/>
        <v>51795.232189375944</v>
      </c>
      <c r="AL312" s="14">
        <f t="shared" si="295"/>
        <v>99.530389687287524</v>
      </c>
      <c r="AM312" s="14">
        <f t="shared" si="296"/>
        <v>24.886150105667404</v>
      </c>
      <c r="AN312" s="14">
        <f t="shared" si="297"/>
        <v>7.7209557076002611</v>
      </c>
      <c r="AO312" s="11">
        <f t="shared" si="298"/>
        <v>1.5737005137618125E-3</v>
      </c>
      <c r="AP312" s="11">
        <f t="shared" si="299"/>
        <v>1.9824475892851194E-3</v>
      </c>
      <c r="AQ312" s="11">
        <f t="shared" si="300"/>
        <v>1.7983300973906404E-3</v>
      </c>
      <c r="AR312" s="1">
        <f t="shared" si="304"/>
        <v>54061.677458662096</v>
      </c>
      <c r="AS312" s="1">
        <f t="shared" si="305"/>
        <v>51423.189067985295</v>
      </c>
      <c r="AT312" s="1">
        <f t="shared" si="306"/>
        <v>25537.666692656108</v>
      </c>
      <c r="AU312" s="1">
        <f t="shared" si="261"/>
        <v>10812.33549173242</v>
      </c>
      <c r="AV312" s="1">
        <f t="shared" si="262"/>
        <v>10284.637813597059</v>
      </c>
      <c r="AW312" s="1">
        <f t="shared" si="263"/>
        <v>5107.5333385312224</v>
      </c>
      <c r="AX312" s="2">
        <v>0</v>
      </c>
      <c r="AY312" s="2">
        <v>0</v>
      </c>
      <c r="AZ312" s="2">
        <v>0</v>
      </c>
      <c r="BA312" s="2">
        <f t="shared" si="309"/>
        <v>0</v>
      </c>
      <c r="BB312" s="2">
        <f t="shared" si="315"/>
        <v>0</v>
      </c>
      <c r="BC312" s="2">
        <f t="shared" si="310"/>
        <v>0</v>
      </c>
      <c r="BD312" s="2">
        <f t="shared" si="311"/>
        <v>0</v>
      </c>
      <c r="BE312" s="2">
        <f t="shared" si="312"/>
        <v>0</v>
      </c>
      <c r="BF312" s="2">
        <f t="shared" si="313"/>
        <v>0</v>
      </c>
      <c r="BG312" s="2">
        <f t="shared" si="314"/>
        <v>0</v>
      </c>
      <c r="BH312" s="2">
        <f t="shared" si="316"/>
        <v>0</v>
      </c>
      <c r="BI312" s="2">
        <f t="shared" si="317"/>
        <v>0</v>
      </c>
      <c r="BJ312" s="2">
        <f t="shared" si="318"/>
        <v>0</v>
      </c>
      <c r="BK312" s="11">
        <f t="shared" si="319"/>
        <v>2.2483035128894796E-2</v>
      </c>
      <c r="BL312" s="17">
        <f t="shared" si="307"/>
        <v>2.9759179082617044E-4</v>
      </c>
      <c r="BM312" s="17">
        <f t="shared" si="308"/>
        <v>4.8027052429510502E-6</v>
      </c>
      <c r="BN312" s="12">
        <f>(BN$3*temperature!$I422+BN$4*temperature!$I422^2+BN$5*temperature!$I422^6)</f>
        <v>-81.899129843401511</v>
      </c>
      <c r="BO312" s="12">
        <f>(BO$3*temperature!$I422+BO$4*temperature!$I422^2+BO$5*temperature!$I422^6)</f>
        <v>-66.155078331981287</v>
      </c>
      <c r="BP312" s="12">
        <f>(BP$3*temperature!$I422+BP$4*temperature!$I422^2+BP$5*temperature!$I422^6)</f>
        <v>-53.977425596748276</v>
      </c>
      <c r="BQ312" s="12">
        <f>(BQ$3*temperature!$M422+BQ$4*temperature!$M422^2)</f>
        <v>-81.899150634048453</v>
      </c>
      <c r="BR312" s="12">
        <f>(BR$3*temperature!$M422+BR$4*temperature!$M422^2)</f>
        <v>-66.155094258155117</v>
      </c>
      <c r="BS312" s="12">
        <f>(BS$3*temperature!$M422+BS$4*temperature!$M422^2)</f>
        <v>-53.977437885186291</v>
      </c>
      <c r="BT312" s="18">
        <f>BQ312-BN312</f>
        <v>-2.0790646942714375E-5</v>
      </c>
      <c r="BU312" s="18">
        <f>BR312-BO312</f>
        <v>-1.5926173830393964E-5</v>
      </c>
      <c r="BV312" s="18">
        <f>BS312-BP312</f>
        <v>-1.2288438014707026E-5</v>
      </c>
      <c r="BW312" s="18">
        <f>SUMPRODUCT(BT312:BV312,AR312:AT312)/100</f>
        <v>-2.2567699313768449E-2</v>
      </c>
      <c r="BX312" s="18">
        <f>BW312*BL312</f>
        <v>-6.7159620536108904E-6</v>
      </c>
      <c r="BY312" s="18">
        <f>BW312*BM312</f>
        <v>-1.0838600781557855E-7</v>
      </c>
    </row>
    <row r="313" spans="1:77">
      <c r="A313" s="2">
        <f t="shared" si="264"/>
        <v>2267</v>
      </c>
      <c r="B313" s="5">
        <f t="shared" si="265"/>
        <v>1165.4056288731235</v>
      </c>
      <c r="C313" s="5">
        <f t="shared" si="266"/>
        <v>2964.1696769337123</v>
      </c>
      <c r="D313" s="5">
        <f t="shared" si="267"/>
        <v>4369.9556489853194</v>
      </c>
      <c r="E313" s="15">
        <f t="shared" si="268"/>
        <v>7.7373907743490388E-9</v>
      </c>
      <c r="F313" s="15">
        <f t="shared" si="269"/>
        <v>1.5243178659925E-8</v>
      </c>
      <c r="G313" s="15">
        <f t="shared" si="270"/>
        <v>3.1118407001777183E-8</v>
      </c>
      <c r="H313" s="5">
        <f t="shared" si="271"/>
        <v>53321.257421629372</v>
      </c>
      <c r="I313" s="5">
        <f t="shared" si="272"/>
        <v>51213.314219964908</v>
      </c>
      <c r="J313" s="5">
        <f t="shared" si="273"/>
        <v>25499.592992498696</v>
      </c>
      <c r="K313" s="5">
        <f t="shared" si="274"/>
        <v>45753.389292608612</v>
      </c>
      <c r="L313" s="5">
        <f t="shared" si="275"/>
        <v>17277.457029026275</v>
      </c>
      <c r="M313" s="5">
        <f t="shared" si="276"/>
        <v>5835.2063592269105</v>
      </c>
      <c r="N313" s="15">
        <f t="shared" si="277"/>
        <v>-1.3695846751449303E-2</v>
      </c>
      <c r="O313" s="15">
        <f t="shared" si="278"/>
        <v>-4.0813421430672125E-3</v>
      </c>
      <c r="P313" s="15">
        <f t="shared" si="279"/>
        <v>-1.4909151302789914E-3</v>
      </c>
      <c r="Q313" s="5">
        <f t="shared" si="280"/>
        <v>468.25932182462259</v>
      </c>
      <c r="R313" s="5">
        <f t="shared" si="281"/>
        <v>1315.9846505833914</v>
      </c>
      <c r="S313" s="5">
        <f t="shared" si="282"/>
        <v>1353.5830829888312</v>
      </c>
      <c r="T313" s="5">
        <f t="shared" si="283"/>
        <v>8.7818507002176709</v>
      </c>
      <c r="U313" s="5">
        <f t="shared" si="284"/>
        <v>25.696143095350976</v>
      </c>
      <c r="V313" s="5">
        <f t="shared" si="285"/>
        <v>53.082536783509426</v>
      </c>
      <c r="W313" s="15">
        <f t="shared" si="286"/>
        <v>-1.0734613539272964E-2</v>
      </c>
      <c r="X313" s="15">
        <f t="shared" si="287"/>
        <v>-1.217998157191269E-2</v>
      </c>
      <c r="Y313" s="15">
        <f t="shared" si="288"/>
        <v>-9.7425357312937999E-3</v>
      </c>
      <c r="Z313" s="5">
        <f t="shared" si="301"/>
        <v>391.46006348107829</v>
      </c>
      <c r="AA313" s="5">
        <f t="shared" si="302"/>
        <v>4151.1537339695506</v>
      </c>
      <c r="AB313" s="5">
        <f t="shared" si="303"/>
        <v>39337.220204545236</v>
      </c>
      <c r="AC313" s="16">
        <f t="shared" si="289"/>
        <v>0.81568919487251712</v>
      </c>
      <c r="AD313" s="16">
        <f t="shared" si="290"/>
        <v>3.1032709206702629</v>
      </c>
      <c r="AE313" s="16">
        <f t="shared" si="291"/>
        <v>28.735509890922437</v>
      </c>
      <c r="AF313" s="15">
        <f t="shared" si="292"/>
        <v>-4.0504037456468023E-3</v>
      </c>
      <c r="AG313" s="15">
        <f t="shared" si="293"/>
        <v>2.9673830763510267E-4</v>
      </c>
      <c r="AH313" s="15">
        <f t="shared" si="294"/>
        <v>9.7937136394747881E-3</v>
      </c>
      <c r="AI313" s="1">
        <f t="shared" ref="AI313:AI346" si="320">(1-$AI$5)*AI312+AU312</f>
        <v>122162.31012222596</v>
      </c>
      <c r="AJ313" s="1">
        <f t="shared" ref="AJ313:AJ346" si="321">(1-$AI$5)*AJ312+AV312</f>
        <v>106607.66086276574</v>
      </c>
      <c r="AK313" s="1">
        <f t="shared" ref="AK313:AK346" si="322">(1-$AI$5)*AK312+AW312</f>
        <v>51723.242308969566</v>
      </c>
      <c r="AL313" s="14">
        <f t="shared" si="295"/>
        <v>99.685454402419467</v>
      </c>
      <c r="AM313" s="14">
        <f t="shared" si="296"/>
        <v>24.934992239068137</v>
      </c>
      <c r="AN313" s="14">
        <f t="shared" si="297"/>
        <v>7.7347016863595632</v>
      </c>
      <c r="AO313" s="11">
        <f t="shared" si="298"/>
        <v>1.5579635086241943E-3</v>
      </c>
      <c r="AP313" s="11">
        <f t="shared" si="299"/>
        <v>1.9626231133922684E-3</v>
      </c>
      <c r="AQ313" s="11">
        <f t="shared" si="300"/>
        <v>1.7803467964167339E-3</v>
      </c>
      <c r="AR313" s="1">
        <f t="shared" si="304"/>
        <v>53321.257421629372</v>
      </c>
      <c r="AS313" s="1">
        <f t="shared" si="305"/>
        <v>51213.314219964908</v>
      </c>
      <c r="AT313" s="1">
        <f t="shared" si="306"/>
        <v>25499.592992498696</v>
      </c>
      <c r="AU313" s="1">
        <f t="shared" ref="AU313:AU346" si="323">$AU$5*AR313</f>
        <v>10664.251484325876</v>
      </c>
      <c r="AV313" s="1">
        <f t="shared" ref="AV313:AV346" si="324">$AU$5*AS313</f>
        <v>10242.662843992983</v>
      </c>
      <c r="AW313" s="1">
        <f t="shared" ref="AW313:AW346" si="325">$AU$5*AT313</f>
        <v>5099.9185984997393</v>
      </c>
      <c r="AX313" s="2">
        <v>0</v>
      </c>
      <c r="AY313" s="2">
        <v>0</v>
      </c>
      <c r="AZ313" s="2">
        <v>0</v>
      </c>
      <c r="BA313" s="2">
        <f t="shared" si="309"/>
        <v>0</v>
      </c>
      <c r="BB313" s="2">
        <f t="shared" si="315"/>
        <v>0</v>
      </c>
      <c r="BC313" s="2">
        <f t="shared" si="310"/>
        <v>0</v>
      </c>
      <c r="BD313" s="2">
        <f t="shared" si="311"/>
        <v>0</v>
      </c>
      <c r="BE313" s="2">
        <f t="shared" si="312"/>
        <v>0</v>
      </c>
      <c r="BF313" s="2">
        <f t="shared" si="313"/>
        <v>0</v>
      </c>
      <c r="BG313" s="2">
        <f t="shared" si="314"/>
        <v>0</v>
      </c>
      <c r="BH313" s="2">
        <f t="shared" si="316"/>
        <v>0</v>
      </c>
      <c r="BI313" s="2">
        <f t="shared" si="317"/>
        <v>0</v>
      </c>
      <c r="BJ313" s="2">
        <f t="shared" si="318"/>
        <v>0</v>
      </c>
      <c r="BK313" s="11">
        <f t="shared" si="319"/>
        <v>2.2456476984628576E-2</v>
      </c>
      <c r="BL313" s="17">
        <f t="shared" si="307"/>
        <v>2.9104814515446302E-4</v>
      </c>
      <c r="BM313" s="17">
        <f t="shared" si="308"/>
        <v>4.5740049932867143E-6</v>
      </c>
      <c r="BN313" s="12">
        <f>(BN$3*temperature!$I423+BN$4*temperature!$I423^2+BN$5*temperature!$I423^6)</f>
        <v>-82.130943044524145</v>
      </c>
      <c r="BO313" s="12">
        <f>(BO$3*temperature!$I423+BO$4*temperature!$I423^2+BO$5*temperature!$I423^6)</f>
        <v>-66.332648969197351</v>
      </c>
      <c r="BP313" s="12">
        <f>(BP$3*temperature!$I423+BP$4*temperature!$I423^2+BP$5*temperature!$I423^6)</f>
        <v>-54.114433226423728</v>
      </c>
      <c r="BQ313" s="12">
        <f>(BQ$3*temperature!$M423+BQ$4*temperature!$M423^2)</f>
        <v>-82.130963813721124</v>
      </c>
      <c r="BR313" s="12">
        <f>(BR$3*temperature!$M423+BR$4*temperature!$M423^2)</f>
        <v>-66.332664878174086</v>
      </c>
      <c r="BS313" s="12">
        <f>(BS$3*temperature!$M423+BS$4*temperature!$M423^2)</f>
        <v>-54.114445500935524</v>
      </c>
      <c r="BT313" s="18">
        <f>BQ313-BN313</f>
        <v>-2.0769196979131266E-5</v>
      </c>
      <c r="BU313" s="18">
        <f>BR313-BO313</f>
        <v>-1.5908976735090619E-5</v>
      </c>
      <c r="BV313" s="18">
        <f>BS313-BP313</f>
        <v>-1.2274511796306342E-5</v>
      </c>
      <c r="BW313" s="18">
        <f>SUMPRODUCT(BT313:BV313,AR313:AT313)/100</f>
        <v>-2.2351861780045286E-2</v>
      </c>
      <c r="BX313" s="18">
        <f>BW313*BL313</f>
        <v>-6.5054679118311146E-6</v>
      </c>
      <c r="BY313" s="18">
        <f>BW313*BM313</f>
        <v>-1.0223752739118161E-7</v>
      </c>
    </row>
    <row r="314" spans="1:77">
      <c r="A314" s="2">
        <f t="shared" ref="A314:A346" si="326">1+A313</f>
        <v>2268</v>
      </c>
      <c r="B314" s="5">
        <f t="shared" ref="B314:B346" si="327">B313*(1+E314)</f>
        <v>1165.4056374394625</v>
      </c>
      <c r="C314" s="5">
        <f t="shared" ref="C314:C346" si="328">C313*(1+F314)</f>
        <v>2964.1697198579118</v>
      </c>
      <c r="D314" s="5">
        <f t="shared" ref="D314:D346" si="329">D313*(1+G314)</f>
        <v>4369.955778172075</v>
      </c>
      <c r="E314" s="15">
        <f t="shared" ref="E314:E346" si="330">E313*$E$5</f>
        <v>7.3505212356315861E-9</v>
      </c>
      <c r="F314" s="15">
        <f t="shared" ref="F314:F346" si="331">F313*$E$5</f>
        <v>1.4481019726928749E-8</v>
      </c>
      <c r="G314" s="15">
        <f t="shared" ref="G314:G346" si="332">G313*$E$5</f>
        <v>2.9562486651688323E-8</v>
      </c>
      <c r="H314" s="5">
        <f t="shared" ref="H314:H346" si="333">AR314</f>
        <v>52584.936276424662</v>
      </c>
      <c r="I314" s="5">
        <f t="shared" ref="I314:I346" si="334">AS314</f>
        <v>51003.504055964047</v>
      </c>
      <c r="J314" s="5">
        <f t="shared" ref="J314:J346" si="335">AT314</f>
        <v>25461.358025341637</v>
      </c>
      <c r="K314" s="5">
        <f t="shared" ref="K314:K346" si="336">H314/B314*1000</f>
        <v>45121.573628183352</v>
      </c>
      <c r="L314" s="5">
        <f t="shared" ref="L314:L346" si="337">I314/C314*1000</f>
        <v>17206.674676647366</v>
      </c>
      <c r="M314" s="5">
        <f t="shared" ref="M314:M346" si="338">J314/D314*1000</f>
        <v>5826.4566777817508</v>
      </c>
      <c r="N314" s="15">
        <f t="shared" ref="N314:N346" si="339">K314/K313-1</f>
        <v>-1.3809155435121623E-2</v>
      </c>
      <c r="O314" s="15">
        <f t="shared" ref="O314:O346" si="340">L314/L313-1</f>
        <v>-4.096803844454322E-3</v>
      </c>
      <c r="P314" s="15">
        <f t="shared" ref="P314:P346" si="341">M314/M313-1</f>
        <v>-1.4994639274966692E-3</v>
      </c>
      <c r="Q314" s="5">
        <f t="shared" ref="Q314:Q346" si="342">T314*H314/1000</f>
        <v>456.83588943159964</v>
      </c>
      <c r="R314" s="5">
        <f t="shared" ref="R314:R346" si="343">U314*I314/1000</f>
        <v>1294.6303358741125</v>
      </c>
      <c r="S314" s="5">
        <f t="shared" ref="S314:S346" si="344">V314*J314/1000</f>
        <v>1338.3859159257024</v>
      </c>
      <c r="T314" s="5">
        <f t="shared" ref="T314:T346" si="345">T313*(1+W314)</f>
        <v>8.6875809267912398</v>
      </c>
      <c r="U314" s="5">
        <f t="shared" ref="U314:U346" si="346">U313*(1+X314)</f>
        <v>25.383164545980371</v>
      </c>
      <c r="V314" s="5">
        <f t="shared" ref="V314:V346" si="347">V313*(1+Y314)</f>
        <v>52.565378272188369</v>
      </c>
      <c r="W314" s="15">
        <f t="shared" ref="W314:W346" si="348">T$5-1</f>
        <v>-1.0734613539272964E-2</v>
      </c>
      <c r="X314" s="15">
        <f t="shared" ref="X314:X346" si="349">U$5-1</f>
        <v>-1.217998157191269E-2</v>
      </c>
      <c r="Y314" s="15">
        <f t="shared" ref="Y314:Y346" si="350">V$5-1</f>
        <v>-9.7425357312937999E-3</v>
      </c>
      <c r="Z314" s="5">
        <f t="shared" si="301"/>
        <v>380.4070010180813</v>
      </c>
      <c r="AA314" s="5">
        <f t="shared" si="302"/>
        <v>4085.068734988452</v>
      </c>
      <c r="AB314" s="5">
        <f t="shared" si="303"/>
        <v>39276.835376440285</v>
      </c>
      <c r="AC314" s="16">
        <f t="shared" ref="AC314:AC346" si="351">AC313*(1+AF314)</f>
        <v>0.8123853243023218</v>
      </c>
      <c r="AD314" s="16">
        <f t="shared" ref="AD314:AD346" si="352">AD313*(1+AG314)</f>
        <v>3.1041917800313956</v>
      </c>
      <c r="AE314" s="16">
        <f t="shared" ref="AE314:AE346" si="353">AE313*(1+AH314)</f>
        <v>29.016937246078427</v>
      </c>
      <c r="AF314" s="15">
        <f t="shared" ref="AF314:AF346" si="354">AC$5-1</f>
        <v>-4.0504037456468023E-3</v>
      </c>
      <c r="AG314" s="15">
        <f t="shared" ref="AG314:AG346" si="355">AD$5-1</f>
        <v>2.9673830763510267E-4</v>
      </c>
      <c r="AH314" s="15">
        <f t="shared" ref="AH314:AH346" si="356">AE$5-1</f>
        <v>9.7937136394747881E-3</v>
      </c>
      <c r="AI314" s="1">
        <f t="shared" si="320"/>
        <v>120610.33059432925</v>
      </c>
      <c r="AJ314" s="1">
        <f t="shared" si="321"/>
        <v>106189.55762048214</v>
      </c>
      <c r="AK314" s="1">
        <f t="shared" si="322"/>
        <v>51650.836676572348</v>
      </c>
      <c r="AL314" s="14">
        <f t="shared" ref="AL314:AL346" si="357">AL313*(1+AO314)</f>
        <v>99.839207639716065</v>
      </c>
      <c r="AM314" s="14">
        <f t="shared" ref="AM314:AM346" si="358">AM313*(1+AP314)</f>
        <v>24.983440851247785</v>
      </c>
      <c r="AN314" s="14">
        <f t="shared" ref="AN314:AN346" si="359">AN313*(1+AQ314)</f>
        <v>7.7483344332144268</v>
      </c>
      <c r="AO314" s="11">
        <f t="shared" ref="AO314:AO346" si="360">AO$5*AO313</f>
        <v>1.5423838735379523E-3</v>
      </c>
      <c r="AP314" s="11">
        <f t="shared" ref="AP314:AP346" si="361">AP$5*AP313</f>
        <v>1.9429968822583456E-3</v>
      </c>
      <c r="AQ314" s="11">
        <f t="shared" ref="AQ314:AQ346" si="362">AQ$5*AQ313</f>
        <v>1.7625433284525665E-3</v>
      </c>
      <c r="AR314" s="1">
        <f t="shared" si="304"/>
        <v>52584.936276424662</v>
      </c>
      <c r="AS314" s="1">
        <f t="shared" si="305"/>
        <v>51003.504055964047</v>
      </c>
      <c r="AT314" s="1">
        <f t="shared" si="306"/>
        <v>25461.358025341637</v>
      </c>
      <c r="AU314" s="1">
        <f t="shared" si="323"/>
        <v>10516.987255284934</v>
      </c>
      <c r="AV314" s="1">
        <f t="shared" si="324"/>
        <v>10200.70081119281</v>
      </c>
      <c r="AW314" s="1">
        <f t="shared" si="325"/>
        <v>5092.2716050683275</v>
      </c>
      <c r="AX314" s="2">
        <v>0</v>
      </c>
      <c r="AY314" s="2">
        <v>0</v>
      </c>
      <c r="AZ314" s="2">
        <v>0</v>
      </c>
      <c r="BA314" s="2">
        <f t="shared" si="309"/>
        <v>0</v>
      </c>
      <c r="BB314" s="2">
        <f t="shared" si="315"/>
        <v>0</v>
      </c>
      <c r="BC314" s="2">
        <f t="shared" si="310"/>
        <v>0</v>
      </c>
      <c r="BD314" s="2">
        <f t="shared" si="311"/>
        <v>0</v>
      </c>
      <c r="BE314" s="2">
        <f t="shared" si="312"/>
        <v>0</v>
      </c>
      <c r="BF314" s="2">
        <f t="shared" si="313"/>
        <v>0</v>
      </c>
      <c r="BG314" s="2">
        <f t="shared" si="314"/>
        <v>0</v>
      </c>
      <c r="BH314" s="2">
        <f t="shared" si="316"/>
        <v>0</v>
      </c>
      <c r="BI314" s="2">
        <f t="shared" si="317"/>
        <v>0</v>
      </c>
      <c r="BJ314" s="2">
        <f t="shared" si="318"/>
        <v>0</v>
      </c>
      <c r="BK314" s="11">
        <f t="shared" si="319"/>
        <v>2.2429920072266601E-2</v>
      </c>
      <c r="BL314" s="17">
        <f t="shared" si="307"/>
        <v>2.8465577920030978E-4</v>
      </c>
      <c r="BM314" s="17">
        <f t="shared" si="308"/>
        <v>4.3561952317016322E-6</v>
      </c>
      <c r="BN314" s="12">
        <f>(BN$3*temperature!$I424+BN$4*temperature!$I424^2+BN$5*temperature!$I424^6)</f>
        <v>-82.361229040960097</v>
      </c>
      <c r="BO314" s="12">
        <f>(BO$3*temperature!$I424+BO$4*temperature!$I424^2+BO$5*temperature!$I424^6)</f>
        <v>-66.509041309236395</v>
      </c>
      <c r="BP314" s="12">
        <f>(BP$3*temperature!$I424+BP$4*temperature!$I424^2+BP$5*temperature!$I424^6)</f>
        <v>-54.250524472880898</v>
      </c>
      <c r="BQ314" s="12">
        <f>(BQ$3*temperature!$M424+BQ$4*temperature!$M424^2)</f>
        <v>-82.361249788795845</v>
      </c>
      <c r="BR314" s="12">
        <f>(BR$3*temperature!$M424+BR$4*temperature!$M424^2)</f>
        <v>-66.509057201093668</v>
      </c>
      <c r="BS314" s="12">
        <f>(BS$3*temperature!$M424+BS$4*temperature!$M424^2)</f>
        <v>-54.250536733534652</v>
      </c>
      <c r="BT314" s="18">
        <f>BQ314-BN314</f>
        <v>-2.0747835748124999E-5</v>
      </c>
      <c r="BU314" s="18">
        <f>BR314-BO314</f>
        <v>-1.5891857273686583E-5</v>
      </c>
      <c r="BV314" s="18">
        <f>BS314-BP314</f>
        <v>-1.2260653754481154E-5</v>
      </c>
      <c r="BW314" s="18">
        <f>SUMPRODUCT(BT314:BV314,AR314:AT314)/100</f>
        <v>-2.2137369224717478E-2</v>
      </c>
      <c r="BX314" s="18">
        <f>BW314*BL314</f>
        <v>-6.3015300861069115E-6</v>
      </c>
      <c r="BY314" s="18">
        <f>BW314*BM314</f>
        <v>-9.6434702259132731E-8</v>
      </c>
    </row>
    <row r="315" spans="1:77">
      <c r="A315" s="2">
        <f t="shared" si="326"/>
        <v>2269</v>
      </c>
      <c r="B315" s="5">
        <f t="shared" si="327"/>
        <v>1165.4056455774842</v>
      </c>
      <c r="C315" s="5">
        <f t="shared" si="328"/>
        <v>2964.1697606359016</v>
      </c>
      <c r="D315" s="5">
        <f t="shared" si="329"/>
        <v>4369.9559008994966</v>
      </c>
      <c r="E315" s="15">
        <f t="shared" si="330"/>
        <v>6.9829951738500065E-9</v>
      </c>
      <c r="F315" s="15">
        <f t="shared" si="331"/>
        <v>1.3756968740582312E-8</v>
      </c>
      <c r="G315" s="15">
        <f t="shared" si="332"/>
        <v>2.8084362319103905E-8</v>
      </c>
      <c r="H315" s="5">
        <f t="shared" si="333"/>
        <v>51852.720346255235</v>
      </c>
      <c r="I315" s="5">
        <f t="shared" si="334"/>
        <v>50793.770418480861</v>
      </c>
      <c r="J315" s="5">
        <f t="shared" si="335"/>
        <v>25422.965577684718</v>
      </c>
      <c r="K315" s="5">
        <f t="shared" si="336"/>
        <v>44493.280552593402</v>
      </c>
      <c r="L315" s="5">
        <f t="shared" si="337"/>
        <v>17135.91815591024</v>
      </c>
      <c r="M315" s="5">
        <f t="shared" si="338"/>
        <v>5817.6709683618874</v>
      </c>
      <c r="N315" s="15">
        <f t="shared" si="339"/>
        <v>-1.392444954972738E-2</v>
      </c>
      <c r="O315" s="15">
        <f t="shared" si="340"/>
        <v>-4.1121554319357712E-3</v>
      </c>
      <c r="P315" s="15">
        <f t="shared" si="341"/>
        <v>-1.5078992097146138E-3</v>
      </c>
      <c r="Q315" s="5">
        <f t="shared" si="342"/>
        <v>445.63903242267753</v>
      </c>
      <c r="R315" s="5">
        <f t="shared" si="343"/>
        <v>1273.6029014193489</v>
      </c>
      <c r="S315" s="5">
        <f t="shared" si="344"/>
        <v>1323.3481913268683</v>
      </c>
      <c r="T315" s="5">
        <f t="shared" si="345"/>
        <v>8.5943231029509768</v>
      </c>
      <c r="U315" s="5">
        <f t="shared" si="346"/>
        <v>25.073998069573502</v>
      </c>
      <c r="V315" s="5">
        <f t="shared" si="347"/>
        <v>52.0532581961426</v>
      </c>
      <c r="W315" s="15">
        <f t="shared" si="348"/>
        <v>-1.0734613539272964E-2</v>
      </c>
      <c r="X315" s="15">
        <f t="shared" si="349"/>
        <v>-1.217998157191269E-2</v>
      </c>
      <c r="Y315" s="15">
        <f t="shared" si="350"/>
        <v>-9.7425357312937999E-3</v>
      </c>
      <c r="Z315" s="5">
        <f t="shared" si="301"/>
        <v>369.62355892064625</v>
      </c>
      <c r="AA315" s="5">
        <f t="shared" si="302"/>
        <v>4019.9733730269404</v>
      </c>
      <c r="AB315" s="5">
        <f t="shared" si="303"/>
        <v>39216.207426541027</v>
      </c>
      <c r="AC315" s="16">
        <f t="shared" si="351"/>
        <v>0.80909483574185914</v>
      </c>
      <c r="AD315" s="16">
        <f t="shared" si="352"/>
        <v>3.1051129126467769</v>
      </c>
      <c r="AE315" s="16">
        <f t="shared" si="353"/>
        <v>29.301120820161131</v>
      </c>
      <c r="AF315" s="15">
        <f t="shared" si="354"/>
        <v>-4.0504037456468023E-3</v>
      </c>
      <c r="AG315" s="15">
        <f t="shared" si="355"/>
        <v>2.9673830763510267E-4</v>
      </c>
      <c r="AH315" s="15">
        <f t="shared" si="356"/>
        <v>9.7937136394747881E-3</v>
      </c>
      <c r="AI315" s="1">
        <f t="shared" si="320"/>
        <v>119066.28479018126</v>
      </c>
      <c r="AJ315" s="1">
        <f t="shared" si="321"/>
        <v>105771.30266962675</v>
      </c>
      <c r="AK315" s="1">
        <f t="shared" si="322"/>
        <v>51578.024613983442</v>
      </c>
      <c r="AL315" s="14">
        <f t="shared" si="357"/>
        <v>99.991658119688282</v>
      </c>
      <c r="AM315" s="14">
        <f t="shared" si="358"/>
        <v>25.031498171453027</v>
      </c>
      <c r="AN315" s="14">
        <f t="shared" si="359"/>
        <v>7.7618546406246898</v>
      </c>
      <c r="AO315" s="11">
        <f t="shared" si="360"/>
        <v>1.5269600348025727E-3</v>
      </c>
      <c r="AP315" s="11">
        <f t="shared" si="361"/>
        <v>1.9235669134357622E-3</v>
      </c>
      <c r="AQ315" s="11">
        <f t="shared" si="362"/>
        <v>1.7449178951680407E-3</v>
      </c>
      <c r="AR315" s="1">
        <f t="shared" si="304"/>
        <v>51852.720346255235</v>
      </c>
      <c r="AS315" s="1">
        <f t="shared" si="305"/>
        <v>50793.770418480861</v>
      </c>
      <c r="AT315" s="1">
        <f t="shared" si="306"/>
        <v>25422.965577684718</v>
      </c>
      <c r="AU315" s="1">
        <f t="shared" si="323"/>
        <v>10370.544069251047</v>
      </c>
      <c r="AV315" s="1">
        <f t="shared" si="324"/>
        <v>10158.754083696173</v>
      </c>
      <c r="AW315" s="1">
        <f t="shared" si="325"/>
        <v>5084.5931155369435</v>
      </c>
      <c r="AX315" s="2">
        <v>0</v>
      </c>
      <c r="AY315" s="2">
        <v>0</v>
      </c>
      <c r="AZ315" s="2">
        <v>0</v>
      </c>
      <c r="BA315" s="2">
        <f t="shared" si="309"/>
        <v>0</v>
      </c>
      <c r="BB315" s="2">
        <f t="shared" si="315"/>
        <v>0</v>
      </c>
      <c r="BC315" s="2">
        <f t="shared" si="310"/>
        <v>0</v>
      </c>
      <c r="BD315" s="2">
        <f t="shared" si="311"/>
        <v>0</v>
      </c>
      <c r="BE315" s="2">
        <f t="shared" si="312"/>
        <v>0</v>
      </c>
      <c r="BF315" s="2">
        <f t="shared" si="313"/>
        <v>0</v>
      </c>
      <c r="BG315" s="2">
        <f t="shared" si="314"/>
        <v>0</v>
      </c>
      <c r="BH315" s="2">
        <f t="shared" si="316"/>
        <v>0</v>
      </c>
      <c r="BI315" s="2">
        <f t="shared" si="317"/>
        <v>0</v>
      </c>
      <c r="BJ315" s="2">
        <f t="shared" si="318"/>
        <v>0</v>
      </c>
      <c r="BK315" s="11">
        <f t="shared" si="319"/>
        <v>2.2403362003826616E-2</v>
      </c>
      <c r="BL315" s="17">
        <f t="shared" si="307"/>
        <v>2.7841104178581743E-4</v>
      </c>
      <c r="BM315" s="17">
        <f t="shared" si="308"/>
        <v>4.1487573635253641E-6</v>
      </c>
      <c r="BN315" s="12">
        <f>(BN$3*temperature!$I425+BN$4*temperature!$I425^2+BN$5*temperature!$I425^6)</f>
        <v>-82.590004055938522</v>
      </c>
      <c r="BO315" s="12">
        <f>(BO$3*temperature!$I425+BO$4*temperature!$I425^2+BO$5*temperature!$I425^6)</f>
        <v>-66.6842679786551</v>
      </c>
      <c r="BP315" s="12">
        <f>(BP$3*temperature!$I425+BP$4*temperature!$I425^2+BP$5*temperature!$I425^6)</f>
        <v>-54.385709249487789</v>
      </c>
      <c r="BQ315" s="12">
        <f>(BQ$3*temperature!$M425+BQ$4*temperature!$M425^2)</f>
        <v>-82.590024782500876</v>
      </c>
      <c r="BR315" s="12">
        <f>(BR$3*temperature!$M425+BR$4*temperature!$M425^2)</f>
        <v>-66.68428385346968</v>
      </c>
      <c r="BS315" s="12">
        <f>(BS$3*temperature!$M425+BS$4*temperature!$M425^2)</f>
        <v>-54.385721496350925</v>
      </c>
      <c r="BT315" s="18">
        <f>BQ315-BN315</f>
        <v>-2.0726562354411726E-5</v>
      </c>
      <c r="BU315" s="18">
        <f>BR315-BO315</f>
        <v>-1.5874814579319718E-5</v>
      </c>
      <c r="BV315" s="18">
        <f>BS315-BP315</f>
        <v>-1.2246863136056163E-5</v>
      </c>
      <c r="BW315" s="18">
        <f>SUMPRODUCT(BT315:BV315,AR315:AT315)/100</f>
        <v>-2.192421908623023E-2</v>
      </c>
      <c r="BX315" s="18">
        <f>BW315*BL315</f>
        <v>-6.1039446761378605E-6</v>
      </c>
      <c r="BY315" s="18">
        <f>BW315*BM315</f>
        <v>-9.0958265373540995E-8</v>
      </c>
    </row>
    <row r="316" spans="1:77">
      <c r="A316" s="2">
        <f t="shared" si="326"/>
        <v>2270</v>
      </c>
      <c r="B316" s="5">
        <f t="shared" si="327"/>
        <v>1165.4056533086052</v>
      </c>
      <c r="C316" s="5">
        <f t="shared" si="328"/>
        <v>2964.1697993749926</v>
      </c>
      <c r="D316" s="5">
        <f t="shared" si="329"/>
        <v>4369.95601749055</v>
      </c>
      <c r="E316" s="15">
        <f t="shared" si="330"/>
        <v>6.6338454151575061E-9</v>
      </c>
      <c r="F316" s="15">
        <f t="shared" si="331"/>
        <v>1.3069120303553195E-8</v>
      </c>
      <c r="G316" s="15">
        <f t="shared" si="332"/>
        <v>2.6680144203148707E-8</v>
      </c>
      <c r="H316" s="5">
        <f t="shared" si="333"/>
        <v>51124.615516071164</v>
      </c>
      <c r="I316" s="5">
        <f t="shared" si="334"/>
        <v>50584.124886057827</v>
      </c>
      <c r="J316" s="5">
        <f t="shared" si="335"/>
        <v>25384.419376106303</v>
      </c>
      <c r="K316" s="5">
        <f t="shared" si="336"/>
        <v>43868.515113967027</v>
      </c>
      <c r="L316" s="5">
        <f t="shared" si="337"/>
        <v>17065.19137220941</v>
      </c>
      <c r="M316" s="5">
        <f t="shared" si="338"/>
        <v>5808.8500832745958</v>
      </c>
      <c r="N316" s="15">
        <f t="shared" si="339"/>
        <v>-1.4041793072279041E-2</v>
      </c>
      <c r="O316" s="15">
        <f t="shared" si="340"/>
        <v>-4.1273997142916574E-3</v>
      </c>
      <c r="P316" s="15">
        <f t="shared" si="341"/>
        <v>-1.516222752242613E-3</v>
      </c>
      <c r="Q316" s="5">
        <f t="shared" si="342"/>
        <v>434.66487404411339</v>
      </c>
      <c r="R316" s="5">
        <f t="shared" si="343"/>
        <v>1252.8978157953916</v>
      </c>
      <c r="S316" s="5">
        <f t="shared" si="344"/>
        <v>1308.4685168679459</v>
      </c>
      <c r="T316" s="5">
        <f t="shared" si="345"/>
        <v>8.5020663658091529</v>
      </c>
      <c r="U316" s="5">
        <f t="shared" si="346"/>
        <v>24.768597235151923</v>
      </c>
      <c r="V316" s="5">
        <f t="shared" si="347"/>
        <v>51.546127468236421</v>
      </c>
      <c r="W316" s="15">
        <f t="shared" si="348"/>
        <v>-1.0734613539272964E-2</v>
      </c>
      <c r="X316" s="15">
        <f t="shared" si="349"/>
        <v>-1.217998157191269E-2</v>
      </c>
      <c r="Y316" s="15">
        <f t="shared" si="350"/>
        <v>-9.7425357312937999E-3</v>
      </c>
      <c r="Z316" s="5">
        <f t="shared" si="301"/>
        <v>359.10380899100545</v>
      </c>
      <c r="AA316" s="5">
        <f t="shared" si="302"/>
        <v>3955.8543200738359</v>
      </c>
      <c r="AB316" s="5">
        <f t="shared" si="303"/>
        <v>39155.342219265738</v>
      </c>
      <c r="AC316" s="16">
        <f t="shared" si="351"/>
        <v>0.80581767498858681</v>
      </c>
      <c r="AD316" s="16">
        <f t="shared" si="352"/>
        <v>3.1060343185974917</v>
      </c>
      <c r="AE316" s="16">
        <f t="shared" si="353"/>
        <v>29.588087606789443</v>
      </c>
      <c r="AF316" s="15">
        <f t="shared" si="354"/>
        <v>-4.0504037456468023E-3</v>
      </c>
      <c r="AG316" s="15">
        <f t="shared" si="355"/>
        <v>2.9673830763510267E-4</v>
      </c>
      <c r="AH316" s="15">
        <f t="shared" si="356"/>
        <v>9.7937136394747881E-3</v>
      </c>
      <c r="AI316" s="1">
        <f t="shared" si="320"/>
        <v>117530.20038041419</v>
      </c>
      <c r="AJ316" s="1">
        <f t="shared" si="321"/>
        <v>105352.92648636024</v>
      </c>
      <c r="AK316" s="1">
        <f t="shared" si="322"/>
        <v>51504.815268122038</v>
      </c>
      <c r="AL316" s="14">
        <f t="shared" si="357"/>
        <v>100.14281455279307</v>
      </c>
      <c r="AM316" s="14">
        <f t="shared" si="358"/>
        <v>25.079166435512601</v>
      </c>
      <c r="AN316" s="14">
        <f t="shared" si="359"/>
        <v>7.775263001696187</v>
      </c>
      <c r="AO316" s="11">
        <f t="shared" si="360"/>
        <v>1.511690434454547E-3</v>
      </c>
      <c r="AP316" s="11">
        <f t="shared" si="361"/>
        <v>1.9043312443014046E-3</v>
      </c>
      <c r="AQ316" s="11">
        <f t="shared" si="362"/>
        <v>1.7274687162163603E-3</v>
      </c>
      <c r="AR316" s="1">
        <f t="shared" si="304"/>
        <v>51124.615516071164</v>
      </c>
      <c r="AS316" s="1">
        <f t="shared" si="305"/>
        <v>50584.124886057827</v>
      </c>
      <c r="AT316" s="1">
        <f t="shared" si="306"/>
        <v>25384.419376106303</v>
      </c>
      <c r="AU316" s="1">
        <f t="shared" si="323"/>
        <v>10224.923103214234</v>
      </c>
      <c r="AV316" s="1">
        <f t="shared" si="324"/>
        <v>10116.824977211567</v>
      </c>
      <c r="AW316" s="1">
        <f t="shared" si="325"/>
        <v>5076.8838752212614</v>
      </c>
      <c r="AX316" s="2">
        <v>0</v>
      </c>
      <c r="AY316" s="2">
        <v>0</v>
      </c>
      <c r="AZ316" s="2">
        <v>0</v>
      </c>
      <c r="BA316" s="2">
        <f t="shared" si="309"/>
        <v>0</v>
      </c>
      <c r="BB316" s="2">
        <f t="shared" si="315"/>
        <v>0</v>
      </c>
      <c r="BC316" s="2">
        <f t="shared" si="310"/>
        <v>0</v>
      </c>
      <c r="BD316" s="2">
        <f t="shared" si="311"/>
        <v>0</v>
      </c>
      <c r="BE316" s="2">
        <f t="shared" si="312"/>
        <v>0</v>
      </c>
      <c r="BF316" s="2">
        <f t="shared" si="313"/>
        <v>0</v>
      </c>
      <c r="BG316" s="2">
        <f t="shared" si="314"/>
        <v>0</v>
      </c>
      <c r="BH316" s="2">
        <f t="shared" si="316"/>
        <v>0</v>
      </c>
      <c r="BI316" s="2">
        <f t="shared" si="317"/>
        <v>0</v>
      </c>
      <c r="BJ316" s="2">
        <f t="shared" si="318"/>
        <v>0</v>
      </c>
      <c r="BK316" s="11">
        <f t="shared" si="319"/>
        <v>2.2376800602449037E-2</v>
      </c>
      <c r="BL316" s="17">
        <f t="shared" si="307"/>
        <v>2.7231037390189588E-4</v>
      </c>
      <c r="BM316" s="17">
        <f t="shared" si="308"/>
        <v>3.9511974890717751E-6</v>
      </c>
      <c r="BN316" s="12">
        <f>(BN$3*temperature!$I426+BN$4*temperature!$I426^2+BN$5*temperature!$I426^6)</f>
        <v>-82.817284118318298</v>
      </c>
      <c r="BO316" s="12">
        <f>(BO$3*temperature!$I426+BO$4*temperature!$I426^2+BO$5*temperature!$I426^6)</f>
        <v>-66.858341450169576</v>
      </c>
      <c r="BP316" s="12">
        <f>(BP$3*temperature!$I426+BP$4*temperature!$I426^2+BP$5*temperature!$I426^6)</f>
        <v>-54.519997346665484</v>
      </c>
      <c r="BQ316" s="12">
        <f>(BQ$3*temperature!$M426+BQ$4*temperature!$M426^2)</f>
        <v>-82.817304823694172</v>
      </c>
      <c r="BR316" s="12">
        <f>(BR$3*temperature!$M426+BR$4*temperature!$M426^2)</f>
        <v>-66.858357308017446</v>
      </c>
      <c r="BS316" s="12">
        <f>(BS$3*temperature!$M426+BS$4*temperature!$M426^2)</f>
        <v>-54.520009579804622</v>
      </c>
      <c r="BT316" s="18">
        <f>BQ316-BN316</f>
        <v>-2.0705375874285892E-5</v>
      </c>
      <c r="BU316" s="18">
        <f>BR316-BO316</f>
        <v>-1.5857847870393016E-5</v>
      </c>
      <c r="BV316" s="18">
        <f>BS316-BP316</f>
        <v>-1.2233139138118077E-5</v>
      </c>
      <c r="BW316" s="18">
        <f>SUMPRODUCT(BT316:BV316,AR316:AT316)/100</f>
        <v>-2.1712408719569174E-2</v>
      </c>
      <c r="BX316" s="18">
        <f>BW316*BL316</f>
        <v>-5.9125141367366664E-6</v>
      </c>
      <c r="BY316" s="18">
        <f>BW316*BM316</f>
        <v>-8.5790014814461831E-8</v>
      </c>
    </row>
    <row r="317" spans="1:77">
      <c r="A317" s="2">
        <f t="shared" si="326"/>
        <v>2271</v>
      </c>
      <c r="B317" s="5">
        <f t="shared" si="327"/>
        <v>1165.4056606531703</v>
      </c>
      <c r="C317" s="5">
        <f t="shared" si="328"/>
        <v>2964.1698361771296</v>
      </c>
      <c r="D317" s="5">
        <f t="shared" si="329"/>
        <v>4369.9561282520535</v>
      </c>
      <c r="E317" s="15">
        <f t="shared" si="330"/>
        <v>6.3021531443996307E-9</v>
      </c>
      <c r="F317" s="15">
        <f t="shared" si="331"/>
        <v>1.2415664288375536E-8</v>
      </c>
      <c r="G317" s="15">
        <f t="shared" si="332"/>
        <v>2.534613699299127E-8</v>
      </c>
      <c r="H317" s="5">
        <f t="shared" si="333"/>
        <v>50400.627261110538</v>
      </c>
      <c r="I317" s="5">
        <f t="shared" si="334"/>
        <v>50374.578781673932</v>
      </c>
      <c r="J317" s="5">
        <f t="shared" si="335"/>
        <v>25345.723089238541</v>
      </c>
      <c r="K317" s="5">
        <f t="shared" si="336"/>
        <v>43247.282008963899</v>
      </c>
      <c r="L317" s="5">
        <f t="shared" si="337"/>
        <v>16994.498144762751</v>
      </c>
      <c r="M317" s="5">
        <f t="shared" si="338"/>
        <v>5799.9948615906633</v>
      </c>
      <c r="N317" s="15">
        <f t="shared" si="339"/>
        <v>-1.4161252173437222E-2</v>
      </c>
      <c r="O317" s="15">
        <f t="shared" si="340"/>
        <v>-4.1425393893784745E-3</v>
      </c>
      <c r="P317" s="15">
        <f t="shared" si="341"/>
        <v>-1.5244362579487358E-3</v>
      </c>
      <c r="Q317" s="5">
        <f t="shared" si="342"/>
        <v>423.90959420971097</v>
      </c>
      <c r="R317" s="5">
        <f t="shared" si="343"/>
        <v>1232.5105965162807</v>
      </c>
      <c r="S317" s="5">
        <f t="shared" si="344"/>
        <v>1293.7455047415176</v>
      </c>
      <c r="T317" s="5">
        <f t="shared" si="345"/>
        <v>8.4107999690869413</v>
      </c>
      <c r="U317" s="5">
        <f t="shared" si="346"/>
        <v>24.466916177265645</v>
      </c>
      <c r="V317" s="5">
        <f t="shared" si="347"/>
        <v>51.043937479567305</v>
      </c>
      <c r="W317" s="15">
        <f t="shared" si="348"/>
        <v>-1.0734613539272964E-2</v>
      </c>
      <c r="X317" s="15">
        <f t="shared" si="349"/>
        <v>-1.217998157191269E-2</v>
      </c>
      <c r="Y317" s="15">
        <f t="shared" si="350"/>
        <v>-9.7425357312937999E-3</v>
      </c>
      <c r="Z317" s="5">
        <f t="shared" si="301"/>
        <v>348.84194120051063</v>
      </c>
      <c r="AA317" s="5">
        <f t="shared" si="302"/>
        <v>3892.6983836222994</v>
      </c>
      <c r="AB317" s="5">
        <f t="shared" si="303"/>
        <v>39094.24552571361</v>
      </c>
      <c r="AC317" s="16">
        <f t="shared" si="351"/>
        <v>0.80255378805950461</v>
      </c>
      <c r="AD317" s="16">
        <f t="shared" si="352"/>
        <v>3.1069559979646488</v>
      </c>
      <c r="AE317" s="16">
        <f t="shared" si="353"/>
        <v>29.87786486395003</v>
      </c>
      <c r="AF317" s="15">
        <f t="shared" si="354"/>
        <v>-4.0504037456468023E-3</v>
      </c>
      <c r="AG317" s="15">
        <f t="shared" si="355"/>
        <v>2.9673830763510267E-4</v>
      </c>
      <c r="AH317" s="15">
        <f t="shared" si="356"/>
        <v>9.7937136394747881E-3</v>
      </c>
      <c r="AI317" s="1">
        <f t="shared" si="320"/>
        <v>116002.10344558701</v>
      </c>
      <c r="AJ317" s="1">
        <f t="shared" si="321"/>
        <v>104934.45881493579</v>
      </c>
      <c r="AK317" s="1">
        <f t="shared" si="322"/>
        <v>51431.217616531096</v>
      </c>
      <c r="AL317" s="14">
        <f t="shared" si="357"/>
        <v>100.2926856382835</v>
      </c>
      <c r="AM317" s="14">
        <f t="shared" si="358"/>
        <v>25.126447885334542</v>
      </c>
      <c r="AN317" s="14">
        <f t="shared" si="359"/>
        <v>7.7885602100560147</v>
      </c>
      <c r="AO317" s="11">
        <f t="shared" si="360"/>
        <v>1.4965735301100014E-3</v>
      </c>
      <c r="AP317" s="11">
        <f t="shared" si="361"/>
        <v>1.8852879318583906E-3</v>
      </c>
      <c r="AQ317" s="11">
        <f t="shared" si="362"/>
        <v>1.7101940290541967E-3</v>
      </c>
      <c r="AR317" s="1">
        <f t="shared" si="304"/>
        <v>50400.627261110538</v>
      </c>
      <c r="AS317" s="1">
        <f t="shared" si="305"/>
        <v>50374.578781673932</v>
      </c>
      <c r="AT317" s="1">
        <f t="shared" si="306"/>
        <v>25345.723089238541</v>
      </c>
      <c r="AU317" s="1">
        <f t="shared" si="323"/>
        <v>10080.125452222108</v>
      </c>
      <c r="AV317" s="1">
        <f t="shared" si="324"/>
        <v>10074.915756334787</v>
      </c>
      <c r="AW317" s="1">
        <f t="shared" si="325"/>
        <v>5069.144617847709</v>
      </c>
      <c r="AX317" s="2">
        <v>0</v>
      </c>
      <c r="AY317" s="2">
        <v>0</v>
      </c>
      <c r="AZ317" s="2">
        <v>0</v>
      </c>
      <c r="BA317" s="2">
        <f t="shared" si="309"/>
        <v>0</v>
      </c>
      <c r="BB317" s="2">
        <f t="shared" si="315"/>
        <v>0</v>
      </c>
      <c r="BC317" s="2">
        <f t="shared" si="310"/>
        <v>0</v>
      </c>
      <c r="BD317" s="2">
        <f t="shared" si="311"/>
        <v>0</v>
      </c>
      <c r="BE317" s="2">
        <f t="shared" si="312"/>
        <v>0</v>
      </c>
      <c r="BF317" s="2">
        <f t="shared" si="313"/>
        <v>0</v>
      </c>
      <c r="BG317" s="2">
        <f t="shared" si="314"/>
        <v>0</v>
      </c>
      <c r="BH317" s="2">
        <f t="shared" si="316"/>
        <v>0</v>
      </c>
      <c r="BI317" s="2">
        <f t="shared" si="317"/>
        <v>0</v>
      </c>
      <c r="BJ317" s="2">
        <f t="shared" si="318"/>
        <v>0</v>
      </c>
      <c r="BK317" s="11">
        <f t="shared" si="319"/>
        <v>2.2350233903023681E-2</v>
      </c>
      <c r="BL317" s="17">
        <f t="shared" si="307"/>
        <v>2.6635030620944587E-4</v>
      </c>
      <c r="BM317" s="17">
        <f t="shared" si="308"/>
        <v>3.7630452276874046E-6</v>
      </c>
      <c r="BN317" s="12">
        <f>(BN$3*temperature!$I427+BN$4*temperature!$I427^2+BN$5*temperature!$I427^6)</f>
        <v>-83.043085062373834</v>
      </c>
      <c r="BO317" s="12">
        <f>(BO$3*temperature!$I427+BO$4*temperature!$I427^2+BO$5*temperature!$I427^6)</f>
        <v>-67.031274042625213</v>
      </c>
      <c r="BP317" s="12">
        <f>(BP$3*temperature!$I427+BP$4*temperature!$I427^2+BP$5*temperature!$I427^6)</f>
        <v>-54.653398431979596</v>
      </c>
      <c r="BQ317" s="12">
        <f>(BQ$3*temperature!$M427+BQ$4*temperature!$M427^2)</f>
        <v>-83.043105746649289</v>
      </c>
      <c r="BR317" s="12">
        <f>(BR$3*temperature!$M427+BR$4*temperature!$M427^2)</f>
        <v>-67.031289883581437</v>
      </c>
      <c r="BS317" s="12">
        <f>(BS$3*temperature!$M427+BS$4*temperature!$M427^2)</f>
        <v>-54.653410651460547</v>
      </c>
      <c r="BT317" s="18">
        <f>BQ317-BN317</f>
        <v>-2.0684275455096213E-5</v>
      </c>
      <c r="BU317" s="18">
        <f>BR317-BO317</f>
        <v>-1.5840956223200919E-5</v>
      </c>
      <c r="BV317" s="18">
        <f>BS317-BP317</f>
        <v>-1.2219480950648176E-5</v>
      </c>
      <c r="BW317" s="18">
        <f>SUMPRODUCT(BT317:BV317,AR317:AT317)/100</f>
        <v>-2.1501935350904784E-2</v>
      </c>
      <c r="BX317" s="18">
        <f>BW317*BL317</f>
        <v>-5.7270470648091985E-6</v>
      </c>
      <c r="BY317" s="18">
        <f>BW317*BM317</f>
        <v>-8.0912755208265353E-8</v>
      </c>
    </row>
    <row r="318" spans="1:77">
      <c r="A318" s="2">
        <f t="shared" si="326"/>
        <v>2272</v>
      </c>
      <c r="B318" s="5">
        <f t="shared" si="327"/>
        <v>1165.4056676305072</v>
      </c>
      <c r="C318" s="5">
        <f t="shared" si="328"/>
        <v>2964.1698711391605</v>
      </c>
      <c r="D318" s="5">
        <f t="shared" si="329"/>
        <v>4369.9562334754846</v>
      </c>
      <c r="E318" s="15">
        <f t="shared" si="330"/>
        <v>5.987045487179649E-9</v>
      </c>
      <c r="F318" s="15">
        <f t="shared" si="331"/>
        <v>1.1794881073956759E-8</v>
      </c>
      <c r="G318" s="15">
        <f t="shared" si="332"/>
        <v>2.4078830143341707E-8</v>
      </c>
      <c r="H318" s="5">
        <f t="shared" si="333"/>
        <v>49680.760674568068</v>
      </c>
      <c r="I318" s="5">
        <f t="shared" si="334"/>
        <v>50165.143180865729</v>
      </c>
      <c r="J318" s="5">
        <f t="shared" si="335"/>
        <v>25306.880329672462</v>
      </c>
      <c r="K318" s="5">
        <f t="shared" si="336"/>
        <v>42629.585606511224</v>
      </c>
      <c r="L318" s="5">
        <f t="shared" si="337"/>
        <v>16923.842209349077</v>
      </c>
      <c r="M318" s="5">
        <f t="shared" si="338"/>
        <v>5791.1061295791424</v>
      </c>
      <c r="N318" s="15">
        <f t="shared" si="339"/>
        <v>-1.4282895334894019E-2</v>
      </c>
      <c r="O318" s="15">
        <f t="shared" si="340"/>
        <v>-4.1575770471014017E-3</v>
      </c>
      <c r="P318" s="15">
        <f t="shared" si="341"/>
        <v>-1.5325413597148119E-3</v>
      </c>
      <c r="Q318" s="5">
        <f t="shared" si="342"/>
        <v>413.36942904578399</v>
      </c>
      <c r="R318" s="5">
        <f t="shared" si="343"/>
        <v>1212.4368100628517</v>
      </c>
      <c r="S318" s="5">
        <f t="shared" si="344"/>
        <v>1279.1777719462968</v>
      </c>
      <c r="T318" s="5">
        <f t="shared" si="345"/>
        <v>8.3205132818626648</v>
      </c>
      <c r="U318" s="5">
        <f t="shared" si="346"/>
        <v>24.168909589105017</v>
      </c>
      <c r="V318" s="5">
        <f t="shared" si="347"/>
        <v>50.546640094806691</v>
      </c>
      <c r="W318" s="15">
        <f t="shared" si="348"/>
        <v>-1.0734613539272964E-2</v>
      </c>
      <c r="X318" s="15">
        <f t="shared" si="349"/>
        <v>-1.217998157191269E-2</v>
      </c>
      <c r="Y318" s="15">
        <f t="shared" si="350"/>
        <v>-9.7425357312937999E-3</v>
      </c>
      <c r="Z318" s="5">
        <f t="shared" ref="Z318:Z346" si="363">Q317*AC318*(1-AX317)</f>
        <v>338.83226175432083</v>
      </c>
      <c r="AA318" s="5">
        <f t="shared" ref="AA318:AA346" si="364">R317*AD318*(1-AY317)</f>
        <v>3830.4925070765171</v>
      </c>
      <c r="AB318" s="5">
        <f t="shared" ref="AB318:AB346" si="365">S317*AE318*(1-AZ317)</f>
        <v>39032.923026727098</v>
      </c>
      <c r="AC318" s="16">
        <f t="shared" si="351"/>
        <v>0.79930312119026536</v>
      </c>
      <c r="AD318" s="16">
        <f t="shared" si="352"/>
        <v>3.1078779508293817</v>
      </c>
      <c r="AE318" s="16">
        <f t="shared" si="353"/>
        <v>30.170480116586482</v>
      </c>
      <c r="AF318" s="15">
        <f t="shared" si="354"/>
        <v>-4.0504037456468023E-3</v>
      </c>
      <c r="AG318" s="15">
        <f t="shared" si="355"/>
        <v>2.9673830763510267E-4</v>
      </c>
      <c r="AH318" s="15">
        <f t="shared" si="356"/>
        <v>9.7937136394747881E-3</v>
      </c>
      <c r="AI318" s="1">
        <f t="shared" si="320"/>
        <v>114482.01855325043</v>
      </c>
      <c r="AJ318" s="1">
        <f t="shared" si="321"/>
        <v>104515.92868977699</v>
      </c>
      <c r="AK318" s="1">
        <f t="shared" si="322"/>
        <v>51357.240472725694</v>
      </c>
      <c r="AL318" s="14">
        <f t="shared" si="357"/>
        <v>100.4412800630875</v>
      </c>
      <c r="AM318" s="14">
        <f t="shared" si="358"/>
        <v>25.17334476841355</v>
      </c>
      <c r="AN318" s="14">
        <f t="shared" si="359"/>
        <v>7.8017469597305205</v>
      </c>
      <c r="AO318" s="11">
        <f t="shared" si="360"/>
        <v>1.4816077948089014E-3</v>
      </c>
      <c r="AP318" s="11">
        <f t="shared" si="361"/>
        <v>1.8664350525398068E-3</v>
      </c>
      <c r="AQ318" s="11">
        <f t="shared" si="362"/>
        <v>1.6930920887636548E-3</v>
      </c>
      <c r="AR318" s="1">
        <f t="shared" ref="AR318:AR346" si="366">AL318*AI318^$AR$5*B318^(1-$AR$5)*(1-BB317+BN317/100)</f>
        <v>49680.760674568068</v>
      </c>
      <c r="AS318" s="1">
        <f t="shared" ref="AS318:AS346" si="367">AM318*AJ318^$AR$5*C318^(1-$AR$5)*(1-BC317+BO317/100)</f>
        <v>50165.143180865729</v>
      </c>
      <c r="AT318" s="1">
        <f t="shared" ref="AT318:AT346" si="368">AN318*AK318^$AR$5*D318^(1-$AR$5)*(1-BD317+BP317/100)</f>
        <v>25306.880329672462</v>
      </c>
      <c r="AU318" s="1">
        <f t="shared" si="323"/>
        <v>9936.1521349136146</v>
      </c>
      <c r="AV318" s="1">
        <f t="shared" si="324"/>
        <v>10033.028636173147</v>
      </c>
      <c r="AW318" s="1">
        <f t="shared" si="325"/>
        <v>5061.3760659344925</v>
      </c>
      <c r="AX318" s="2">
        <v>0</v>
      </c>
      <c r="AY318" s="2">
        <v>0</v>
      </c>
      <c r="AZ318" s="2">
        <v>0</v>
      </c>
      <c r="BA318" s="2">
        <f t="shared" si="309"/>
        <v>0</v>
      </c>
      <c r="BB318" s="2">
        <f t="shared" si="315"/>
        <v>0</v>
      </c>
      <c r="BC318" s="2">
        <f t="shared" si="310"/>
        <v>0</v>
      </c>
      <c r="BD318" s="2">
        <f t="shared" si="311"/>
        <v>0</v>
      </c>
      <c r="BE318" s="2">
        <f t="shared" si="312"/>
        <v>0</v>
      </c>
      <c r="BF318" s="2">
        <f t="shared" si="313"/>
        <v>0</v>
      </c>
      <c r="BG318" s="2">
        <f t="shared" si="314"/>
        <v>0</v>
      </c>
      <c r="BH318" s="2">
        <f t="shared" si="316"/>
        <v>0</v>
      </c>
      <c r="BI318" s="2">
        <f t="shared" si="317"/>
        <v>0</v>
      </c>
      <c r="BJ318" s="2">
        <f t="shared" si="318"/>
        <v>0</v>
      </c>
      <c r="BK318" s="11">
        <f t="shared" si="319"/>
        <v>2.2323660152973573E-2</v>
      </c>
      <c r="BL318" s="17">
        <f t="shared" si="307"/>
        <v>2.6052745661592019E-4</v>
      </c>
      <c r="BM318" s="17">
        <f t="shared" si="308"/>
        <v>3.5838525977975281E-6</v>
      </c>
      <c r="BN318" s="12">
        <f>(BN$3*temperature!$I428+BN$4*temperature!$I428^2+BN$5*temperature!$I428^6)</f>
        <v>-83.267422527719731</v>
      </c>
      <c r="BO318" s="12">
        <f>(BO$3*temperature!$I428+BO$4*temperature!$I428^2+BO$5*temperature!$I428^6)</f>
        <v>-67.203077921069195</v>
      </c>
      <c r="BP318" s="12">
        <f>(BP$3*temperature!$I428+BP$4*temperature!$I428^2+BP$5*temperature!$I428^6)</f>
        <v>-54.785922050308187</v>
      </c>
      <c r="BQ318" s="12">
        <f>(BQ$3*temperature!$M428+BQ$4*temperature!$M428^2)</f>
        <v>-83.267443190979861</v>
      </c>
      <c r="BR318" s="12">
        <f>(BR$3*temperature!$M428+BR$4*temperature!$M428^2)</f>
        <v>-67.20309374520798</v>
      </c>
      <c r="BS318" s="12">
        <f>(BS$3*temperature!$M428+BS$4*temperature!$M428^2)</f>
        <v>-54.785934256195965</v>
      </c>
      <c r="BT318" s="18">
        <f>BQ318-BN318</f>
        <v>-2.0663260130504568E-5</v>
      </c>
      <c r="BU318" s="18">
        <f>BR318-BO318</f>
        <v>-1.5824138785092146E-5</v>
      </c>
      <c r="BV318" s="18">
        <f>BS318-BP318</f>
        <v>-1.2205887777838598E-5</v>
      </c>
      <c r="BW318" s="18">
        <f>SUMPRODUCT(BT318:BV318,AR318:AT318)/100</f>
        <v>-2.1292796104791529E-2</v>
      </c>
      <c r="BX318" s="18">
        <f>BW318*BL318</f>
        <v>-5.5473580134227098E-6</v>
      </c>
      <c r="BY318" s="18">
        <f>BW318*BM318</f>
        <v>-7.6310242634530212E-8</v>
      </c>
    </row>
    <row r="319" spans="1:77">
      <c r="A319" s="2">
        <f t="shared" si="326"/>
        <v>2273</v>
      </c>
      <c r="B319" s="5">
        <f t="shared" si="327"/>
        <v>1165.4056742589771</v>
      </c>
      <c r="C319" s="5">
        <f t="shared" si="328"/>
        <v>2964.1699043530903</v>
      </c>
      <c r="D319" s="5">
        <f t="shared" si="329"/>
        <v>4369.9563334377472</v>
      </c>
      <c r="E319" s="15">
        <f t="shared" si="330"/>
        <v>5.6876932128206659E-9</v>
      </c>
      <c r="F319" s="15">
        <f t="shared" si="331"/>
        <v>1.120513702025892E-8</v>
      </c>
      <c r="G319" s="15">
        <f t="shared" si="332"/>
        <v>2.2874888636174622E-8</v>
      </c>
      <c r="H319" s="5">
        <f t="shared" si="333"/>
        <v>48965.020494418924</v>
      </c>
      <c r="I319" s="5">
        <f t="shared" si="334"/>
        <v>49955.828919582265</v>
      </c>
      <c r="J319" s="5">
        <f t="shared" si="335"/>
        <v>25267.894655795233</v>
      </c>
      <c r="K319" s="5">
        <f t="shared" si="336"/>
        <v>42015.429970815378</v>
      </c>
      <c r="L319" s="5">
        <f t="shared" si="337"/>
        <v>16853.227220956076</v>
      </c>
      <c r="M319" s="5">
        <f t="shared" si="338"/>
        <v>5782.1847011266455</v>
      </c>
      <c r="N319" s="15">
        <f t="shared" si="339"/>
        <v>-1.4406793473545787E-2</v>
      </c>
      <c r="O319" s="15">
        <f t="shared" si="340"/>
        <v>-4.1725151723520648E-3</v>
      </c>
      <c r="P319" s="15">
        <f t="shared" si="341"/>
        <v>-1.5405396228069801E-3</v>
      </c>
      <c r="Q319" s="5">
        <f t="shared" si="342"/>
        <v>403.04067042035865</v>
      </c>
      <c r="R319" s="5">
        <f t="shared" si="343"/>
        <v>1192.6720718803037</v>
      </c>
      <c r="S319" s="5">
        <f t="shared" si="344"/>
        <v>1264.7639405606149</v>
      </c>
      <c r="T319" s="5">
        <f t="shared" si="345"/>
        <v>8.2311957873334816</v>
      </c>
      <c r="U319" s="5">
        <f t="shared" si="346"/>
        <v>23.874532715696493</v>
      </c>
      <c r="V319" s="5">
        <f t="shared" si="347"/>
        <v>50.05418764758619</v>
      </c>
      <c r="W319" s="15">
        <f t="shared" si="348"/>
        <v>-1.0734613539272964E-2</v>
      </c>
      <c r="X319" s="15">
        <f t="shared" si="349"/>
        <v>-1.217998157191269E-2</v>
      </c>
      <c r="Y319" s="15">
        <f t="shared" si="350"/>
        <v>-9.7425357312937999E-3</v>
      </c>
      <c r="Z319" s="5">
        <f t="shared" si="363"/>
        <v>329.06919116724765</v>
      </c>
      <c r="AA319" s="5">
        <f t="shared" si="364"/>
        <v>3769.2237700555183</v>
      </c>
      <c r="AB319" s="5">
        <f t="shared" si="365"/>
        <v>38971.380315845527</v>
      </c>
      <c r="AC319" s="16">
        <f t="shared" si="351"/>
        <v>0.79606562083428911</v>
      </c>
      <c r="AD319" s="16">
        <f t="shared" si="352"/>
        <v>3.1088001772728471</v>
      </c>
      <c r="AE319" s="16">
        <f t="shared" si="353"/>
        <v>30.465961159213798</v>
      </c>
      <c r="AF319" s="15">
        <f t="shared" si="354"/>
        <v>-4.0504037456468023E-3</v>
      </c>
      <c r="AG319" s="15">
        <f t="shared" si="355"/>
        <v>2.9673830763510267E-4</v>
      </c>
      <c r="AH319" s="15">
        <f t="shared" si="356"/>
        <v>9.7937136394747881E-3</v>
      </c>
      <c r="AI319" s="1">
        <f t="shared" si="320"/>
        <v>112969.968832839</v>
      </c>
      <c r="AJ319" s="1">
        <f t="shared" si="321"/>
        <v>104097.36445697244</v>
      </c>
      <c r="AK319" s="1">
        <f t="shared" si="322"/>
        <v>51282.892491387618</v>
      </c>
      <c r="AL319" s="14">
        <f t="shared" si="357"/>
        <v>100.58860650071493</v>
      </c>
      <c r="AM319" s="14">
        <f t="shared" si="358"/>
        <v>25.219859337348332</v>
      </c>
      <c r="AN319" s="14">
        <f t="shared" si="359"/>
        <v>7.8148239450260153</v>
      </c>
      <c r="AO319" s="11">
        <f t="shared" si="360"/>
        <v>1.4667917168608123E-3</v>
      </c>
      <c r="AP319" s="11">
        <f t="shared" si="361"/>
        <v>1.8477707020144087E-3</v>
      </c>
      <c r="AQ319" s="11">
        <f t="shared" si="362"/>
        <v>1.6761611678760182E-3</v>
      </c>
      <c r="AR319" s="1">
        <f t="shared" si="366"/>
        <v>48965.020494418924</v>
      </c>
      <c r="AS319" s="1">
        <f t="shared" si="367"/>
        <v>49955.828919582265</v>
      </c>
      <c r="AT319" s="1">
        <f t="shared" si="368"/>
        <v>25267.894655795233</v>
      </c>
      <c r="AU319" s="1">
        <f t="shared" si="323"/>
        <v>9793.0040988837845</v>
      </c>
      <c r="AV319" s="1">
        <f t="shared" si="324"/>
        <v>9991.1657839164545</v>
      </c>
      <c r="AW319" s="1">
        <f t="shared" si="325"/>
        <v>5053.578931159047</v>
      </c>
      <c r="AX319" s="2">
        <v>0</v>
      </c>
      <c r="AY319" s="2">
        <v>0</v>
      </c>
      <c r="AZ319" s="2">
        <v>0</v>
      </c>
      <c r="BA319" s="2">
        <f t="shared" si="309"/>
        <v>0</v>
      </c>
      <c r="BB319" s="2">
        <f t="shared" si="315"/>
        <v>0</v>
      </c>
      <c r="BC319" s="2">
        <f t="shared" si="310"/>
        <v>0</v>
      </c>
      <c r="BD319" s="2">
        <f t="shared" si="311"/>
        <v>0</v>
      </c>
      <c r="BE319" s="2">
        <f t="shared" si="312"/>
        <v>0</v>
      </c>
      <c r="BF319" s="2">
        <f t="shared" si="313"/>
        <v>0</v>
      </c>
      <c r="BG319" s="2">
        <f t="shared" si="314"/>
        <v>0</v>
      </c>
      <c r="BH319" s="2">
        <f t="shared" si="316"/>
        <v>0</v>
      </c>
      <c r="BI319" s="2">
        <f t="shared" si="317"/>
        <v>0</v>
      </c>
      <c r="BJ319" s="2">
        <f t="shared" si="318"/>
        <v>0</v>
      </c>
      <c r="BK319" s="11">
        <f t="shared" si="319"/>
        <v>2.2297077813273697E-2</v>
      </c>
      <c r="BL319" s="17">
        <f t="shared" ref="BL319:BL346" si="369">BL318/(1+BK318)</f>
        <v>2.5483852792464634E-4</v>
      </c>
      <c r="BM319" s="17">
        <f t="shared" ref="BM319:BM346" si="370">BM318/(1+BM$5)</f>
        <v>3.4131929502833599E-6</v>
      </c>
      <c r="BN319" s="12">
        <f>(BN$3*temperature!$I429+BN$4*temperature!$I429^2+BN$5*temperature!$I429^6)</f>
        <v>-83.490311959368938</v>
      </c>
      <c r="BO319" s="12">
        <f>(BO$3*temperature!$I429+BO$4*temperature!$I429^2+BO$5*temperature!$I429^6)</f>
        <v>-67.373765096922156</v>
      </c>
      <c r="BP319" s="12">
        <f>(BP$3*temperature!$I429+BP$4*temperature!$I429^2+BP$5*temperature!$I429^6)</f>
        <v>-54.917577624083158</v>
      </c>
      <c r="BQ319" s="12">
        <f>(BQ$3*temperature!$M429+BQ$4*temperature!$M429^2)</f>
        <v>-83.490332601698015</v>
      </c>
      <c r="BR319" s="12">
        <f>(BR$3*temperature!$M429+BR$4*temperature!$M429^2)</f>
        <v>-67.373780904316945</v>
      </c>
      <c r="BS319" s="12">
        <f>(BS$3*temperature!$M429+BS$4*temperature!$M429^2)</f>
        <v>-54.917589816442025</v>
      </c>
      <c r="BT319" s="18">
        <f>BQ319-BN319</f>
        <v>-2.0642329076281385E-5</v>
      </c>
      <c r="BU319" s="18">
        <f>BR319-BO319</f>
        <v>-1.580739478868054E-5</v>
      </c>
      <c r="BV319" s="18">
        <f>BS319-BP319</f>
        <v>-1.2192358866514041E-5</v>
      </c>
      <c r="BW319" s="18">
        <f>SUMPRODUCT(BT319:BV319,AR319:AT319)/100</f>
        <v>-2.1084988154450066E-2</v>
      </c>
      <c r="BX319" s="18">
        <f>BW319*BL319</f>
        <v>-5.3732673425886601E-6</v>
      </c>
      <c r="BY319" s="18">
        <f>BW319*BM319</f>
        <v>-7.1967132925577122E-8</v>
      </c>
    </row>
    <row r="320" spans="1:77">
      <c r="A320" s="2">
        <f t="shared" si="326"/>
        <v>2274</v>
      </c>
      <c r="B320" s="5">
        <f t="shared" si="327"/>
        <v>1165.4056805560235</v>
      </c>
      <c r="C320" s="5">
        <f t="shared" si="328"/>
        <v>2964.1699359063236</v>
      </c>
      <c r="D320" s="5">
        <f t="shared" si="329"/>
        <v>4369.9564284018988</v>
      </c>
      <c r="E320" s="15">
        <f t="shared" si="330"/>
        <v>5.4033085521796321E-9</v>
      </c>
      <c r="F320" s="15">
        <f t="shared" si="331"/>
        <v>1.0644880169245973E-8</v>
      </c>
      <c r="G320" s="15">
        <f t="shared" si="332"/>
        <v>2.173114420436589E-8</v>
      </c>
      <c r="H320" s="5">
        <f t="shared" si="333"/>
        <v>48253.411129425767</v>
      </c>
      <c r="I320" s="5">
        <f t="shared" si="334"/>
        <v>49746.646601779699</v>
      </c>
      <c r="J320" s="5">
        <f t="shared" si="335"/>
        <v>25228.769573560334</v>
      </c>
      <c r="K320" s="5">
        <f t="shared" si="336"/>
        <v>41404.818883672953</v>
      </c>
      <c r="L320" s="5">
        <f t="shared" si="337"/>
        <v>16782.656756340519</v>
      </c>
      <c r="M320" s="5">
        <f t="shared" si="338"/>
        <v>5773.2313781413477</v>
      </c>
      <c r="N320" s="15">
        <f t="shared" si="339"/>
        <v>-1.4533020073019931E-2</v>
      </c>
      <c r="O320" s="15">
        <f t="shared" si="340"/>
        <v>-4.1873561478958932E-3</v>
      </c>
      <c r="P320" s="15">
        <f t="shared" si="341"/>
        <v>-1.5484325472261418E-3</v>
      </c>
      <c r="Q320" s="5">
        <f t="shared" si="342"/>
        <v>392.91966545791337</v>
      </c>
      <c r="R320" s="5">
        <f t="shared" si="343"/>
        <v>1173.2120463460071</v>
      </c>
      <c r="S320" s="5">
        <f t="shared" si="344"/>
        <v>1250.5026380008339</v>
      </c>
      <c r="T320" s="5">
        <f t="shared" si="345"/>
        <v>8.1428370815903648</v>
      </c>
      <c r="U320" s="5">
        <f t="shared" si="346"/>
        <v>23.583741347181284</v>
      </c>
      <c r="V320" s="5">
        <f t="shared" si="347"/>
        <v>49.566532935928699</v>
      </c>
      <c r="W320" s="15">
        <f t="shared" si="348"/>
        <v>-1.0734613539272964E-2</v>
      </c>
      <c r="X320" s="15">
        <f t="shared" si="349"/>
        <v>-1.217998157191269E-2</v>
      </c>
      <c r="Y320" s="15">
        <f t="shared" si="350"/>
        <v>-9.7425357312937999E-3</v>
      </c>
      <c r="Z320" s="5">
        <f t="shared" si="363"/>
        <v>319.54726235198888</v>
      </c>
      <c r="AA320" s="5">
        <f t="shared" si="364"/>
        <v>3708.8793885994696</v>
      </c>
      <c r="AB320" s="5">
        <f t="shared" si="365"/>
        <v>38909.62290215346</v>
      </c>
      <c r="AC320" s="16">
        <f t="shared" si="351"/>
        <v>0.79284123366188131</v>
      </c>
      <c r="AD320" s="16">
        <f t="shared" si="352"/>
        <v>3.1097226773762268</v>
      </c>
      <c r="AE320" s="16">
        <f t="shared" si="353"/>
        <v>30.764336058558499</v>
      </c>
      <c r="AF320" s="15">
        <f t="shared" si="354"/>
        <v>-4.0504037456468023E-3</v>
      </c>
      <c r="AG320" s="15">
        <f t="shared" si="355"/>
        <v>2.9673830763510267E-4</v>
      </c>
      <c r="AH320" s="15">
        <f t="shared" si="356"/>
        <v>9.7937136394747881E-3</v>
      </c>
      <c r="AI320" s="1">
        <f t="shared" si="320"/>
        <v>111465.9760484389</v>
      </c>
      <c r="AJ320" s="1">
        <f t="shared" si="321"/>
        <v>103678.79379519165</v>
      </c>
      <c r="AK320" s="1">
        <f t="shared" si="322"/>
        <v>51208.182173407906</v>
      </c>
      <c r="AL320" s="14">
        <f t="shared" si="357"/>
        <v>100.7346736101925</v>
      </c>
      <c r="AM320" s="14">
        <f t="shared" si="358"/>
        <v>25.265993849368886</v>
      </c>
      <c r="AN320" s="14">
        <f t="shared" si="359"/>
        <v>7.8277918604121517</v>
      </c>
      <c r="AO320" s="11">
        <f t="shared" si="360"/>
        <v>1.4521237996922042E-3</v>
      </c>
      <c r="AP320" s="11">
        <f t="shared" si="361"/>
        <v>1.8292929949942647E-3</v>
      </c>
      <c r="AQ320" s="11">
        <f t="shared" si="362"/>
        <v>1.6593995561972579E-3</v>
      </c>
      <c r="AR320" s="1">
        <f t="shared" si="366"/>
        <v>48253.411129425767</v>
      </c>
      <c r="AS320" s="1">
        <f t="shared" si="367"/>
        <v>49746.646601779699</v>
      </c>
      <c r="AT320" s="1">
        <f t="shared" si="368"/>
        <v>25228.769573560334</v>
      </c>
      <c r="AU320" s="1">
        <f t="shared" si="323"/>
        <v>9650.6822258851535</v>
      </c>
      <c r="AV320" s="1">
        <f t="shared" si="324"/>
        <v>9949.3293203559406</v>
      </c>
      <c r="AW320" s="1">
        <f t="shared" si="325"/>
        <v>5045.7539147120669</v>
      </c>
      <c r="AX320" s="2">
        <v>0</v>
      </c>
      <c r="AY320" s="2">
        <v>0</v>
      </c>
      <c r="AZ320" s="2">
        <v>0</v>
      </c>
      <c r="BA320" s="2">
        <f t="shared" si="309"/>
        <v>0</v>
      </c>
      <c r="BB320" s="2">
        <f t="shared" si="315"/>
        <v>0</v>
      </c>
      <c r="BC320" s="2">
        <f t="shared" si="310"/>
        <v>0</v>
      </c>
      <c r="BD320" s="2">
        <f t="shared" si="311"/>
        <v>0</v>
      </c>
      <c r="BE320" s="2">
        <f t="shared" si="312"/>
        <v>0</v>
      </c>
      <c r="BF320" s="2">
        <f t="shared" si="313"/>
        <v>0</v>
      </c>
      <c r="BG320" s="2">
        <f t="shared" si="314"/>
        <v>0</v>
      </c>
      <c r="BH320" s="2">
        <f t="shared" si="316"/>
        <v>0</v>
      </c>
      <c r="BI320" s="2">
        <f t="shared" si="317"/>
        <v>0</v>
      </c>
      <c r="BJ320" s="2">
        <f t="shared" si="318"/>
        <v>0</v>
      </c>
      <c r="BK320" s="11">
        <f t="shared" si="319"/>
        <v>2.227048555966113E-2</v>
      </c>
      <c r="BL320" s="17">
        <f t="shared" si="369"/>
        <v>2.4928030555438361E-4</v>
      </c>
      <c r="BM320" s="17">
        <f t="shared" si="370"/>
        <v>3.2506599526508187E-6</v>
      </c>
      <c r="BN320" s="12">
        <f>(BN$3*temperature!$I430+BN$4*temperature!$I430^2+BN$5*temperature!$I430^6)</f>
        <v>-83.711768607918202</v>
      </c>
      <c r="BO320" s="12">
        <f>(BO$3*temperature!$I430+BO$4*temperature!$I430^2+BO$5*temperature!$I430^6)</f>
        <v>-67.543347428243919</v>
      </c>
      <c r="BP320" s="12">
        <f>(BP$3*temperature!$I430+BP$4*temperature!$I430^2+BP$5*temperature!$I430^6)</f>
        <v>-55.048374453601369</v>
      </c>
      <c r="BQ320" s="12">
        <f>(BQ$3*temperature!$M430+BQ$4*temperature!$M430^2)</f>
        <v>-83.711789229399585</v>
      </c>
      <c r="BR320" s="12">
        <f>(BR$3*temperature!$M430+BR$4*temperature!$M430^2)</f>
        <v>-67.543363218967244</v>
      </c>
      <c r="BS320" s="12">
        <f>(BS$3*temperature!$M430+BS$4*temperature!$M430^2)</f>
        <v>-55.048386632494768</v>
      </c>
      <c r="BT320" s="18">
        <f>BQ320-BN320</f>
        <v>-2.0621481382931961E-5</v>
      </c>
      <c r="BU320" s="18">
        <f>BR320-BO320</f>
        <v>-1.5790723324471401E-5</v>
      </c>
      <c r="BV320" s="18">
        <f>BS320-BP320</f>
        <v>-1.2178893399550361E-5</v>
      </c>
      <c r="BW320" s="18">
        <f>SUMPRODUCT(BT320:BV320,AR320:AT320)/100</f>
        <v>-2.0878508473155848E-2</v>
      </c>
      <c r="BX320" s="18">
        <f>BW320*BL320</f>
        <v>-5.2046009717080767E-6</v>
      </c>
      <c r="BY320" s="18">
        <f>BW320*BM320</f>
        <v>-6.7868931364768503E-8</v>
      </c>
    </row>
    <row r="321" spans="1:77">
      <c r="A321" s="2">
        <f t="shared" si="326"/>
        <v>2275</v>
      </c>
      <c r="B321" s="5">
        <f t="shared" si="327"/>
        <v>1165.4056865382177</v>
      </c>
      <c r="C321" s="5">
        <f t="shared" si="328"/>
        <v>2964.1699658818952</v>
      </c>
      <c r="D321" s="5">
        <f t="shared" si="329"/>
        <v>4369.9565186178443</v>
      </c>
      <c r="E321" s="15">
        <f t="shared" si="330"/>
        <v>5.1331431245706503E-9</v>
      </c>
      <c r="F321" s="15">
        <f t="shared" si="331"/>
        <v>1.0112636160783674E-8</v>
      </c>
      <c r="G321" s="15">
        <f t="shared" si="332"/>
        <v>2.0644586994147596E-8</v>
      </c>
      <c r="H321" s="5">
        <f t="shared" si="333"/>
        <v>47545.936684358996</v>
      </c>
      <c r="I321" s="5">
        <f t="shared" si="334"/>
        <v>49537.606606758985</v>
      </c>
      <c r="J321" s="5">
        <f t="shared" si="335"/>
        <v>25189.508538192062</v>
      </c>
      <c r="K321" s="5">
        <f t="shared" si="336"/>
        <v>40797.755866106978</v>
      </c>
      <c r="L321" s="5">
        <f t="shared" si="337"/>
        <v>16712.134316501866</v>
      </c>
      <c r="M321" s="5">
        <f t="shared" si="338"/>
        <v>5764.246950942008</v>
      </c>
      <c r="N321" s="15">
        <f t="shared" si="339"/>
        <v>-1.4661651323038538E-2</v>
      </c>
      <c r="O321" s="15">
        <f t="shared" si="340"/>
        <v>-4.2021022572608091E-3</v>
      </c>
      <c r="P321" s="15">
        <f t="shared" si="341"/>
        <v>-1.5562215700130055E-3</v>
      </c>
      <c r="Q321" s="5">
        <f t="shared" si="342"/>
        <v>383.00281604091072</v>
      </c>
      <c r="R321" s="5">
        <f t="shared" si="343"/>
        <v>1154.0524467091495</v>
      </c>
      <c r="S321" s="5">
        <f t="shared" si="344"/>
        <v>1236.3924972653135</v>
      </c>
      <c r="T321" s="5">
        <f t="shared" si="345"/>
        <v>8.0554268724062315</v>
      </c>
      <c r="U321" s="5">
        <f t="shared" si="346"/>
        <v>23.296491812175862</v>
      </c>
      <c r="V321" s="5">
        <f t="shared" si="347"/>
        <v>49.083629217724059</v>
      </c>
      <c r="W321" s="15">
        <f t="shared" si="348"/>
        <v>-1.0734613539272964E-2</v>
      </c>
      <c r="X321" s="15">
        <f t="shared" si="349"/>
        <v>-1.217998157191269E-2</v>
      </c>
      <c r="Y321" s="15">
        <f t="shared" si="350"/>
        <v>-9.7425357312937999E-3</v>
      </c>
      <c r="Z321" s="5">
        <f t="shared" si="363"/>
        <v>310.26111872086477</v>
      </c>
      <c r="AA321" s="5">
        <f t="shared" si="364"/>
        <v>3649.4467152835668</v>
      </c>
      <c r="AB321" s="5">
        <f t="shared" si="365"/>
        <v>38847.656213025024</v>
      </c>
      <c r="AC321" s="16">
        <f t="shared" si="351"/>
        <v>0.78962990655935394</v>
      </c>
      <c r="AD321" s="16">
        <f t="shared" si="352"/>
        <v>3.110645451220726</v>
      </c>
      <c r="AE321" s="16">
        <f t="shared" si="353"/>
        <v>31.065633156224589</v>
      </c>
      <c r="AF321" s="15">
        <f t="shared" si="354"/>
        <v>-4.0504037456468023E-3</v>
      </c>
      <c r="AG321" s="15">
        <f t="shared" si="355"/>
        <v>2.9673830763510267E-4</v>
      </c>
      <c r="AH321" s="15">
        <f t="shared" si="356"/>
        <v>9.7937136394747881E-3</v>
      </c>
      <c r="AI321" s="1">
        <f t="shared" si="320"/>
        <v>109970.06066948015</v>
      </c>
      <c r="AJ321" s="1">
        <f t="shared" si="321"/>
        <v>103260.24373602844</v>
      </c>
      <c r="AK321" s="1">
        <f t="shared" si="322"/>
        <v>51133.117870779184</v>
      </c>
      <c r="AL321" s="14">
        <f t="shared" si="357"/>
        <v>100.87949003502605</v>
      </c>
      <c r="AM321" s="14">
        <f t="shared" si="358"/>
        <v>25.311750565873506</v>
      </c>
      <c r="AN321" s="14">
        <f t="shared" si="359"/>
        <v>7.840651400407932</v>
      </c>
      <c r="AO321" s="11">
        <f t="shared" si="360"/>
        <v>1.4376025616952821E-3</v>
      </c>
      <c r="AP321" s="11">
        <f t="shared" si="361"/>
        <v>1.811000065044322E-3</v>
      </c>
      <c r="AQ321" s="11">
        <f t="shared" si="362"/>
        <v>1.6428055606352854E-3</v>
      </c>
      <c r="AR321" s="1">
        <f t="shared" si="366"/>
        <v>47545.936684358996</v>
      </c>
      <c r="AS321" s="1">
        <f t="shared" si="367"/>
        <v>49537.606606758985</v>
      </c>
      <c r="AT321" s="1">
        <f t="shared" si="368"/>
        <v>25189.508538192062</v>
      </c>
      <c r="AU321" s="1">
        <f t="shared" si="323"/>
        <v>9509.1873368717988</v>
      </c>
      <c r="AV321" s="1">
        <f t="shared" si="324"/>
        <v>9907.5213213517982</v>
      </c>
      <c r="AW321" s="1">
        <f t="shared" si="325"/>
        <v>5037.9017076384125</v>
      </c>
      <c r="AX321" s="2">
        <v>0</v>
      </c>
      <c r="AY321" s="2">
        <v>0</v>
      </c>
      <c r="AZ321" s="2">
        <v>0</v>
      </c>
      <c r="BA321" s="2">
        <f t="shared" si="309"/>
        <v>0</v>
      </c>
      <c r="BB321" s="2">
        <f t="shared" si="315"/>
        <v>0</v>
      </c>
      <c r="BC321" s="2">
        <f t="shared" si="310"/>
        <v>0</v>
      </c>
      <c r="BD321" s="2">
        <f t="shared" si="311"/>
        <v>0</v>
      </c>
      <c r="BE321" s="2">
        <f t="shared" si="312"/>
        <v>0</v>
      </c>
      <c r="BF321" s="2">
        <f t="shared" si="313"/>
        <v>0</v>
      </c>
      <c r="BG321" s="2">
        <f t="shared" si="314"/>
        <v>0</v>
      </c>
      <c r="BH321" s="2">
        <f t="shared" si="316"/>
        <v>0</v>
      </c>
      <c r="BI321" s="2">
        <f t="shared" si="317"/>
        <v>0</v>
      </c>
      <c r="BJ321" s="2">
        <f t="shared" si="318"/>
        <v>0</v>
      </c>
      <c r="BK321" s="11">
        <f t="shared" si="319"/>
        <v>2.2243882284062461E-2</v>
      </c>
      <c r="BL321" s="17">
        <f t="shared" si="369"/>
        <v>2.4384965532670195E-4</v>
      </c>
      <c r="BM321" s="17">
        <f t="shared" si="370"/>
        <v>3.0958666215722083E-6</v>
      </c>
      <c r="BN321" s="12">
        <f>(BN$3*temperature!$I431+BN$4*temperature!$I431^2+BN$5*temperature!$I431^6)</f>
        <v>-83.931807529855291</v>
      </c>
      <c r="BO321" s="12">
        <f>(BO$3*temperature!$I431+BO$4*temperature!$I431^2+BO$5*temperature!$I431^6)</f>
        <v>-67.711836620089215</v>
      </c>
      <c r="BP321" s="12">
        <f>(BP$3*temperature!$I431+BP$4*temperature!$I431^2+BP$5*temperature!$I431^6)</f>
        <v>-55.178321717402547</v>
      </c>
      <c r="BQ321" s="12">
        <f>(BQ$3*temperature!$M431+BQ$4*temperature!$M431^2)</f>
        <v>-83.931828130571418</v>
      </c>
      <c r="BR321" s="12">
        <f>(BR$3*temperature!$M431+BR$4*temperature!$M431^2)</f>
        <v>-67.711852394212855</v>
      </c>
      <c r="BS321" s="12">
        <f>(BS$3*temperature!$M431+BS$4*temperature!$M431^2)</f>
        <v>-55.178333882893241</v>
      </c>
      <c r="BT321" s="18">
        <f>BQ321-BN321</f>
        <v>-2.060071612675074E-5</v>
      </c>
      <c r="BU321" s="18">
        <f>BR321-BO321</f>
        <v>-1.5774123639289428E-5</v>
      </c>
      <c r="BV321" s="18">
        <f>BS321-BP321</f>
        <v>-1.2165490694826531E-5</v>
      </c>
      <c r="BW321" s="18">
        <f>SUMPRODUCT(BT321:BV321,AR321:AT321)/100</f>
        <v>-2.0673354077530699E-2</v>
      </c>
      <c r="BX321" s="18">
        <f>BW321*BL321</f>
        <v>-5.0411902662527294E-6</v>
      </c>
      <c r="BY321" s="18">
        <f>BW321*BM321</f>
        <v>-6.4001946844571002E-8</v>
      </c>
    </row>
    <row r="322" spans="1:77">
      <c r="A322" s="2">
        <f t="shared" si="326"/>
        <v>2276</v>
      </c>
      <c r="B322" s="5">
        <f t="shared" si="327"/>
        <v>1165.4056922213019</v>
      </c>
      <c r="C322" s="5">
        <f t="shared" si="328"/>
        <v>2964.1699943586887</v>
      </c>
      <c r="D322" s="5">
        <f t="shared" si="329"/>
        <v>4369.9566043229952</v>
      </c>
      <c r="E322" s="15">
        <f t="shared" si="330"/>
        <v>4.8764859683421175E-9</v>
      </c>
      <c r="F322" s="15">
        <f t="shared" si="331"/>
        <v>9.6070043527444895E-9</v>
      </c>
      <c r="G322" s="15">
        <f t="shared" si="332"/>
        <v>1.9612357644440214E-8</v>
      </c>
      <c r="H322" s="5">
        <f t="shared" si="333"/>
        <v>46842.600984459314</v>
      </c>
      <c r="I322" s="5">
        <f t="shared" si="334"/>
        <v>49328.719096254419</v>
      </c>
      <c r="J322" s="5">
        <f t="shared" si="335"/>
        <v>25150.114955826455</v>
      </c>
      <c r="K322" s="5">
        <f t="shared" si="336"/>
        <v>40194.244199353241</v>
      </c>
      <c r="L322" s="5">
        <f t="shared" si="337"/>
        <v>16641.663329071958</v>
      </c>
      <c r="M322" s="5">
        <f t="shared" si="338"/>
        <v>5755.2321986325023</v>
      </c>
      <c r="N322" s="15">
        <f t="shared" si="339"/>
        <v>-1.4792766267203161E-2</v>
      </c>
      <c r="O322" s="15">
        <f t="shared" si="340"/>
        <v>-4.2167556875319923E-3</v>
      </c>
      <c r="P322" s="15">
        <f t="shared" si="341"/>
        <v>-1.5639080674766381E-3</v>
      </c>
      <c r="Q322" s="5">
        <f t="shared" si="342"/>
        <v>373.28657829931149</v>
      </c>
      <c r="R322" s="5">
        <f t="shared" si="343"/>
        <v>1135.1890350038484</v>
      </c>
      <c r="S322" s="5">
        <f t="shared" si="344"/>
        <v>1222.4321571645569</v>
      </c>
      <c r="T322" s="5">
        <f t="shared" si="345"/>
        <v>7.9689549780370763</v>
      </c>
      <c r="U322" s="5">
        <f t="shared" si="346"/>
        <v>23.012740971213347</v>
      </c>
      <c r="V322" s="5">
        <f t="shared" si="347"/>
        <v>48.605430206248805</v>
      </c>
      <c r="W322" s="15">
        <f t="shared" si="348"/>
        <v>-1.0734613539272964E-2</v>
      </c>
      <c r="X322" s="15">
        <f t="shared" si="349"/>
        <v>-1.217998157191269E-2</v>
      </c>
      <c r="Y322" s="15">
        <f t="shared" si="350"/>
        <v>-9.7425357312937999E-3</v>
      </c>
      <c r="Z322" s="5">
        <f t="shared" si="363"/>
        <v>301.20551230210333</v>
      </c>
      <c r="AA322" s="5">
        <f t="shared" si="364"/>
        <v>3590.9132392443203</v>
      </c>
      <c r="AB322" s="5">
        <f t="shared" si="365"/>
        <v>38785.485596766368</v>
      </c>
      <c r="AC322" s="16">
        <f t="shared" si="351"/>
        <v>0.78643158662815116</v>
      </c>
      <c r="AD322" s="16">
        <f t="shared" si="352"/>
        <v>3.111568498887574</v>
      </c>
      <c r="AE322" s="16">
        <f t="shared" si="353"/>
        <v>31.369881071385628</v>
      </c>
      <c r="AF322" s="15">
        <f t="shared" si="354"/>
        <v>-4.0504037456468023E-3</v>
      </c>
      <c r="AG322" s="15">
        <f t="shared" si="355"/>
        <v>2.9673830763510267E-4</v>
      </c>
      <c r="AH322" s="15">
        <f t="shared" si="356"/>
        <v>9.7937136394747881E-3</v>
      </c>
      <c r="AI322" s="1">
        <f t="shared" si="320"/>
        <v>108482.24193940393</v>
      </c>
      <c r="AJ322" s="1">
        <f t="shared" si="321"/>
        <v>102841.7406837774</v>
      </c>
      <c r="AK322" s="1">
        <f t="shared" si="322"/>
        <v>51057.707791339679</v>
      </c>
      <c r="AL322" s="14">
        <f t="shared" si="357"/>
        <v>101.02306440218995</v>
      </c>
      <c r="AM322" s="14">
        <f t="shared" si="358"/>
        <v>25.35713175197548</v>
      </c>
      <c r="AN322" s="14">
        <f t="shared" si="359"/>
        <v>7.8534032594703289</v>
      </c>
      <c r="AO322" s="11">
        <f t="shared" si="360"/>
        <v>1.4232265360783294E-3</v>
      </c>
      <c r="AP322" s="11">
        <f t="shared" si="361"/>
        <v>1.7928900643938788E-3</v>
      </c>
      <c r="AQ322" s="11">
        <f t="shared" si="362"/>
        <v>1.6263775050289326E-3</v>
      </c>
      <c r="AR322" s="1">
        <f t="shared" si="366"/>
        <v>46842.600984459314</v>
      </c>
      <c r="AS322" s="1">
        <f t="shared" si="367"/>
        <v>49328.719096254419</v>
      </c>
      <c r="AT322" s="1">
        <f t="shared" si="368"/>
        <v>25150.114955826455</v>
      </c>
      <c r="AU322" s="1">
        <f t="shared" si="323"/>
        <v>9368.5201968918627</v>
      </c>
      <c r="AV322" s="1">
        <f t="shared" si="324"/>
        <v>9865.7438192508853</v>
      </c>
      <c r="AW322" s="1">
        <f t="shared" si="325"/>
        <v>5030.0229911652914</v>
      </c>
      <c r="AX322" s="2">
        <v>0</v>
      </c>
      <c r="AY322" s="2">
        <v>0</v>
      </c>
      <c r="AZ322" s="2">
        <v>0</v>
      </c>
      <c r="BA322" s="2">
        <f t="shared" si="309"/>
        <v>0</v>
      </c>
      <c r="BB322" s="2">
        <f t="shared" si="315"/>
        <v>0</v>
      </c>
      <c r="BC322" s="2">
        <f t="shared" si="310"/>
        <v>0</v>
      </c>
      <c r="BD322" s="2">
        <f t="shared" si="311"/>
        <v>0</v>
      </c>
      <c r="BE322" s="2">
        <f t="shared" si="312"/>
        <v>0</v>
      </c>
      <c r="BF322" s="2">
        <f t="shared" si="313"/>
        <v>0</v>
      </c>
      <c r="BG322" s="2">
        <f t="shared" si="314"/>
        <v>0</v>
      </c>
      <c r="BH322" s="2">
        <f t="shared" si="316"/>
        <v>0</v>
      </c>
      <c r="BI322" s="2">
        <f t="shared" si="317"/>
        <v>0</v>
      </c>
      <c r="BJ322" s="2">
        <f t="shared" si="318"/>
        <v>0</v>
      </c>
      <c r="BK322" s="11">
        <f t="shared" si="319"/>
        <v>2.2217267096276E-2</v>
      </c>
      <c r="BL322" s="17">
        <f t="shared" si="369"/>
        <v>2.385435213188595E-4</v>
      </c>
      <c r="BM322" s="17">
        <f t="shared" si="370"/>
        <v>2.9484444014973409E-6</v>
      </c>
      <c r="BN322" s="12">
        <f>(BN$3*temperature!$I432+BN$4*temperature!$I432^2+BN$5*temperature!$I432^6)</f>
        <v>-84.150443587981925</v>
      </c>
      <c r="BO322" s="12">
        <f>(BO$3*temperature!$I432+BO$4*temperature!$I432^2+BO$5*temperature!$I432^6)</f>
        <v>-67.879244224949105</v>
      </c>
      <c r="BP322" s="12">
        <f>(BP$3*temperature!$I432+BP$4*temperature!$I432^2+BP$5*temperature!$I432^6)</f>
        <v>-55.307428472710512</v>
      </c>
      <c r="BQ322" s="12">
        <f>(BQ$3*temperature!$M432+BQ$4*temperature!$M432^2)</f>
        <v>-84.150464168014338</v>
      </c>
      <c r="BR322" s="12">
        <f>(BR$3*temperature!$M432+BR$4*temperature!$M432^2)</f>
        <v>-67.879259982543942</v>
      </c>
      <c r="BS322" s="12">
        <f>(BS$3*temperature!$M432+BS$4*temperature!$M432^2)</f>
        <v>-55.307440624860391</v>
      </c>
      <c r="BT322" s="18">
        <f>BQ322-BN322</f>
        <v>-2.0580032412453875E-5</v>
      </c>
      <c r="BU322" s="18">
        <f>BR322-BO322</f>
        <v>-1.5757594837850775E-5</v>
      </c>
      <c r="BV322" s="18">
        <f>BS322-BP322</f>
        <v>-1.2152149878374985E-5</v>
      </c>
      <c r="BW322" s="18">
        <f>SUMPRODUCT(BT322:BV322,AR322:AT322)/100</f>
        <v>-2.0469521823343096E-2</v>
      </c>
      <c r="BX322" s="18">
        <f>BW322*BL322</f>
        <v>-4.8828718154535034E-6</v>
      </c>
      <c r="BY322" s="18">
        <f>BW322*BM322</f>
        <v>-6.0353247021363594E-8</v>
      </c>
    </row>
    <row r="323" spans="1:77">
      <c r="A323" s="2">
        <f t="shared" si="326"/>
        <v>2277</v>
      </c>
      <c r="B323" s="5">
        <f t="shared" si="327"/>
        <v>1165.4056976202321</v>
      </c>
      <c r="C323" s="5">
        <f t="shared" si="328"/>
        <v>2964.1700214116427</v>
      </c>
      <c r="D323" s="5">
        <f t="shared" si="329"/>
        <v>4369.956685742889</v>
      </c>
      <c r="E323" s="15">
        <f t="shared" si="330"/>
        <v>4.6326616699250113E-9</v>
      </c>
      <c r="F323" s="15">
        <f t="shared" si="331"/>
        <v>9.1266541351072643E-9</v>
      </c>
      <c r="G323" s="15">
        <f t="shared" si="332"/>
        <v>1.8631739762218202E-8</v>
      </c>
      <c r="H323" s="5">
        <f t="shared" si="333"/>
        <v>46143.407599174476</v>
      </c>
      <c r="I323" s="5">
        <f t="shared" si="334"/>
        <v>49119.994021276303</v>
      </c>
      <c r="J323" s="5">
        <f t="shared" si="335"/>
        <v>25110.592185089485</v>
      </c>
      <c r="K323" s="5">
        <f t="shared" si="336"/>
        <v>39594.286945224041</v>
      </c>
      <c r="L323" s="5">
        <f t="shared" si="337"/>
        <v>16571.247150621817</v>
      </c>
      <c r="M323" s="5">
        <f t="shared" si="338"/>
        <v>5746.187889462045</v>
      </c>
      <c r="N323" s="15">
        <f t="shared" si="339"/>
        <v>-1.4926446959757866E-2</v>
      </c>
      <c r="O323" s="15">
        <f t="shared" si="340"/>
        <v>-4.2313185321523061E-3</v>
      </c>
      <c r="P323" s="15">
        <f t="shared" si="341"/>
        <v>-1.5714933574020318E-3</v>
      </c>
      <c r="Q323" s="5">
        <f t="shared" si="342"/>
        <v>363.76746208922685</v>
      </c>
      <c r="R323" s="5">
        <f t="shared" si="343"/>
        <v>1116.6176219371907</v>
      </c>
      <c r="S323" s="5">
        <f t="shared" si="344"/>
        <v>1208.6202625380938</v>
      </c>
      <c r="T323" s="5">
        <f t="shared" si="345"/>
        <v>7.8834113260359828</v>
      </c>
      <c r="U323" s="5">
        <f t="shared" si="346"/>
        <v>22.732446210264769</v>
      </c>
      <c r="V323" s="5">
        <f t="shared" si="347"/>
        <v>48.131890065729522</v>
      </c>
      <c r="W323" s="15">
        <f t="shared" si="348"/>
        <v>-1.0734613539272964E-2</v>
      </c>
      <c r="X323" s="15">
        <f t="shared" si="349"/>
        <v>-1.217998157191269E-2</v>
      </c>
      <c r="Y323" s="15">
        <f t="shared" si="350"/>
        <v>-9.7425357312937999E-3</v>
      </c>
      <c r="Z323" s="5">
        <f t="shared" si="363"/>
        <v>292.3753018716327</v>
      </c>
      <c r="AA323" s="5">
        <f t="shared" si="364"/>
        <v>3533.2665861231162</v>
      </c>
      <c r="AB323" s="5">
        <f t="shared" si="365"/>
        <v>38723.116325159528</v>
      </c>
      <c r="AC323" s="16">
        <f t="shared" si="351"/>
        <v>0.78324622118397758</v>
      </c>
      <c r="AD323" s="16">
        <f t="shared" si="352"/>
        <v>3.1124918204580245</v>
      </c>
      <c r="AE323" s="16">
        <f t="shared" si="353"/>
        <v>31.677108703503158</v>
      </c>
      <c r="AF323" s="15">
        <f t="shared" si="354"/>
        <v>-4.0504037456468023E-3</v>
      </c>
      <c r="AG323" s="15">
        <f t="shared" si="355"/>
        <v>2.9673830763510267E-4</v>
      </c>
      <c r="AH323" s="15">
        <f t="shared" si="356"/>
        <v>9.7937136394747881E-3</v>
      </c>
      <c r="AI323" s="1">
        <f t="shared" si="320"/>
        <v>107002.53794235541</v>
      </c>
      <c r="AJ323" s="1">
        <f t="shared" si="321"/>
        <v>102423.31043465056</v>
      </c>
      <c r="AK323" s="1">
        <f t="shared" si="322"/>
        <v>50981.960003371008</v>
      </c>
      <c r="AL323" s="14">
        <f t="shared" si="357"/>
        <v>101.16540532114297</v>
      </c>
      <c r="AM323" s="14">
        <f t="shared" si="358"/>
        <v>25.402139676059324</v>
      </c>
      <c r="AN323" s="14">
        <f t="shared" si="359"/>
        <v>7.8660481318854609</v>
      </c>
      <c r="AO323" s="11">
        <f t="shared" si="360"/>
        <v>1.408994270717546E-3</v>
      </c>
      <c r="AP323" s="11">
        <f t="shared" si="361"/>
        <v>1.7749611637499401E-3</v>
      </c>
      <c r="AQ323" s="11">
        <f t="shared" si="362"/>
        <v>1.6101137299786431E-3</v>
      </c>
      <c r="AR323" s="1">
        <f t="shared" si="366"/>
        <v>46143.407599174476</v>
      </c>
      <c r="AS323" s="1">
        <f t="shared" si="367"/>
        <v>49119.994021276303</v>
      </c>
      <c r="AT323" s="1">
        <f t="shared" si="368"/>
        <v>25110.592185089485</v>
      </c>
      <c r="AU323" s="1">
        <f t="shared" si="323"/>
        <v>9228.6815198348959</v>
      </c>
      <c r="AV323" s="1">
        <f t="shared" si="324"/>
        <v>9823.9988042552613</v>
      </c>
      <c r="AW323" s="1">
        <f t="shared" si="325"/>
        <v>5022.1184370178971</v>
      </c>
      <c r="AX323" s="2">
        <v>0</v>
      </c>
      <c r="AY323" s="2">
        <v>0</v>
      </c>
      <c r="AZ323" s="2">
        <v>0</v>
      </c>
      <c r="BA323" s="2">
        <f t="shared" si="309"/>
        <v>0</v>
      </c>
      <c r="BB323" s="2">
        <f t="shared" si="315"/>
        <v>0</v>
      </c>
      <c r="BC323" s="2">
        <f t="shared" si="310"/>
        <v>0</v>
      </c>
      <c r="BD323" s="2">
        <f t="shared" si="311"/>
        <v>0</v>
      </c>
      <c r="BE323" s="2">
        <f t="shared" si="312"/>
        <v>0</v>
      </c>
      <c r="BF323" s="2">
        <f t="shared" si="313"/>
        <v>0</v>
      </c>
      <c r="BG323" s="2">
        <f t="shared" si="314"/>
        <v>0</v>
      </c>
      <c r="BH323" s="2">
        <f t="shared" si="316"/>
        <v>0</v>
      </c>
      <c r="BI323" s="2">
        <f t="shared" si="317"/>
        <v>0</v>
      </c>
      <c r="BJ323" s="2">
        <f t="shared" si="318"/>
        <v>0</v>
      </c>
      <c r="BK323" s="11">
        <f t="shared" si="319"/>
        <v>2.2190639325893685E-2</v>
      </c>
      <c r="BL323" s="17">
        <f t="shared" si="369"/>
        <v>2.3335892377994105E-4</v>
      </c>
      <c r="BM323" s="17">
        <f t="shared" si="370"/>
        <v>2.8080422871403244E-6</v>
      </c>
      <c r="BN323" s="12">
        <f>(BN$3*temperature!$I433+BN$4*temperature!$I433^2+BN$5*temperature!$I433^6)</f>
        <v>-84.367691451947692</v>
      </c>
      <c r="BO323" s="12">
        <f>(BO$3*temperature!$I433+BO$4*temperature!$I433^2+BO$5*temperature!$I433^6)</f>
        <v>-68.04558164327409</v>
      </c>
      <c r="BP323" s="12">
        <f>(BP$3*temperature!$I433+BP$4*temperature!$I433^2+BP$5*temperature!$I433^6)</f>
        <v>-55.435703655934759</v>
      </c>
      <c r="BQ323" s="12">
        <f>(BQ$3*temperature!$M433+BQ$4*temperature!$M433^2)</f>
        <v>-84.36771201137708</v>
      </c>
      <c r="BR323" s="12">
        <f>(BR$3*temperature!$M433+BR$4*temperature!$M433^2)</f>
        <v>-68.045597384410243</v>
      </c>
      <c r="BS323" s="12">
        <f>(BS$3*temperature!$M433+BS$4*temperature!$M433^2)</f>
        <v>-55.435715794805063</v>
      </c>
      <c r="BT323" s="18">
        <f>BQ323-BN323</f>
        <v>-2.0559429387390082E-5</v>
      </c>
      <c r="BU323" s="18">
        <f>BR323-BO323</f>
        <v>-1.5741136152769286E-5</v>
      </c>
      <c r="BV323" s="18">
        <f>BS323-BP323</f>
        <v>-1.2138870303601834E-5</v>
      </c>
      <c r="BW323" s="18">
        <f>SUMPRODUCT(BT323:BV323,AR323:AT323)/100</f>
        <v>-2.0267008657223494E-2</v>
      </c>
      <c r="BX323" s="18">
        <f>BW323*BL323</f>
        <v>-4.7294873284884229E-6</v>
      </c>
      <c r="BY323" s="18">
        <f>BW323*BM323</f>
        <v>-5.6910617343322616E-8</v>
      </c>
    </row>
    <row r="324" spans="1:77">
      <c r="A324" s="2">
        <f t="shared" si="326"/>
        <v>2278</v>
      </c>
      <c r="B324" s="5">
        <f t="shared" si="327"/>
        <v>1165.4057027492161</v>
      </c>
      <c r="C324" s="5">
        <f t="shared" si="328"/>
        <v>2964.1700471119493</v>
      </c>
      <c r="D324" s="5">
        <f t="shared" si="329"/>
        <v>4369.95676309179</v>
      </c>
      <c r="E324" s="15">
        <f t="shared" si="330"/>
        <v>4.4010285864287604E-9</v>
      </c>
      <c r="F324" s="15">
        <f t="shared" si="331"/>
        <v>8.6703214283519008E-9</v>
      </c>
      <c r="G324" s="15">
        <f t="shared" si="332"/>
        <v>1.770015277410729E-8</v>
      </c>
      <c r="H324" s="5">
        <f t="shared" si="333"/>
        <v>45448.359865197242</v>
      </c>
      <c r="I324" s="5">
        <f t="shared" si="334"/>
        <v>48911.441128714017</v>
      </c>
      <c r="J324" s="5">
        <f t="shared" si="335"/>
        <v>25070.943538614101</v>
      </c>
      <c r="K324" s="5">
        <f t="shared" si="336"/>
        <v>38997.886965872596</v>
      </c>
      <c r="L324" s="5">
        <f t="shared" si="337"/>
        <v>16500.889068887736</v>
      </c>
      <c r="M324" s="5">
        <f t="shared" si="338"/>
        <v>5737.1147811714609</v>
      </c>
      <c r="N324" s="15">
        <f t="shared" si="339"/>
        <v>-1.5062778632092155E-2</v>
      </c>
      <c r="O324" s="15">
        <f t="shared" si="340"/>
        <v>-4.2457927936606632E-3</v>
      </c>
      <c r="P324" s="15">
        <f t="shared" si="341"/>
        <v>-1.5789787012052692E-3</v>
      </c>
      <c r="Q324" s="5">
        <f t="shared" si="342"/>
        <v>354.44203046177029</v>
      </c>
      <c r="R324" s="5">
        <f t="shared" si="343"/>
        <v>1098.3340667536697</v>
      </c>
      <c r="S324" s="5">
        <f t="shared" si="344"/>
        <v>1194.9554644586594</v>
      </c>
      <c r="T324" s="5">
        <f t="shared" si="345"/>
        <v>7.798785952079859</v>
      </c>
      <c r="U324" s="5">
        <f t="shared" si="346"/>
        <v>22.455565434339249</v>
      </c>
      <c r="V324" s="5">
        <f t="shared" si="347"/>
        <v>47.662963406949444</v>
      </c>
      <c r="W324" s="15">
        <f t="shared" si="348"/>
        <v>-1.0734613539272964E-2</v>
      </c>
      <c r="X324" s="15">
        <f t="shared" si="349"/>
        <v>-1.217998157191269E-2</v>
      </c>
      <c r="Y324" s="15">
        <f t="shared" si="350"/>
        <v>-9.7425357312937999E-3</v>
      </c>
      <c r="Z324" s="5">
        <f t="shared" si="363"/>
        <v>283.76545110128109</v>
      </c>
      <c r="AA324" s="5">
        <f t="shared" si="364"/>
        <v>3476.4945179314218</v>
      </c>
      <c r="AB324" s="5">
        <f t="shared" si="365"/>
        <v>38660.553595909099</v>
      </c>
      <c r="AC324" s="16">
        <f t="shared" si="351"/>
        <v>0.78007375775593024</v>
      </c>
      <c r="AD324" s="16">
        <f t="shared" si="352"/>
        <v>3.1134154160133551</v>
      </c>
      <c r="AE324" s="16">
        <f t="shared" si="353"/>
        <v>31.987345235071782</v>
      </c>
      <c r="AF324" s="15">
        <f t="shared" si="354"/>
        <v>-4.0504037456468023E-3</v>
      </c>
      <c r="AG324" s="15">
        <f t="shared" si="355"/>
        <v>2.9673830763510267E-4</v>
      </c>
      <c r="AH324" s="15">
        <f t="shared" si="356"/>
        <v>9.7937136394747881E-3</v>
      </c>
      <c r="AI324" s="1">
        <f t="shared" si="320"/>
        <v>105530.96566795476</v>
      </c>
      <c r="AJ324" s="1">
        <f t="shared" si="321"/>
        <v>102004.97819544077</v>
      </c>
      <c r="AK324" s="1">
        <f t="shared" si="322"/>
        <v>50905.882440051806</v>
      </c>
      <c r="AL324" s="14">
        <f t="shared" si="357"/>
        <v>101.30652138287036</v>
      </c>
      <c r="AM324" s="14">
        <f t="shared" si="358"/>
        <v>25.446776609346472</v>
      </c>
      <c r="AN324" s="14">
        <f t="shared" si="359"/>
        <v>7.8785867116623036</v>
      </c>
      <c r="AO324" s="11">
        <f t="shared" si="360"/>
        <v>1.3949043280103706E-3</v>
      </c>
      <c r="AP324" s="11">
        <f t="shared" si="361"/>
        <v>1.7572115521124407E-3</v>
      </c>
      <c r="AQ324" s="11">
        <f t="shared" si="362"/>
        <v>1.5940125926788566E-3</v>
      </c>
      <c r="AR324" s="1">
        <f t="shared" si="366"/>
        <v>45448.359865197242</v>
      </c>
      <c r="AS324" s="1">
        <f t="shared" si="367"/>
        <v>48911.441128714017</v>
      </c>
      <c r="AT324" s="1">
        <f t="shared" si="368"/>
        <v>25070.943538614101</v>
      </c>
      <c r="AU324" s="1">
        <f t="shared" si="323"/>
        <v>9089.6719730394489</v>
      </c>
      <c r="AV324" s="1">
        <f t="shared" si="324"/>
        <v>9782.2882257428046</v>
      </c>
      <c r="AW324" s="1">
        <f t="shared" si="325"/>
        <v>5014.1887077228203</v>
      </c>
      <c r="AX324" s="2">
        <v>0</v>
      </c>
      <c r="AY324" s="2">
        <v>0</v>
      </c>
      <c r="AZ324" s="2">
        <v>0</v>
      </c>
      <c r="BA324" s="2">
        <f t="shared" si="309"/>
        <v>0</v>
      </c>
      <c r="BB324" s="2">
        <f t="shared" si="315"/>
        <v>0</v>
      </c>
      <c r="BC324" s="2">
        <f t="shared" si="310"/>
        <v>0</v>
      </c>
      <c r="BD324" s="2">
        <f t="shared" si="311"/>
        <v>0</v>
      </c>
      <c r="BE324" s="2">
        <f t="shared" si="312"/>
        <v>0</v>
      </c>
      <c r="BF324" s="2">
        <f t="shared" si="313"/>
        <v>0</v>
      </c>
      <c r="BG324" s="2">
        <f t="shared" si="314"/>
        <v>0</v>
      </c>
      <c r="BH324" s="2">
        <f t="shared" si="316"/>
        <v>0</v>
      </c>
      <c r="BI324" s="2">
        <f t="shared" si="317"/>
        <v>0</v>
      </c>
      <c r="BJ324" s="2">
        <f t="shared" si="318"/>
        <v>0</v>
      </c>
      <c r="BK324" s="11">
        <f t="shared" si="319"/>
        <v>2.2163998524473677E-2</v>
      </c>
      <c r="BL324" s="17">
        <f t="shared" si="369"/>
        <v>2.282929571081132E-4</v>
      </c>
      <c r="BM324" s="17">
        <f t="shared" si="370"/>
        <v>2.6743259877526899E-6</v>
      </c>
      <c r="BN324" s="12">
        <f>(BN$3*temperature!$I434+BN$4*temperature!$I434^2+BN$5*temperature!$I434^6)</f>
        <v>-84.583565598889237</v>
      </c>
      <c r="BO324" s="12">
        <f>(BO$3*temperature!$I434+BO$4*temperature!$I434^2+BO$5*temperature!$I434^6)</f>
        <v>-68.210860124074969</v>
      </c>
      <c r="BP324" s="12">
        <f>(BP$3*temperature!$I434+BP$4*temperature!$I434^2+BP$5*temperature!$I434^6)</f>
        <v>-55.563156083229529</v>
      </c>
      <c r="BQ324" s="12">
        <f>(BQ$3*temperature!$M434+BQ$4*temperature!$M434^2)</f>
        <v>-84.583586137795436</v>
      </c>
      <c r="BR324" s="12">
        <f>(BR$3*temperature!$M434+BR$4*temperature!$M434^2)</f>
        <v>-68.210875848821686</v>
      </c>
      <c r="BS324" s="12">
        <f>(BS$3*temperature!$M434+BS$4*temperature!$M434^2)</f>
        <v>-55.563168208880697</v>
      </c>
      <c r="BT324" s="18">
        <f>BQ324-BN324</f>
        <v>-2.053890619890808E-5</v>
      </c>
      <c r="BU324" s="18">
        <f>BR324-BO324</f>
        <v>-1.5724746717182825E-5</v>
      </c>
      <c r="BV324" s="18">
        <f>BS324-BP324</f>
        <v>-1.2125651167593787E-5</v>
      </c>
      <c r="BW324" s="18">
        <f>SUMPRODUCT(BT324:BV324,AR324:AT324)/100</f>
        <v>-2.0065811392786053E-2</v>
      </c>
      <c r="BX324" s="18">
        <f>BW324*BL324</f>
        <v>-4.5808834196327952E-6</v>
      </c>
      <c r="BY324" s="18">
        <f>BW324*BM324</f>
        <v>-5.3662520873071741E-8</v>
      </c>
    </row>
    <row r="325" spans="1:77">
      <c r="A325" s="2">
        <f t="shared" si="326"/>
        <v>2279</v>
      </c>
      <c r="B325" s="5">
        <f t="shared" si="327"/>
        <v>1165.4057076217507</v>
      </c>
      <c r="C325" s="5">
        <f t="shared" si="328"/>
        <v>2964.1700715272414</v>
      </c>
      <c r="D325" s="5">
        <f t="shared" si="329"/>
        <v>4369.9568365732466</v>
      </c>
      <c r="E325" s="15">
        <f t="shared" si="330"/>
        <v>4.1809771571073224E-9</v>
      </c>
      <c r="F325" s="15">
        <f t="shared" si="331"/>
        <v>8.2368053569343059E-9</v>
      </c>
      <c r="G325" s="15">
        <f t="shared" si="332"/>
        <v>1.6815145135401924E-8</v>
      </c>
      <c r="H325" s="5">
        <f t="shared" si="333"/>
        <v>44757.460908837631</v>
      </c>
      <c r="I325" s="5">
        <f t="shared" si="334"/>
        <v>48703.069967705153</v>
      </c>
      <c r="J325" s="5">
        <f t="shared" si="335"/>
        <v>25031.172284498105</v>
      </c>
      <c r="K325" s="5">
        <f t="shared" si="336"/>
        <v>38405.04694298641</v>
      </c>
      <c r="L325" s="5">
        <f t="shared" si="337"/>
        <v>16430.592304918482</v>
      </c>
      <c r="M325" s="5">
        <f t="shared" si="338"/>
        <v>5728.0136213259711</v>
      </c>
      <c r="N325" s="15">
        <f t="shared" si="339"/>
        <v>-1.5201849869583617E-2</v>
      </c>
      <c r="O325" s="15">
        <f t="shared" si="340"/>
        <v>-4.2601803863888676E-3</v>
      </c>
      <c r="P325" s="15">
        <f t="shared" si="341"/>
        <v>-1.5863653060173011E-3</v>
      </c>
      <c r="Q325" s="5">
        <f t="shared" si="342"/>
        <v>345.30689912316859</v>
      </c>
      <c r="R325" s="5">
        <f t="shared" si="343"/>
        <v>1080.3342770774066</v>
      </c>
      <c r="S325" s="5">
        <f t="shared" si="344"/>
        <v>1181.4364204242395</v>
      </c>
      <c r="T325" s="5">
        <f t="shared" si="345"/>
        <v>7.7150689988087704</v>
      </c>
      <c r="U325" s="5">
        <f t="shared" si="346"/>
        <v>22.182057061162116</v>
      </c>
      <c r="V325" s="5">
        <f t="shared" si="347"/>
        <v>47.198605282897887</v>
      </c>
      <c r="W325" s="15">
        <f t="shared" si="348"/>
        <v>-1.0734613539272964E-2</v>
      </c>
      <c r="X325" s="15">
        <f t="shared" si="349"/>
        <v>-1.217998157191269E-2</v>
      </c>
      <c r="Y325" s="15">
        <f t="shared" si="350"/>
        <v>-9.7425357312937999E-3</v>
      </c>
      <c r="Z325" s="5">
        <f t="shared" si="363"/>
        <v>275.37102672418081</v>
      </c>
      <c r="AA325" s="5">
        <f t="shared" si="364"/>
        <v>3420.5849328420632</v>
      </c>
      <c r="AB325" s="5">
        <f t="shared" si="365"/>
        <v>38597.802534994036</v>
      </c>
      <c r="AC325" s="16">
        <f t="shared" si="351"/>
        <v>0.77691414408563486</v>
      </c>
      <c r="AD325" s="16">
        <f t="shared" si="352"/>
        <v>3.1143392856348679</v>
      </c>
      <c r="AE325" s="16">
        <f t="shared" si="353"/>
        <v>32.300620134391096</v>
      </c>
      <c r="AF325" s="15">
        <f t="shared" si="354"/>
        <v>-4.0504037456468023E-3</v>
      </c>
      <c r="AG325" s="15">
        <f t="shared" si="355"/>
        <v>2.9673830763510267E-4</v>
      </c>
      <c r="AH325" s="15">
        <f t="shared" si="356"/>
        <v>9.7937136394747881E-3</v>
      </c>
      <c r="AI325" s="1">
        <f t="shared" si="320"/>
        <v>104067.54107419874</v>
      </c>
      <c r="AJ325" s="1">
        <f t="shared" si="321"/>
        <v>101586.76860163949</v>
      </c>
      <c r="AK325" s="1">
        <f t="shared" si="322"/>
        <v>50829.482903769444</v>
      </c>
      <c r="AL325" s="14">
        <f t="shared" si="357"/>
        <v>101.44642115895168</v>
      </c>
      <c r="AM325" s="14">
        <f t="shared" si="358"/>
        <v>25.491044825470222</v>
      </c>
      <c r="AN325" s="14">
        <f t="shared" si="359"/>
        <v>7.8910196924288964</v>
      </c>
      <c r="AO325" s="11">
        <f t="shared" si="360"/>
        <v>1.3809552847302668E-3</v>
      </c>
      <c r="AP325" s="11">
        <f t="shared" si="361"/>
        <v>1.7396394365913163E-3</v>
      </c>
      <c r="AQ325" s="11">
        <f t="shared" si="362"/>
        <v>1.578072466752068E-3</v>
      </c>
      <c r="AR325" s="1">
        <f t="shared" si="366"/>
        <v>44757.460908837631</v>
      </c>
      <c r="AS325" s="1">
        <f t="shared" si="367"/>
        <v>48703.069967705153</v>
      </c>
      <c r="AT325" s="1">
        <f t="shared" si="368"/>
        <v>25031.172284498105</v>
      </c>
      <c r="AU325" s="1">
        <f t="shared" si="323"/>
        <v>8951.4921817675258</v>
      </c>
      <c r="AV325" s="1">
        <f t="shared" si="324"/>
        <v>9740.6139935410301</v>
      </c>
      <c r="AW325" s="1">
        <f t="shared" si="325"/>
        <v>5006.2344568996214</v>
      </c>
      <c r="AX325" s="2">
        <v>0</v>
      </c>
      <c r="AY325" s="2">
        <v>0</v>
      </c>
      <c r="AZ325" s="2">
        <v>0</v>
      </c>
      <c r="BA325" s="2">
        <f t="shared" si="309"/>
        <v>0</v>
      </c>
      <c r="BB325" s="2">
        <f t="shared" si="315"/>
        <v>0</v>
      </c>
      <c r="BC325" s="2">
        <f t="shared" si="310"/>
        <v>0</v>
      </c>
      <c r="BD325" s="2">
        <f t="shared" si="311"/>
        <v>0</v>
      </c>
      <c r="BE325" s="2">
        <f t="shared" si="312"/>
        <v>0</v>
      </c>
      <c r="BF325" s="2">
        <f t="shared" si="313"/>
        <v>0</v>
      </c>
      <c r="BG325" s="2">
        <f t="shared" si="314"/>
        <v>0</v>
      </c>
      <c r="BH325" s="2">
        <f t="shared" si="316"/>
        <v>0</v>
      </c>
      <c r="BI325" s="2">
        <f t="shared" si="317"/>
        <v>0</v>
      </c>
      <c r="BJ325" s="2">
        <f t="shared" si="318"/>
        <v>0</v>
      </c>
      <c r="BK325" s="11">
        <f t="shared" si="319"/>
        <v>2.2137344468015935E-2</v>
      </c>
      <c r="BL325" s="17">
        <f t="shared" si="369"/>
        <v>2.2334278788693532E-4</v>
      </c>
      <c r="BM325" s="17">
        <f t="shared" si="370"/>
        <v>2.546977131193038E-6</v>
      </c>
      <c r="BN325" s="12">
        <f>(BN$3*temperature!$I435+BN$4*temperature!$I435^2+BN$5*temperature!$I435^6)</f>
        <v>-84.798080314169781</v>
      </c>
      <c r="BO325" s="12">
        <f>(BO$3*temperature!$I435+BO$4*temperature!$I435^2+BO$5*temperature!$I435^6)</f>
        <v>-68.375090765597463</v>
      </c>
      <c r="BP325" s="12">
        <f>(BP$3*temperature!$I435+BP$4*temperature!$I435^2+BP$5*temperature!$I435^6)</f>
        <v>-55.689794451107183</v>
      </c>
      <c r="BQ325" s="12">
        <f>(BQ$3*temperature!$M435+BQ$4*temperature!$M435^2)</f>
        <v>-84.798100832631704</v>
      </c>
      <c r="BR325" s="12">
        <f>(BR$3*temperature!$M435+BR$4*temperature!$M435^2)</f>
        <v>-68.375106474023227</v>
      </c>
      <c r="BS325" s="12">
        <f>(BS$3*temperature!$M435+BS$4*temperature!$M435^2)</f>
        <v>-55.689806563598928</v>
      </c>
      <c r="BT325" s="18">
        <f>BQ325-BN325</f>
        <v>-2.0518461923302311E-5</v>
      </c>
      <c r="BU325" s="18">
        <f>BR325-BO325</f>
        <v>-1.5708425763705236E-5</v>
      </c>
      <c r="BV325" s="18">
        <f>BS325-BP325</f>
        <v>-1.2112491745597254E-5</v>
      </c>
      <c r="BW325" s="18">
        <f>SUMPRODUCT(BT325:BV325,AR325:AT325)/100</f>
        <v>-1.9865926841725209E-2</v>
      </c>
      <c r="BX325" s="18">
        <f>BW325*BL325</f>
        <v>-4.4369114847888083E-6</v>
      </c>
      <c r="BY325" s="18">
        <f>BW325*BM325</f>
        <v>-5.0598061355828043E-8</v>
      </c>
    </row>
    <row r="326" spans="1:77">
      <c r="A326" s="2">
        <f t="shared" si="326"/>
        <v>2280</v>
      </c>
      <c r="B326" s="5">
        <f t="shared" si="327"/>
        <v>1165.4057122506588</v>
      </c>
      <c r="C326" s="5">
        <f t="shared" si="328"/>
        <v>2964.1700947217687</v>
      </c>
      <c r="D326" s="5">
        <f t="shared" si="329"/>
        <v>4369.9569063806321</v>
      </c>
      <c r="E326" s="15">
        <f t="shared" si="330"/>
        <v>3.971928299251956E-9</v>
      </c>
      <c r="F326" s="15">
        <f t="shared" si="331"/>
        <v>7.8249650890875896E-9</v>
      </c>
      <c r="G326" s="15">
        <f t="shared" si="332"/>
        <v>1.5974387878631828E-8</v>
      </c>
      <c r="H326" s="5">
        <f t="shared" si="333"/>
        <v>44070.713667756798</v>
      </c>
      <c r="I326" s="5">
        <f t="shared" si="334"/>
        <v>48494.889895775596</v>
      </c>
      <c r="J326" s="5">
        <f t="shared" si="335"/>
        <v>24991.281647703527</v>
      </c>
      <c r="K326" s="5">
        <f t="shared" si="336"/>
        <v>37815.769396433112</v>
      </c>
      <c r="L326" s="5">
        <f t="shared" si="337"/>
        <v>16360.360015145339</v>
      </c>
      <c r="M326" s="5">
        <f t="shared" si="338"/>
        <v>5718.885147634619</v>
      </c>
      <c r="N326" s="15">
        <f t="shared" si="339"/>
        <v>-1.5343752799680255E-2</v>
      </c>
      <c r="O326" s="15">
        <f t="shared" si="340"/>
        <v>-4.2744831391208216E-3</v>
      </c>
      <c r="P326" s="15">
        <f t="shared" si="341"/>
        <v>-1.5936543267575098E-3</v>
      </c>
      <c r="Q326" s="5">
        <f t="shared" si="342"/>
        <v>336.35873588709455</v>
      </c>
      <c r="R326" s="5">
        <f t="shared" si="343"/>
        <v>1062.6142087334783</v>
      </c>
      <c r="S326" s="5">
        <f t="shared" si="344"/>
        <v>1168.0617945384602</v>
      </c>
      <c r="T326" s="5">
        <f t="shared" si="345"/>
        <v>7.632250714677733</v>
      </c>
      <c r="U326" s="5">
        <f t="shared" si="346"/>
        <v>21.911880014930045</v>
      </c>
      <c r="V326" s="5">
        <f t="shared" si="347"/>
        <v>46.738771184462024</v>
      </c>
      <c r="W326" s="15">
        <f t="shared" si="348"/>
        <v>-1.0734613539272964E-2</v>
      </c>
      <c r="X326" s="15">
        <f t="shared" si="349"/>
        <v>-1.217998157191269E-2</v>
      </c>
      <c r="Y326" s="15">
        <f t="shared" si="350"/>
        <v>-9.7425357312937999E-3</v>
      </c>
      <c r="Z326" s="5">
        <f t="shared" si="363"/>
        <v>267.18719671814108</v>
      </c>
      <c r="AA326" s="5">
        <f t="shared" si="364"/>
        <v>3365.5258649107323</v>
      </c>
      <c r="AB326" s="5">
        <f t="shared" si="365"/>
        <v>38534.868198927776</v>
      </c>
      <c r="AC326" s="16">
        <f t="shared" si="351"/>
        <v>0.77376732812638438</v>
      </c>
      <c r="AD326" s="16">
        <f t="shared" si="352"/>
        <v>3.1152634294038886</v>
      </c>
      <c r="AE326" s="16">
        <f t="shared" si="353"/>
        <v>32.616963158364776</v>
      </c>
      <c r="AF326" s="15">
        <f t="shared" si="354"/>
        <v>-4.0504037456468023E-3</v>
      </c>
      <c r="AG326" s="15">
        <f t="shared" si="355"/>
        <v>2.9673830763510267E-4</v>
      </c>
      <c r="AH326" s="15">
        <f t="shared" si="356"/>
        <v>9.7937136394747881E-3</v>
      </c>
      <c r="AI326" s="1">
        <f t="shared" si="320"/>
        <v>102612.2791485464</v>
      </c>
      <c r="AJ326" s="1">
        <f t="shared" si="321"/>
        <v>101168.70573501657</v>
      </c>
      <c r="AK326" s="1">
        <f t="shared" si="322"/>
        <v>50752.769070292117</v>
      </c>
      <c r="AL326" s="14">
        <f t="shared" si="357"/>
        <v>101.58511320065394</v>
      </c>
      <c r="AM326" s="14">
        <f t="shared" si="358"/>
        <v>25.534946600059946</v>
      </c>
      <c r="AN326" s="14">
        <f t="shared" si="359"/>
        <v>7.9033477673310051</v>
      </c>
      <c r="AO326" s="11">
        <f t="shared" si="360"/>
        <v>1.3671457318829641E-3</v>
      </c>
      <c r="AP326" s="11">
        <f t="shared" si="361"/>
        <v>1.7222430422254031E-3</v>
      </c>
      <c r="AQ326" s="11">
        <f t="shared" si="362"/>
        <v>1.5622917420845474E-3</v>
      </c>
      <c r="AR326" s="1">
        <f t="shared" si="366"/>
        <v>44070.713667756798</v>
      </c>
      <c r="AS326" s="1">
        <f t="shared" si="367"/>
        <v>48494.889895775596</v>
      </c>
      <c r="AT326" s="1">
        <f t="shared" si="368"/>
        <v>24991.281647703527</v>
      </c>
      <c r="AU326" s="1">
        <f t="shared" si="323"/>
        <v>8814.1427335513599</v>
      </c>
      <c r="AV326" s="1">
        <f t="shared" si="324"/>
        <v>9698.9779791551191</v>
      </c>
      <c r="AW326" s="1">
        <f t="shared" si="325"/>
        <v>4998.2563295407053</v>
      </c>
      <c r="AX326" s="2">
        <v>0</v>
      </c>
      <c r="AY326" s="2">
        <v>0</v>
      </c>
      <c r="AZ326" s="2">
        <v>0</v>
      </c>
      <c r="BA326" s="2">
        <f t="shared" ref="BA326:BA346" si="371">(AX326*Z326+AY326*AA326+AZ326*AB326)/(Z326+AA326+AB326)</f>
        <v>0</v>
      </c>
      <c r="BB326" s="2">
        <f t="shared" si="315"/>
        <v>0</v>
      </c>
      <c r="BC326" s="2">
        <f t="shared" ref="BC326:BC346" si="372">BC$5*AY326^2</f>
        <v>0</v>
      </c>
      <c r="BD326" s="2">
        <f t="shared" ref="BD326:BD346" si="373">BD$5*AZ326^2</f>
        <v>0</v>
      </c>
      <c r="BE326" s="2">
        <f t="shared" ref="BE326:BE346" si="374">BB326*AR326</f>
        <v>0</v>
      </c>
      <c r="BF326" s="2">
        <f t="shared" ref="BF326:BF346" si="375">BC326*AS326</f>
        <v>0</v>
      </c>
      <c r="BG326" s="2">
        <f t="shared" ref="BG326:BG346" si="376">BD326*AT326</f>
        <v>0</v>
      </c>
      <c r="BH326" s="2">
        <f t="shared" si="316"/>
        <v>0</v>
      </c>
      <c r="BI326" s="2">
        <f t="shared" si="317"/>
        <v>0</v>
      </c>
      <c r="BJ326" s="2">
        <f t="shared" si="318"/>
        <v>0</v>
      </c>
      <c r="BK326" s="11">
        <f t="shared" si="319"/>
        <v>2.2110677159694253E-2</v>
      </c>
      <c r="BL326" s="17">
        <f t="shared" si="369"/>
        <v>2.1850565297873626E-4</v>
      </c>
      <c r="BM326" s="17">
        <f t="shared" si="370"/>
        <v>2.4256925058981312E-6</v>
      </c>
      <c r="BN326" s="12">
        <f>(BN$3*temperature!$I436+BN$4*temperature!$I436^2+BN$5*temperature!$I436^6)</f>
        <v>-85.011249692213781</v>
      </c>
      <c r="BO326" s="12">
        <f>(BO$3*temperature!$I436+BO$4*temperature!$I436^2+BO$5*temperature!$I436^6)</f>
        <v>-68.538284516067051</v>
      </c>
      <c r="BP326" s="12">
        <f>(BP$3*temperature!$I436+BP$4*temperature!$I436^2+BP$5*temperature!$I436^6)</f>
        <v>-55.81562733710328</v>
      </c>
      <c r="BQ326" s="12">
        <f>(BQ$3*temperature!$M436+BQ$4*temperature!$M436^2)</f>
        <v>-85.011270190309489</v>
      </c>
      <c r="BR326" s="12">
        <f>(BR$3*temperature!$M436+BR$4*temperature!$M436^2)</f>
        <v>-68.538300208239576</v>
      </c>
      <c r="BS326" s="12">
        <f>(BS$3*temperature!$M436+BS$4*temperature!$M436^2)</f>
        <v>-55.8156394364946</v>
      </c>
      <c r="BT326" s="18">
        <f>BQ326-BN326</f>
        <v>-2.0498095707921493E-5</v>
      </c>
      <c r="BU326" s="18">
        <f>BR326-BO326</f>
        <v>-1.5692172524950365E-5</v>
      </c>
      <c r="BV326" s="18">
        <f>BS326-BP326</f>
        <v>-1.209939131996407E-5</v>
      </c>
      <c r="BW326" s="18">
        <f>SUMPRODUCT(BT326:BV326,AR326:AT326)/100</f>
        <v>-1.966735181744067E-2</v>
      </c>
      <c r="BX326" s="18">
        <f>BW326*BL326</f>
        <v>-4.2974275512324091E-6</v>
      </c>
      <c r="BY326" s="18">
        <f>BW326*BM326</f>
        <v>-4.7706947914427823E-8</v>
      </c>
    </row>
    <row r="327" spans="1:77">
      <c r="A327" s="2">
        <f t="shared" si="326"/>
        <v>2281</v>
      </c>
      <c r="B327" s="5">
        <f t="shared" si="327"/>
        <v>1165.4057166481214</v>
      </c>
      <c r="C327" s="5">
        <f t="shared" si="328"/>
        <v>2964.1701167565698</v>
      </c>
      <c r="D327" s="5">
        <f t="shared" si="329"/>
        <v>4369.9569726976497</v>
      </c>
      <c r="E327" s="15">
        <f t="shared" si="330"/>
        <v>3.7733318842893578E-9</v>
      </c>
      <c r="F327" s="15">
        <f t="shared" si="331"/>
        <v>7.4337168346332098E-9</v>
      </c>
      <c r="G327" s="15">
        <f t="shared" si="332"/>
        <v>1.5175668484700237E-8</v>
      </c>
      <c r="H327" s="5">
        <f t="shared" si="333"/>
        <v>43388.120912096347</v>
      </c>
      <c r="I327" s="5">
        <f t="shared" si="334"/>
        <v>48286.910084755938</v>
      </c>
      <c r="J327" s="5">
        <f t="shared" si="335"/>
        <v>24951.274811399664</v>
      </c>
      <c r="K327" s="5">
        <f t="shared" si="336"/>
        <v>37230.056702387716</v>
      </c>
      <c r="L327" s="5">
        <f t="shared" si="337"/>
        <v>16290.195293376768</v>
      </c>
      <c r="M327" s="5">
        <f t="shared" si="338"/>
        <v>5709.730088256867</v>
      </c>
      <c r="N327" s="15">
        <f t="shared" si="339"/>
        <v>-1.5488583291938585E-2</v>
      </c>
      <c r="O327" s="15">
        <f t="shared" si="340"/>
        <v>-4.2887027977145387E-3</v>
      </c>
      <c r="P327" s="15">
        <f t="shared" si="341"/>
        <v>-1.6008468681240062E-3</v>
      </c>
      <c r="Q327" s="5">
        <f t="shared" si="342"/>
        <v>327.59426012018503</v>
      </c>
      <c r="R327" s="5">
        <f t="shared" si="343"/>
        <v>1045.169865549615</v>
      </c>
      <c r="S327" s="5">
        <f t="shared" si="344"/>
        <v>1154.830257679861</v>
      </c>
      <c r="T327" s="5">
        <f t="shared" si="345"/>
        <v>7.5503214528208273</v>
      </c>
      <c r="U327" s="5">
        <f t="shared" si="346"/>
        <v>21.644993720142235</v>
      </c>
      <c r="V327" s="5">
        <f t="shared" si="347"/>
        <v>46.283417036160635</v>
      </c>
      <c r="W327" s="15">
        <f t="shared" si="348"/>
        <v>-1.0734613539272964E-2</v>
      </c>
      <c r="X327" s="15">
        <f t="shared" si="349"/>
        <v>-1.217998157191269E-2</v>
      </c>
      <c r="Y327" s="15">
        <f t="shared" si="350"/>
        <v>-9.7425357312937999E-3</v>
      </c>
      <c r="Z327" s="5">
        <f t="shared" si="363"/>
        <v>259.20922850765515</v>
      </c>
      <c r="AA327" s="5">
        <f t="shared" si="364"/>
        <v>3311.3054837317104</v>
      </c>
      <c r="AB327" s="5">
        <f t="shared" si="365"/>
        <v>38471.755576927724</v>
      </c>
      <c r="AC327" s="16">
        <f t="shared" si="351"/>
        <v>0.77063325804228211</v>
      </c>
      <c r="AD327" s="16">
        <f t="shared" si="352"/>
        <v>3.1161878474017675</v>
      </c>
      <c r="AE327" s="16">
        <f t="shared" si="353"/>
        <v>32.936404355327099</v>
      </c>
      <c r="AF327" s="15">
        <f t="shared" si="354"/>
        <v>-4.0504037456468023E-3</v>
      </c>
      <c r="AG327" s="15">
        <f t="shared" si="355"/>
        <v>2.9673830763510267E-4</v>
      </c>
      <c r="AH327" s="15">
        <f t="shared" si="356"/>
        <v>9.7937136394747881E-3</v>
      </c>
      <c r="AI327" s="1">
        <f t="shared" si="320"/>
        <v>101165.19396724312</v>
      </c>
      <c r="AJ327" s="1">
        <f t="shared" si="321"/>
        <v>100750.81314067004</v>
      </c>
      <c r="AK327" s="1">
        <f t="shared" si="322"/>
        <v>50675.748492803614</v>
      </c>
      <c r="AL327" s="14">
        <f t="shared" si="357"/>
        <v>101.72260603804972</v>
      </c>
      <c r="AM327" s="14">
        <f t="shared" si="358"/>
        <v>25.578484210334341</v>
      </c>
      <c r="AN327" s="14">
        <f t="shared" si="359"/>
        <v>7.9155716289332112</v>
      </c>
      <c r="AO327" s="11">
        <f t="shared" si="360"/>
        <v>1.3534742745641346E-3</v>
      </c>
      <c r="AP327" s="11">
        <f t="shared" si="361"/>
        <v>1.7050206118031492E-3</v>
      </c>
      <c r="AQ327" s="11">
        <f t="shared" si="362"/>
        <v>1.5466688246637019E-3</v>
      </c>
      <c r="AR327" s="1">
        <f t="shared" si="366"/>
        <v>43388.120912096347</v>
      </c>
      <c r="AS327" s="1">
        <f t="shared" si="367"/>
        <v>48286.910084755938</v>
      </c>
      <c r="AT327" s="1">
        <f t="shared" si="368"/>
        <v>24951.274811399664</v>
      </c>
      <c r="AU327" s="1">
        <f t="shared" si="323"/>
        <v>8677.6241824192693</v>
      </c>
      <c r="AV327" s="1">
        <f t="shared" si="324"/>
        <v>9657.3820169511873</v>
      </c>
      <c r="AW327" s="1">
        <f t="shared" si="325"/>
        <v>4990.2549622799334</v>
      </c>
      <c r="AX327" s="2">
        <v>0</v>
      </c>
      <c r="AY327" s="2">
        <v>0</v>
      </c>
      <c r="AZ327" s="2">
        <v>0</v>
      </c>
      <c r="BA327" s="2">
        <f t="shared" si="371"/>
        <v>0</v>
      </c>
      <c r="BB327" s="2">
        <f t="shared" ref="BB327:BB346" si="377">BB$5*AX327^2</f>
        <v>0</v>
      </c>
      <c r="BC327" s="2">
        <f t="shared" si="372"/>
        <v>0</v>
      </c>
      <c r="BD327" s="2">
        <f t="shared" si="373"/>
        <v>0</v>
      </c>
      <c r="BE327" s="2">
        <f t="shared" si="374"/>
        <v>0</v>
      </c>
      <c r="BF327" s="2">
        <f t="shared" si="375"/>
        <v>0</v>
      </c>
      <c r="BG327" s="2">
        <f t="shared" si="376"/>
        <v>0</v>
      </c>
      <c r="BH327" s="2">
        <f t="shared" ref="BH327:BH346" si="378">2*BB$5*AX327*AR327/Z327*1000</f>
        <v>0</v>
      </c>
      <c r="BI327" s="2">
        <f t="shared" ref="BI327:BI346" si="379">2*BC$5*AY327*AS327/AA327*1000</f>
        <v>0</v>
      </c>
      <c r="BJ327" s="2">
        <f t="shared" ref="BJ327:BJ346" si="380">2*BD$5*AZ327*AT327/AB327*1000</f>
        <v>0</v>
      </c>
      <c r="BK327" s="11">
        <f t="shared" ref="BK327:BK346" si="381">SUM(H327:J327)*SUM(B326:D326)/SUM(H326:J326)/SUM(B327:D327)-1+BK$5</f>
        <v>2.2083996832931468E-2</v>
      </c>
      <c r="BL327" s="17">
        <f t="shared" si="369"/>
        <v>2.1377885767315689E-4</v>
      </c>
      <c r="BM327" s="17">
        <f t="shared" si="370"/>
        <v>2.3101833389506012E-6</v>
      </c>
      <c r="BN327" s="12">
        <f>(BN$3*temperature!$I437+BN$4*temperature!$I437^2+BN$5*temperature!$I437^6)</f>
        <v>-85.223087637432329</v>
      </c>
      <c r="BO327" s="12">
        <f>(BO$3*temperature!$I437+BO$4*temperature!$I437^2+BO$5*temperature!$I437^6)</f>
        <v>-68.700452174500327</v>
      </c>
      <c r="BP327" s="12">
        <f>(BP$3*temperature!$I437+BP$4*temperature!$I437^2+BP$5*temperature!$I437^6)</f>
        <v>-55.940663200490576</v>
      </c>
      <c r="BQ327" s="12">
        <f>(BQ$3*temperature!$M437+BQ$4*temperature!$M437^2)</f>
        <v>-85.223108115239029</v>
      </c>
      <c r="BR327" s="12">
        <f>(BR$3*temperature!$M437+BR$4*temperature!$M437^2)</f>
        <v>-68.700467850486504</v>
      </c>
      <c r="BS327" s="12">
        <f>(BS$3*temperature!$M437+BS$4*temperature!$M437^2)</f>
        <v>-55.940675286839706</v>
      </c>
      <c r="BT327" s="18">
        <f>BQ327-BN327</f>
        <v>-2.0477806700114343E-5</v>
      </c>
      <c r="BU327" s="18">
        <f>BR327-BO327</f>
        <v>-1.5675986176688639E-5</v>
      </c>
      <c r="BV327" s="18">
        <f>BS327-BP327</f>
        <v>-1.208634913041351E-5</v>
      </c>
      <c r="BW327" s="18">
        <f>SUMPRODUCT(BT327:BV327,AR327:AT327)/100</f>
        <v>-1.9470083067422081E-2</v>
      </c>
      <c r="BX327" s="18">
        <f>BW327*BL327</f>
        <v>-4.1622921169549667E-6</v>
      </c>
      <c r="BY327" s="18">
        <f>BW327*BM327</f>
        <v>-4.4979461510342704E-8</v>
      </c>
    </row>
    <row r="328" spans="1:77">
      <c r="A328" s="2">
        <f t="shared" si="326"/>
        <v>2282</v>
      </c>
      <c r="B328" s="5">
        <f t="shared" si="327"/>
        <v>1165.4057208257107</v>
      </c>
      <c r="C328" s="5">
        <f t="shared" si="328"/>
        <v>2964.1701376896308</v>
      </c>
      <c r="D328" s="5">
        <f t="shared" si="329"/>
        <v>4369.957035698817</v>
      </c>
      <c r="E328" s="15">
        <f t="shared" si="330"/>
        <v>3.5846652900748897E-9</v>
      </c>
      <c r="F328" s="15">
        <f t="shared" si="331"/>
        <v>7.0620309929015493E-9</v>
      </c>
      <c r="G328" s="15">
        <f t="shared" si="332"/>
        <v>1.4416885060465224E-8</v>
      </c>
      <c r="H328" s="5">
        <f t="shared" si="333"/>
        <v>42709.685265030363</v>
      </c>
      <c r="I328" s="5">
        <f t="shared" si="334"/>
        <v>48079.139526480387</v>
      </c>
      <c r="J328" s="5">
        <f t="shared" si="335"/>
        <v>24911.154918250737</v>
      </c>
      <c r="K328" s="5">
        <f t="shared" si="336"/>
        <v>36647.911110964676</v>
      </c>
      <c r="L328" s="5">
        <f t="shared" si="337"/>
        <v>16220.101172719729</v>
      </c>
      <c r="M328" s="5">
        <f t="shared" si="338"/>
        <v>5700.5491620965322</v>
      </c>
      <c r="N328" s="15">
        <f t="shared" si="339"/>
        <v>-1.5636441171084869E-2</v>
      </c>
      <c r="O328" s="15">
        <f t="shared" si="340"/>
        <v>-4.3028410276663154E-3</v>
      </c>
      <c r="P328" s="15">
        <f t="shared" si="341"/>
        <v>-1.6079439865672729E-3</v>
      </c>
      <c r="Q328" s="5">
        <f t="shared" si="342"/>
        <v>319.01024218161183</v>
      </c>
      <c r="R328" s="5">
        <f t="shared" si="343"/>
        <v>1027.9972991395093</v>
      </c>
      <c r="S328" s="5">
        <f t="shared" si="344"/>
        <v>1141.7404876605076</v>
      </c>
      <c r="T328" s="5">
        <f t="shared" si="345"/>
        <v>7.4692716699275135</v>
      </c>
      <c r="U328" s="5">
        <f t="shared" si="346"/>
        <v>21.381358095506737</v>
      </c>
      <c r="V328" s="5">
        <f t="shared" si="347"/>
        <v>45.832499191919467</v>
      </c>
      <c r="W328" s="15">
        <f t="shared" si="348"/>
        <v>-1.0734613539272964E-2</v>
      </c>
      <c r="X328" s="15">
        <f t="shared" si="349"/>
        <v>-1.217998157191269E-2</v>
      </c>
      <c r="Y328" s="15">
        <f t="shared" si="350"/>
        <v>-9.7425357312937999E-3</v>
      </c>
      <c r="Z328" s="5">
        <f t="shared" si="363"/>
        <v>251.43248718517975</v>
      </c>
      <c r="AA328" s="5">
        <f t="shared" si="364"/>
        <v>3257.9120940315929</v>
      </c>
      <c r="AB328" s="5">
        <f t="shared" si="365"/>
        <v>38408.469592997448</v>
      </c>
      <c r="AC328" s="16">
        <f t="shared" si="351"/>
        <v>0.76751188220738764</v>
      </c>
      <c r="AD328" s="16">
        <f t="shared" si="352"/>
        <v>3.1171125397098787</v>
      </c>
      <c r="AE328" s="16">
        <f t="shared" si="353"/>
        <v>33.258974067897121</v>
      </c>
      <c r="AF328" s="15">
        <f t="shared" si="354"/>
        <v>-4.0504037456468023E-3</v>
      </c>
      <c r="AG328" s="15">
        <f t="shared" si="355"/>
        <v>2.9673830763510267E-4</v>
      </c>
      <c r="AH328" s="15">
        <f t="shared" si="356"/>
        <v>9.7937136394747881E-3</v>
      </c>
      <c r="AI328" s="1">
        <f t="shared" si="320"/>
        <v>99726.298752938077</v>
      </c>
      <c r="AJ328" s="1">
        <f t="shared" si="321"/>
        <v>100333.11384355422</v>
      </c>
      <c r="AK328" s="1">
        <f t="shared" si="322"/>
        <v>50598.428605803187</v>
      </c>
      <c r="AL328" s="14">
        <f t="shared" si="357"/>
        <v>101.85890817915971</v>
      </c>
      <c r="AM328" s="14">
        <f t="shared" si="358"/>
        <v>25.621659934703672</v>
      </c>
      <c r="AN328" s="14">
        <f t="shared" si="359"/>
        <v>7.9276919691223968</v>
      </c>
      <c r="AO328" s="11">
        <f t="shared" si="360"/>
        <v>1.3399395318184932E-3</v>
      </c>
      <c r="AP328" s="11">
        <f t="shared" si="361"/>
        <v>1.6879704056851177E-3</v>
      </c>
      <c r="AQ328" s="11">
        <f t="shared" si="362"/>
        <v>1.5312021364170649E-3</v>
      </c>
      <c r="AR328" s="1">
        <f t="shared" si="366"/>
        <v>42709.685265030363</v>
      </c>
      <c r="AS328" s="1">
        <f t="shared" si="367"/>
        <v>48079.139526480387</v>
      </c>
      <c r="AT328" s="1">
        <f t="shared" si="368"/>
        <v>24911.154918250737</v>
      </c>
      <c r="AU328" s="1">
        <f t="shared" si="323"/>
        <v>8541.9370530060733</v>
      </c>
      <c r="AV328" s="1">
        <f t="shared" si="324"/>
        <v>9615.827905296077</v>
      </c>
      <c r="AW328" s="1">
        <f t="shared" si="325"/>
        <v>4982.2309836501481</v>
      </c>
      <c r="AX328" s="2">
        <v>0</v>
      </c>
      <c r="AY328" s="2">
        <v>0</v>
      </c>
      <c r="AZ328" s="2">
        <v>0</v>
      </c>
      <c r="BA328" s="2">
        <f t="shared" si="371"/>
        <v>0</v>
      </c>
      <c r="BB328" s="2">
        <f t="shared" si="377"/>
        <v>0</v>
      </c>
      <c r="BC328" s="2">
        <f t="shared" si="372"/>
        <v>0</v>
      </c>
      <c r="BD328" s="2">
        <f t="shared" si="373"/>
        <v>0</v>
      </c>
      <c r="BE328" s="2">
        <f t="shared" si="374"/>
        <v>0</v>
      </c>
      <c r="BF328" s="2">
        <f t="shared" si="375"/>
        <v>0</v>
      </c>
      <c r="BG328" s="2">
        <f t="shared" si="376"/>
        <v>0</v>
      </c>
      <c r="BH328" s="2">
        <f t="shared" si="378"/>
        <v>0</v>
      </c>
      <c r="BI328" s="2">
        <f t="shared" si="379"/>
        <v>0</v>
      </c>
      <c r="BJ328" s="2">
        <f t="shared" si="380"/>
        <v>0</v>
      </c>
      <c r="BK328" s="11">
        <f t="shared" si="381"/>
        <v>2.2057303954765434E-2</v>
      </c>
      <c r="BL328" s="17">
        <f t="shared" si="369"/>
        <v>2.0915977388901523E-4</v>
      </c>
      <c r="BM328" s="17">
        <f t="shared" si="370"/>
        <v>2.2001746085243819E-6</v>
      </c>
      <c r="BN328" s="12">
        <f>(BN$3*temperature!$I438+BN$4*temperature!$I438^2+BN$5*temperature!$I438^6)</f>
        <v>-85.433607865234137</v>
      </c>
      <c r="BO328" s="12">
        <f>(BO$3*temperature!$I438+BO$4*temperature!$I438^2+BO$5*temperature!$I438^6)</f>
        <v>-68.861604391579135</v>
      </c>
      <c r="BP328" s="12">
        <f>(BP$3*temperature!$I438+BP$4*temperature!$I438^2+BP$5*temperature!$I438^6)</f>
        <v>-56.064910383039056</v>
      </c>
      <c r="BQ328" s="12">
        <f>(BQ$3*temperature!$M438+BQ$4*temperature!$M438^2)</f>
        <v>-85.433628322828156</v>
      </c>
      <c r="BR328" s="12">
        <f>(BR$3*temperature!$M438+BR$4*temperature!$M438^2)</f>
        <v>-68.861620051445072</v>
      </c>
      <c r="BS328" s="12">
        <f>(BS$3*temperature!$M438+BS$4*temperature!$M438^2)</f>
        <v>-56.064922456403607</v>
      </c>
      <c r="BT328" s="18">
        <f>BQ328-BN328</f>
        <v>-2.0457594018807868E-5</v>
      </c>
      <c r="BU328" s="18">
        <f>BR328-BO328</f>
        <v>-1.5659865937323048E-5</v>
      </c>
      <c r="BV328" s="18">
        <f>BS328-BP328</f>
        <v>-1.2073364551667964E-5</v>
      </c>
      <c r="BW328" s="18">
        <f>SUMPRODUCT(BT328:BV328,AR328:AT328)/100</f>
        <v>-1.9274117359207019E-2</v>
      </c>
      <c r="BX328" s="18">
        <f>BW328*BL328</f>
        <v>-4.0313700287620833E-6</v>
      </c>
      <c r="BY328" s="18">
        <f>BW328*BM328</f>
        <v>-4.2406423615446293E-8</v>
      </c>
    </row>
    <row r="329" spans="1:77">
      <c r="A329" s="2">
        <f t="shared" si="326"/>
        <v>2283</v>
      </c>
      <c r="B329" s="5">
        <f t="shared" si="327"/>
        <v>1165.4057247944206</v>
      </c>
      <c r="C329" s="5">
        <f t="shared" si="328"/>
        <v>2964.1701575760389</v>
      </c>
      <c r="D329" s="5">
        <f t="shared" si="329"/>
        <v>4369.9570955499266</v>
      </c>
      <c r="E329" s="15">
        <f t="shared" si="330"/>
        <v>3.4054320255711452E-9</v>
      </c>
      <c r="F329" s="15">
        <f t="shared" si="331"/>
        <v>6.7089294432564718E-9</v>
      </c>
      <c r="G329" s="15">
        <f t="shared" si="332"/>
        <v>1.3696040807441962E-8</v>
      </c>
      <c r="H329" s="5">
        <f t="shared" si="333"/>
        <v>42035.40922277332</v>
      </c>
      <c r="I329" s="5">
        <f t="shared" si="334"/>
        <v>47871.58703827281</v>
      </c>
      <c r="J329" s="5">
        <f t="shared" si="335"/>
        <v>24870.92507165033</v>
      </c>
      <c r="K329" s="5">
        <f t="shared" si="336"/>
        <v>36069.334763383311</v>
      </c>
      <c r="L329" s="5">
        <f t="shared" si="337"/>
        <v>16150.08062742929</v>
      </c>
      <c r="M329" s="5">
        <f t="shared" si="338"/>
        <v>5691.3430790835964</v>
      </c>
      <c r="N329" s="15">
        <f t="shared" si="339"/>
        <v>-1.5787430443975903E-2</v>
      </c>
      <c r="O329" s="15">
        <f t="shared" si="340"/>
        <v>-4.316899416645148E-3</v>
      </c>
      <c r="P329" s="15">
        <f t="shared" si="341"/>
        <v>-1.6149466921797639E-3</v>
      </c>
      <c r="Q329" s="5">
        <f t="shared" si="342"/>
        <v>310.60350285757158</v>
      </c>
      <c r="R329" s="5">
        <f t="shared" si="343"/>
        <v>1011.0926086688762</v>
      </c>
      <c r="S329" s="5">
        <f t="shared" si="344"/>
        <v>1128.7911693744456</v>
      </c>
      <c r="T329" s="5">
        <f t="shared" si="345"/>
        <v>7.3890919251310017</v>
      </c>
      <c r="U329" s="5">
        <f t="shared" si="346"/>
        <v>21.120933547920998</v>
      </c>
      <c r="V329" s="5">
        <f t="shared" si="347"/>
        <v>45.3859744308877</v>
      </c>
      <c r="W329" s="15">
        <f t="shared" si="348"/>
        <v>-1.0734613539272964E-2</v>
      </c>
      <c r="X329" s="15">
        <f t="shared" si="349"/>
        <v>-1.217998157191269E-2</v>
      </c>
      <c r="Y329" s="15">
        <f t="shared" si="350"/>
        <v>-9.7425357312937999E-3</v>
      </c>
      <c r="Z329" s="5">
        <f t="shared" si="363"/>
        <v>243.85243375223121</v>
      </c>
      <c r="AA329" s="5">
        <f t="shared" si="364"/>
        <v>3205.3341352047801</v>
      </c>
      <c r="AB329" s="5">
        <f t="shared" si="365"/>
        <v>38345.01510792302</v>
      </c>
      <c r="AC329" s="16">
        <f t="shared" si="351"/>
        <v>0.76440314920486641</v>
      </c>
      <c r="AD329" s="16">
        <f t="shared" si="352"/>
        <v>3.1180375064096202</v>
      </c>
      <c r="AE329" s="16">
        <f t="shared" si="353"/>
        <v>33.584702935860825</v>
      </c>
      <c r="AF329" s="15">
        <f t="shared" si="354"/>
        <v>-4.0504037456468023E-3</v>
      </c>
      <c r="AG329" s="15">
        <f t="shared" si="355"/>
        <v>2.9673830763510267E-4</v>
      </c>
      <c r="AH329" s="15">
        <f t="shared" si="356"/>
        <v>9.7937136394747881E-3</v>
      </c>
      <c r="AI329" s="1">
        <f t="shared" si="320"/>
        <v>98295.605930650345</v>
      </c>
      <c r="AJ329" s="1">
        <f t="shared" si="321"/>
        <v>99915.630364494878</v>
      </c>
      <c r="AK329" s="1">
        <f t="shared" si="322"/>
        <v>50520.816728873018</v>
      </c>
      <c r="AL329" s="14">
        <f t="shared" si="357"/>
        <v>101.99402810911947</v>
      </c>
      <c r="AM329" s="14">
        <f t="shared" si="358"/>
        <v>25.664476052380834</v>
      </c>
      <c r="AN329" s="14">
        <f t="shared" si="359"/>
        <v>7.9397094790135743</v>
      </c>
      <c r="AO329" s="11">
        <f t="shared" si="360"/>
        <v>1.3265401365003082E-3</v>
      </c>
      <c r="AP329" s="11">
        <f t="shared" si="361"/>
        <v>1.6710907016282664E-3</v>
      </c>
      <c r="AQ329" s="11">
        <f t="shared" si="362"/>
        <v>1.5158901150528943E-3</v>
      </c>
      <c r="AR329" s="1">
        <f t="shared" si="366"/>
        <v>42035.40922277332</v>
      </c>
      <c r="AS329" s="1">
        <f t="shared" si="367"/>
        <v>47871.58703827281</v>
      </c>
      <c r="AT329" s="1">
        <f t="shared" si="368"/>
        <v>24870.92507165033</v>
      </c>
      <c r="AU329" s="1">
        <f t="shared" si="323"/>
        <v>8407.0818445546647</v>
      </c>
      <c r="AV329" s="1">
        <f t="shared" si="324"/>
        <v>9574.317407654562</v>
      </c>
      <c r="AW329" s="1">
        <f t="shared" si="325"/>
        <v>4974.1850143300662</v>
      </c>
      <c r="AX329" s="2">
        <v>0</v>
      </c>
      <c r="AY329" s="2">
        <v>0</v>
      </c>
      <c r="AZ329" s="2">
        <v>0</v>
      </c>
      <c r="BA329" s="2">
        <f t="shared" si="371"/>
        <v>0</v>
      </c>
      <c r="BB329" s="2">
        <f t="shared" si="377"/>
        <v>0</v>
      </c>
      <c r="BC329" s="2">
        <f t="shared" si="372"/>
        <v>0</v>
      </c>
      <c r="BD329" s="2">
        <f t="shared" si="373"/>
        <v>0</v>
      </c>
      <c r="BE329" s="2">
        <f t="shared" si="374"/>
        <v>0</v>
      </c>
      <c r="BF329" s="2">
        <f t="shared" si="375"/>
        <v>0</v>
      </c>
      <c r="BG329" s="2">
        <f t="shared" si="376"/>
        <v>0</v>
      </c>
      <c r="BH329" s="2">
        <f t="shared" si="378"/>
        <v>0</v>
      </c>
      <c r="BI329" s="2">
        <f t="shared" si="379"/>
        <v>0</v>
      </c>
      <c r="BJ329" s="2">
        <f t="shared" si="380"/>
        <v>0</v>
      </c>
      <c r="BK329" s="11">
        <f t="shared" si="381"/>
        <v>2.2030599229583364E-2</v>
      </c>
      <c r="BL329" s="17">
        <f t="shared" si="369"/>
        <v>2.0464583842773684E-4</v>
      </c>
      <c r="BM329" s="17">
        <f t="shared" si="370"/>
        <v>2.0954043890708399E-6</v>
      </c>
      <c r="BN329" s="12">
        <f>(BN$3*temperature!$I439+BN$4*temperature!$I439^2+BN$5*temperature!$I439^6)</f>
        <v>-85.642823903118028</v>
      </c>
      <c r="BO329" s="12">
        <f>(BO$3*temperature!$I439+BO$4*temperature!$I439^2+BO$5*temperature!$I439^6)</f>
        <v>-69.021751670584592</v>
      </c>
      <c r="BP329" s="12">
        <f>(BP$3*temperature!$I439+BP$4*temperature!$I439^2+BP$5*temperature!$I439^6)</f>
        <v>-56.188377109820017</v>
      </c>
      <c r="BQ329" s="12">
        <f>(BQ$3*temperature!$M439+BQ$4*temperature!$M439^2)</f>
        <v>-85.642844340574925</v>
      </c>
      <c r="BR329" s="12">
        <f>(BR$3*temperature!$M439+BR$4*temperature!$M439^2)</f>
        <v>-69.021767314395632</v>
      </c>
      <c r="BS329" s="12">
        <f>(BS$3*temperature!$M439+BS$4*temperature!$M439^2)</f>
        <v>-56.188389170256812</v>
      </c>
      <c r="BT329" s="18">
        <f>BQ329-BN329</f>
        <v>-2.0437456896615913E-5</v>
      </c>
      <c r="BU329" s="18">
        <f>BR329-BO329</f>
        <v>-1.5643811039467437E-5</v>
      </c>
      <c r="BV329" s="18">
        <f>BS329-BP329</f>
        <v>-1.2060436795024998E-5</v>
      </c>
      <c r="BW329" s="18">
        <f>SUMPRODUCT(BT329:BV329,AR329:AT329)/100</f>
        <v>-1.9079451457686403E-2</v>
      </c>
      <c r="BX329" s="18">
        <f>BW329*BL329</f>
        <v>-3.9045303402995396E-6</v>
      </c>
      <c r="BY329" s="18">
        <f>BW329*BM329</f>
        <v>-3.9979166325500127E-8</v>
      </c>
    </row>
    <row r="330" spans="1:77">
      <c r="A330" s="2">
        <f t="shared" si="326"/>
        <v>2284</v>
      </c>
      <c r="B330" s="5">
        <f t="shared" si="327"/>
        <v>1165.405728564695</v>
      </c>
      <c r="C330" s="5">
        <f t="shared" si="328"/>
        <v>2964.1701764681275</v>
      </c>
      <c r="D330" s="5">
        <f t="shared" si="329"/>
        <v>4369.9571524084813</v>
      </c>
      <c r="E330" s="15">
        <f t="shared" si="330"/>
        <v>3.2351604242925876E-9</v>
      </c>
      <c r="F330" s="15">
        <f t="shared" si="331"/>
        <v>6.3734829710936477E-9</v>
      </c>
      <c r="G330" s="15">
        <f t="shared" si="332"/>
        <v>1.3011238767069864E-8</v>
      </c>
      <c r="H330" s="5">
        <f t="shared" si="333"/>
        <v>41365.295174073472</v>
      </c>
      <c r="I330" s="5">
        <f t="shared" si="334"/>
        <v>47664.261268225644</v>
      </c>
      <c r="J330" s="5">
        <f t="shared" si="335"/>
        <v>24830.5883369029</v>
      </c>
      <c r="K330" s="5">
        <f t="shared" si="336"/>
        <v>35494.32970869181</v>
      </c>
      <c r="L330" s="5">
        <f t="shared" si="337"/>
        <v>16080.136574688378</v>
      </c>
      <c r="M330" s="5">
        <f t="shared" si="338"/>
        <v>5682.1125404439354</v>
      </c>
      <c r="N330" s="15">
        <f t="shared" si="339"/>
        <v>-1.5941659541645614E-2</v>
      </c>
      <c r="O330" s="15">
        <f t="shared" si="340"/>
        <v>-4.3308794769802983E-3</v>
      </c>
      <c r="P330" s="15">
        <f t="shared" si="341"/>
        <v>-1.6218559505900565E-3</v>
      </c>
      <c r="Q330" s="5">
        <f t="shared" si="342"/>
        <v>302.37091279148933</v>
      </c>
      <c r="R330" s="5">
        <f t="shared" si="343"/>
        <v>994.45194060538881</v>
      </c>
      <c r="S330" s="5">
        <f t="shared" si="344"/>
        <v>1115.9809949363887</v>
      </c>
      <c r="T330" s="5">
        <f t="shared" si="345"/>
        <v>7.3097728789085581</v>
      </c>
      <c r="U330" s="5">
        <f t="shared" si="346"/>
        <v>20.863680966525727</v>
      </c>
      <c r="V330" s="5">
        <f t="shared" si="347"/>
        <v>44.943799953295191</v>
      </c>
      <c r="W330" s="15">
        <f t="shared" si="348"/>
        <v>-1.0734613539272964E-2</v>
      </c>
      <c r="X330" s="15">
        <f t="shared" si="349"/>
        <v>-1.217998157191269E-2</v>
      </c>
      <c r="Y330" s="15">
        <f t="shared" si="350"/>
        <v>-9.7425357312937999E-3</v>
      </c>
      <c r="Z330" s="5">
        <f t="shared" si="363"/>
        <v>236.46462338081662</v>
      </c>
      <c r="AA330" s="5">
        <f t="shared" si="364"/>
        <v>3153.5601807941493</v>
      </c>
      <c r="AB330" s="5">
        <f t="shared" si="365"/>
        <v>38281.396921186992</v>
      </c>
      <c r="AC330" s="16">
        <f t="shared" si="351"/>
        <v>0.7613070078261428</v>
      </c>
      <c r="AD330" s="16">
        <f t="shared" si="352"/>
        <v>3.1189627475824149</v>
      </c>
      <c r="AE330" s="16">
        <f t="shared" si="353"/>
        <v>33.913621899081477</v>
      </c>
      <c r="AF330" s="15">
        <f t="shared" si="354"/>
        <v>-4.0504037456468023E-3</v>
      </c>
      <c r="AG330" s="15">
        <f t="shared" si="355"/>
        <v>2.9673830763510267E-4</v>
      </c>
      <c r="AH330" s="15">
        <f t="shared" si="356"/>
        <v>9.7937136394747881E-3</v>
      </c>
      <c r="AI330" s="1">
        <f t="shared" si="320"/>
        <v>96873.127182139971</v>
      </c>
      <c r="AJ330" s="1">
        <f t="shared" si="321"/>
        <v>99498.384735699947</v>
      </c>
      <c r="AK330" s="1">
        <f t="shared" si="322"/>
        <v>50442.920070315784</v>
      </c>
      <c r="AL330" s="14">
        <f t="shared" si="357"/>
        <v>102.12797428936985</v>
      </c>
      <c r="AM330" s="14">
        <f t="shared" si="358"/>
        <v>25.706934843001196</v>
      </c>
      <c r="AN330" s="14">
        <f t="shared" si="359"/>
        <v>7.9516248488580468</v>
      </c>
      <c r="AO330" s="11">
        <f t="shared" si="360"/>
        <v>1.3132747351353052E-3</v>
      </c>
      <c r="AP330" s="11">
        <f t="shared" si="361"/>
        <v>1.6543797946119837E-3</v>
      </c>
      <c r="AQ330" s="11">
        <f t="shared" si="362"/>
        <v>1.5007312139023654E-3</v>
      </c>
      <c r="AR330" s="1">
        <f t="shared" si="366"/>
        <v>41365.295174073472</v>
      </c>
      <c r="AS330" s="1">
        <f t="shared" si="367"/>
        <v>47664.261268225644</v>
      </c>
      <c r="AT330" s="1">
        <f t="shared" si="368"/>
        <v>24830.5883369029</v>
      </c>
      <c r="AU330" s="1">
        <f t="shared" si="323"/>
        <v>8273.0590348146943</v>
      </c>
      <c r="AV330" s="1">
        <f t="shared" si="324"/>
        <v>9532.8522536451292</v>
      </c>
      <c r="AW330" s="1">
        <f t="shared" si="325"/>
        <v>4966.1176673805803</v>
      </c>
      <c r="AX330" s="2">
        <v>0</v>
      </c>
      <c r="AY330" s="2">
        <v>0</v>
      </c>
      <c r="AZ330" s="2">
        <v>0</v>
      </c>
      <c r="BA330" s="2">
        <f t="shared" si="371"/>
        <v>0</v>
      </c>
      <c r="BB330" s="2">
        <f t="shared" si="377"/>
        <v>0</v>
      </c>
      <c r="BC330" s="2">
        <f t="shared" si="372"/>
        <v>0</v>
      </c>
      <c r="BD330" s="2">
        <f t="shared" si="373"/>
        <v>0</v>
      </c>
      <c r="BE330" s="2">
        <f t="shared" si="374"/>
        <v>0</v>
      </c>
      <c r="BF330" s="2">
        <f t="shared" si="375"/>
        <v>0</v>
      </c>
      <c r="BG330" s="2">
        <f t="shared" si="376"/>
        <v>0</v>
      </c>
      <c r="BH330" s="2">
        <f t="shared" si="378"/>
        <v>0</v>
      </c>
      <c r="BI330" s="2">
        <f t="shared" si="379"/>
        <v>0</v>
      </c>
      <c r="BJ330" s="2">
        <f t="shared" si="380"/>
        <v>0</v>
      </c>
      <c r="BK330" s="11">
        <f t="shared" si="381"/>
        <v>2.2003883603187696E-2</v>
      </c>
      <c r="BL330" s="17">
        <f t="shared" si="369"/>
        <v>2.0023455127664562E-4</v>
      </c>
      <c r="BM330" s="17">
        <f t="shared" si="370"/>
        <v>1.9956232276865139E-6</v>
      </c>
      <c r="BN330" s="12">
        <f>(BN$3*temperature!$I440+BN$4*temperature!$I440^2+BN$5*temperature!$I440^6)</f>
        <v>-85.850749091842331</v>
      </c>
      <c r="BO330" s="12">
        <f>(BO$3*temperature!$I440+BO$4*temperature!$I440^2+BO$5*temperature!$I440^6)</f>
        <v>-69.180904368387189</v>
      </c>
      <c r="BP330" s="12">
        <f>(BP$3*temperature!$I440+BP$4*temperature!$I440^2+BP$5*temperature!$I440^6)</f>
        <v>-56.311071490050871</v>
      </c>
      <c r="BQ330" s="12">
        <f>(BQ$3*temperature!$M440+BQ$4*temperature!$M440^2)</f>
        <v>-85.850769509236756</v>
      </c>
      <c r="BR330" s="12">
        <f>(BR$3*temperature!$M440+BR$4*temperature!$M440^2)</f>
        <v>-69.180919996207905</v>
      </c>
      <c r="BS330" s="12">
        <f>(BS$3*temperature!$M440+BS$4*temperature!$M440^2)</f>
        <v>-56.311083537616085</v>
      </c>
      <c r="BT330" s="18">
        <f>BQ330-BN330</f>
        <v>-2.0417394424043778E-5</v>
      </c>
      <c r="BU330" s="18">
        <f>BR330-BO330</f>
        <v>-1.5627820715735652E-5</v>
      </c>
      <c r="BV330" s="18">
        <f>BS330-BP330</f>
        <v>-1.2047565213890721E-5</v>
      </c>
      <c r="BW330" s="18">
        <f>SUMPRODUCT(BT330:BV330,AR330:AT330)/100</f>
        <v>-1.8886082089719779E-2</v>
      </c>
      <c r="BX330" s="18">
        <f>BW330*BL330</f>
        <v>-3.7816461726089334E-6</v>
      </c>
      <c r="BY330" s="18">
        <f>BW330*BM330</f>
        <v>-3.7689504098239049E-8</v>
      </c>
    </row>
    <row r="331" spans="1:77">
      <c r="A331" s="2">
        <f t="shared" si="326"/>
        <v>2285</v>
      </c>
      <c r="B331" s="5">
        <f t="shared" si="327"/>
        <v>1165.4057321464559</v>
      </c>
      <c r="C331" s="5">
        <f t="shared" si="328"/>
        <v>2964.1701944156111</v>
      </c>
      <c r="D331" s="5">
        <f t="shared" si="329"/>
        <v>4369.9572064241102</v>
      </c>
      <c r="E331" s="15">
        <f t="shared" si="330"/>
        <v>3.0734024030779582E-9</v>
      </c>
      <c r="F331" s="15">
        <f t="shared" si="331"/>
        <v>6.0548088225389649E-9</v>
      </c>
      <c r="G331" s="15">
        <f t="shared" si="332"/>
        <v>1.2360676828716369E-8</v>
      </c>
      <c r="H331" s="5">
        <f t="shared" si="333"/>
        <v>40699.345419223217</v>
      </c>
      <c r="I331" s="5">
        <f t="shared" si="334"/>
        <v>47457.170700277384</v>
      </c>
      <c r="J331" s="5">
        <f t="shared" si="335"/>
        <v>24790.147742355242</v>
      </c>
      <c r="K331" s="5">
        <f t="shared" si="336"/>
        <v>34922.897920076946</v>
      </c>
      <c r="L331" s="5">
        <f t="shared" si="337"/>
        <v>16010.27187631971</v>
      </c>
      <c r="M331" s="5">
        <f t="shared" si="338"/>
        <v>5672.8582389576204</v>
      </c>
      <c r="N331" s="15">
        <f t="shared" si="339"/>
        <v>-1.6099241577590129E-2</v>
      </c>
      <c r="O331" s="15">
        <f t="shared" si="340"/>
        <v>-4.3447826480927931E-3</v>
      </c>
      <c r="P331" s="15">
        <f t="shared" si="341"/>
        <v>-1.6286726847531963E-3</v>
      </c>
      <c r="Q331" s="5">
        <f t="shared" si="342"/>
        <v>294.30939191070496</v>
      </c>
      <c r="R331" s="5">
        <f t="shared" si="343"/>
        <v>978.07148845355903</v>
      </c>
      <c r="S331" s="5">
        <f t="shared" si="344"/>
        <v>1103.3086638111381</v>
      </c>
      <c r="T331" s="5">
        <f t="shared" si="345"/>
        <v>7.2313052919936158</v>
      </c>
      <c r="U331" s="5">
        <f t="shared" si="346"/>
        <v>20.609561716831177</v>
      </c>
      <c r="V331" s="5">
        <f t="shared" si="347"/>
        <v>44.505933376350093</v>
      </c>
      <c r="W331" s="15">
        <f t="shared" si="348"/>
        <v>-1.0734613539272964E-2</v>
      </c>
      <c r="X331" s="15">
        <f t="shared" si="349"/>
        <v>-1.217998157191269E-2</v>
      </c>
      <c r="Y331" s="15">
        <f t="shared" si="350"/>
        <v>-9.7425357312937999E-3</v>
      </c>
      <c r="Z331" s="5">
        <f t="shared" si="363"/>
        <v>229.26470369564601</v>
      </c>
      <c r="AA331" s="5">
        <f t="shared" si="364"/>
        <v>3102.578937920317</v>
      </c>
      <c r="AB331" s="5">
        <f t="shared" si="365"/>
        <v>38217.619772800324</v>
      </c>
      <c r="AC331" s="16">
        <f t="shared" si="351"/>
        <v>0.75822340707005664</v>
      </c>
      <c r="AD331" s="16">
        <f t="shared" si="352"/>
        <v>3.1198882633097096</v>
      </c>
      <c r="AE331" s="16">
        <f t="shared" si="353"/>
        <v>34.245762200438499</v>
      </c>
      <c r="AF331" s="15">
        <f t="shared" si="354"/>
        <v>-4.0504037456468023E-3</v>
      </c>
      <c r="AG331" s="15">
        <f t="shared" si="355"/>
        <v>2.9673830763510267E-4</v>
      </c>
      <c r="AH331" s="15">
        <f t="shared" si="356"/>
        <v>9.7937136394747881E-3</v>
      </c>
      <c r="AI331" s="1">
        <f t="shared" si="320"/>
        <v>95458.873498740664</v>
      </c>
      <c r="AJ331" s="1">
        <f t="shared" si="321"/>
        <v>99081.398515775087</v>
      </c>
      <c r="AK331" s="1">
        <f t="shared" si="322"/>
        <v>50364.745730664792</v>
      </c>
      <c r="AL331" s="14">
        <f t="shared" si="357"/>
        <v>102.26075515687079</v>
      </c>
      <c r="AM331" s="14">
        <f t="shared" si="358"/>
        <v>25.749038586251004</v>
      </c>
      <c r="AN331" s="14">
        <f t="shared" si="359"/>
        <v>7.9634387679538507</v>
      </c>
      <c r="AO331" s="11">
        <f t="shared" si="360"/>
        <v>1.3001419877839522E-3</v>
      </c>
      <c r="AP331" s="11">
        <f t="shared" si="361"/>
        <v>1.6378359966658638E-3</v>
      </c>
      <c r="AQ331" s="11">
        <f t="shared" si="362"/>
        <v>1.4857239017633417E-3</v>
      </c>
      <c r="AR331" s="1">
        <f t="shared" si="366"/>
        <v>40699.345419223217</v>
      </c>
      <c r="AS331" s="1">
        <f t="shared" si="367"/>
        <v>47457.170700277384</v>
      </c>
      <c r="AT331" s="1">
        <f t="shared" si="368"/>
        <v>24790.147742355242</v>
      </c>
      <c r="AU331" s="1">
        <f t="shared" si="323"/>
        <v>8139.8690838446437</v>
      </c>
      <c r="AV331" s="1">
        <f t="shared" si="324"/>
        <v>9491.4341400554767</v>
      </c>
      <c r="AW331" s="1">
        <f t="shared" si="325"/>
        <v>4958.0295484710487</v>
      </c>
      <c r="AX331" s="2">
        <v>0</v>
      </c>
      <c r="AY331" s="2">
        <v>0</v>
      </c>
      <c r="AZ331" s="2">
        <v>0</v>
      </c>
      <c r="BA331" s="2">
        <f t="shared" si="371"/>
        <v>0</v>
      </c>
      <c r="BB331" s="2">
        <f t="shared" si="377"/>
        <v>0</v>
      </c>
      <c r="BC331" s="2">
        <f t="shared" si="372"/>
        <v>0</v>
      </c>
      <c r="BD331" s="2">
        <f t="shared" si="373"/>
        <v>0</v>
      </c>
      <c r="BE331" s="2">
        <f t="shared" si="374"/>
        <v>0</v>
      </c>
      <c r="BF331" s="2">
        <f t="shared" si="375"/>
        <v>0</v>
      </c>
      <c r="BG331" s="2">
        <f t="shared" si="376"/>
        <v>0</v>
      </c>
      <c r="BH331" s="2">
        <f t="shared" si="378"/>
        <v>0</v>
      </c>
      <c r="BI331" s="2">
        <f t="shared" si="379"/>
        <v>0</v>
      </c>
      <c r="BJ331" s="2">
        <f t="shared" si="380"/>
        <v>0</v>
      </c>
      <c r="BK331" s="11">
        <f t="shared" si="381"/>
        <v>2.1977158267266178E-2</v>
      </c>
      <c r="BL331" s="17">
        <f t="shared" si="369"/>
        <v>1.9592347396048688E-4</v>
      </c>
      <c r="BM331" s="17">
        <f t="shared" si="370"/>
        <v>1.9005935501776323E-6</v>
      </c>
      <c r="BN331" s="12">
        <f>(BN$3*temperature!$I441+BN$4*temperature!$I441^2+BN$5*temperature!$I441^6)</f>
        <v>-86.05739658666667</v>
      </c>
      <c r="BO331" s="12">
        <f>(BO$3*temperature!$I441+BO$4*temperature!$I441^2+BO$5*temperature!$I441^6)</f>
        <v>-69.339072696489964</v>
      </c>
      <c r="BP331" s="12">
        <f>(BP$3*temperature!$I441+BP$4*temperature!$I441^2+BP$5*temperature!$I441^6)</f>
        <v>-56.433001517979008</v>
      </c>
      <c r="BQ331" s="12">
        <f>(BQ$3*temperature!$M441+BQ$4*temperature!$M441^2)</f>
        <v>-86.057416984072432</v>
      </c>
      <c r="BR331" s="12">
        <f>(BR$3*temperature!$M441+BR$4*temperature!$M441^2)</f>
        <v>-69.339088308384177</v>
      </c>
      <c r="BS331" s="12">
        <f>(BS$3*temperature!$M441+BS$4*temperature!$M441^2)</f>
        <v>-56.43301355272812</v>
      </c>
      <c r="BT331" s="18">
        <f>BQ331-BN331</f>
        <v>-2.0397405762651033E-5</v>
      </c>
      <c r="BU331" s="18">
        <f>BR331-BO331</f>
        <v>-1.5611894212952393E-5</v>
      </c>
      <c r="BV331" s="18">
        <f>BS331-BP331</f>
        <v>-1.2034749111933252E-5</v>
      </c>
      <c r="BW331" s="18">
        <f>SUMPRODUCT(BT331:BV331,AR331:AT331)/100</f>
        <v>-1.8694005999359466E-2</v>
      </c>
      <c r="BX331" s="18">
        <f>BW331*BL331</f>
        <v>-3.6625945976326901E-6</v>
      </c>
      <c r="BY331" s="18">
        <f>BW331*BM331</f>
        <v>-3.5529707229364568E-8</v>
      </c>
    </row>
    <row r="332" spans="1:77">
      <c r="A332" s="2">
        <f t="shared" si="326"/>
        <v>2286</v>
      </c>
      <c r="B332" s="5">
        <f t="shared" si="327"/>
        <v>1165.4057355491286</v>
      </c>
      <c r="C332" s="5">
        <f t="shared" si="328"/>
        <v>2964.170211465721</v>
      </c>
      <c r="D332" s="5">
        <f t="shared" si="329"/>
        <v>4369.9572577389581</v>
      </c>
      <c r="E332" s="15">
        <f t="shared" si="330"/>
        <v>2.9197322829240603E-9</v>
      </c>
      <c r="F332" s="15">
        <f t="shared" si="331"/>
        <v>5.7520683814120161E-9</v>
      </c>
      <c r="G332" s="15">
        <f t="shared" si="332"/>
        <v>1.174264298728055E-8</v>
      </c>
      <c r="H332" s="5">
        <f t="shared" si="333"/>
        <v>40037.562188619377</v>
      </c>
      <c r="I332" s="5">
        <f t="shared" si="334"/>
        <v>47250.323659093563</v>
      </c>
      <c r="J332" s="5">
        <f t="shared" si="335"/>
        <v>24749.606280478292</v>
      </c>
      <c r="K332" s="5">
        <f t="shared" si="336"/>
        <v>34355.041310787819</v>
      </c>
      <c r="L332" s="5">
        <f t="shared" si="337"/>
        <v>15940.489340431383</v>
      </c>
      <c r="M332" s="5">
        <f t="shared" si="338"/>
        <v>5663.5808592059057</v>
      </c>
      <c r="N332" s="15">
        <f t="shared" si="339"/>
        <v>-1.6260294623564708E-2</v>
      </c>
      <c r="O332" s="15">
        <f t="shared" si="340"/>
        <v>-4.3586102989007225E-3</v>
      </c>
      <c r="P332" s="15">
        <f t="shared" si="341"/>
        <v>-1.6353977767333827E-3</v>
      </c>
      <c r="Q332" s="5">
        <f t="shared" si="342"/>
        <v>286.415908850378</v>
      </c>
      <c r="R332" s="5">
        <f t="shared" si="343"/>
        <v>961.94749247556979</v>
      </c>
      <c r="S332" s="5">
        <f t="shared" si="344"/>
        <v>1090.7728829341033</v>
      </c>
      <c r="T332" s="5">
        <f t="shared" si="345"/>
        <v>7.1536800242995646</v>
      </c>
      <c r="U332" s="5">
        <f t="shared" si="346"/>
        <v>20.358537634914978</v>
      </c>
      <c r="V332" s="5">
        <f t="shared" si="347"/>
        <v>44.07233273017642</v>
      </c>
      <c r="W332" s="15">
        <f t="shared" si="348"/>
        <v>-1.0734613539272964E-2</v>
      </c>
      <c r="X332" s="15">
        <f t="shared" si="349"/>
        <v>-1.217998157191269E-2</v>
      </c>
      <c r="Y332" s="15">
        <f t="shared" si="350"/>
        <v>-9.7425357312937999E-3</v>
      </c>
      <c r="Z332" s="5">
        <f t="shared" si="363"/>
        <v>222.24841307753141</v>
      </c>
      <c r="AA332" s="5">
        <f t="shared" si="364"/>
        <v>3052.3792466627115</v>
      </c>
      <c r="AB332" s="5">
        <f t="shared" si="365"/>
        <v>38153.688345056908</v>
      </c>
      <c r="AC332" s="16">
        <f t="shared" si="351"/>
        <v>0.75515229614202306</v>
      </c>
      <c r="AD332" s="16">
        <f t="shared" si="352"/>
        <v>3.1208140536729747</v>
      </c>
      <c r="AE332" s="16">
        <f t="shared" si="353"/>
        <v>34.581155388795146</v>
      </c>
      <c r="AF332" s="15">
        <f t="shared" si="354"/>
        <v>-4.0504037456468023E-3</v>
      </c>
      <c r="AG332" s="15">
        <f t="shared" si="355"/>
        <v>2.9673830763510267E-4</v>
      </c>
      <c r="AH332" s="15">
        <f t="shared" si="356"/>
        <v>9.7937136394747881E-3</v>
      </c>
      <c r="AI332" s="1">
        <f t="shared" si="320"/>
        <v>94052.855232711256</v>
      </c>
      <c r="AJ332" s="1">
        <f t="shared" si="321"/>
        <v>98664.692804253049</v>
      </c>
      <c r="AK332" s="1">
        <f t="shared" si="322"/>
        <v>50286.300706069364</v>
      </c>
      <c r="AL332" s="14">
        <f t="shared" si="357"/>
        <v>102.3923791233379</v>
      </c>
      <c r="AM332" s="14">
        <f t="shared" si="358"/>
        <v>25.790789561504344</v>
      </c>
      <c r="AN332" s="14">
        <f t="shared" si="359"/>
        <v>7.9751519245584506</v>
      </c>
      <c r="AO332" s="11">
        <f t="shared" si="360"/>
        <v>1.2871405679061127E-3</v>
      </c>
      <c r="AP332" s="11">
        <f t="shared" si="361"/>
        <v>1.6214576366992051E-3</v>
      </c>
      <c r="AQ332" s="11">
        <f t="shared" si="362"/>
        <v>1.4708666627457083E-3</v>
      </c>
      <c r="AR332" s="1">
        <f t="shared" si="366"/>
        <v>40037.562188619377</v>
      </c>
      <c r="AS332" s="1">
        <f t="shared" si="367"/>
        <v>47250.323659093563</v>
      </c>
      <c r="AT332" s="1">
        <f t="shared" si="368"/>
        <v>24749.606280478292</v>
      </c>
      <c r="AU332" s="1">
        <f t="shared" si="323"/>
        <v>8007.5124377238753</v>
      </c>
      <c r="AV332" s="1">
        <f t="shared" si="324"/>
        <v>9450.064731818713</v>
      </c>
      <c r="AW332" s="1">
        <f t="shared" si="325"/>
        <v>4949.9212560956585</v>
      </c>
      <c r="AX332" s="2">
        <v>0</v>
      </c>
      <c r="AY332" s="2">
        <v>0</v>
      </c>
      <c r="AZ332" s="2">
        <v>0</v>
      </c>
      <c r="BA332" s="2">
        <f t="shared" si="371"/>
        <v>0</v>
      </c>
      <c r="BB332" s="2">
        <f t="shared" si="377"/>
        <v>0</v>
      </c>
      <c r="BC332" s="2">
        <f t="shared" si="372"/>
        <v>0</v>
      </c>
      <c r="BD332" s="2">
        <f t="shared" si="373"/>
        <v>0</v>
      </c>
      <c r="BE332" s="2">
        <f t="shared" si="374"/>
        <v>0</v>
      </c>
      <c r="BF332" s="2">
        <f t="shared" si="375"/>
        <v>0</v>
      </c>
      <c r="BG332" s="2">
        <f t="shared" si="376"/>
        <v>0</v>
      </c>
      <c r="BH332" s="2">
        <f t="shared" si="378"/>
        <v>0</v>
      </c>
      <c r="BI332" s="2">
        <f t="shared" si="379"/>
        <v>0</v>
      </c>
      <c r="BJ332" s="2">
        <f t="shared" si="380"/>
        <v>0</v>
      </c>
      <c r="BK332" s="11">
        <f t="shared" si="381"/>
        <v>2.1950424664254092E-2</v>
      </c>
      <c r="BL332" s="17">
        <f t="shared" si="369"/>
        <v>1.9171022793960452E-4</v>
      </c>
      <c r="BM332" s="17">
        <f t="shared" si="370"/>
        <v>1.8100890954072689E-6</v>
      </c>
      <c r="BN332" s="12">
        <f>(BN$3*temperature!$I442+BN$4*temperature!$I442^2+BN$5*temperature!$I442^6)</f>
        <v>-86.262779358662556</v>
      </c>
      <c r="BO332" s="12">
        <f>(BO$3*temperature!$I442+BO$4*temperature!$I442^2+BO$5*temperature!$I442^6)</f>
        <v>-69.496266722121845</v>
      </c>
      <c r="BP332" s="12">
        <f>(BP$3*temperature!$I442+BP$4*temperature!$I442^2+BP$5*temperature!$I442^6)</f>
        <v>-56.554175073801929</v>
      </c>
      <c r="BQ332" s="12">
        <f>(BQ$3*temperature!$M442+BQ$4*temperature!$M442^2)</f>
        <v>-86.262799736152672</v>
      </c>
      <c r="BR332" s="12">
        <f>(BR$3*temperature!$M442+BR$4*temperature!$M442^2)</f>
        <v>-69.496282318152637</v>
      </c>
      <c r="BS332" s="12">
        <f>(BS$3*temperature!$M442+BS$4*temperature!$M442^2)</f>
        <v>-56.554187095789757</v>
      </c>
      <c r="BT332" s="18">
        <f>BQ332-BN332</f>
        <v>-2.0377490116629815E-5</v>
      </c>
      <c r="BU332" s="18">
        <f>BR332-BO332</f>
        <v>-1.5596030792153215E-5</v>
      </c>
      <c r="BV332" s="18">
        <f>BS332-BP332</f>
        <v>-1.2021987828347847E-5</v>
      </c>
      <c r="BW332" s="18">
        <f>SUMPRODUCT(BT332:BV332,AR332:AT332)/100</f>
        <v>-1.850321995979283E-2</v>
      </c>
      <c r="BX332" s="18">
        <f>BW332*BL332</f>
        <v>-3.5472565161085233E-6</v>
      </c>
      <c r="BY332" s="18">
        <f>BW332*BM332</f>
        <v>-3.3492476679143128E-8</v>
      </c>
    </row>
    <row r="333" spans="1:77">
      <c r="A333" s="2">
        <f t="shared" si="326"/>
        <v>2287</v>
      </c>
      <c r="B333" s="5">
        <f t="shared" si="327"/>
        <v>1165.4057387816677</v>
      </c>
      <c r="C333" s="5">
        <f t="shared" si="328"/>
        <v>2964.170227663325</v>
      </c>
      <c r="D333" s="5">
        <f t="shared" si="329"/>
        <v>4369.9573064880633</v>
      </c>
      <c r="E333" s="15">
        <f t="shared" si="330"/>
        <v>2.773745668777857E-9</v>
      </c>
      <c r="F333" s="15">
        <f t="shared" si="331"/>
        <v>5.4644649623414151E-9</v>
      </c>
      <c r="G333" s="15">
        <f t="shared" si="332"/>
        <v>1.1155510837916522E-8</v>
      </c>
      <c r="H333" s="5">
        <f t="shared" si="333"/>
        <v>39379.947660902311</v>
      </c>
      <c r="I333" s="5">
        <f t="shared" si="334"/>
        <v>47043.728314756307</v>
      </c>
      <c r="J333" s="5">
        <f t="shared" si="335"/>
        <v>24708.966908900784</v>
      </c>
      <c r="K333" s="5">
        <f t="shared" si="336"/>
        <v>33790.761749698169</v>
      </c>
      <c r="L333" s="5">
        <f t="shared" si="337"/>
        <v>15870.791722998038</v>
      </c>
      <c r="M333" s="5">
        <f t="shared" si="338"/>
        <v>5654.2810778072017</v>
      </c>
      <c r="N333" s="15">
        <f t="shared" si="339"/>
        <v>-1.6424942004434784E-2</v>
      </c>
      <c r="O333" s="15">
        <f t="shared" si="340"/>
        <v>-4.3723637301751328E-3</v>
      </c>
      <c r="P333" s="15">
        <f t="shared" si="341"/>
        <v>-1.6420320694437995E-3</v>
      </c>
      <c r="Q333" s="5">
        <f t="shared" si="342"/>
        <v>278.68748037527939</v>
      </c>
      <c r="R333" s="5">
        <f t="shared" si="343"/>
        <v>946.07623939902476</v>
      </c>
      <c r="S333" s="5">
        <f t="shared" si="344"/>
        <v>1078.3723668233249</v>
      </c>
      <c r="T333" s="5">
        <f t="shared" si="345"/>
        <v>7.0768880338550924</v>
      </c>
      <c r="U333" s="5">
        <f t="shared" si="346"/>
        <v>20.110571021690621</v>
      </c>
      <c r="V333" s="5">
        <f t="shared" si="347"/>
        <v>43.642956453791207</v>
      </c>
      <c r="W333" s="15">
        <f t="shared" si="348"/>
        <v>-1.0734613539272964E-2</v>
      </c>
      <c r="X333" s="15">
        <f t="shared" si="349"/>
        <v>-1.217998157191269E-2</v>
      </c>
      <c r="Y333" s="15">
        <f t="shared" si="350"/>
        <v>-9.7425357312937999E-3</v>
      </c>
      <c r="Z333" s="5">
        <f t="shared" si="363"/>
        <v>215.41157898833688</v>
      </c>
      <c r="AA333" s="5">
        <f t="shared" si="364"/>
        <v>3002.9500793955144</v>
      </c>
      <c r="AB333" s="5">
        <f t="shared" si="365"/>
        <v>38089.607264211052</v>
      </c>
      <c r="AC333" s="16">
        <f t="shared" si="351"/>
        <v>0.75209362445319561</v>
      </c>
      <c r="AD333" s="16">
        <f t="shared" si="352"/>
        <v>3.1217401187537055</v>
      </c>
      <c r="AE333" s="16">
        <f t="shared" si="353"/>
        <v>34.919833321995185</v>
      </c>
      <c r="AF333" s="15">
        <f t="shared" si="354"/>
        <v>-4.0504037456468023E-3</v>
      </c>
      <c r="AG333" s="15">
        <f t="shared" si="355"/>
        <v>2.9673830763510267E-4</v>
      </c>
      <c r="AH333" s="15">
        <f t="shared" si="356"/>
        <v>9.7937136394747881E-3</v>
      </c>
      <c r="AI333" s="1">
        <f t="shared" si="320"/>
        <v>92655.082147164008</v>
      </c>
      <c r="AJ333" s="1">
        <f t="shared" si="321"/>
        <v>98248.288255646461</v>
      </c>
      <c r="AK333" s="1">
        <f t="shared" si="322"/>
        <v>50207.591891558084</v>
      </c>
      <c r="AL333" s="14">
        <f t="shared" si="357"/>
        <v>102.52285457450182</v>
      </c>
      <c r="AM333" s="14">
        <f t="shared" si="358"/>
        <v>25.832190047468437</v>
      </c>
      <c r="AN333" s="14">
        <f t="shared" si="359"/>
        <v>7.9867650058036546</v>
      </c>
      <c r="AO333" s="11">
        <f t="shared" si="360"/>
        <v>1.2742691622270516E-3</v>
      </c>
      <c r="AP333" s="11">
        <f t="shared" si="361"/>
        <v>1.6052430603322131E-3</v>
      </c>
      <c r="AQ333" s="11">
        <f t="shared" si="362"/>
        <v>1.4561579961182513E-3</v>
      </c>
      <c r="AR333" s="1">
        <f t="shared" si="366"/>
        <v>39379.947660902311</v>
      </c>
      <c r="AS333" s="1">
        <f t="shared" si="367"/>
        <v>47043.728314756307</v>
      </c>
      <c r="AT333" s="1">
        <f t="shared" si="368"/>
        <v>24708.966908900784</v>
      </c>
      <c r="AU333" s="1">
        <f t="shared" si="323"/>
        <v>7875.9895321804624</v>
      </c>
      <c r="AV333" s="1">
        <f t="shared" si="324"/>
        <v>9408.7456629512617</v>
      </c>
      <c r="AW333" s="1">
        <f t="shared" si="325"/>
        <v>4941.7933817801568</v>
      </c>
      <c r="AX333" s="2">
        <v>0</v>
      </c>
      <c r="AY333" s="2">
        <v>0</v>
      </c>
      <c r="AZ333" s="2">
        <v>0</v>
      </c>
      <c r="BA333" s="2">
        <f t="shared" si="371"/>
        <v>0</v>
      </c>
      <c r="BB333" s="2">
        <f t="shared" si="377"/>
        <v>0</v>
      </c>
      <c r="BC333" s="2">
        <f t="shared" si="372"/>
        <v>0</v>
      </c>
      <c r="BD333" s="2">
        <f t="shared" si="373"/>
        <v>0</v>
      </c>
      <c r="BE333" s="2">
        <f t="shared" si="374"/>
        <v>0</v>
      </c>
      <c r="BF333" s="2">
        <f t="shared" si="375"/>
        <v>0</v>
      </c>
      <c r="BG333" s="2">
        <f t="shared" si="376"/>
        <v>0</v>
      </c>
      <c r="BH333" s="2">
        <f t="shared" si="378"/>
        <v>0</v>
      </c>
      <c r="BI333" s="2">
        <f t="shared" si="379"/>
        <v>0</v>
      </c>
      <c r="BJ333" s="2">
        <f t="shared" si="380"/>
        <v>0</v>
      </c>
      <c r="BK333" s="11">
        <f t="shared" si="381"/>
        <v>2.1923684492596601E-2</v>
      </c>
      <c r="BL333" s="17">
        <f t="shared" si="369"/>
        <v>1.8759249305325934E-4</v>
      </c>
      <c r="BM333" s="17">
        <f t="shared" si="370"/>
        <v>1.7238943765783512E-6</v>
      </c>
      <c r="BN333" s="12">
        <f>(BN$3*temperature!$I443+BN$4*temperature!$I443^2+BN$5*temperature!$I443^6)</f>
        <v>-86.466910196088463</v>
      </c>
      <c r="BO333" s="12">
        <f>(BO$3*temperature!$I443+BO$4*temperature!$I443^2+BO$5*temperature!$I443^6)</f>
        <v>-69.652496369377801</v>
      </c>
      <c r="BP333" s="12">
        <f>(BP$3*temperature!$I443+BP$4*temperature!$I443^2+BP$5*temperature!$I443^6)</f>
        <v>-56.674599924621688</v>
      </c>
      <c r="BQ333" s="12">
        <f>(BQ$3*temperature!$M443+BQ$4*temperature!$M443^2)</f>
        <v>-86.46693055373504</v>
      </c>
      <c r="BR333" s="12">
        <f>(BR$3*temperature!$M443+BR$4*temperature!$M443^2)</f>
        <v>-69.652511949607472</v>
      </c>
      <c r="BS333" s="12">
        <f>(BS$3*temperature!$M443+BS$4*temperature!$M443^2)</f>
        <v>-56.67461193390232</v>
      </c>
      <c r="BT333" s="18">
        <f>BQ333-BN333</f>
        <v>-2.0357646576485422E-5</v>
      </c>
      <c r="BU333" s="18">
        <f>BR333-BO333</f>
        <v>-1.5580229671741108E-5</v>
      </c>
      <c r="BV333" s="18">
        <f>BS333-BP333</f>
        <v>-1.2009280631275487E-5</v>
      </c>
      <c r="BW333" s="18">
        <f>SUMPRODUCT(BT333:BV333,AR333:AT333)/100</f>
        <v>-1.8313720661579255E-2</v>
      </c>
      <c r="BX333" s="18">
        <f>BW333*BL333</f>
        <v>-3.4355165159866386E-6</v>
      </c>
      <c r="BY333" s="18">
        <f>BW333*BM333</f>
        <v>-3.1570920062723239E-8</v>
      </c>
    </row>
    <row r="334" spans="1:77">
      <c r="A334" s="2">
        <f t="shared" si="326"/>
        <v>2288</v>
      </c>
      <c r="B334" s="5">
        <f t="shared" si="327"/>
        <v>1165.4057418525799</v>
      </c>
      <c r="C334" s="5">
        <f t="shared" si="328"/>
        <v>2964.1702430510491</v>
      </c>
      <c r="D334" s="5">
        <f t="shared" si="329"/>
        <v>4369.9573527997145</v>
      </c>
      <c r="E334" s="15">
        <f t="shared" si="330"/>
        <v>2.6350583853389641E-9</v>
      </c>
      <c r="F334" s="15">
        <f t="shared" si="331"/>
        <v>5.1912417142243443E-9</v>
      </c>
      <c r="G334" s="15">
        <f t="shared" si="332"/>
        <v>1.0597735296020695E-8</v>
      </c>
      <c r="H334" s="5">
        <f t="shared" si="333"/>
        <v>38726.503980708556</v>
      </c>
      <c r="I334" s="5">
        <f t="shared" si="334"/>
        <v>46837.392687269094</v>
      </c>
      <c r="J334" s="5">
        <f t="shared" si="335"/>
        <v>24668.232551397046</v>
      </c>
      <c r="K334" s="5">
        <f t="shared" si="336"/>
        <v>33230.061076537357</v>
      </c>
      <c r="L334" s="5">
        <f t="shared" si="337"/>
        <v>15801.181729379658</v>
      </c>
      <c r="M334" s="5">
        <f t="shared" si="338"/>
        <v>5644.9595636425993</v>
      </c>
      <c r="N334" s="15">
        <f t="shared" si="339"/>
        <v>-1.6593312613493283E-2</v>
      </c>
      <c r="O334" s="15">
        <f t="shared" si="340"/>
        <v>-4.3860441768326375E-3</v>
      </c>
      <c r="P334" s="15">
        <f t="shared" si="341"/>
        <v>-1.6485763683006249E-3</v>
      </c>
      <c r="Q334" s="5">
        <f t="shared" si="342"/>
        <v>271.12117080014292</v>
      </c>
      <c r="R334" s="5">
        <f t="shared" si="343"/>
        <v>930.45406211256852</v>
      </c>
      <c r="S334" s="5">
        <f t="shared" si="344"/>
        <v>1066.105837683423</v>
      </c>
      <c r="T334" s="5">
        <f t="shared" si="345"/>
        <v>7.0009203757509528</v>
      </c>
      <c r="U334" s="5">
        <f t="shared" si="346"/>
        <v>19.865624637245787</v>
      </c>
      <c r="V334" s="5">
        <f t="shared" si="347"/>
        <v>43.217763391120847</v>
      </c>
      <c r="W334" s="15">
        <f t="shared" si="348"/>
        <v>-1.0734613539272964E-2</v>
      </c>
      <c r="X334" s="15">
        <f t="shared" si="349"/>
        <v>-1.217998157191269E-2</v>
      </c>
      <c r="Y334" s="15">
        <f t="shared" si="350"/>
        <v>-9.7425357312937999E-3</v>
      </c>
      <c r="Z334" s="5">
        <f t="shared" si="363"/>
        <v>208.75011631777676</v>
      </c>
      <c r="AA334" s="5">
        <f t="shared" si="364"/>
        <v>2954.2805400813772</v>
      </c>
      <c r="AB334" s="5">
        <f t="shared" si="365"/>
        <v>38025.381102080588</v>
      </c>
      <c r="AC334" s="16">
        <f t="shared" si="351"/>
        <v>0.74904734161963327</v>
      </c>
      <c r="AD334" s="16">
        <f t="shared" si="352"/>
        <v>3.1226664586334212</v>
      </c>
      <c r="AE334" s="16">
        <f t="shared" si="353"/>
        <v>35.261828169888993</v>
      </c>
      <c r="AF334" s="15">
        <f t="shared" si="354"/>
        <v>-4.0504037456468023E-3</v>
      </c>
      <c r="AG334" s="15">
        <f t="shared" si="355"/>
        <v>2.9673830763510267E-4</v>
      </c>
      <c r="AH334" s="15">
        <f t="shared" si="356"/>
        <v>9.7937136394747881E-3</v>
      </c>
      <c r="AI334" s="1">
        <f t="shared" si="320"/>
        <v>91265.563464628081</v>
      </c>
      <c r="AJ334" s="1">
        <f t="shared" si="321"/>
        <v>97832.205093033073</v>
      </c>
      <c r="AK334" s="1">
        <f t="shared" si="322"/>
        <v>50128.626084182441</v>
      </c>
      <c r="AL334" s="14">
        <f t="shared" si="357"/>
        <v>102.65218986938953</v>
      </c>
      <c r="AM334" s="14">
        <f t="shared" si="358"/>
        <v>25.87324232183725</v>
      </c>
      <c r="AN334" s="14">
        <f t="shared" si="359"/>
        <v>7.9982786976127107</v>
      </c>
      <c r="AO334" s="11">
        <f t="shared" si="360"/>
        <v>1.2615264706047811E-3</v>
      </c>
      <c r="AP334" s="11">
        <f t="shared" si="361"/>
        <v>1.5891906297288909E-3</v>
      </c>
      <c r="AQ334" s="11">
        <f t="shared" si="362"/>
        <v>1.4415964161570687E-3</v>
      </c>
      <c r="AR334" s="1">
        <f t="shared" si="366"/>
        <v>38726.503980708556</v>
      </c>
      <c r="AS334" s="1">
        <f t="shared" si="367"/>
        <v>46837.392687269094</v>
      </c>
      <c r="AT334" s="1">
        <f t="shared" si="368"/>
        <v>24668.232551397046</v>
      </c>
      <c r="AU334" s="1">
        <f t="shared" si="323"/>
        <v>7745.3007961417115</v>
      </c>
      <c r="AV334" s="1">
        <f t="shared" si="324"/>
        <v>9367.4785374538187</v>
      </c>
      <c r="AW334" s="1">
        <f t="shared" si="325"/>
        <v>4933.64651027941</v>
      </c>
      <c r="AX334" s="2">
        <v>0</v>
      </c>
      <c r="AY334" s="2">
        <v>0</v>
      </c>
      <c r="AZ334" s="2">
        <v>0</v>
      </c>
      <c r="BA334" s="2">
        <f t="shared" si="371"/>
        <v>0</v>
      </c>
      <c r="BB334" s="2">
        <f t="shared" si="377"/>
        <v>0</v>
      </c>
      <c r="BC334" s="2">
        <f t="shared" si="372"/>
        <v>0</v>
      </c>
      <c r="BD334" s="2">
        <f t="shared" si="373"/>
        <v>0</v>
      </c>
      <c r="BE334" s="2">
        <f t="shared" si="374"/>
        <v>0</v>
      </c>
      <c r="BF334" s="2">
        <f t="shared" si="375"/>
        <v>0</v>
      </c>
      <c r="BG334" s="2">
        <f t="shared" si="376"/>
        <v>0</v>
      </c>
      <c r="BH334" s="2">
        <f t="shared" si="378"/>
        <v>0</v>
      </c>
      <c r="BI334" s="2">
        <f t="shared" si="379"/>
        <v>0</v>
      </c>
      <c r="BJ334" s="2">
        <f t="shared" si="380"/>
        <v>0</v>
      </c>
      <c r="BK334" s="11">
        <f t="shared" si="381"/>
        <v>2.1896939712494484E-2</v>
      </c>
      <c r="BL334" s="17">
        <f t="shared" si="369"/>
        <v>1.8356800600663481E-4</v>
      </c>
      <c r="BM334" s="17">
        <f t="shared" si="370"/>
        <v>1.6418041681698582E-6</v>
      </c>
      <c r="BN334" s="12">
        <f>(BN$3*temperature!$I444+BN$4*temperature!$I444^2+BN$5*temperature!$I444^6)</f>
        <v>-86.669801705825392</v>
      </c>
      <c r="BO334" s="12">
        <f>(BO$3*temperature!$I444+BO$4*temperature!$I444^2+BO$5*temperature!$I444^6)</f>
        <v>-69.807771420403071</v>
      </c>
      <c r="BP334" s="12">
        <f>(BP$3*temperature!$I444+BP$4*temperature!$I444^2+BP$5*temperature!$I444^6)</f>
        <v>-56.794283725431022</v>
      </c>
      <c r="BQ334" s="12">
        <f>(BQ$3*temperature!$M444+BQ$4*temperature!$M444^2)</f>
        <v>-86.669822043699867</v>
      </c>
      <c r="BR334" s="12">
        <f>(BR$3*temperature!$M444+BR$4*temperature!$M444^2)</f>
        <v>-69.807786984893212</v>
      </c>
      <c r="BS334" s="12">
        <f>(BS$3*temperature!$M444+BS$4*temperature!$M444^2)</f>
        <v>-56.794295722057946</v>
      </c>
      <c r="BT334" s="18">
        <f>BQ334-BN334</f>
        <v>-2.0337874474307682E-5</v>
      </c>
      <c r="BU334" s="18">
        <f>BR334-BO334</f>
        <v>-1.5564490141173337E-5</v>
      </c>
      <c r="BV334" s="18">
        <f>BS334-BP334</f>
        <v>-1.1996626923860276E-5</v>
      </c>
      <c r="BW334" s="18">
        <f>SUMPRODUCT(BT334:BV334,AR334:AT334)/100</f>
        <v>-1.8125504962978278E-2</v>
      </c>
      <c r="BX334" s="18">
        <f>BW334*BL334</f>
        <v>-3.3272628039172856E-6</v>
      </c>
      <c r="BY334" s="18">
        <f>BW334*BM334</f>
        <v>-2.975852959840119E-8</v>
      </c>
    </row>
    <row r="335" spans="1:77">
      <c r="A335" s="2">
        <f t="shared" si="326"/>
        <v>2289</v>
      </c>
      <c r="B335" s="5">
        <f t="shared" si="327"/>
        <v>1165.4057447699465</v>
      </c>
      <c r="C335" s="5">
        <f t="shared" si="328"/>
        <v>2964.1702576693874</v>
      </c>
      <c r="D335" s="5">
        <f t="shared" si="329"/>
        <v>4369.9573967957831</v>
      </c>
      <c r="E335" s="15">
        <f t="shared" si="330"/>
        <v>2.5033054660720158E-9</v>
      </c>
      <c r="F335" s="15">
        <f t="shared" si="331"/>
        <v>4.931679628513127E-9</v>
      </c>
      <c r="G335" s="15">
        <f t="shared" si="332"/>
        <v>1.006784853121966E-8</v>
      </c>
      <c r="H335" s="5">
        <f t="shared" si="333"/>
        <v>38077.233276068466</v>
      </c>
      <c r="I335" s="5">
        <f t="shared" si="334"/>
        <v>46631.324650880488</v>
      </c>
      <c r="J335" s="5">
        <f t="shared" si="335"/>
        <v>24627.406098829113</v>
      </c>
      <c r="K335" s="5">
        <f t="shared" si="336"/>
        <v>32672.941116816779</v>
      </c>
      <c r="L335" s="5">
        <f t="shared" si="337"/>
        <v>15731.662015779382</v>
      </c>
      <c r="M335" s="5">
        <f t="shared" si="338"/>
        <v>5635.6169780709652</v>
      </c>
      <c r="N335" s="15">
        <f t="shared" si="339"/>
        <v>-1.6765541250056359E-2</v>
      </c>
      <c r="O335" s="15">
        <f t="shared" si="340"/>
        <v>-4.3996528102081545E-3</v>
      </c>
      <c r="P335" s="15">
        <f t="shared" si="341"/>
        <v>-1.6550314428834811E-3</v>
      </c>
      <c r="Q335" s="5">
        <f t="shared" si="342"/>
        <v>263.71409140918729</v>
      </c>
      <c r="R335" s="5">
        <f t="shared" si="343"/>
        <v>915.0773393502318</v>
      </c>
      <c r="S335" s="5">
        <f t="shared" si="344"/>
        <v>1053.9720255017869</v>
      </c>
      <c r="T335" s="5">
        <f t="shared" si="345"/>
        <v>6.9257682010980446</v>
      </c>
      <c r="U335" s="5">
        <f t="shared" si="346"/>
        <v>19.623661695249599</v>
      </c>
      <c r="V335" s="5">
        <f t="shared" si="347"/>
        <v>42.796712787056251</v>
      </c>
      <c r="W335" s="15">
        <f t="shared" si="348"/>
        <v>-1.0734613539272964E-2</v>
      </c>
      <c r="X335" s="15">
        <f t="shared" si="349"/>
        <v>-1.217998157191269E-2</v>
      </c>
      <c r="Y335" s="15">
        <f t="shared" si="350"/>
        <v>-9.7425357312937999E-3</v>
      </c>
      <c r="Z335" s="5">
        <f t="shared" si="363"/>
        <v>202.26002575234619</v>
      </c>
      <c r="AA335" s="5">
        <f t="shared" si="364"/>
        <v>2906.3598635258181</v>
      </c>
      <c r="AB335" s="5">
        <f t="shared" si="365"/>
        <v>37961.014377578846</v>
      </c>
      <c r="AC335" s="16">
        <f t="shared" si="351"/>
        <v>0.74601339746147033</v>
      </c>
      <c r="AD335" s="16">
        <f t="shared" si="352"/>
        <v>3.123593073393665</v>
      </c>
      <c r="AE335" s="16">
        <f t="shared" si="353"/>
        <v>35.607172417389251</v>
      </c>
      <c r="AF335" s="15">
        <f t="shared" si="354"/>
        <v>-4.0504037456468023E-3</v>
      </c>
      <c r="AG335" s="15">
        <f t="shared" si="355"/>
        <v>2.9673830763510267E-4</v>
      </c>
      <c r="AH335" s="15">
        <f t="shared" si="356"/>
        <v>9.7937136394747881E-3</v>
      </c>
      <c r="AI335" s="1">
        <f t="shared" si="320"/>
        <v>89884.307914306992</v>
      </c>
      <c r="AJ335" s="1">
        <f t="shared" si="321"/>
        <v>97416.46312118358</v>
      </c>
      <c r="AK335" s="1">
        <f t="shared" si="322"/>
        <v>50049.409986043611</v>
      </c>
      <c r="AL335" s="14">
        <f t="shared" si="357"/>
        <v>102.78039333962745</v>
      </c>
      <c r="AM335" s="14">
        <f t="shared" si="358"/>
        <v>25.913948660953231</v>
      </c>
      <c r="AN335" s="14">
        <f t="shared" si="359"/>
        <v>8.0096936846195543</v>
      </c>
      <c r="AO335" s="11">
        <f t="shared" si="360"/>
        <v>1.2489112058987333E-3</v>
      </c>
      <c r="AP335" s="11">
        <f t="shared" si="361"/>
        <v>1.5732987234316021E-3</v>
      </c>
      <c r="AQ335" s="11">
        <f t="shared" si="362"/>
        <v>1.427180451995498E-3</v>
      </c>
      <c r="AR335" s="1">
        <f t="shared" si="366"/>
        <v>38077.233276068466</v>
      </c>
      <c r="AS335" s="1">
        <f t="shared" si="367"/>
        <v>46631.324650880488</v>
      </c>
      <c r="AT335" s="1">
        <f t="shared" si="368"/>
        <v>24627.406098829113</v>
      </c>
      <c r="AU335" s="1">
        <f t="shared" si="323"/>
        <v>7615.4466552136937</v>
      </c>
      <c r="AV335" s="1">
        <f t="shared" si="324"/>
        <v>9326.2649301760976</v>
      </c>
      <c r="AW335" s="1">
        <f t="shared" si="325"/>
        <v>4925.481219765823</v>
      </c>
      <c r="AX335" s="2">
        <v>0</v>
      </c>
      <c r="AY335" s="2">
        <v>0</v>
      </c>
      <c r="AZ335" s="2">
        <v>0</v>
      </c>
      <c r="BA335" s="2">
        <f t="shared" si="371"/>
        <v>0</v>
      </c>
      <c r="BB335" s="2">
        <f t="shared" si="377"/>
        <v>0</v>
      </c>
      <c r="BC335" s="2">
        <f t="shared" si="372"/>
        <v>0</v>
      </c>
      <c r="BD335" s="2">
        <f t="shared" si="373"/>
        <v>0</v>
      </c>
      <c r="BE335" s="2">
        <f t="shared" si="374"/>
        <v>0</v>
      </c>
      <c r="BF335" s="2">
        <f t="shared" si="375"/>
        <v>0</v>
      </c>
      <c r="BG335" s="2">
        <f t="shared" si="376"/>
        <v>0</v>
      </c>
      <c r="BH335" s="2">
        <f t="shared" si="378"/>
        <v>0</v>
      </c>
      <c r="BI335" s="2">
        <f t="shared" si="379"/>
        <v>0</v>
      </c>
      <c r="BJ335" s="2">
        <f t="shared" si="380"/>
        <v>0</v>
      </c>
      <c r="BK335" s="11">
        <f t="shared" si="381"/>
        <v>2.187019255209019E-2</v>
      </c>
      <c r="BL335" s="17">
        <f t="shared" si="369"/>
        <v>1.796345589001184E-4</v>
      </c>
      <c r="BM335" s="17">
        <f t="shared" si="370"/>
        <v>1.5636230173046268E-6</v>
      </c>
      <c r="BN335" s="12">
        <f>(BN$3*temperature!$I445+BN$4*temperature!$I445^2+BN$5*temperature!$I445^6)</f>
        <v>-86.871466314869792</v>
      </c>
      <c r="BO335" s="12">
        <f>(BO$3*temperature!$I445+BO$4*temperature!$I445^2+BO$5*temperature!$I445^6)</f>
        <v>-69.962101516618901</v>
      </c>
      <c r="BP335" s="12">
        <f>(BP$3*temperature!$I445+BP$4*temperature!$I445^2+BP$5*temperature!$I445^6)</f>
        <v>-56.913234020129664</v>
      </c>
      <c r="BQ335" s="12">
        <f>(BQ$3*temperature!$M445+BQ$4*temperature!$M445^2)</f>
        <v>-86.87148663304265</v>
      </c>
      <c r="BR335" s="12">
        <f>(BR$3*temperature!$M445+BR$4*temperature!$M445^2)</f>
        <v>-69.962117065430363</v>
      </c>
      <c r="BS335" s="12">
        <f>(BS$3*temperature!$M445+BS$4*temperature!$M445^2)</f>
        <v>-56.91324600415566</v>
      </c>
      <c r="BT335" s="18">
        <f>BQ335-BN335</f>
        <v>-2.031817285796933E-5</v>
      </c>
      <c r="BU335" s="18">
        <f>BR335-BO335</f>
        <v>-1.5548811461485457E-5</v>
      </c>
      <c r="BV335" s="18">
        <f>BS335-BP335</f>
        <v>-1.1984025995559477E-5</v>
      </c>
      <c r="BW335" s="18">
        <f>SUMPRODUCT(BT335:BV335,AR335:AT335)/100</f>
        <v>-1.7938569577438085E-2</v>
      </c>
      <c r="BX335" s="18">
        <f>BW335*BL335</f>
        <v>-3.2223870333421739E-6</v>
      </c>
      <c r="BY335" s="18">
        <f>BW335*BM335</f>
        <v>-2.8049160288802722E-8</v>
      </c>
    </row>
    <row r="336" spans="1:77">
      <c r="A336" s="2">
        <f t="shared" si="326"/>
        <v>2290</v>
      </c>
      <c r="B336" s="5">
        <f t="shared" si="327"/>
        <v>1165.4057475414447</v>
      </c>
      <c r="C336" s="5">
        <f t="shared" si="328"/>
        <v>2964.1702715568085</v>
      </c>
      <c r="D336" s="5">
        <f t="shared" si="329"/>
        <v>4369.9574385920487</v>
      </c>
      <c r="E336" s="15">
        <f t="shared" si="330"/>
        <v>2.3781401927684147E-9</v>
      </c>
      <c r="F336" s="15">
        <f t="shared" si="331"/>
        <v>4.6850956470874707E-9</v>
      </c>
      <c r="G336" s="15">
        <f t="shared" si="332"/>
        <v>9.5644561046586765E-9</v>
      </c>
      <c r="H336" s="5">
        <f t="shared" si="333"/>
        <v>37432.137675481063</v>
      </c>
      <c r="I336" s="5">
        <f t="shared" si="334"/>
        <v>46425.531938232532</v>
      </c>
      <c r="J336" s="5">
        <f t="shared" si="335"/>
        <v>24586.490410045535</v>
      </c>
      <c r="K336" s="5">
        <f t="shared" si="336"/>
        <v>32119.40369647944</v>
      </c>
      <c r="L336" s="5">
        <f t="shared" si="337"/>
        <v>15662.235190642214</v>
      </c>
      <c r="M336" s="5">
        <f t="shared" si="338"/>
        <v>5626.2539751341446</v>
      </c>
      <c r="N336" s="15">
        <f t="shared" si="339"/>
        <v>-1.6941768981196259E-2</v>
      </c>
      <c r="O336" s="15">
        <f t="shared" si="340"/>
        <v>-4.4131907402746862E-3</v>
      </c>
      <c r="P336" s="15">
        <f t="shared" si="341"/>
        <v>-1.6613980285128394E-3</v>
      </c>
      <c r="Q336" s="5">
        <f t="shared" si="342"/>
        <v>256.46339987539125</v>
      </c>
      <c r="R336" s="5">
        <f t="shared" si="343"/>
        <v>899.94249536535096</v>
      </c>
      <c r="S336" s="5">
        <f t="shared" si="344"/>
        <v>1041.9696681374048</v>
      </c>
      <c r="T336" s="5">
        <f t="shared" si="345"/>
        <v>6.8514227559966709</v>
      </c>
      <c r="U336" s="5">
        <f t="shared" si="346"/>
        <v>19.384645857428008</v>
      </c>
      <c r="V336" s="5">
        <f t="shared" si="347"/>
        <v>42.379764283546436</v>
      </c>
      <c r="W336" s="15">
        <f t="shared" si="348"/>
        <v>-1.0734613539272964E-2</v>
      </c>
      <c r="X336" s="15">
        <f t="shared" si="349"/>
        <v>-1.217998157191269E-2</v>
      </c>
      <c r="Y336" s="15">
        <f t="shared" si="350"/>
        <v>-9.7425357312937999E-3</v>
      </c>
      <c r="Z336" s="5">
        <f t="shared" si="363"/>
        <v>195.93739216661038</v>
      </c>
      <c r="AA336" s="5">
        <f t="shared" si="364"/>
        <v>2859.177414594878</v>
      </c>
      <c r="AB336" s="5">
        <f t="shared" si="365"/>
        <v>37896.511558175996</v>
      </c>
      <c r="AC336" s="16">
        <f t="shared" si="351"/>
        <v>0.74299174200208973</v>
      </c>
      <c r="AD336" s="16">
        <f t="shared" si="352"/>
        <v>3.1245199631160046</v>
      </c>
      <c r="AE336" s="16">
        <f t="shared" si="353"/>
        <v>35.955898867556563</v>
      </c>
      <c r="AF336" s="15">
        <f t="shared" si="354"/>
        <v>-4.0504037456468023E-3</v>
      </c>
      <c r="AG336" s="15">
        <f t="shared" si="355"/>
        <v>2.9673830763510267E-4</v>
      </c>
      <c r="AH336" s="15">
        <f t="shared" si="356"/>
        <v>9.7937136394747881E-3</v>
      </c>
      <c r="AI336" s="1">
        <f t="shared" si="320"/>
        <v>88511.32377808998</v>
      </c>
      <c r="AJ336" s="1">
        <f t="shared" si="321"/>
        <v>97001.081739241316</v>
      </c>
      <c r="AK336" s="1">
        <f t="shared" si="322"/>
        <v>49969.950207205075</v>
      </c>
      <c r="AL336" s="14">
        <f t="shared" si="357"/>
        <v>102.9074732887661</v>
      </c>
      <c r="AM336" s="14">
        <f t="shared" si="358"/>
        <v>25.954311339477108</v>
      </c>
      <c r="AN336" s="14">
        <f t="shared" si="359"/>
        <v>8.021010650090183</v>
      </c>
      <c r="AO336" s="11">
        <f t="shared" si="360"/>
        <v>1.2364220938397459E-3</v>
      </c>
      <c r="AP336" s="11">
        <f t="shared" si="361"/>
        <v>1.557565736197286E-3</v>
      </c>
      <c r="AQ336" s="11">
        <f t="shared" si="362"/>
        <v>1.4129086474755431E-3</v>
      </c>
      <c r="AR336" s="1">
        <f t="shared" si="366"/>
        <v>37432.137675481063</v>
      </c>
      <c r="AS336" s="1">
        <f t="shared" si="367"/>
        <v>46425.531938232532</v>
      </c>
      <c r="AT336" s="1">
        <f t="shared" si="368"/>
        <v>24586.490410045535</v>
      </c>
      <c r="AU336" s="1">
        <f t="shared" si="323"/>
        <v>7486.4275350962125</v>
      </c>
      <c r="AV336" s="1">
        <f t="shared" si="324"/>
        <v>9285.1063876465068</v>
      </c>
      <c r="AW336" s="1">
        <f t="shared" si="325"/>
        <v>4917.298082009107</v>
      </c>
      <c r="AX336" s="2">
        <v>0</v>
      </c>
      <c r="AY336" s="2">
        <v>0</v>
      </c>
      <c r="AZ336" s="2">
        <v>0</v>
      </c>
      <c r="BA336" s="2">
        <f t="shared" si="371"/>
        <v>0</v>
      </c>
      <c r="BB336" s="2">
        <f t="shared" si="377"/>
        <v>0</v>
      </c>
      <c r="BC336" s="2">
        <f t="shared" si="372"/>
        <v>0</v>
      </c>
      <c r="BD336" s="2">
        <f t="shared" si="373"/>
        <v>0</v>
      </c>
      <c r="BE336" s="2">
        <f t="shared" si="374"/>
        <v>0</v>
      </c>
      <c r="BF336" s="2">
        <f t="shared" si="375"/>
        <v>0</v>
      </c>
      <c r="BG336" s="2">
        <f t="shared" si="376"/>
        <v>0</v>
      </c>
      <c r="BH336" s="2">
        <f t="shared" si="378"/>
        <v>0</v>
      </c>
      <c r="BI336" s="2">
        <f t="shared" si="379"/>
        <v>0</v>
      </c>
      <c r="BJ336" s="2">
        <f t="shared" si="380"/>
        <v>0</v>
      </c>
      <c r="BK336" s="11">
        <f t="shared" si="381"/>
        <v>2.1843445514151044E-2</v>
      </c>
      <c r="BL336" s="17">
        <f t="shared" si="369"/>
        <v>1.7578999779951159E-4</v>
      </c>
      <c r="BM336" s="17">
        <f t="shared" si="370"/>
        <v>1.4891647783853589E-6</v>
      </c>
      <c r="BN336" s="12">
        <f>(BN$3*temperature!$I446+BN$4*temperature!$I446^2+BN$5*temperature!$I446^6)</f>
        <v>-87.071916271879473</v>
      </c>
      <c r="BO336" s="12">
        <f>(BO$3*temperature!$I446+BO$4*temperature!$I446^2+BO$5*temperature!$I446^6)</f>
        <v>-70.115496159986705</v>
      </c>
      <c r="BP336" s="12">
        <f>(BP$3*temperature!$I446+BP$4*temperature!$I446^2+BP$5*temperature!$I446^6)</f>
        <v>-57.031458242568327</v>
      </c>
      <c r="BQ336" s="12">
        <f>(BQ$3*temperature!$M446+BQ$4*temperature!$M446^2)</f>
        <v>-87.071936570420434</v>
      </c>
      <c r="BR336" s="12">
        <f>(BR$3*temperature!$M446+BR$4*temperature!$M446^2)</f>
        <v>-70.115511693179627</v>
      </c>
      <c r="BS336" s="12">
        <f>(BS$3*temperature!$M446+BS$4*temperature!$M446^2)</f>
        <v>-57.031470214045569</v>
      </c>
      <c r="BT336" s="18">
        <f>BQ336-BN336</f>
        <v>-2.029854096008421E-5</v>
      </c>
      <c r="BU336" s="18">
        <f>BR336-BO336</f>
        <v>-1.5533192922134731E-5</v>
      </c>
      <c r="BV336" s="18">
        <f>BS336-BP336</f>
        <v>-1.1971477242411765E-5</v>
      </c>
      <c r="BW336" s="18">
        <f>SUMPRODUCT(BT336:BV336,AR336:AT336)/100</f>
        <v>-1.7752911343531921E-2</v>
      </c>
      <c r="BX336" s="18">
        <f>BW336*BL336</f>
        <v>-3.1207842460144009E-6</v>
      </c>
      <c r="BY336" s="18">
        <f>BW336*BM336</f>
        <v>-2.6437010286585637E-8</v>
      </c>
    </row>
    <row r="337" spans="1:77">
      <c r="A337" s="2">
        <f t="shared" si="326"/>
        <v>2291</v>
      </c>
      <c r="B337" s="5">
        <f t="shared" si="327"/>
        <v>1165.4057501743682</v>
      </c>
      <c r="C337" s="5">
        <f t="shared" si="328"/>
        <v>2964.1702847498586</v>
      </c>
      <c r="D337" s="5">
        <f t="shared" si="329"/>
        <v>4369.9574782985019</v>
      </c>
      <c r="E337" s="15">
        <f t="shared" si="330"/>
        <v>2.2592331831299939E-9</v>
      </c>
      <c r="F337" s="15">
        <f t="shared" si="331"/>
        <v>4.4508408647330969E-9</v>
      </c>
      <c r="G337" s="15">
        <f t="shared" si="332"/>
        <v>9.0862332994257425E-9</v>
      </c>
      <c r="H337" s="5">
        <f t="shared" si="333"/>
        <v>36791.219324701015</v>
      </c>
      <c r="I337" s="5">
        <f t="shared" si="334"/>
        <v>46220.022144339506</v>
      </c>
      <c r="J337" s="5">
        <f t="shared" si="335"/>
        <v>24545.488312737551</v>
      </c>
      <c r="K337" s="5">
        <f t="shared" si="336"/>
        <v>31569.450656302586</v>
      </c>
      <c r="L337" s="5">
        <f t="shared" si="337"/>
        <v>15592.9038159965</v>
      </c>
      <c r="M337" s="5">
        <f t="shared" si="338"/>
        <v>5616.8712017524358</v>
      </c>
      <c r="N337" s="15">
        <f t="shared" si="339"/>
        <v>-1.7122143529617717E-2</v>
      </c>
      <c r="O337" s="15">
        <f t="shared" si="340"/>
        <v>-4.4266590178096976E-3</v>
      </c>
      <c r="P337" s="15">
        <f t="shared" si="341"/>
        <v>-1.6676768278106602E-3</v>
      </c>
      <c r="Q337" s="5">
        <f t="shared" si="342"/>
        <v>249.36629968008737</v>
      </c>
      <c r="R337" s="5">
        <f t="shared" si="343"/>
        <v>885.04599959487962</v>
      </c>
      <c r="S337" s="5">
        <f t="shared" si="344"/>
        <v>1030.0975114026387</v>
      </c>
      <c r="T337" s="5">
        <f t="shared" si="345"/>
        <v>6.7778753805168659</v>
      </c>
      <c r="U337" s="5">
        <f t="shared" si="346"/>
        <v>19.148541228106481</v>
      </c>
      <c r="V337" s="5">
        <f t="shared" si="347"/>
        <v>41.966877915730173</v>
      </c>
      <c r="W337" s="15">
        <f t="shared" si="348"/>
        <v>-1.0734613539272964E-2</v>
      </c>
      <c r="X337" s="15">
        <f t="shared" si="349"/>
        <v>-1.217998157191269E-2</v>
      </c>
      <c r="Y337" s="15">
        <f t="shared" si="350"/>
        <v>-9.7425357312937999E-3</v>
      </c>
      <c r="Z337" s="5">
        <f t="shared" si="363"/>
        <v>189.77838303704203</v>
      </c>
      <c r="AA337" s="5">
        <f t="shared" si="364"/>
        <v>2812.7226873986247</v>
      </c>
      <c r="AB337" s="5">
        <f t="shared" si="365"/>
        <v>37831.877061293431</v>
      </c>
      <c r="AC337" s="16">
        <f t="shared" si="351"/>
        <v>0.73998232546729981</v>
      </c>
      <c r="AD337" s="16">
        <f t="shared" si="352"/>
        <v>3.1254471278820315</v>
      </c>
      <c r="AE337" s="16">
        <f t="shared" si="353"/>
        <v>36.308040644715327</v>
      </c>
      <c r="AF337" s="15">
        <f t="shared" si="354"/>
        <v>-4.0504037456468023E-3</v>
      </c>
      <c r="AG337" s="15">
        <f t="shared" si="355"/>
        <v>2.9673830763510267E-4</v>
      </c>
      <c r="AH337" s="15">
        <f t="shared" si="356"/>
        <v>9.7937136394747881E-3</v>
      </c>
      <c r="AI337" s="1">
        <f t="shared" si="320"/>
        <v>87146.618935377192</v>
      </c>
      <c r="AJ337" s="1">
        <f t="shared" si="321"/>
        <v>96586.079952963686</v>
      </c>
      <c r="AK337" s="1">
        <f t="shared" si="322"/>
        <v>49890.253268493674</v>
      </c>
      <c r="AL337" s="14">
        <f t="shared" si="357"/>
        <v>103.03343799162559</v>
      </c>
      <c r="AM337" s="14">
        <f t="shared" si="358"/>
        <v>25.994332630065585</v>
      </c>
      <c r="AN337" s="14">
        <f t="shared" si="359"/>
        <v>8.0322302758460999</v>
      </c>
      <c r="AO337" s="11">
        <f t="shared" si="360"/>
        <v>1.2240578729013484E-3</v>
      </c>
      <c r="AP337" s="11">
        <f t="shared" si="361"/>
        <v>1.5419900788353131E-3</v>
      </c>
      <c r="AQ337" s="11">
        <f t="shared" si="362"/>
        <v>1.3987795610007877E-3</v>
      </c>
      <c r="AR337" s="1">
        <f t="shared" si="366"/>
        <v>36791.219324701015</v>
      </c>
      <c r="AS337" s="1">
        <f t="shared" si="367"/>
        <v>46220.022144339506</v>
      </c>
      <c r="AT337" s="1">
        <f t="shared" si="368"/>
        <v>24545.488312737551</v>
      </c>
      <c r="AU337" s="1">
        <f t="shared" si="323"/>
        <v>7358.2438649402029</v>
      </c>
      <c r="AV337" s="1">
        <f t="shared" si="324"/>
        <v>9244.0044288679019</v>
      </c>
      <c r="AW337" s="1">
        <f t="shared" si="325"/>
        <v>4909.0976625475105</v>
      </c>
      <c r="AX337" s="2">
        <v>0</v>
      </c>
      <c r="AY337" s="2">
        <v>0</v>
      </c>
      <c r="AZ337" s="2">
        <v>0</v>
      </c>
      <c r="BA337" s="2">
        <f t="shared" si="371"/>
        <v>0</v>
      </c>
      <c r="BB337" s="2">
        <f t="shared" si="377"/>
        <v>0</v>
      </c>
      <c r="BC337" s="2">
        <f t="shared" si="372"/>
        <v>0</v>
      </c>
      <c r="BD337" s="2">
        <f t="shared" si="373"/>
        <v>0</v>
      </c>
      <c r="BE337" s="2">
        <f t="shared" si="374"/>
        <v>0</v>
      </c>
      <c r="BF337" s="2">
        <f t="shared" si="375"/>
        <v>0</v>
      </c>
      <c r="BG337" s="2">
        <f t="shared" si="376"/>
        <v>0</v>
      </c>
      <c r="BH337" s="2">
        <f t="shared" si="378"/>
        <v>0</v>
      </c>
      <c r="BI337" s="2">
        <f t="shared" si="379"/>
        <v>0</v>
      </c>
      <c r="BJ337" s="2">
        <f t="shared" si="380"/>
        <v>0</v>
      </c>
      <c r="BK337" s="11">
        <f t="shared" si="381"/>
        <v>2.181670138329514E-2</v>
      </c>
      <c r="BL337" s="17">
        <f t="shared" si="369"/>
        <v>1.7203222134586484E-4</v>
      </c>
      <c r="BM337" s="17">
        <f t="shared" si="370"/>
        <v>1.4182521698908178E-6</v>
      </c>
      <c r="BN337" s="12">
        <f>(BN$3*temperature!$I447+BN$4*temperature!$I447^2+BN$5*temperature!$I447^6)</f>
        <v>-87.271163648769232</v>
      </c>
      <c r="BO337" s="12">
        <f>(BO$3*temperature!$I447+BO$4*temperature!$I447^2+BO$5*temperature!$I447^6)</f>
        <v>-70.267964714308135</v>
      </c>
      <c r="BP337" s="12">
        <f>(BP$3*temperature!$I447+BP$4*temperature!$I447^2+BP$5*temperature!$I447^6)</f>
        <v>-57.148963717618457</v>
      </c>
      <c r="BQ337" s="12">
        <f>(BQ$3*temperature!$M447+BQ$4*temperature!$M447^2)</f>
        <v>-87.271183927747359</v>
      </c>
      <c r="BR337" s="12">
        <f>(BR$3*temperature!$M447+BR$4*temperature!$M447^2)</f>
        <v>-70.267980231941991</v>
      </c>
      <c r="BS337" s="12">
        <f>(BS$3*temperature!$M447+BS$4*temperature!$M447^2)</f>
        <v>-57.148975676598475</v>
      </c>
      <c r="BT337" s="18">
        <f>BQ337-BN337</f>
        <v>-2.0278978126953007E-5</v>
      </c>
      <c r="BU337" s="18">
        <f>BR337-BO337</f>
        <v>-1.5517633855210988E-5</v>
      </c>
      <c r="BV337" s="18">
        <f>BS337-BP337</f>
        <v>-1.1958980017823251E-5</v>
      </c>
      <c r="BW337" s="18">
        <f>SUMPRODUCT(BT337:BV337,AR337:AT337)/100</f>
        <v>-1.7568527166248894E-2</v>
      </c>
      <c r="BX337" s="18">
        <f>BW337*BL337</f>
        <v>-3.0223527541849691E-6</v>
      </c>
      <c r="BY337" s="18">
        <f>BW337*BM337</f>
        <v>-2.4916601775318273E-8</v>
      </c>
    </row>
    <row r="338" spans="1:77">
      <c r="A338" s="2">
        <f t="shared" si="326"/>
        <v>2292</v>
      </c>
      <c r="B338" s="5">
        <f t="shared" si="327"/>
        <v>1165.4057526756455</v>
      </c>
      <c r="C338" s="5">
        <f t="shared" si="328"/>
        <v>2964.1702972832563</v>
      </c>
      <c r="D338" s="5">
        <f t="shared" si="329"/>
        <v>4369.9575160196327</v>
      </c>
      <c r="E338" s="15">
        <f t="shared" si="330"/>
        <v>2.146271523973494E-9</v>
      </c>
      <c r="F338" s="15">
        <f t="shared" si="331"/>
        <v>4.2282988214964422E-9</v>
      </c>
      <c r="G338" s="15">
        <f t="shared" si="332"/>
        <v>8.6319216344544554E-9</v>
      </c>
      <c r="H338" s="5">
        <f t="shared" si="333"/>
        <v>36154.48040327146</v>
      </c>
      <c r="I338" s="5">
        <f t="shared" si="334"/>
        <v>46014.802730401469</v>
      </c>
      <c r="J338" s="5">
        <f t="shared" si="335"/>
        <v>24504.402604254436</v>
      </c>
      <c r="K338" s="5">
        <f t="shared" si="336"/>
        <v>31023.083866082419</v>
      </c>
      <c r="L338" s="5">
        <f t="shared" si="337"/>
        <v>15523.670408739776</v>
      </c>
      <c r="M338" s="5">
        <f t="shared" si="338"/>
        <v>5607.4692979107549</v>
      </c>
      <c r="N338" s="15">
        <f t="shared" si="339"/>
        <v>-1.7306819689974162E-2</v>
      </c>
      <c r="O338" s="15">
        <f t="shared" si="340"/>
        <v>-4.4400586365254124E-3</v>
      </c>
      <c r="P338" s="15">
        <f t="shared" si="341"/>
        <v>-1.6738685121971963E-3</v>
      </c>
      <c r="Q338" s="5">
        <f t="shared" si="342"/>
        <v>242.42003953339838</v>
      </c>
      <c r="R338" s="5">
        <f t="shared" si="343"/>
        <v>870.38436631483933</v>
      </c>
      <c r="S338" s="5">
        <f t="shared" si="344"/>
        <v>1018.3543091382987</v>
      </c>
      <c r="T338" s="5">
        <f t="shared" si="345"/>
        <v>6.705117507689665</v>
      </c>
      <c r="U338" s="5">
        <f t="shared" si="346"/>
        <v>18.915312348819135</v>
      </c>
      <c r="V338" s="5">
        <f t="shared" si="347"/>
        <v>41.558014108105326</v>
      </c>
      <c r="W338" s="15">
        <f t="shared" si="348"/>
        <v>-1.0734613539272964E-2</v>
      </c>
      <c r="X338" s="15">
        <f t="shared" si="349"/>
        <v>-1.217998157191269E-2</v>
      </c>
      <c r="Y338" s="15">
        <f t="shared" si="350"/>
        <v>-9.7425357312937999E-3</v>
      </c>
      <c r="Z338" s="5">
        <f t="shared" si="363"/>
        <v>183.77924687857492</v>
      </c>
      <c r="AA338" s="5">
        <f t="shared" si="364"/>
        <v>2766.9853044429851</v>
      </c>
      <c r="AB338" s="5">
        <f t="shared" si="365"/>
        <v>37767.115255631994</v>
      </c>
      <c r="AC338" s="16">
        <f t="shared" si="351"/>
        <v>0.73698509828451464</v>
      </c>
      <c r="AD338" s="16">
        <f t="shared" si="352"/>
        <v>3.1263745677733623</v>
      </c>
      <c r="AE338" s="16">
        <f t="shared" si="353"/>
        <v>36.663631197600083</v>
      </c>
      <c r="AF338" s="15">
        <f t="shared" si="354"/>
        <v>-4.0504037456468023E-3</v>
      </c>
      <c r="AG338" s="15">
        <f t="shared" si="355"/>
        <v>2.9673830763510267E-4</v>
      </c>
      <c r="AH338" s="15">
        <f t="shared" si="356"/>
        <v>9.7937136394747881E-3</v>
      </c>
      <c r="AI338" s="1">
        <f t="shared" si="320"/>
        <v>85790.200906779675</v>
      </c>
      <c r="AJ338" s="1">
        <f t="shared" si="321"/>
        <v>96171.476386535229</v>
      </c>
      <c r="AK338" s="1">
        <f t="shared" si="322"/>
        <v>49810.325604191814</v>
      </c>
      <c r="AL338" s="14">
        <f t="shared" si="357"/>
        <v>103.15829569366188</v>
      </c>
      <c r="AM338" s="14">
        <f t="shared" si="358"/>
        <v>26.034014803056877</v>
      </c>
      <c r="AN338" s="14">
        <f t="shared" si="359"/>
        <v>8.0433532421898146</v>
      </c>
      <c r="AO338" s="11">
        <f t="shared" si="360"/>
        <v>1.2118172941723349E-3</v>
      </c>
      <c r="AP338" s="11">
        <f t="shared" si="361"/>
        <v>1.5265701780469599E-3</v>
      </c>
      <c r="AQ338" s="11">
        <f t="shared" si="362"/>
        <v>1.3847917653907799E-3</v>
      </c>
      <c r="AR338" s="1">
        <f t="shared" si="366"/>
        <v>36154.48040327146</v>
      </c>
      <c r="AS338" s="1">
        <f t="shared" si="367"/>
        <v>46014.802730401469</v>
      </c>
      <c r="AT338" s="1">
        <f t="shared" si="368"/>
        <v>24504.402604254436</v>
      </c>
      <c r="AU338" s="1">
        <f t="shared" si="323"/>
        <v>7230.8960806542927</v>
      </c>
      <c r="AV338" s="1">
        <f t="shared" si="324"/>
        <v>9202.9605460802941</v>
      </c>
      <c r="AW338" s="1">
        <f t="shared" si="325"/>
        <v>4900.8805208508875</v>
      </c>
      <c r="AX338" s="2">
        <v>0</v>
      </c>
      <c r="AY338" s="2">
        <v>0</v>
      </c>
      <c r="AZ338" s="2">
        <v>0</v>
      </c>
      <c r="BA338" s="2">
        <f t="shared" si="371"/>
        <v>0</v>
      </c>
      <c r="BB338" s="2">
        <f t="shared" si="377"/>
        <v>0</v>
      </c>
      <c r="BC338" s="2">
        <f t="shared" si="372"/>
        <v>0</v>
      </c>
      <c r="BD338" s="2">
        <f t="shared" si="373"/>
        <v>0</v>
      </c>
      <c r="BE338" s="2">
        <f t="shared" si="374"/>
        <v>0</v>
      </c>
      <c r="BF338" s="2">
        <f t="shared" si="375"/>
        <v>0</v>
      </c>
      <c r="BG338" s="2">
        <f t="shared" si="376"/>
        <v>0</v>
      </c>
      <c r="BH338" s="2">
        <f t="shared" si="378"/>
        <v>0</v>
      </c>
      <c r="BI338" s="2">
        <f t="shared" si="379"/>
        <v>0</v>
      </c>
      <c r="BJ338" s="2">
        <f t="shared" si="380"/>
        <v>0</v>
      </c>
      <c r="BK338" s="11">
        <f t="shared" si="381"/>
        <v>2.1789963233766446E-2</v>
      </c>
      <c r="BL338" s="17">
        <f t="shared" si="369"/>
        <v>1.683591794036782E-4</v>
      </c>
      <c r="BM338" s="17">
        <f t="shared" si="370"/>
        <v>1.3507163522769693E-6</v>
      </c>
      <c r="BN338" s="12">
        <f>(BN$3*temperature!$I448+BN$4*temperature!$I448^2+BN$5*temperature!$I448^6)</f>
        <v>-87.469220342353765</v>
      </c>
      <c r="BO338" s="12">
        <f>(BO$3*temperature!$I448+BO$4*temperature!$I448^2+BO$5*temperature!$I448^6)</f>
        <v>-70.419516406558856</v>
      </c>
      <c r="BP338" s="12">
        <f>(BP$3*temperature!$I448+BP$4*temperature!$I448^2+BP$5*temperature!$I448^6)</f>
        <v>-57.265757662266118</v>
      </c>
      <c r="BQ338" s="12">
        <f>(BQ$3*temperature!$M448+BQ$4*temperature!$M448^2)</f>
        <v>-87.469240601837157</v>
      </c>
      <c r="BR338" s="12">
        <f>(BR$3*temperature!$M448+BR$4*temperature!$M448^2)</f>
        <v>-70.419531908692321</v>
      </c>
      <c r="BS338" s="12">
        <f>(BS$3*temperature!$M448+BS$4*temperature!$M448^2)</f>
        <v>-57.265769608799815</v>
      </c>
      <c r="BT338" s="18">
        <f>BQ338-BN338</f>
        <v>-2.0259483392237598E-5</v>
      </c>
      <c r="BU338" s="18">
        <f>BR338-BO338</f>
        <v>-1.5502133464906365E-5</v>
      </c>
      <c r="BV338" s="18">
        <f>BS338-BP338</f>
        <v>-1.1946533696516326E-5</v>
      </c>
      <c r="BW338" s="18">
        <f>SUMPRODUCT(BT338:BV338,AR338:AT338)/100</f>
        <v>-1.7385413799978072E-2</v>
      </c>
      <c r="BX338" s="18">
        <f>BW338*BL338</f>
        <v>-2.926994000957691E-6</v>
      </c>
      <c r="BY338" s="18">
        <f>BW338*BM338</f>
        <v>-2.3482762710732064E-8</v>
      </c>
    </row>
    <row r="339" spans="1:77">
      <c r="A339" s="2">
        <f t="shared" si="326"/>
        <v>2293</v>
      </c>
      <c r="B339" s="5">
        <f t="shared" si="327"/>
        <v>1165.4057550518587</v>
      </c>
      <c r="C339" s="5">
        <f t="shared" si="328"/>
        <v>2964.1703091899844</v>
      </c>
      <c r="D339" s="5">
        <f t="shared" si="329"/>
        <v>4369.9575518547072</v>
      </c>
      <c r="E339" s="15">
        <f t="shared" si="330"/>
        <v>2.0389579477748191E-9</v>
      </c>
      <c r="F339" s="15">
        <f t="shared" si="331"/>
        <v>4.01688388042162E-9</v>
      </c>
      <c r="G339" s="15">
        <f t="shared" si="332"/>
        <v>8.2003255527317319E-9</v>
      </c>
      <c r="H339" s="5">
        <f t="shared" si="333"/>
        <v>35521.923140834522</v>
      </c>
      <c r="I339" s="5">
        <f t="shared" si="334"/>
        <v>45809.881027457865</v>
      </c>
      <c r="J339" s="5">
        <f t="shared" si="335"/>
        <v>24463.236052379292</v>
      </c>
      <c r="K339" s="5">
        <f t="shared" si="336"/>
        <v>30480.305238628116</v>
      </c>
      <c r="L339" s="5">
        <f t="shared" si="337"/>
        <v>15454.537441870632</v>
      </c>
      <c r="M339" s="5">
        <f t="shared" si="338"/>
        <v>5598.0488968357486</v>
      </c>
      <c r="N339" s="15">
        <f t="shared" si="339"/>
        <v>-1.7495959776188563E-2</v>
      </c>
      <c r="O339" s="15">
        <f t="shared" si="340"/>
        <v>-4.4533905351546998E-3</v>
      </c>
      <c r="P339" s="15">
        <f t="shared" si="341"/>
        <v>-1.6799737233543777E-3</v>
      </c>
      <c r="Q339" s="5">
        <f t="shared" si="342"/>
        <v>235.62191279599608</v>
      </c>
      <c r="R339" s="5">
        <f t="shared" si="343"/>
        <v>855.95415428764534</v>
      </c>
      <c r="S339" s="5">
        <f t="shared" si="344"/>
        <v>1006.7388232823208</v>
      </c>
      <c r="T339" s="5">
        <f t="shared" si="345"/>
        <v>6.6331406625092031</v>
      </c>
      <c r="U339" s="5">
        <f t="shared" si="346"/>
        <v>18.684924192983544</v>
      </c>
      <c r="V339" s="5">
        <f t="shared" si="347"/>
        <v>41.1531336707355</v>
      </c>
      <c r="W339" s="15">
        <f t="shared" si="348"/>
        <v>-1.0734613539272964E-2</v>
      </c>
      <c r="X339" s="15">
        <f t="shared" si="349"/>
        <v>-1.217998157191269E-2</v>
      </c>
      <c r="Y339" s="15">
        <f t="shared" si="350"/>
        <v>-9.7425357312937999E-3</v>
      </c>
      <c r="Z339" s="5">
        <f t="shared" si="363"/>
        <v>177.93631170399806</v>
      </c>
      <c r="AA339" s="5">
        <f t="shared" si="364"/>
        <v>2721.9550157521799</v>
      </c>
      <c r="AB339" s="5">
        <f t="shared" si="365"/>
        <v>37702.230462437205</v>
      </c>
      <c r="AC339" s="16">
        <f t="shared" si="351"/>
        <v>0.73400001108193713</v>
      </c>
      <c r="AD339" s="16">
        <f t="shared" si="352"/>
        <v>3.1273022828716366</v>
      </c>
      <c r="AE339" s="16">
        <f t="shared" si="353"/>
        <v>37.022704302532695</v>
      </c>
      <c r="AF339" s="15">
        <f t="shared" si="354"/>
        <v>-4.0504037456468023E-3</v>
      </c>
      <c r="AG339" s="15">
        <f t="shared" si="355"/>
        <v>2.9673830763510267E-4</v>
      </c>
      <c r="AH339" s="15">
        <f t="shared" si="356"/>
        <v>9.7937136394747881E-3</v>
      </c>
      <c r="AI339" s="1">
        <f t="shared" si="320"/>
        <v>84442.076896756</v>
      </c>
      <c r="AJ339" s="1">
        <f t="shared" si="321"/>
        <v>95757.289293962007</v>
      </c>
      <c r="AK339" s="1">
        <f t="shared" si="322"/>
        <v>49730.173564623517</v>
      </c>
      <c r="AL339" s="14">
        <f t="shared" si="357"/>
        <v>103.28205461035321</v>
      </c>
      <c r="AM339" s="14">
        <f t="shared" si="358"/>
        <v>26.073360126163923</v>
      </c>
      <c r="AN339" s="14">
        <f t="shared" si="359"/>
        <v>8.05438022783237</v>
      </c>
      <c r="AO339" s="11">
        <f t="shared" si="360"/>
        <v>1.1996991212306115E-3</v>
      </c>
      <c r="AP339" s="11">
        <f t="shared" si="361"/>
        <v>1.5113044762664902E-3</v>
      </c>
      <c r="AQ339" s="11">
        <f t="shared" si="362"/>
        <v>1.3709438477368721E-3</v>
      </c>
      <c r="AR339" s="1">
        <f t="shared" si="366"/>
        <v>35521.923140834522</v>
      </c>
      <c r="AS339" s="1">
        <f t="shared" si="367"/>
        <v>45809.881027457865</v>
      </c>
      <c r="AT339" s="1">
        <f t="shared" si="368"/>
        <v>24463.236052379292</v>
      </c>
      <c r="AU339" s="1">
        <f t="shared" si="323"/>
        <v>7104.3846281669048</v>
      </c>
      <c r="AV339" s="1">
        <f t="shared" si="324"/>
        <v>9161.9762054915736</v>
      </c>
      <c r="AW339" s="1">
        <f t="shared" si="325"/>
        <v>4892.6472104758586</v>
      </c>
      <c r="AX339" s="2">
        <v>0</v>
      </c>
      <c r="AY339" s="2">
        <v>0</v>
      </c>
      <c r="AZ339" s="2">
        <v>0</v>
      </c>
      <c r="BA339" s="2">
        <f t="shared" si="371"/>
        <v>0</v>
      </c>
      <c r="BB339" s="2">
        <f t="shared" si="377"/>
        <v>0</v>
      </c>
      <c r="BC339" s="2">
        <f t="shared" si="372"/>
        <v>0</v>
      </c>
      <c r="BD339" s="2">
        <f t="shared" si="373"/>
        <v>0</v>
      </c>
      <c r="BE339" s="2">
        <f t="shared" si="374"/>
        <v>0</v>
      </c>
      <c r="BF339" s="2">
        <f t="shared" si="375"/>
        <v>0</v>
      </c>
      <c r="BG339" s="2">
        <f t="shared" si="376"/>
        <v>0</v>
      </c>
      <c r="BH339" s="2">
        <f t="shared" si="378"/>
        <v>0</v>
      </c>
      <c r="BI339" s="2">
        <f t="shared" si="379"/>
        <v>0</v>
      </c>
      <c r="BJ339" s="2">
        <f t="shared" si="380"/>
        <v>0</v>
      </c>
      <c r="BK339" s="11">
        <f t="shared" si="381"/>
        <v>2.1763234437767703E-2</v>
      </c>
      <c r="BL339" s="17">
        <f t="shared" si="369"/>
        <v>1.6476887174625806E-4</v>
      </c>
      <c r="BM339" s="17">
        <f t="shared" si="370"/>
        <v>1.2863965259780658E-6</v>
      </c>
      <c r="BN339" s="12">
        <f>(BN$3*temperature!$I449+BN$4*temperature!$I449^2+BN$5*temperature!$I449^6)</f>
        <v>-87.666098076032668</v>
      </c>
      <c r="BO339" s="12">
        <f>(BO$3*temperature!$I449+BO$4*temperature!$I449^2+BO$5*temperature!$I449^6)</f>
        <v>-70.570160328252967</v>
      </c>
      <c r="BP339" s="12">
        <f>(BP$3*temperature!$I449+BP$4*temperature!$I449^2+BP$5*temperature!$I449^6)</f>
        <v>-57.381847186727875</v>
      </c>
      <c r="BQ339" s="12">
        <f>(BQ$3*temperature!$M449+BQ$4*temperature!$M449^2)</f>
        <v>-87.666118316088728</v>
      </c>
      <c r="BR339" s="12">
        <f>(BR$3*temperature!$M449+BR$4*temperature!$M449^2)</f>
        <v>-70.570175814944079</v>
      </c>
      <c r="BS339" s="12">
        <f>(BS$3*temperature!$M449+BS$4*temperature!$M449^2)</f>
        <v>-57.381859120865499</v>
      </c>
      <c r="BT339" s="18">
        <f>BQ339-BN339</f>
        <v>-2.0240056059606104E-5</v>
      </c>
      <c r="BU339" s="18">
        <f>BR339-BO339</f>
        <v>-1.5486691111732398E-5</v>
      </c>
      <c r="BV339" s="18">
        <f>BS339-BP339</f>
        <v>-1.1934137624791674E-5</v>
      </c>
      <c r="BW339" s="18">
        <f>SUMPRODUCT(BT339:BV339,AR339:AT339)/100</f>
        <v>-1.7203568188498202E-2</v>
      </c>
      <c r="BX339" s="18">
        <f>BW339*BL339</f>
        <v>-2.8346125204286652E-6</v>
      </c>
      <c r="BY339" s="18">
        <f>BW339*BM339</f>
        <v>-2.2130610352110855E-8</v>
      </c>
    </row>
    <row r="340" spans="1:77">
      <c r="A340" s="2">
        <f t="shared" si="326"/>
        <v>2294</v>
      </c>
      <c r="B340" s="5">
        <f t="shared" si="327"/>
        <v>1165.4057573092614</v>
      </c>
      <c r="C340" s="5">
        <f t="shared" si="328"/>
        <v>2964.170320501376</v>
      </c>
      <c r="D340" s="5">
        <f t="shared" si="329"/>
        <v>4369.9575858980279</v>
      </c>
      <c r="E340" s="15">
        <f t="shared" si="330"/>
        <v>1.937010050386078E-9</v>
      </c>
      <c r="F340" s="15">
        <f t="shared" si="331"/>
        <v>3.8160396864005389E-9</v>
      </c>
      <c r="G340" s="15">
        <f t="shared" si="332"/>
        <v>7.7903092750951451E-9</v>
      </c>
      <c r="H340" s="5">
        <f t="shared" si="333"/>
        <v>34893.549833259873</v>
      </c>
      <c r="I340" s="5">
        <f t="shared" si="334"/>
        <v>45605.264239886434</v>
      </c>
      <c r="J340" s="5">
        <f t="shared" si="335"/>
        <v>24421.991396066242</v>
      </c>
      <c r="K340" s="5">
        <f t="shared" si="336"/>
        <v>29941.116743599749</v>
      </c>
      <c r="L340" s="5">
        <f t="shared" si="337"/>
        <v>15385.507345668486</v>
      </c>
      <c r="M340" s="5">
        <f t="shared" si="338"/>
        <v>5588.610625164114</v>
      </c>
      <c r="N340" s="15">
        <f t="shared" si="339"/>
        <v>-1.7689734102303123E-2</v>
      </c>
      <c r="O340" s="15">
        <f t="shared" si="340"/>
        <v>-4.4666555994826718E-3</v>
      </c>
      <c r="P340" s="15">
        <f t="shared" si="341"/>
        <v>-1.6859930746531138E-3</v>
      </c>
      <c r="Q340" s="5">
        <f t="shared" si="342"/>
        <v>228.96925690268779</v>
      </c>
      <c r="R340" s="5">
        <f t="shared" si="343"/>
        <v>841.75196640200272</v>
      </c>
      <c r="S340" s="5">
        <f t="shared" si="344"/>
        <v>995.24982393233563</v>
      </c>
      <c r="T340" s="5">
        <f t="shared" si="345"/>
        <v>6.56193646094553</v>
      </c>
      <c r="U340" s="5">
        <f t="shared" si="346"/>
        <v>18.457342160640419</v>
      </c>
      <c r="V340" s="5">
        <f t="shared" si="347"/>
        <v>40.75219779549365</v>
      </c>
      <c r="W340" s="15">
        <f t="shared" si="348"/>
        <v>-1.0734613539272964E-2</v>
      </c>
      <c r="X340" s="15">
        <f t="shared" si="349"/>
        <v>-1.217998157191269E-2</v>
      </c>
      <c r="Y340" s="15">
        <f t="shared" si="350"/>
        <v>-9.7425357312937999E-3</v>
      </c>
      <c r="Z340" s="5">
        <f t="shared" si="363"/>
        <v>172.24598350627346</v>
      </c>
      <c r="AA340" s="5">
        <f t="shared" si="364"/>
        <v>2677.6216979640053</v>
      </c>
      <c r="AB340" s="5">
        <f t="shared" si="365"/>
        <v>37637.226956703271</v>
      </c>
      <c r="AC340" s="16">
        <f t="shared" si="351"/>
        <v>0.73102701468774611</v>
      </c>
      <c r="AD340" s="16">
        <f t="shared" si="352"/>
        <v>3.1282302732585192</v>
      </c>
      <c r="AE340" s="16">
        <f t="shared" si="353"/>
        <v>37.385294066630649</v>
      </c>
      <c r="AF340" s="15">
        <f t="shared" si="354"/>
        <v>-4.0504037456468023E-3</v>
      </c>
      <c r="AG340" s="15">
        <f t="shared" si="355"/>
        <v>2.9673830763510267E-4</v>
      </c>
      <c r="AH340" s="15">
        <f t="shared" si="356"/>
        <v>9.7937136394747881E-3</v>
      </c>
      <c r="AI340" s="1">
        <f t="shared" si="320"/>
        <v>83102.253835247306</v>
      </c>
      <c r="AJ340" s="1">
        <f t="shared" si="321"/>
        <v>95343.536570057389</v>
      </c>
      <c r="AK340" s="1">
        <f t="shared" si="322"/>
        <v>49649.803418637028</v>
      </c>
      <c r="AL340" s="14">
        <f t="shared" si="357"/>
        <v>103.40472292660661</v>
      </c>
      <c r="AM340" s="14">
        <f t="shared" si="358"/>
        <v>26.112370864175205</v>
      </c>
      <c r="AN340" s="14">
        <f t="shared" si="359"/>
        <v>8.0653119098228441</v>
      </c>
      <c r="AO340" s="11">
        <f t="shared" si="360"/>
        <v>1.1877021300183055E-3</v>
      </c>
      <c r="AP340" s="11">
        <f t="shared" si="361"/>
        <v>1.4961914315038253E-3</v>
      </c>
      <c r="AQ340" s="11">
        <f t="shared" si="362"/>
        <v>1.3572344092595034E-3</v>
      </c>
      <c r="AR340" s="1">
        <f t="shared" si="366"/>
        <v>34893.549833259873</v>
      </c>
      <c r="AS340" s="1">
        <f t="shared" si="367"/>
        <v>45605.264239886434</v>
      </c>
      <c r="AT340" s="1">
        <f t="shared" si="368"/>
        <v>24421.991396066242</v>
      </c>
      <c r="AU340" s="1">
        <f t="shared" si="323"/>
        <v>6978.7099666519753</v>
      </c>
      <c r="AV340" s="1">
        <f t="shared" si="324"/>
        <v>9121.0528479772875</v>
      </c>
      <c r="AW340" s="1">
        <f t="shared" si="325"/>
        <v>4884.3982792132483</v>
      </c>
      <c r="AX340" s="2">
        <v>0</v>
      </c>
      <c r="AY340" s="2">
        <v>0</v>
      </c>
      <c r="AZ340" s="2">
        <v>0</v>
      </c>
      <c r="BA340" s="2">
        <f t="shared" si="371"/>
        <v>0</v>
      </c>
      <c r="BB340" s="2">
        <f t="shared" si="377"/>
        <v>0</v>
      </c>
      <c r="BC340" s="2">
        <f t="shared" si="372"/>
        <v>0</v>
      </c>
      <c r="BD340" s="2">
        <f t="shared" si="373"/>
        <v>0</v>
      </c>
      <c r="BE340" s="2">
        <f t="shared" si="374"/>
        <v>0</v>
      </c>
      <c r="BF340" s="2">
        <f t="shared" si="375"/>
        <v>0</v>
      </c>
      <c r="BG340" s="2">
        <f t="shared" si="376"/>
        <v>0</v>
      </c>
      <c r="BH340" s="2">
        <f t="shared" si="378"/>
        <v>0</v>
      </c>
      <c r="BI340" s="2">
        <f t="shared" si="379"/>
        <v>0</v>
      </c>
      <c r="BJ340" s="2">
        <f t="shared" si="380"/>
        <v>0</v>
      </c>
      <c r="BK340" s="11">
        <f t="shared" si="381"/>
        <v>2.173651867446777E-2</v>
      </c>
      <c r="BL340" s="17">
        <f t="shared" si="369"/>
        <v>1.6125934677706748E-4</v>
      </c>
      <c r="BM340" s="17">
        <f t="shared" si="370"/>
        <v>1.2251395485505388E-6</v>
      </c>
      <c r="BN340" s="12">
        <f>(BN$3*temperature!$I450+BN$4*temperature!$I450^2+BN$5*temperature!$I450^6)</f>
        <v>-87.861808401516527</v>
      </c>
      <c r="BO340" s="12">
        <f>(BO$3*temperature!$I450+BO$4*temperature!$I450^2+BO$5*temperature!$I450^6)</f>
        <v>-70.719905436836427</v>
      </c>
      <c r="BP340" s="12">
        <f>(BP$3*temperature!$I450+BP$4*temperature!$I450^2+BP$5*temperature!$I450^6)</f>
        <v>-57.497239295587008</v>
      </c>
      <c r="BQ340" s="12">
        <f>(BQ$3*temperature!$M450+BQ$4*temperature!$M450^2)</f>
        <v>-87.861828622211888</v>
      </c>
      <c r="BR340" s="12">
        <f>(BR$3*temperature!$M450+BR$4*temperature!$M450^2)</f>
        <v>-70.719920908142555</v>
      </c>
      <c r="BS340" s="12">
        <f>(BS$3*temperature!$M450+BS$4*temperature!$M450^2)</f>
        <v>-57.497251217378221</v>
      </c>
      <c r="BT340" s="18">
        <f>BQ340-BN340</f>
        <v>-2.0220695361672369E-5</v>
      </c>
      <c r="BU340" s="18">
        <f>BR340-BO340</f>
        <v>-1.5471306127778917E-5</v>
      </c>
      <c r="BV340" s="18">
        <f>BS340-BP340</f>
        <v>-1.1921791212898825E-5</v>
      </c>
      <c r="BW340" s="18">
        <f>SUMPRODUCT(BT340:BV340,AR340:AT340)/100</f>
        <v>-1.7022987277863263E-2</v>
      </c>
      <c r="BX340" s="18">
        <f>BW340*BL340</f>
        <v>-2.7451158086225598E-6</v>
      </c>
      <c r="BY340" s="18">
        <f>BW340*BM340</f>
        <v>-2.0855534948582965E-8</v>
      </c>
    </row>
    <row r="341" spans="1:77">
      <c r="A341" s="2">
        <f t="shared" si="326"/>
        <v>2295</v>
      </c>
      <c r="B341" s="5">
        <f t="shared" si="327"/>
        <v>1165.405759453794</v>
      </c>
      <c r="C341" s="5">
        <f t="shared" si="328"/>
        <v>2964.1703312471977</v>
      </c>
      <c r="D341" s="5">
        <f t="shared" si="329"/>
        <v>4369.9576182391829</v>
      </c>
      <c r="E341" s="15">
        <f t="shared" si="330"/>
        <v>1.840159547866774E-9</v>
      </c>
      <c r="F341" s="15">
        <f t="shared" si="331"/>
        <v>3.6252377020805117E-9</v>
      </c>
      <c r="G341" s="15">
        <f t="shared" si="332"/>
        <v>7.4007938113403873E-9</v>
      </c>
      <c r="H341" s="5">
        <f t="shared" si="333"/>
        <v>34269.362858622633</v>
      </c>
      <c r="I341" s="5">
        <f t="shared" si="334"/>
        <v>45400.95944875163</v>
      </c>
      <c r="J341" s="5">
        <f t="shared" si="335"/>
        <v>24380.671346140745</v>
      </c>
      <c r="K341" s="5">
        <f t="shared" si="336"/>
        <v>29405.520421217163</v>
      </c>
      <c r="L341" s="5">
        <f t="shared" si="337"/>
        <v>15316.582508822568</v>
      </c>
      <c r="M341" s="5">
        <f t="shared" si="338"/>
        <v>5579.155103102491</v>
      </c>
      <c r="N341" s="15">
        <f t="shared" si="339"/>
        <v>-1.7888321500134974E-2</v>
      </c>
      <c r="O341" s="15">
        <f t="shared" si="340"/>
        <v>-4.4798546643521897E-3</v>
      </c>
      <c r="P341" s="15">
        <f t="shared" si="341"/>
        <v>-1.6919271525281943E-3</v>
      </c>
      <c r="Q341" s="5">
        <f t="shared" si="342"/>
        <v>222.45945278824328</v>
      </c>
      <c r="R341" s="5">
        <f t="shared" si="343"/>
        <v>827.77444930601962</v>
      </c>
      <c r="S341" s="5">
        <f t="shared" si="344"/>
        <v>983.88608940243637</v>
      </c>
      <c r="T341" s="5">
        <f t="shared" si="345"/>
        <v>6.4914966089680153</v>
      </c>
      <c r="U341" s="5">
        <f t="shared" si="346"/>
        <v>18.232532073257332</v>
      </c>
      <c r="V341" s="5">
        <f t="shared" si="347"/>
        <v>40.3551680523423</v>
      </c>
      <c r="W341" s="15">
        <f t="shared" si="348"/>
        <v>-1.0734613539272964E-2</v>
      </c>
      <c r="X341" s="15">
        <f t="shared" si="349"/>
        <v>-1.217998157191269E-2</v>
      </c>
      <c r="Y341" s="15">
        <f t="shared" si="350"/>
        <v>-9.7425357312937999E-3</v>
      </c>
      <c r="Z341" s="5">
        <f t="shared" si="363"/>
        <v>166.7047447638702</v>
      </c>
      <c r="AA341" s="5">
        <f t="shared" si="364"/>
        <v>2633.9753534000824</v>
      </c>
      <c r="AB341" s="5">
        <f t="shared" si="365"/>
        <v>37572.108968317341</v>
      </c>
      <c r="AC341" s="16">
        <f t="shared" si="351"/>
        <v>0.72806606012928587</v>
      </c>
      <c r="AD341" s="16">
        <f t="shared" si="352"/>
        <v>3.1291585390156986</v>
      </c>
      <c r="AE341" s="16">
        <f t="shared" si="353"/>
        <v>37.751434931046788</v>
      </c>
      <c r="AF341" s="15">
        <f t="shared" si="354"/>
        <v>-4.0504037456468023E-3</v>
      </c>
      <c r="AG341" s="15">
        <f t="shared" si="355"/>
        <v>2.9673830763510267E-4</v>
      </c>
      <c r="AH341" s="15">
        <f t="shared" si="356"/>
        <v>9.7937136394747881E-3</v>
      </c>
      <c r="AI341" s="1">
        <f t="shared" si="320"/>
        <v>81770.73841837456</v>
      </c>
      <c r="AJ341" s="1">
        <f t="shared" si="321"/>
        <v>94930.235761028947</v>
      </c>
      <c r="AK341" s="1">
        <f t="shared" si="322"/>
        <v>49569.221355986578</v>
      </c>
      <c r="AL341" s="14">
        <f t="shared" si="357"/>
        <v>103.52630879618376</v>
      </c>
      <c r="AM341" s="14">
        <f t="shared" si="358"/>
        <v>26.151049278663002</v>
      </c>
      <c r="AN341" s="14">
        <f t="shared" si="359"/>
        <v>8.0761489634798131</v>
      </c>
      <c r="AO341" s="11">
        <f t="shared" si="360"/>
        <v>1.1758251087181223E-3</v>
      </c>
      <c r="AP341" s="11">
        <f t="shared" si="361"/>
        <v>1.4812295171887869E-3</v>
      </c>
      <c r="AQ341" s="11">
        <f t="shared" si="362"/>
        <v>1.3436620651669084E-3</v>
      </c>
      <c r="AR341" s="1">
        <f t="shared" si="366"/>
        <v>34269.362858622633</v>
      </c>
      <c r="AS341" s="1">
        <f t="shared" si="367"/>
        <v>45400.95944875163</v>
      </c>
      <c r="AT341" s="1">
        <f t="shared" si="368"/>
        <v>24380.671346140745</v>
      </c>
      <c r="AU341" s="1">
        <f t="shared" si="323"/>
        <v>6853.872571724527</v>
      </c>
      <c r="AV341" s="1">
        <f t="shared" si="324"/>
        <v>9080.1918897503256</v>
      </c>
      <c r="AW341" s="1">
        <f t="shared" si="325"/>
        <v>4876.1342692281496</v>
      </c>
      <c r="AX341" s="2">
        <v>0</v>
      </c>
      <c r="AY341" s="2">
        <v>0</v>
      </c>
      <c r="AZ341" s="2">
        <v>0</v>
      </c>
      <c r="BA341" s="2">
        <f t="shared" si="371"/>
        <v>0</v>
      </c>
      <c r="BB341" s="2">
        <f t="shared" si="377"/>
        <v>0</v>
      </c>
      <c r="BC341" s="2">
        <f t="shared" si="372"/>
        <v>0</v>
      </c>
      <c r="BD341" s="2">
        <f t="shared" si="373"/>
        <v>0</v>
      </c>
      <c r="BE341" s="2">
        <f t="shared" si="374"/>
        <v>0</v>
      </c>
      <c r="BF341" s="2">
        <f t="shared" si="375"/>
        <v>0</v>
      </c>
      <c r="BG341" s="2">
        <f t="shared" si="376"/>
        <v>0</v>
      </c>
      <c r="BH341" s="2">
        <f t="shared" si="378"/>
        <v>0</v>
      </c>
      <c r="BI341" s="2">
        <f t="shared" si="379"/>
        <v>0</v>
      </c>
      <c r="BJ341" s="2">
        <f t="shared" si="380"/>
        <v>0</v>
      </c>
      <c r="BK341" s="11">
        <f t="shared" si="381"/>
        <v>2.1709819939618152E-2</v>
      </c>
      <c r="BL341" s="17">
        <f t="shared" si="369"/>
        <v>1.5782870028593527E-4</v>
      </c>
      <c r="BM341" s="17">
        <f t="shared" si="370"/>
        <v>1.1667995700481321E-6</v>
      </c>
      <c r="BN341" s="12">
        <f>(BN$3*temperature!$I451+BN$4*temperature!$I451^2+BN$5*temperature!$I451^6)</f>
        <v>-88.056362700589546</v>
      </c>
      <c r="BO341" s="12">
        <f>(BO$3*temperature!$I451+BO$4*temperature!$I451^2+BO$5*temperature!$I451^6)</f>
        <v>-70.868760557106654</v>
      </c>
      <c r="BP341" s="12">
        <f>(BP$3*temperature!$I451+BP$4*temperature!$I451^2+BP$5*temperature!$I451^6)</f>
        <v>-57.611940888948439</v>
      </c>
      <c r="BQ341" s="12">
        <f>(BQ$3*temperature!$M451+BQ$4*temperature!$M451^2)</f>
        <v>-88.056382901990077</v>
      </c>
      <c r="BR341" s="12">
        <f>(BR$3*temperature!$M451+BR$4*temperature!$M451^2)</f>
        <v>-70.868776013084428</v>
      </c>
      <c r="BS341" s="12">
        <f>(BS$3*temperature!$M451+BS$4*temperature!$M451^2)</f>
        <v>-57.611952798442317</v>
      </c>
      <c r="BT341" s="18">
        <f>BQ341-BN341</f>
        <v>-2.020140053105024E-5</v>
      </c>
      <c r="BU341" s="18">
        <f>BR341-BO341</f>
        <v>-1.5455977774081475E-5</v>
      </c>
      <c r="BV341" s="18">
        <f>BS341-BP341</f>
        <v>-1.1909493878192734E-5</v>
      </c>
      <c r="BW341" s="18">
        <f>SUMPRODUCT(BT341:BV341,AR341:AT341)/100</f>
        <v>-1.6843668013559042E-2</v>
      </c>
      <c r="BX341" s="18">
        <f>BW341*BL341</f>
        <v>-2.6584142306278047E-6</v>
      </c>
      <c r="BY341" s="18">
        <f>BW341*BM341</f>
        <v>-1.9653184596254166E-8</v>
      </c>
    </row>
    <row r="342" spans="1:77">
      <c r="A342" s="2">
        <f t="shared" si="326"/>
        <v>2296</v>
      </c>
      <c r="B342" s="5">
        <f t="shared" si="327"/>
        <v>1165.4057614910998</v>
      </c>
      <c r="C342" s="5">
        <f t="shared" si="328"/>
        <v>2964.1703414557287</v>
      </c>
      <c r="D342" s="5">
        <f t="shared" si="329"/>
        <v>4369.9576489632809</v>
      </c>
      <c r="E342" s="15">
        <f t="shared" si="330"/>
        <v>1.7481515704734353E-9</v>
      </c>
      <c r="F342" s="15">
        <f t="shared" si="331"/>
        <v>3.443975816976486E-9</v>
      </c>
      <c r="G342" s="15">
        <f t="shared" si="332"/>
        <v>7.0307541207733676E-9</v>
      </c>
      <c r="H342" s="5">
        <f t="shared" si="333"/>
        <v>33649.364693069736</v>
      </c>
      <c r="I342" s="5">
        <f t="shared" si="334"/>
        <v>45196.973615008188</v>
      </c>
      <c r="J342" s="5">
        <f t="shared" si="335"/>
        <v>24339.278585964075</v>
      </c>
      <c r="K342" s="5">
        <f t="shared" si="336"/>
        <v>28873.51839587307</v>
      </c>
      <c r="L342" s="5">
        <f t="shared" si="337"/>
        <v>15247.765279512099</v>
      </c>
      <c r="M342" s="5">
        <f t="shared" si="338"/>
        <v>5569.6829445791709</v>
      </c>
      <c r="N342" s="15">
        <f t="shared" si="339"/>
        <v>-1.8091909876903012E-2</v>
      </c>
      <c r="O342" s="15">
        <f t="shared" si="340"/>
        <v>-4.4929885156058669E-3</v>
      </c>
      <c r="P342" s="15">
        <f t="shared" si="341"/>
        <v>-1.6977765178194382E-3</v>
      </c>
      <c r="Q342" s="5">
        <f t="shared" si="342"/>
        <v>216.08992431590028</v>
      </c>
      <c r="R342" s="5">
        <f t="shared" si="343"/>
        <v>814.01829303417799</v>
      </c>
      <c r="S342" s="5">
        <f t="shared" si="344"/>
        <v>972.64640627441054</v>
      </c>
      <c r="T342" s="5">
        <f t="shared" si="345"/>
        <v>6.4218129015792424</v>
      </c>
      <c r="U342" s="5">
        <f t="shared" si="346"/>
        <v>18.010460168595749</v>
      </c>
      <c r="V342" s="5">
        <f t="shared" si="347"/>
        <v>39.962006385649993</v>
      </c>
      <c r="W342" s="15">
        <f t="shared" si="348"/>
        <v>-1.0734613539272964E-2</v>
      </c>
      <c r="X342" s="15">
        <f t="shared" si="349"/>
        <v>-1.217998157191269E-2</v>
      </c>
      <c r="Y342" s="15">
        <f t="shared" si="350"/>
        <v>-9.7425357312937999E-3</v>
      </c>
      <c r="Z342" s="5">
        <f t="shared" si="363"/>
        <v>161.30915296913116</v>
      </c>
      <c r="AA342" s="5">
        <f t="shared" si="364"/>
        <v>2591.0061091130437</v>
      </c>
      <c r="AB342" s="5">
        <f t="shared" si="365"/>
        <v>37506.880683146737</v>
      </c>
      <c r="AC342" s="16">
        <f t="shared" si="351"/>
        <v>0.72511709863225993</v>
      </c>
      <c r="AD342" s="16">
        <f t="shared" si="352"/>
        <v>3.1300870802248881</v>
      </c>
      <c r="AE342" s="16">
        <f t="shared" si="353"/>
        <v>38.121161674240724</v>
      </c>
      <c r="AF342" s="15">
        <f t="shared" si="354"/>
        <v>-4.0504037456468023E-3</v>
      </c>
      <c r="AG342" s="15">
        <f t="shared" si="355"/>
        <v>2.9673830763510267E-4</v>
      </c>
      <c r="AH342" s="15">
        <f t="shared" si="356"/>
        <v>9.7937136394747881E-3</v>
      </c>
      <c r="AI342" s="1">
        <f t="shared" si="320"/>
        <v>80447.537148261632</v>
      </c>
      <c r="AJ342" s="1">
        <f t="shared" si="321"/>
        <v>94517.404074676379</v>
      </c>
      <c r="AK342" s="1">
        <f t="shared" si="322"/>
        <v>49488.433489616065</v>
      </c>
      <c r="AL342" s="14">
        <f t="shared" si="357"/>
        <v>103.64682034114625</v>
      </c>
      <c r="AM342" s="14">
        <f t="shared" si="358"/>
        <v>26.189397627699048</v>
      </c>
      <c r="AN342" s="14">
        <f t="shared" si="359"/>
        <v>8.0868920623247309</v>
      </c>
      <c r="AO342" s="11">
        <f t="shared" si="360"/>
        <v>1.1640668576309411E-3</v>
      </c>
      <c r="AP342" s="11">
        <f t="shared" si="361"/>
        <v>1.466417222016899E-3</v>
      </c>
      <c r="AQ342" s="11">
        <f t="shared" si="362"/>
        <v>1.3302254445152393E-3</v>
      </c>
      <c r="AR342" s="1">
        <f t="shared" si="366"/>
        <v>33649.364693069736</v>
      </c>
      <c r="AS342" s="1">
        <f t="shared" si="367"/>
        <v>45196.973615008188</v>
      </c>
      <c r="AT342" s="1">
        <f t="shared" si="368"/>
        <v>24339.278585964075</v>
      </c>
      <c r="AU342" s="1">
        <f t="shared" si="323"/>
        <v>6729.8729386139476</v>
      </c>
      <c r="AV342" s="1">
        <f t="shared" si="324"/>
        <v>9039.3947230016383</v>
      </c>
      <c r="AW342" s="1">
        <f t="shared" si="325"/>
        <v>4867.8557171928151</v>
      </c>
      <c r="AX342" s="2">
        <v>0</v>
      </c>
      <c r="AY342" s="2">
        <v>0</v>
      </c>
      <c r="AZ342" s="2">
        <v>0</v>
      </c>
      <c r="BA342" s="2">
        <f t="shared" si="371"/>
        <v>0</v>
      </c>
      <c r="BB342" s="2">
        <f t="shared" si="377"/>
        <v>0</v>
      </c>
      <c r="BC342" s="2">
        <f t="shared" si="372"/>
        <v>0</v>
      </c>
      <c r="BD342" s="2">
        <f t="shared" si="373"/>
        <v>0</v>
      </c>
      <c r="BE342" s="2">
        <f t="shared" si="374"/>
        <v>0</v>
      </c>
      <c r="BF342" s="2">
        <f t="shared" si="375"/>
        <v>0</v>
      </c>
      <c r="BG342" s="2">
        <f t="shared" si="376"/>
        <v>0</v>
      </c>
      <c r="BH342" s="2">
        <f t="shared" si="378"/>
        <v>0</v>
      </c>
      <c r="BI342" s="2">
        <f t="shared" si="379"/>
        <v>0</v>
      </c>
      <c r="BJ342" s="2">
        <f t="shared" si="380"/>
        <v>0</v>
      </c>
      <c r="BK342" s="11">
        <f t="shared" si="381"/>
        <v>2.1683142555887963E-2</v>
      </c>
      <c r="BL342" s="17">
        <f t="shared" si="369"/>
        <v>1.5447507423904642E-4</v>
      </c>
      <c r="BM342" s="17">
        <f t="shared" si="370"/>
        <v>1.1112376857601257E-6</v>
      </c>
      <c r="BN342" s="12">
        <f>(BN$3*temperature!$I452+BN$4*temperature!$I452^2+BN$5*temperature!$I452^6)</f>
        <v>-88.24977218690637</v>
      </c>
      <c r="BO342" s="12">
        <f>(BO$3*temperature!$I452+BO$4*temperature!$I452^2+BO$5*temperature!$I452^6)</f>
        <v>-71.016734382656381</v>
      </c>
      <c r="BP342" s="12">
        <f>(BP$3*temperature!$I452+BP$4*temperature!$I452^2+BP$5*temperature!$I452^6)</f>
        <v>-57.725958763610684</v>
      </c>
      <c r="BQ342" s="12">
        <f>(BQ$3*temperature!$M452+BQ$4*temperature!$M452^2)</f>
        <v>-88.249792369077198</v>
      </c>
      <c r="BR342" s="12">
        <f>(BR$3*temperature!$M452+BR$4*temperature!$M452^2)</f>
        <v>-71.016749823361863</v>
      </c>
      <c r="BS342" s="12">
        <f>(BS$3*temperature!$M452+BS$4*temperature!$M452^2)</f>
        <v>-57.72597066085568</v>
      </c>
      <c r="BT342" s="18">
        <f>BQ342-BN342</f>
        <v>-2.018217082877527E-5</v>
      </c>
      <c r="BU342" s="18">
        <f>BR342-BO342</f>
        <v>-1.5440705482205885E-5</v>
      </c>
      <c r="BV342" s="18">
        <f>BS342-BP342</f>
        <v>-1.1897244995395795E-5</v>
      </c>
      <c r="BW342" s="18">
        <f>SUMPRODUCT(BT342:BV342,AR342:AT342)/100</f>
        <v>-1.6665607451400694E-2</v>
      </c>
      <c r="BX342" s="18">
        <f>BW342*BL342</f>
        <v>-2.5744209482939273E-6</v>
      </c>
      <c r="BY342" s="18">
        <f>BW342*BM342</f>
        <v>-1.8519451056081214E-8</v>
      </c>
    </row>
    <row r="343" spans="1:77">
      <c r="A343" s="2">
        <f t="shared" si="326"/>
        <v>2297</v>
      </c>
      <c r="B343" s="5">
        <f t="shared" si="327"/>
        <v>1165.4057634265405</v>
      </c>
      <c r="C343" s="5">
        <f t="shared" si="328"/>
        <v>2964.1703511538331</v>
      </c>
      <c r="D343" s="5">
        <f t="shared" si="329"/>
        <v>4369.9576781511742</v>
      </c>
      <c r="E343" s="15">
        <f t="shared" si="330"/>
        <v>1.6607439919497635E-9</v>
      </c>
      <c r="F343" s="15">
        <f t="shared" si="331"/>
        <v>3.2717770261276618E-9</v>
      </c>
      <c r="G343" s="15">
        <f t="shared" si="332"/>
        <v>6.6792164147346991E-9</v>
      </c>
      <c r="H343" s="5">
        <f t="shared" si="333"/>
        <v>33033.557926613605</v>
      </c>
      <c r="I343" s="5">
        <f t="shared" si="334"/>
        <v>44993.313582564304</v>
      </c>
      <c r="J343" s="5">
        <f t="shared" si="335"/>
        <v>24297.815772063328</v>
      </c>
      <c r="K343" s="5">
        <f t="shared" si="336"/>
        <v>28345.112889683958</v>
      </c>
      <c r="L343" s="5">
        <f t="shared" si="337"/>
        <v>15179.057966439144</v>
      </c>
      <c r="M343" s="5">
        <f t="shared" si="338"/>
        <v>5560.1947573879388</v>
      </c>
      <c r="N343" s="15">
        <f t="shared" si="339"/>
        <v>-1.8300696816520912E-2</v>
      </c>
      <c r="O343" s="15">
        <f t="shared" si="340"/>
        <v>-4.5060578919898786E-3</v>
      </c>
      <c r="P343" s="15">
        <f t="shared" si="341"/>
        <v>-1.7035417070673242E-3</v>
      </c>
      <c r="Q343" s="5">
        <f t="shared" si="342"/>
        <v>209.85813770895237</v>
      </c>
      <c r="R343" s="5">
        <f t="shared" si="343"/>
        <v>800.48023062875166</v>
      </c>
      <c r="S343" s="5">
        <f t="shared" si="344"/>
        <v>961.5295694437043</v>
      </c>
      <c r="T343" s="5">
        <f t="shared" si="345"/>
        <v>6.3528772218592717</v>
      </c>
      <c r="U343" s="5">
        <f t="shared" si="346"/>
        <v>17.791093095640587</v>
      </c>
      <c r="V343" s="5">
        <f t="shared" si="347"/>
        <v>39.572675110543607</v>
      </c>
      <c r="W343" s="15">
        <f t="shared" si="348"/>
        <v>-1.0734613539272964E-2</v>
      </c>
      <c r="X343" s="15">
        <f t="shared" si="349"/>
        <v>-1.217998157191269E-2</v>
      </c>
      <c r="Y343" s="15">
        <f t="shared" si="350"/>
        <v>-9.7425357312937999E-3</v>
      </c>
      <c r="Z343" s="5">
        <f t="shared" si="363"/>
        <v>156.05583917970077</v>
      </c>
      <c r="AA343" s="5">
        <f t="shared" si="364"/>
        <v>2548.704215912624</v>
      </c>
      <c r="AB343" s="5">
        <f t="shared" si="365"/>
        <v>37441.546244070843</v>
      </c>
      <c r="AC343" s="16">
        <f t="shared" si="351"/>
        <v>0.72218008161992731</v>
      </c>
      <c r="AD343" s="16">
        <f t="shared" si="352"/>
        <v>3.1310158969678246</v>
      </c>
      <c r="AE343" s="16">
        <f t="shared" si="353"/>
        <v>38.494509415282359</v>
      </c>
      <c r="AF343" s="15">
        <f t="shared" si="354"/>
        <v>-4.0504037456468023E-3</v>
      </c>
      <c r="AG343" s="15">
        <f t="shared" si="355"/>
        <v>2.9673830763510267E-4</v>
      </c>
      <c r="AH343" s="15">
        <f t="shared" si="356"/>
        <v>9.7937136394747881E-3</v>
      </c>
      <c r="AI343" s="1">
        <f t="shared" si="320"/>
        <v>79132.656372049416</v>
      </c>
      <c r="AJ343" s="1">
        <f t="shared" si="321"/>
        <v>94105.058390210383</v>
      </c>
      <c r="AK343" s="1">
        <f t="shared" si="322"/>
        <v>49407.44585784727</v>
      </c>
      <c r="AL343" s="14">
        <f t="shared" si="357"/>
        <v>103.76626565131961</v>
      </c>
      <c r="AM343" s="14">
        <f t="shared" si="358"/>
        <v>26.227418165577401</v>
      </c>
      <c r="AN343" s="14">
        <f t="shared" si="359"/>
        <v>8.0975418780171999</v>
      </c>
      <c r="AO343" s="11">
        <f t="shared" si="360"/>
        <v>1.1524261890546318E-3</v>
      </c>
      <c r="AP343" s="11">
        <f t="shared" si="361"/>
        <v>1.45175304979673E-3</v>
      </c>
      <c r="AQ343" s="11">
        <f t="shared" si="362"/>
        <v>1.3169231900700868E-3</v>
      </c>
      <c r="AR343" s="1">
        <f t="shared" si="366"/>
        <v>33033.557926613605</v>
      </c>
      <c r="AS343" s="1">
        <f t="shared" si="367"/>
        <v>44993.313582564304</v>
      </c>
      <c r="AT343" s="1">
        <f t="shared" si="368"/>
        <v>24297.815772063328</v>
      </c>
      <c r="AU343" s="1">
        <f t="shared" si="323"/>
        <v>6606.7115853227215</v>
      </c>
      <c r="AV343" s="1">
        <f t="shared" si="324"/>
        <v>8998.6627165128612</v>
      </c>
      <c r="AW343" s="1">
        <f t="shared" si="325"/>
        <v>4859.5631544126654</v>
      </c>
      <c r="AX343" s="2">
        <v>0</v>
      </c>
      <c r="AY343" s="2">
        <v>0</v>
      </c>
      <c r="AZ343" s="2">
        <v>0</v>
      </c>
      <c r="BA343" s="2">
        <f t="shared" si="371"/>
        <v>0</v>
      </c>
      <c r="BB343" s="2">
        <f t="shared" si="377"/>
        <v>0</v>
      </c>
      <c r="BC343" s="2">
        <f t="shared" si="372"/>
        <v>0</v>
      </c>
      <c r="BD343" s="2">
        <f t="shared" si="373"/>
        <v>0</v>
      </c>
      <c r="BE343" s="2">
        <f t="shared" si="374"/>
        <v>0</v>
      </c>
      <c r="BF343" s="2">
        <f t="shared" si="375"/>
        <v>0</v>
      </c>
      <c r="BG343" s="2">
        <f t="shared" si="376"/>
        <v>0</v>
      </c>
      <c r="BH343" s="2">
        <f t="shared" si="378"/>
        <v>0</v>
      </c>
      <c r="BI343" s="2">
        <f t="shared" si="379"/>
        <v>0</v>
      </c>
      <c r="BJ343" s="2">
        <f t="shared" si="380"/>
        <v>0</v>
      </c>
      <c r="BK343" s="11">
        <f t="shared" si="381"/>
        <v>2.16564911839566E-2</v>
      </c>
      <c r="BL343" s="17">
        <f t="shared" si="369"/>
        <v>1.511966556016621E-4</v>
      </c>
      <c r="BM343" s="17">
        <f t="shared" si="370"/>
        <v>1.058321605485834E-6</v>
      </c>
      <c r="BN343" s="12">
        <f>(BN$3*temperature!$I453+BN$4*temperature!$I453^2+BN$5*temperature!$I453^6)</f>
        <v>-88.442047907820537</v>
      </c>
      <c r="BO343" s="12">
        <f>(BO$3*temperature!$I453+BO$4*temperature!$I453^2+BO$5*temperature!$I453^6)</f>
        <v>-71.163835477339703</v>
      </c>
      <c r="BP343" s="12">
        <f>(BP$3*temperature!$I453+BP$4*temperature!$I453^2+BP$5*temperature!$I453^6)</f>
        <v>-57.839299614253029</v>
      </c>
      <c r="BQ343" s="12">
        <f>(BQ$3*temperature!$M453+BQ$4*temperature!$M453^2)</f>
        <v>-88.442068070826025</v>
      </c>
      <c r="BR343" s="12">
        <f>(BR$3*temperature!$M453+BR$4*temperature!$M453^2)</f>
        <v>-71.163850902828202</v>
      </c>
      <c r="BS343" s="12">
        <f>(BS$3*temperature!$M453+BS$4*temperature!$M453^2)</f>
        <v>-57.839311499297004</v>
      </c>
      <c r="BT343" s="18">
        <f>BQ343-BN343</f>
        <v>-2.0163005487461305E-5</v>
      </c>
      <c r="BU343" s="18">
        <f>BR343-BO343</f>
        <v>-1.5425488498976847E-5</v>
      </c>
      <c r="BV343" s="18">
        <f>BS343-BP343</f>
        <v>-1.1885043974757536E-5</v>
      </c>
      <c r="BW343" s="18">
        <f>SUMPRODUCT(BT343:BV343,AR343:AT343)/100</f>
        <v>-1.6488802598849151E-2</v>
      </c>
      <c r="BX343" s="18">
        <f>BW343*BL343</f>
        <v>-2.4930518078219863E-6</v>
      </c>
      <c r="BY343" s="18">
        <f>BW343*BM343</f>
        <v>-1.7450456038953024E-8</v>
      </c>
    </row>
    <row r="344" spans="1:77">
      <c r="A344" s="2">
        <f t="shared" si="326"/>
        <v>2298</v>
      </c>
      <c r="B344" s="5">
        <f t="shared" si="327"/>
        <v>1165.4057652652091</v>
      </c>
      <c r="C344" s="5">
        <f t="shared" si="328"/>
        <v>2964.1703603670321</v>
      </c>
      <c r="D344" s="5">
        <f t="shared" si="329"/>
        <v>4369.9577058796731</v>
      </c>
      <c r="E344" s="15">
        <f t="shared" si="330"/>
        <v>1.5777067923522753E-9</v>
      </c>
      <c r="F344" s="15">
        <f t="shared" si="331"/>
        <v>3.1081881748212786E-9</v>
      </c>
      <c r="G344" s="15">
        <f t="shared" si="332"/>
        <v>6.3452555939979637E-9</v>
      </c>
      <c r="H344" s="5">
        <f t="shared" si="333"/>
        <v>32421.945278889103</v>
      </c>
      <c r="I344" s="5">
        <f t="shared" si="334"/>
        <v>44789.986081208524</v>
      </c>
      <c r="J344" s="5">
        <f t="shared" si="335"/>
        <v>24256.285534727984</v>
      </c>
      <c r="K344" s="5">
        <f t="shared" si="336"/>
        <v>27820.306236009485</v>
      </c>
      <c r="L344" s="5">
        <f t="shared" si="337"/>
        <v>15110.462839815489</v>
      </c>
      <c r="M344" s="5">
        <f t="shared" si="338"/>
        <v>5550.6911433242785</v>
      </c>
      <c r="N344" s="15">
        <f t="shared" si="339"/>
        <v>-1.8514890228765846E-2</v>
      </c>
      <c r="O344" s="15">
        <f t="shared" si="340"/>
        <v>-4.5190634870305724E-3</v>
      </c>
      <c r="P344" s="15">
        <f t="shared" si="341"/>
        <v>-1.709223233778423E-3</v>
      </c>
      <c r="Q344" s="5">
        <f t="shared" si="342"/>
        <v>203.76160098577822</v>
      </c>
      <c r="R344" s="5">
        <f t="shared" si="343"/>
        <v>787.15703775622342</v>
      </c>
      <c r="S344" s="5">
        <f t="shared" si="344"/>
        <v>950.53438216036795</v>
      </c>
      <c r="T344" s="5">
        <f t="shared" si="345"/>
        <v>6.2846815400201628</v>
      </c>
      <c r="U344" s="5">
        <f t="shared" si="346"/>
        <v>17.5743979095915</v>
      </c>
      <c r="V344" s="5">
        <f t="shared" si="347"/>
        <v>39.187136909296257</v>
      </c>
      <c r="W344" s="15">
        <f t="shared" si="348"/>
        <v>-1.0734613539272964E-2</v>
      </c>
      <c r="X344" s="15">
        <f t="shared" si="349"/>
        <v>-1.217998157191269E-2</v>
      </c>
      <c r="Y344" s="15">
        <f t="shared" si="350"/>
        <v>-9.7425357312937999E-3</v>
      </c>
      <c r="Z344" s="5">
        <f t="shared" si="363"/>
        <v>150.94150659300948</v>
      </c>
      <c r="AA344" s="5">
        <f t="shared" si="364"/>
        <v>2507.0600473724553</v>
      </c>
      <c r="AB344" s="5">
        <f t="shared" si="365"/>
        <v>37376.109751959579</v>
      </c>
      <c r="AC344" s="16">
        <f t="shared" si="351"/>
        <v>0.71925496071230244</v>
      </c>
      <c r="AD344" s="16">
        <f t="shared" si="352"/>
        <v>3.1319449893262692</v>
      </c>
      <c r="AE344" s="16">
        <f t="shared" si="353"/>
        <v>38.871513617187702</v>
      </c>
      <c r="AF344" s="15">
        <f t="shared" si="354"/>
        <v>-4.0504037456468023E-3</v>
      </c>
      <c r="AG344" s="15">
        <f t="shared" si="355"/>
        <v>2.9673830763510267E-4</v>
      </c>
      <c r="AH344" s="15">
        <f t="shared" si="356"/>
        <v>9.7937136394747881E-3</v>
      </c>
      <c r="AI344" s="1">
        <f t="shared" si="320"/>
        <v>77826.102320167192</v>
      </c>
      <c r="AJ344" s="1">
        <f t="shared" si="321"/>
        <v>93693.21526770221</v>
      </c>
      <c r="AK344" s="1">
        <f t="shared" si="322"/>
        <v>49326.264426475209</v>
      </c>
      <c r="AL344" s="14">
        <f t="shared" si="357"/>
        <v>103.88465278377582</v>
      </c>
      <c r="AM344" s="14">
        <f t="shared" si="358"/>
        <v>26.265113142544472</v>
      </c>
      <c r="AN344" s="14">
        <f t="shared" si="359"/>
        <v>8.1080990802921065</v>
      </c>
      <c r="AO344" s="11">
        <f t="shared" si="360"/>
        <v>1.1409019271640855E-3</v>
      </c>
      <c r="AP344" s="11">
        <f t="shared" si="361"/>
        <v>1.4372355192987627E-3</v>
      </c>
      <c r="AQ344" s="11">
        <f t="shared" si="362"/>
        <v>1.303753958169386E-3</v>
      </c>
      <c r="AR344" s="1">
        <f t="shared" si="366"/>
        <v>32421.945278889103</v>
      </c>
      <c r="AS344" s="1">
        <f t="shared" si="367"/>
        <v>44789.986081208524</v>
      </c>
      <c r="AT344" s="1">
        <f t="shared" si="368"/>
        <v>24256.285534727984</v>
      </c>
      <c r="AU344" s="1">
        <f t="shared" si="323"/>
        <v>6484.3890557778213</v>
      </c>
      <c r="AV344" s="1">
        <f t="shared" si="324"/>
        <v>8957.9972162417052</v>
      </c>
      <c r="AW344" s="1">
        <f t="shared" si="325"/>
        <v>4851.2571069455971</v>
      </c>
      <c r="AX344" s="2">
        <v>0</v>
      </c>
      <c r="AY344" s="2">
        <v>0</v>
      </c>
      <c r="AZ344" s="2">
        <v>0</v>
      </c>
      <c r="BA344" s="2">
        <f t="shared" si="371"/>
        <v>0</v>
      </c>
      <c r="BB344" s="2">
        <f t="shared" si="377"/>
        <v>0</v>
      </c>
      <c r="BC344" s="2">
        <f t="shared" si="372"/>
        <v>0</v>
      </c>
      <c r="BD344" s="2">
        <f t="shared" si="373"/>
        <v>0</v>
      </c>
      <c r="BE344" s="2">
        <f t="shared" si="374"/>
        <v>0</v>
      </c>
      <c r="BF344" s="2">
        <f t="shared" si="375"/>
        <v>0</v>
      </c>
      <c r="BG344" s="2">
        <f t="shared" si="376"/>
        <v>0</v>
      </c>
      <c r="BH344" s="2">
        <f t="shared" si="378"/>
        <v>0</v>
      </c>
      <c r="BI344" s="2">
        <f t="shared" si="379"/>
        <v>0</v>
      </c>
      <c r="BJ344" s="2">
        <f t="shared" si="380"/>
        <v>0</v>
      </c>
      <c r="BK344" s="11">
        <f t="shared" si="381"/>
        <v>2.1629870834345283E-2</v>
      </c>
      <c r="BL344" s="17">
        <f t="shared" si="369"/>
        <v>1.4799167519255558E-4</v>
      </c>
      <c r="BM344" s="17">
        <f t="shared" si="370"/>
        <v>1.0079253385579371E-6</v>
      </c>
      <c r="BN344" s="12">
        <f>(BN$3*temperature!$I454+BN$4*temperature!$I454^2+BN$5*temperature!$I454^6)</f>
        <v>-88.633200746241087</v>
      </c>
      <c r="BO344" s="12">
        <f>(BO$3*temperature!$I454+BO$4*temperature!$I454^2+BO$5*temperature!$I454^6)</f>
        <v>-71.310072276758007</v>
      </c>
      <c r="BP344" s="12">
        <f>(BP$3*temperature!$I454+BP$4*temperature!$I454^2+BP$5*temperature!$I454^6)</f>
        <v>-57.951970034636844</v>
      </c>
      <c r="BQ344" s="12">
        <f>(BQ$3*temperature!$M454+BQ$4*temperature!$M454^2)</f>
        <v>-88.633220890144884</v>
      </c>
      <c r="BR344" s="12">
        <f>(BR$3*temperature!$M454+BR$4*temperature!$M454^2)</f>
        <v>-71.310087687084177</v>
      </c>
      <c r="BS344" s="12">
        <f>(BS$3*temperature!$M454+BS$4*temperature!$M454^2)</f>
        <v>-57.951981907527099</v>
      </c>
      <c r="BT344" s="18">
        <f>BQ344-BN344</f>
        <v>-2.014390379656561E-5</v>
      </c>
      <c r="BU344" s="18">
        <f>BR344-BO344</f>
        <v>-1.5410326170695043E-5</v>
      </c>
      <c r="BV344" s="18">
        <f>BS344-BP344</f>
        <v>-1.1872890254949198E-5</v>
      </c>
      <c r="BW344" s="18">
        <f>SUMPRODUCT(BT344:BV344,AR344:AT344)/100</f>
        <v>-1.6313250574343085E-2</v>
      </c>
      <c r="BX344" s="18">
        <f>BW344*BL344</f>
        <v>-2.4142252803329525E-6</v>
      </c>
      <c r="BY344" s="18">
        <f>BW344*BM344</f>
        <v>-1.6442538608125215E-8</v>
      </c>
    </row>
    <row r="345" spans="1:77">
      <c r="A345" s="2">
        <f t="shared" si="326"/>
        <v>2299</v>
      </c>
      <c r="B345" s="5">
        <f t="shared" si="327"/>
        <v>1165.4057670119444</v>
      </c>
      <c r="C345" s="5">
        <f t="shared" si="328"/>
        <v>2964.1703691195712</v>
      </c>
      <c r="D345" s="5">
        <f t="shared" si="329"/>
        <v>4369.9577322217465</v>
      </c>
      <c r="E345" s="15">
        <f t="shared" si="330"/>
        <v>1.4988214527346614E-9</v>
      </c>
      <c r="F345" s="15">
        <f t="shared" si="331"/>
        <v>2.9527787660802143E-9</v>
      </c>
      <c r="G345" s="15">
        <f t="shared" si="332"/>
        <v>6.0279928142980655E-9</v>
      </c>
      <c r="H345" s="5">
        <f t="shared" si="333"/>
        <v>31814.529614917956</v>
      </c>
      <c r="I345" s="5">
        <f t="shared" si="334"/>
        <v>44586.997729405943</v>
      </c>
      <c r="J345" s="5">
        <f t="shared" si="335"/>
        <v>24214.690478574536</v>
      </c>
      <c r="K345" s="5">
        <f t="shared" si="336"/>
        <v>27299.100892978408</v>
      </c>
      <c r="L345" s="5">
        <f t="shared" si="337"/>
        <v>15041.982132305484</v>
      </c>
      <c r="M345" s="5">
        <f t="shared" si="338"/>
        <v>5541.1726983142826</v>
      </c>
      <c r="N345" s="15">
        <f t="shared" si="339"/>
        <v>-1.873470905063046E-2</v>
      </c>
      <c r="O345" s="15">
        <f t="shared" si="340"/>
        <v>-4.5320059508410226E-3</v>
      </c>
      <c r="P345" s="15">
        <f t="shared" si="341"/>
        <v>-1.714821589639981E-3</v>
      </c>
      <c r="Q345" s="5">
        <f t="shared" si="342"/>
        <v>197.79786339869568</v>
      </c>
      <c r="R345" s="5">
        <f t="shared" si="343"/>
        <v>774.04553231925922</v>
      </c>
      <c r="S345" s="5">
        <f t="shared" si="344"/>
        <v>939.65965606523253</v>
      </c>
      <c r="T345" s="5">
        <f t="shared" si="345"/>
        <v>6.2172179124706437</v>
      </c>
      <c r="U345" s="5">
        <f t="shared" si="346"/>
        <v>17.360342066915216</v>
      </c>
      <c r="V345" s="5">
        <f t="shared" si="347"/>
        <v>38.805354827750335</v>
      </c>
      <c r="W345" s="15">
        <f t="shared" si="348"/>
        <v>-1.0734613539272964E-2</v>
      </c>
      <c r="X345" s="15">
        <f t="shared" si="349"/>
        <v>-1.217998157191269E-2</v>
      </c>
      <c r="Y345" s="15">
        <f t="shared" si="350"/>
        <v>-9.7425357312937999E-3</v>
      </c>
      <c r="Z345" s="5">
        <f t="shared" si="363"/>
        <v>145.96292914377341</v>
      </c>
      <c r="AA345" s="5">
        <f t="shared" si="364"/>
        <v>2466.0640988192536</v>
      </c>
      <c r="AB345" s="5">
        <f t="shared" si="365"/>
        <v>37310.575266600281</v>
      </c>
      <c r="AC345" s="16">
        <f t="shared" si="351"/>
        <v>0.71634168772535833</v>
      </c>
      <c r="AD345" s="16">
        <f t="shared" si="352"/>
        <v>3.1328743573820081</v>
      </c>
      <c r="AE345" s="16">
        <f t="shared" si="353"/>
        <v>39.252210090287385</v>
      </c>
      <c r="AF345" s="15">
        <f t="shared" si="354"/>
        <v>-4.0504037456468023E-3</v>
      </c>
      <c r="AG345" s="15">
        <f t="shared" si="355"/>
        <v>2.9673830763510267E-4</v>
      </c>
      <c r="AH345" s="15">
        <f t="shared" si="356"/>
        <v>9.7937136394747881E-3</v>
      </c>
      <c r="AI345" s="1">
        <f t="shared" si="320"/>
        <v>76527.881143928302</v>
      </c>
      <c r="AJ345" s="1">
        <f t="shared" si="321"/>
        <v>93281.890957173702</v>
      </c>
      <c r="AK345" s="1">
        <f t="shared" si="322"/>
        <v>49244.895090773287</v>
      </c>
      <c r="AL345" s="14">
        <f t="shared" si="357"/>
        <v>104.00198976233396</v>
      </c>
      <c r="AM345" s="14">
        <f t="shared" si="358"/>
        <v>26.302484804536068</v>
      </c>
      <c r="AN345" s="14">
        <f t="shared" si="359"/>
        <v>8.1185643368985758</v>
      </c>
      <c r="AO345" s="11">
        <f t="shared" si="360"/>
        <v>1.1294929078924446E-3</v>
      </c>
      <c r="AP345" s="11">
        <f t="shared" si="361"/>
        <v>1.4228631641057751E-3</v>
      </c>
      <c r="AQ345" s="11">
        <f t="shared" si="362"/>
        <v>1.2907164185876922E-3</v>
      </c>
      <c r="AR345" s="1">
        <f t="shared" si="366"/>
        <v>31814.529614917956</v>
      </c>
      <c r="AS345" s="1">
        <f t="shared" si="367"/>
        <v>44586.997729405943</v>
      </c>
      <c r="AT345" s="1">
        <f t="shared" si="368"/>
        <v>24214.690478574536</v>
      </c>
      <c r="AU345" s="1">
        <f t="shared" si="323"/>
        <v>6362.9059229835912</v>
      </c>
      <c r="AV345" s="1">
        <f t="shared" si="324"/>
        <v>8917.3995458811896</v>
      </c>
      <c r="AW345" s="1">
        <f t="shared" si="325"/>
        <v>4842.9380957149069</v>
      </c>
      <c r="AX345" s="2">
        <v>0</v>
      </c>
      <c r="AY345" s="2">
        <v>0</v>
      </c>
      <c r="AZ345" s="2">
        <v>0</v>
      </c>
      <c r="BA345" s="2">
        <f t="shared" si="371"/>
        <v>0</v>
      </c>
      <c r="BB345" s="2">
        <f t="shared" si="377"/>
        <v>0</v>
      </c>
      <c r="BC345" s="2">
        <f t="shared" si="372"/>
        <v>0</v>
      </c>
      <c r="BD345" s="2">
        <f t="shared" si="373"/>
        <v>0</v>
      </c>
      <c r="BE345" s="2">
        <f t="shared" si="374"/>
        <v>0</v>
      </c>
      <c r="BF345" s="2">
        <f t="shared" si="375"/>
        <v>0</v>
      </c>
      <c r="BG345" s="2">
        <f t="shared" si="376"/>
        <v>0</v>
      </c>
      <c r="BH345" s="2">
        <f t="shared" si="378"/>
        <v>0</v>
      </c>
      <c r="BI345" s="2">
        <f t="shared" si="379"/>
        <v>0</v>
      </c>
      <c r="BJ345" s="2">
        <f t="shared" si="380"/>
        <v>0</v>
      </c>
      <c r="BK345" s="11">
        <f t="shared" si="381"/>
        <v>2.1603286880140321E-2</v>
      </c>
      <c r="BL345" s="17">
        <f t="shared" si="369"/>
        <v>1.4485840656919483E-4</v>
      </c>
      <c r="BM345" s="17">
        <f t="shared" si="370"/>
        <v>9.5992889386470206E-7</v>
      </c>
      <c r="BN345" s="12">
        <f>(BN$3*temperature!$I455+BN$4*temperature!$I455^2+BN$5*temperature!$I455^6)</f>
        <v>-88.823241422515707</v>
      </c>
      <c r="BO345" s="12">
        <f>(BO$3*temperature!$I455+BO$4*temperature!$I455^2+BO$5*temperature!$I455^6)</f>
        <v>-71.455453089764148</v>
      </c>
      <c r="BP345" s="12">
        <f>(BP$3*temperature!$I455+BP$4*temperature!$I455^2+BP$5*temperature!$I455^6)</f>
        <v>-58.063976518819203</v>
      </c>
      <c r="BQ345" s="12">
        <f>(BQ$3*temperature!$M455+BQ$4*temperature!$M455^2)</f>
        <v>-88.823261547380739</v>
      </c>
      <c r="BR345" s="12">
        <f>(BR$3*temperature!$M455+BR$4*temperature!$M455^2)</f>
        <v>-71.455468484982092</v>
      </c>
      <c r="BS345" s="12">
        <f>(BS$3*temperature!$M455+BS$4*temperature!$M455^2)</f>
        <v>-58.063988379602471</v>
      </c>
      <c r="BT345" s="18">
        <f>BQ345-BN345</f>
        <v>-2.0124865031334593E-5</v>
      </c>
      <c r="BU345" s="18">
        <f>BR345-BO345</f>
        <v>-1.5395217943137141E-5</v>
      </c>
      <c r="BV345" s="18">
        <f>BS345-BP345</f>
        <v>-1.186078326753659E-5</v>
      </c>
      <c r="BW345" s="18">
        <f>SUMPRODUCT(BT345:BV345,AR345:AT345)/100</f>
        <v>-1.6138948576668408E-2</v>
      </c>
      <c r="BX345" s="18">
        <f>BW345*BL345</f>
        <v>-2.3378623745183602E-6</v>
      </c>
      <c r="BY345" s="18">
        <f>BW345*BM345</f>
        <v>-1.5492243055340612E-8</v>
      </c>
    </row>
    <row r="346" spans="1:77">
      <c r="A346" s="2">
        <f t="shared" si="326"/>
        <v>2300</v>
      </c>
      <c r="B346" s="5">
        <f t="shared" si="327"/>
        <v>1165.4057686713427</v>
      </c>
      <c r="C346" s="5">
        <f t="shared" si="328"/>
        <v>2964.1703774344837</v>
      </c>
      <c r="D346" s="5">
        <f t="shared" si="329"/>
        <v>4369.9577572467169</v>
      </c>
      <c r="E346" s="15">
        <f t="shared" si="330"/>
        <v>1.4238803800979283E-9</v>
      </c>
      <c r="F346" s="15">
        <f t="shared" si="331"/>
        <v>2.8051398277762035E-9</v>
      </c>
      <c r="G346" s="15">
        <f t="shared" si="332"/>
        <v>5.7265931735831616E-9</v>
      </c>
      <c r="H346" s="5">
        <f t="shared" si="333"/>
        <v>31211.313960918316</v>
      </c>
      <c r="I346" s="5">
        <f t="shared" si="334"/>
        <v>44384.355036968002</v>
      </c>
      <c r="J346" s="5">
        <f t="shared" si="335"/>
        <v>24173.033183080053</v>
      </c>
      <c r="K346" s="5">
        <f t="shared" si="336"/>
        <v>26781.499457053273</v>
      </c>
      <c r="L346" s="5">
        <f t="shared" si="337"/>
        <v>14973.618039926254</v>
      </c>
      <c r="M346" s="5">
        <f t="shared" si="338"/>
        <v>5531.6400125364653</v>
      </c>
      <c r="N346" s="15">
        <f t="shared" si="339"/>
        <v>-1.8960384005110797E-2</v>
      </c>
      <c r="O346" s="15">
        <f t="shared" si="340"/>
        <v>-4.544885891893502E-3</v>
      </c>
      <c r="P346" s="15">
        <f t="shared" si="341"/>
        <v>-1.7203372457093025E-3</v>
      </c>
      <c r="Q346" s="5">
        <f t="shared" si="342"/>
        <v>191.96451487695555</v>
      </c>
      <c r="R346" s="5">
        <f t="shared" si="343"/>
        <v>761.14257406473632</v>
      </c>
      <c r="S346" s="5">
        <f t="shared" si="344"/>
        <v>928.90421122154351</v>
      </c>
      <c r="T346" s="5">
        <f t="shared" si="345"/>
        <v>6.1504784808908264</v>
      </c>
      <c r="U346" s="5">
        <f t="shared" si="346"/>
        <v>17.148893420458087</v>
      </c>
      <c r="V346" s="5">
        <f t="shared" si="347"/>
        <v>38.427292271775443</v>
      </c>
      <c r="W346" s="15">
        <f t="shared" si="348"/>
        <v>-1.0734613539272964E-2</v>
      </c>
      <c r="X346" s="15">
        <f t="shared" si="349"/>
        <v>-1.217998157191269E-2</v>
      </c>
      <c r="Y346" s="15">
        <f t="shared" si="350"/>
        <v>-9.7425357312937999E-3</v>
      </c>
      <c r="Z346" s="5">
        <f t="shared" si="363"/>
        <v>141.11695012447879</v>
      </c>
      <c r="AA346" s="5">
        <f t="shared" si="364"/>
        <v>2425.706986306122</v>
      </c>
      <c r="AB346" s="5">
        <f t="shared" si="365"/>
        <v>37244.946807575121</v>
      </c>
      <c r="AC346" s="16">
        <f t="shared" si="351"/>
        <v>0.71344021467023255</v>
      </c>
      <c r="AD346" s="16">
        <f t="shared" si="352"/>
        <v>3.1338040012168511</v>
      </c>
      <c r="AE346" s="16">
        <f t="shared" si="353"/>
        <v>39.636634995628164</v>
      </c>
      <c r="AF346" s="15">
        <f t="shared" si="354"/>
        <v>-4.0504037456468023E-3</v>
      </c>
      <c r="AG346" s="15">
        <f t="shared" si="355"/>
        <v>2.9673830763510267E-4</v>
      </c>
      <c r="AH346" s="15">
        <f t="shared" si="356"/>
        <v>9.7937136394747881E-3</v>
      </c>
      <c r="AI346" s="1">
        <f t="shared" si="320"/>
        <v>75237.998952519061</v>
      </c>
      <c r="AJ346" s="1">
        <f t="shared" si="321"/>
        <v>92871.101407337512</v>
      </c>
      <c r="AK346" s="1">
        <f t="shared" si="322"/>
        <v>49163.343677410863</v>
      </c>
      <c r="AL346" s="14">
        <f t="shared" si="357"/>
        <v>104.11828457707878</v>
      </c>
      <c r="AM346" s="14">
        <f t="shared" si="358"/>
        <v>26.339535392921363</v>
      </c>
      <c r="AN346" s="14">
        <f t="shared" si="359"/>
        <v>8.128938313540722</v>
      </c>
      <c r="AO346" s="11">
        <f t="shared" si="360"/>
        <v>1.1181979788135201E-3</v>
      </c>
      <c r="AP346" s="11">
        <f t="shared" si="361"/>
        <v>1.4086345324647173E-3</v>
      </c>
      <c r="AQ346" s="11">
        <f t="shared" si="362"/>
        <v>1.2778092544018153E-3</v>
      </c>
      <c r="AR346" s="1">
        <f t="shared" si="366"/>
        <v>31211.313960918316</v>
      </c>
      <c r="AS346" s="1">
        <f t="shared" si="367"/>
        <v>44384.355036968002</v>
      </c>
      <c r="AT346" s="1">
        <f t="shared" si="368"/>
        <v>24173.033183080053</v>
      </c>
      <c r="AU346" s="1">
        <f t="shared" si="323"/>
        <v>6242.2627921836638</v>
      </c>
      <c r="AV346" s="1">
        <f t="shared" si="324"/>
        <v>8876.8710073935999</v>
      </c>
      <c r="AW346" s="1">
        <f t="shared" si="325"/>
        <v>4834.6066366160112</v>
      </c>
      <c r="AX346" s="2">
        <v>0</v>
      </c>
      <c r="AY346" s="2">
        <v>0</v>
      </c>
      <c r="AZ346" s="2">
        <v>0</v>
      </c>
      <c r="BA346" s="2">
        <f t="shared" si="371"/>
        <v>0</v>
      </c>
      <c r="BB346" s="2">
        <f t="shared" si="377"/>
        <v>0</v>
      </c>
      <c r="BC346" s="2">
        <f t="shared" si="372"/>
        <v>0</v>
      </c>
      <c r="BD346" s="2">
        <f t="shared" si="373"/>
        <v>0</v>
      </c>
      <c r="BE346" s="2">
        <f t="shared" si="374"/>
        <v>0</v>
      </c>
      <c r="BF346" s="2">
        <f t="shared" si="375"/>
        <v>0</v>
      </c>
      <c r="BG346" s="2">
        <f t="shared" si="376"/>
        <v>0</v>
      </c>
      <c r="BH346" s="2">
        <f t="shared" si="378"/>
        <v>0</v>
      </c>
      <c r="BI346" s="2">
        <f t="shared" si="379"/>
        <v>0</v>
      </c>
      <c r="BJ346" s="2">
        <f t="shared" si="380"/>
        <v>0</v>
      </c>
      <c r="BK346" s="11">
        <f t="shared" si="381"/>
        <v>2.1576745070558595E-2</v>
      </c>
      <c r="BL346" s="17">
        <f t="shared" si="369"/>
        <v>1.4179516494272043E-4</v>
      </c>
      <c r="BM346" s="17">
        <f t="shared" si="370"/>
        <v>9.1421799415685909E-7</v>
      </c>
      <c r="BN346" s="12">
        <f>(BN$3*temperature!$I456+BN$4*temperature!$I456^2+BN$5*temperature!$I456^6)</f>
        <v>-89.012180496336967</v>
      </c>
      <c r="BO346" s="12">
        <f>(BO$3*temperature!$I456+BO$4*temperature!$I456^2+BO$5*temperature!$I456^6)</f>
        <v>-71.599986099983028</v>
      </c>
      <c r="BP346" s="12">
        <f>(BP$3*temperature!$I456+BP$4*temperature!$I456^2+BP$5*temperature!$I456^6)</f>
        <v>-58.175325462377529</v>
      </c>
      <c r="BQ346" s="12">
        <f>(BQ$3*temperature!$M456+BQ$4*temperature!$M456^2)</f>
        <v>-89.012200602225391</v>
      </c>
      <c r="BR346" s="12">
        <f>(BR$3*temperature!$M456+BR$4*temperature!$M456^2)</f>
        <v>-71.600001480146105</v>
      </c>
      <c r="BS346" s="12">
        <f>(BS$3*temperature!$M456+BS$4*temperature!$M456^2)</f>
        <v>-58.175337311099938</v>
      </c>
      <c r="BT346" s="18">
        <f>BQ346-BN346</f>
        <v>-2.0105888424382101E-5</v>
      </c>
      <c r="BU346" s="18">
        <f>BR346-BO346</f>
        <v>-1.5380163077338693E-5</v>
      </c>
      <c r="BV346" s="18">
        <f>BS346-BP346</f>
        <v>-1.1848722408558388E-5</v>
      </c>
      <c r="BW346" s="18">
        <f>SUMPRODUCT(BT346:BV346,AR346:AT346)/100</f>
        <v>-1.5965893745868362E-2</v>
      </c>
      <c r="BX346" s="18">
        <f>BW346*BL346</f>
        <v>-2.263886537153353E-6</v>
      </c>
      <c r="BY346" s="18">
        <f>BW346*BM346</f>
        <v>-1.4596307355269316E-8</v>
      </c>
    </row>
    <row r="347" spans="1:77">
      <c r="A347" s="2"/>
    </row>
    <row r="348" spans="1:77">
      <c r="A348" s="2"/>
      <c r="AR348" s="1"/>
      <c r="AS348" s="1"/>
      <c r="AT348" s="1"/>
      <c r="AU348" s="1"/>
      <c r="AV348" s="1"/>
      <c r="AW348" s="1"/>
      <c r="AX348" s="2"/>
      <c r="AY348" s="2"/>
      <c r="AZ348" s="2"/>
      <c r="BH348" s="2"/>
      <c r="BI348" s="2"/>
      <c r="BJ348" s="2"/>
    </row>
    <row r="349" spans="1:77">
      <c r="A349" s="2"/>
      <c r="AR349" s="1"/>
      <c r="AS349" s="1"/>
      <c r="AT349" s="1"/>
      <c r="AU349" s="1"/>
      <c r="AV349" s="1"/>
      <c r="AW349" s="1"/>
    </row>
    <row r="350" spans="1:77">
      <c r="A350" s="2"/>
      <c r="AR350" s="1"/>
      <c r="AS350" s="1"/>
      <c r="AT350" s="1"/>
      <c r="AU350" s="1"/>
      <c r="AV350" s="1"/>
      <c r="AW350" s="1"/>
    </row>
    <row r="351" spans="1:77">
      <c r="A351" s="2"/>
    </row>
    <row r="352" spans="1:77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2013-04-21T14:22:47Z</dcterms:modified>
</cp:coreProperties>
</file>