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8BA3B923-3E74-4019-8027-A03D66FF0584}" xr6:coauthVersionLast="46" xr6:coauthVersionMax="46" xr10:uidLastSave="{00000000-0000-0000-0000-000000000000}"/>
  <bookViews>
    <workbookView xWindow="528" yWindow="444" windowWidth="21516" windowHeight="10860" activeTab="2" xr2:uid="{00000000-000D-0000-FFFF-FFFF00000000}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economy!$AY$1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economy!$AY$1</definedName>
    <definedName name="solver_lhs2" localSheetId="2" hidden="1">economy!$AY$1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um" localSheetId="2" hidden="1">2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economy!$AX$1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0.99</definedName>
    <definedName name="solver_rhs2" localSheetId="2" hidden="1">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73" i="13" l="1"/>
  <c r="AX72" i="13"/>
  <c r="AX71" i="13"/>
  <c r="AX70" i="13"/>
  <c r="AX69" i="13"/>
  <c r="AX68" i="13"/>
  <c r="AX67" i="13"/>
  <c r="AX66" i="13"/>
  <c r="AX65" i="13"/>
  <c r="AX64" i="13"/>
  <c r="AX63" i="13"/>
  <c r="AX62" i="13"/>
  <c r="AX61" i="13"/>
  <c r="BZ60" i="13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Z7" i="13"/>
  <c r="BZ6" i="13"/>
  <c r="BQ7" i="13"/>
  <c r="BN6" i="13"/>
  <c r="AR46" i="13"/>
  <c r="AT350" i="13" l="1"/>
  <c r="AW350" i="13" s="1"/>
  <c r="AS350" i="13"/>
  <c r="AV350" i="13" s="1"/>
  <c r="AR350" i="13"/>
  <c r="AU350" i="13" s="1"/>
  <c r="AT349" i="13"/>
  <c r="AW349" i="13" s="1"/>
  <c r="AS349" i="13"/>
  <c r="AV349" i="13" s="1"/>
  <c r="AR349" i="13"/>
  <c r="AU349" i="13" s="1"/>
  <c r="AT348" i="13"/>
  <c r="AW348" i="13" s="1"/>
  <c r="AS348" i="13"/>
  <c r="AV348" i="13" s="1"/>
  <c r="AR348" i="13"/>
  <c r="AU348" i="13" s="1"/>
  <c r="C4" i="12"/>
  <c r="G14" i="14"/>
  <c r="G13" i="14"/>
  <c r="G12" i="14"/>
  <c r="G11" i="14"/>
  <c r="G10" i="14"/>
  <c r="G9" i="14"/>
  <c r="G8" i="14"/>
  <c r="G7" i="14"/>
  <c r="F7" i="14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G6" i="14"/>
  <c r="M4" i="12"/>
  <c r="B1" i="14"/>
  <c r="B2" i="14"/>
  <c r="A2" i="14"/>
  <c r="A1" i="14"/>
  <c r="BM62" i="13"/>
  <c r="BS4" i="13"/>
  <c r="BR4" i="13"/>
  <c r="BQ4" i="13"/>
  <c r="BS3" i="13"/>
  <c r="BR3" i="13"/>
  <c r="BQ3" i="13"/>
  <c r="M5" i="12"/>
  <c r="N3" i="12"/>
  <c r="N7" i="12" s="1"/>
  <c r="M3" i="12"/>
  <c r="L3" i="12"/>
  <c r="G3" i="12"/>
  <c r="K3" i="12" s="1"/>
  <c r="S5" i="7"/>
  <c r="S6" i="7" s="1"/>
  <c r="R4" i="7"/>
  <c r="Q4" i="7"/>
  <c r="P4" i="7"/>
  <c r="O4" i="7"/>
  <c r="N4" i="7"/>
  <c r="BA54" i="13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BM63" i="13" l="1"/>
  <c r="BK56" i="13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B61" i="13"/>
  <c r="BD60" i="13"/>
  <c r="BC60" i="13"/>
  <c r="BB60" i="13"/>
  <c r="BD59" i="13"/>
  <c r="BC59" i="13"/>
  <c r="BB59" i="13"/>
  <c r="BD58" i="13"/>
  <c r="BC58" i="13"/>
  <c r="BB58" i="13"/>
  <c r="BD57" i="13"/>
  <c r="BC57" i="13"/>
  <c r="BB57" i="13"/>
  <c r="BD56" i="13"/>
  <c r="BC56" i="13"/>
  <c r="BB56" i="13"/>
  <c r="BD55" i="13"/>
  <c r="BC55" i="13"/>
  <c r="BB55" i="13"/>
  <c r="BD54" i="13"/>
  <c r="BC54" i="13"/>
  <c r="BB54" i="13"/>
  <c r="BD53" i="13"/>
  <c r="BC53" i="13"/>
  <c r="BB53" i="13"/>
  <c r="BD52" i="13"/>
  <c r="BC52" i="13"/>
  <c r="BB52" i="13"/>
  <c r="BD51" i="13"/>
  <c r="BC51" i="13"/>
  <c r="BB51" i="13"/>
  <c r="BD50" i="13"/>
  <c r="BC50" i="13"/>
  <c r="BB50" i="13"/>
  <c r="BD49" i="13"/>
  <c r="BC49" i="13"/>
  <c r="BB49" i="13"/>
  <c r="BD48" i="13"/>
  <c r="BC48" i="13"/>
  <c r="BB48" i="13"/>
  <c r="BD47" i="13"/>
  <c r="BC47" i="13"/>
  <c r="BB47" i="13"/>
  <c r="BD46" i="13"/>
  <c r="BC46" i="13"/>
  <c r="BB46" i="13"/>
  <c r="BD45" i="13"/>
  <c r="BC45" i="13"/>
  <c r="BB45" i="13"/>
  <c r="BD44" i="13"/>
  <c r="BC44" i="13"/>
  <c r="BB44" i="13"/>
  <c r="BD43" i="13"/>
  <c r="BC43" i="13"/>
  <c r="BB43" i="13"/>
  <c r="BD42" i="13"/>
  <c r="BC42" i="13"/>
  <c r="BB42" i="13"/>
  <c r="BD41" i="13"/>
  <c r="BC41" i="13"/>
  <c r="BB41" i="13"/>
  <c r="BD40" i="13"/>
  <c r="BC40" i="13"/>
  <c r="BB40" i="13"/>
  <c r="BD39" i="13"/>
  <c r="BC39" i="13"/>
  <c r="BB39" i="13"/>
  <c r="BD38" i="13"/>
  <c r="BC38" i="13"/>
  <c r="BB38" i="13"/>
  <c r="BD37" i="13"/>
  <c r="BC37" i="13"/>
  <c r="BB37" i="13"/>
  <c r="BD36" i="13"/>
  <c r="BC36" i="13"/>
  <c r="BB36" i="13"/>
  <c r="BD35" i="13"/>
  <c r="BC35" i="13"/>
  <c r="BB35" i="13"/>
  <c r="BD34" i="13"/>
  <c r="BC34" i="13"/>
  <c r="BB34" i="13"/>
  <c r="BD33" i="13"/>
  <c r="BC33" i="13"/>
  <c r="BB33" i="13"/>
  <c r="BD32" i="13"/>
  <c r="BC32" i="13"/>
  <c r="BB32" i="13"/>
  <c r="BD31" i="13"/>
  <c r="BC31" i="13"/>
  <c r="BB31" i="13"/>
  <c r="BD30" i="13"/>
  <c r="BC30" i="13"/>
  <c r="BB30" i="13"/>
  <c r="BD29" i="13"/>
  <c r="BC29" i="13"/>
  <c r="BB29" i="13"/>
  <c r="BD28" i="13"/>
  <c r="BC28" i="13"/>
  <c r="BB28" i="13"/>
  <c r="BD27" i="13"/>
  <c r="BC27" i="13"/>
  <c r="BB27" i="13"/>
  <c r="BD26" i="13"/>
  <c r="BC26" i="13"/>
  <c r="BB26" i="13"/>
  <c r="BD25" i="13"/>
  <c r="BC25" i="13"/>
  <c r="BB25" i="13"/>
  <c r="BD24" i="13"/>
  <c r="BC24" i="13"/>
  <c r="BB24" i="13"/>
  <c r="BD23" i="13"/>
  <c r="BC23" i="13"/>
  <c r="BB23" i="13"/>
  <c r="BD22" i="13"/>
  <c r="BC22" i="13"/>
  <c r="BB22" i="13"/>
  <c r="BD21" i="13"/>
  <c r="BC21" i="13"/>
  <c r="BB21" i="13"/>
  <c r="BD20" i="13"/>
  <c r="BC20" i="13"/>
  <c r="BB20" i="13"/>
  <c r="BD19" i="13"/>
  <c r="BC19" i="13"/>
  <c r="BB19" i="13"/>
  <c r="BD18" i="13"/>
  <c r="BC18" i="13"/>
  <c r="BB18" i="13"/>
  <c r="BD17" i="13"/>
  <c r="BC17" i="13"/>
  <c r="BB17" i="13"/>
  <c r="BD16" i="13"/>
  <c r="BC16" i="13"/>
  <c r="BB16" i="13"/>
  <c r="BD15" i="13"/>
  <c r="BC15" i="13"/>
  <c r="BB15" i="13"/>
  <c r="BD14" i="13"/>
  <c r="BC14" i="13"/>
  <c r="BB14" i="13"/>
  <c r="BD13" i="13"/>
  <c r="BC13" i="13"/>
  <c r="BB13" i="13"/>
  <c r="BD12" i="13"/>
  <c r="BC12" i="13"/>
  <c r="BB12" i="13"/>
  <c r="BD11" i="13"/>
  <c r="BC11" i="13"/>
  <c r="BB11" i="13"/>
  <c r="BD10" i="13"/>
  <c r="BC10" i="13"/>
  <c r="BB10" i="13"/>
  <c r="BD9" i="13"/>
  <c r="BC9" i="13"/>
  <c r="BB9" i="13"/>
  <c r="BD8" i="13"/>
  <c r="BC8" i="13"/>
  <c r="BB8" i="13"/>
  <c r="BD7" i="13"/>
  <c r="BC7" i="13"/>
  <c r="BB7" i="13"/>
  <c r="BD6" i="13"/>
  <c r="BC6" i="13"/>
  <c r="BB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BJ6" i="13" s="1"/>
  <c r="AJ6" i="13"/>
  <c r="AS6" i="13" s="1"/>
  <c r="BI6" i="13" s="1"/>
  <c r="AI6" i="13"/>
  <c r="AR6" i="13" s="1"/>
  <c r="BH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BM64" i="13" l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S4" i="7"/>
  <c r="N7" i="7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AU6" i="13"/>
  <c r="AI7" i="13" s="1"/>
  <c r="AM8" i="13"/>
  <c r="AP8" i="13" s="1"/>
  <c r="AW6" i="13"/>
  <c r="AK7" i="13" s="1"/>
  <c r="AT7" i="13" s="1"/>
  <c r="BJ7" i="13" s="1"/>
  <c r="BF6" i="13"/>
  <c r="AN8" i="13"/>
  <c r="AQ8" i="13" s="1"/>
  <c r="AV6" i="13"/>
  <c r="AJ7" i="13" s="1"/>
  <c r="AS7" i="13" s="1"/>
  <c r="BI7" i="13" s="1"/>
  <c r="BE6" i="13"/>
  <c r="BG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BM65" i="13" l="1"/>
  <c r="N8" i="7"/>
  <c r="S7" i="7"/>
  <c r="AN9" i="13"/>
  <c r="AQ9" i="13" s="1"/>
  <c r="AW7" i="13"/>
  <c r="AK8" i="13" s="1"/>
  <c r="AT8" i="13" s="1"/>
  <c r="BG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BI8" i="13" s="1"/>
  <c r="BF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T58" i="13" s="1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M10" i="13" s="1"/>
  <c r="AP10" i="13" s="1"/>
  <c r="Y56" i="13"/>
  <c r="V56" i="13" s="1"/>
  <c r="Y57" i="13"/>
  <c r="X57" i="13"/>
  <c r="X56" i="13"/>
  <c r="U56" i="13" s="1"/>
  <c r="G8" i="7"/>
  <c r="L7" i="7"/>
  <c r="BM66" i="13" l="1"/>
  <c r="AN10" i="13"/>
  <c r="AQ10" i="13" s="1"/>
  <c r="N9" i="7"/>
  <c r="S8" i="7"/>
  <c r="AP9" i="13"/>
  <c r="AW8" i="13"/>
  <c r="AK9" i="13" s="1"/>
  <c r="AT9" i="13" s="1"/>
  <c r="BJ9" i="13" s="1"/>
  <c r="BJ8" i="13"/>
  <c r="AV8" i="13"/>
  <c r="AJ9" i="13" s="1"/>
  <c r="AS9" i="13" s="1"/>
  <c r="BI9" i="13" s="1"/>
  <c r="T59" i="13"/>
  <c r="T60" i="13" s="1"/>
  <c r="T61" i="13" s="1"/>
  <c r="BG8" i="13"/>
  <c r="BF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BM67" i="13" l="1"/>
  <c r="BG9" i="13"/>
  <c r="N10" i="7"/>
  <c r="S9" i="7"/>
  <c r="AW9" i="13"/>
  <c r="AK10" i="13" s="1"/>
  <c r="AT10" i="13" s="1"/>
  <c r="BJ10" i="13" s="1"/>
  <c r="BF9" i="13"/>
  <c r="AM12" i="13"/>
  <c r="AP12" i="13" s="1"/>
  <c r="AV9" i="13"/>
  <c r="AJ10" i="13" s="1"/>
  <c r="AS10" i="13" s="1"/>
  <c r="BI10" i="13" s="1"/>
  <c r="V63" i="13"/>
  <c r="U62" i="13"/>
  <c r="T62" i="13"/>
  <c r="AN12" i="13"/>
  <c r="AQ12" i="13" s="1"/>
  <c r="G10" i="7"/>
  <c r="L9" i="7"/>
  <c r="BM68" i="13" l="1"/>
  <c r="N11" i="7"/>
  <c r="S10" i="7"/>
  <c r="AM13" i="13"/>
  <c r="AP13" i="13" s="1"/>
  <c r="AV10" i="13"/>
  <c r="AJ11" i="13" s="1"/>
  <c r="AS11" i="13" s="1"/>
  <c r="BI11" i="13" s="1"/>
  <c r="BF10" i="13"/>
  <c r="BG10" i="13"/>
  <c r="AW10" i="13"/>
  <c r="AK11" i="13" s="1"/>
  <c r="AT11" i="13" s="1"/>
  <c r="BJ11" i="13" s="1"/>
  <c r="V64" i="13"/>
  <c r="T63" i="13"/>
  <c r="U63" i="13"/>
  <c r="AM14" i="13"/>
  <c r="AP14" i="13" s="1"/>
  <c r="AN13" i="13"/>
  <c r="AQ13" i="13" s="1"/>
  <c r="L10" i="7"/>
  <c r="G11" i="7"/>
  <c r="BM69" i="13" l="1"/>
  <c r="N12" i="7"/>
  <c r="S11" i="7"/>
  <c r="AV11" i="13"/>
  <c r="AJ12" i="13" s="1"/>
  <c r="AS12" i="13" s="1"/>
  <c r="BI12" i="13" s="1"/>
  <c r="BF11" i="13"/>
  <c r="BG11" i="13"/>
  <c r="AW11" i="13"/>
  <c r="AK12" i="13" s="1"/>
  <c r="AT12" i="13" s="1"/>
  <c r="BJ12" i="13" s="1"/>
  <c r="U64" i="13"/>
  <c r="V65" i="13"/>
  <c r="T64" i="13"/>
  <c r="AN14" i="13"/>
  <c r="AQ14" i="13" s="1"/>
  <c r="AM15" i="13"/>
  <c r="AP15" i="13" s="1"/>
  <c r="L11" i="7"/>
  <c r="G12" i="7"/>
  <c r="BM70" i="13" l="1"/>
  <c r="N13" i="7"/>
  <c r="S12" i="7"/>
  <c r="AV12" i="13"/>
  <c r="AJ13" i="13" s="1"/>
  <c r="AS13" i="13" s="1"/>
  <c r="BI13" i="13" s="1"/>
  <c r="BF12" i="13"/>
  <c r="BG12" i="13"/>
  <c r="AW12" i="13"/>
  <c r="AK13" i="13" s="1"/>
  <c r="AT13" i="13" s="1"/>
  <c r="BJ13" i="13" s="1"/>
  <c r="T65" i="13"/>
  <c r="U65" i="13"/>
  <c r="V66" i="13"/>
  <c r="AM16" i="13"/>
  <c r="AP16" i="13" s="1"/>
  <c r="AN15" i="13"/>
  <c r="AQ15" i="13" s="1"/>
  <c r="L12" i="7"/>
  <c r="G13" i="7"/>
  <c r="BM71" i="13" l="1"/>
  <c r="N14" i="7"/>
  <c r="S13" i="7"/>
  <c r="BF13" i="13"/>
  <c r="AV13" i="13"/>
  <c r="AJ14" i="13" s="1"/>
  <c r="AS14" i="13" s="1"/>
  <c r="BI14" i="13" s="1"/>
  <c r="BG13" i="13"/>
  <c r="AW13" i="13"/>
  <c r="AK14" i="13" s="1"/>
  <c r="AT14" i="13" s="1"/>
  <c r="BJ14" i="13" s="1"/>
  <c r="T66" i="13"/>
  <c r="U66" i="13"/>
  <c r="V67" i="13"/>
  <c r="AM17" i="13"/>
  <c r="AP17" i="13" s="1"/>
  <c r="AN16" i="13"/>
  <c r="AQ16" i="13" s="1"/>
  <c r="L13" i="7"/>
  <c r="G14" i="7"/>
  <c r="BM72" i="13" l="1"/>
  <c r="N15" i="7"/>
  <c r="S14" i="7"/>
  <c r="AV14" i="13"/>
  <c r="AJ15" i="13" s="1"/>
  <c r="AS15" i="13" s="1"/>
  <c r="BF14" i="13"/>
  <c r="AW14" i="13"/>
  <c r="AK15" i="13" s="1"/>
  <c r="AT15" i="13" s="1"/>
  <c r="BJ15" i="13" s="1"/>
  <c r="BG14" i="13"/>
  <c r="V68" i="13"/>
  <c r="T67" i="13"/>
  <c r="U67" i="13"/>
  <c r="AM18" i="13"/>
  <c r="AP18" i="13" s="1"/>
  <c r="AN17" i="13"/>
  <c r="AQ17" i="13" s="1"/>
  <c r="L14" i="7"/>
  <c r="G15" i="7"/>
  <c r="BM73" i="13" l="1"/>
  <c r="N16" i="7"/>
  <c r="S15" i="7"/>
  <c r="BI15" i="13"/>
  <c r="BF15" i="13"/>
  <c r="AV15" i="13"/>
  <c r="AJ16" i="13" s="1"/>
  <c r="AS16" i="13" s="1"/>
  <c r="AW15" i="13"/>
  <c r="AK16" i="13" s="1"/>
  <c r="AT16" i="13" s="1"/>
  <c r="BJ16" i="13" s="1"/>
  <c r="BG15" i="13"/>
  <c r="U68" i="13"/>
  <c r="V69" i="13"/>
  <c r="T68" i="13"/>
  <c r="AM19" i="13"/>
  <c r="AP19" i="13" s="1"/>
  <c r="AN18" i="13"/>
  <c r="AQ18" i="13" s="1"/>
  <c r="L15" i="7"/>
  <c r="G16" i="7"/>
  <c r="BM74" i="13" l="1"/>
  <c r="N17" i="7"/>
  <c r="S16" i="7"/>
  <c r="BI16" i="13"/>
  <c r="BF16" i="13"/>
  <c r="AV16" i="13"/>
  <c r="AJ17" i="13" s="1"/>
  <c r="AS17" i="13" s="1"/>
  <c r="BG16" i="13"/>
  <c r="AW16" i="13"/>
  <c r="AK17" i="13" s="1"/>
  <c r="AT17" i="13" s="1"/>
  <c r="BJ17" i="13" s="1"/>
  <c r="T69" i="13"/>
  <c r="U69" i="13"/>
  <c r="V70" i="13"/>
  <c r="AM20" i="13"/>
  <c r="AP20" i="13" s="1"/>
  <c r="AN19" i="13"/>
  <c r="AQ19" i="13" s="1"/>
  <c r="L16" i="7"/>
  <c r="G17" i="7"/>
  <c r="BM75" i="13" l="1"/>
  <c r="N18" i="7"/>
  <c r="S17" i="7"/>
  <c r="BI17" i="13"/>
  <c r="AV17" i="13"/>
  <c r="AJ18" i="13" s="1"/>
  <c r="AS18" i="13" s="1"/>
  <c r="BF17" i="13"/>
  <c r="AW17" i="13"/>
  <c r="AK18" i="13" s="1"/>
  <c r="AT18" i="13" s="1"/>
  <c r="BJ18" i="13" s="1"/>
  <c r="BG17" i="13"/>
  <c r="T70" i="13"/>
  <c r="V71" i="13"/>
  <c r="U70" i="13"/>
  <c r="AN20" i="13"/>
  <c r="AQ20" i="13" s="1"/>
  <c r="AM21" i="13"/>
  <c r="AP21" i="13" s="1"/>
  <c r="L17" i="7"/>
  <c r="G18" i="7"/>
  <c r="BM76" i="13" l="1"/>
  <c r="N19" i="7"/>
  <c r="S18" i="7"/>
  <c r="BI18" i="13"/>
  <c r="BF18" i="13"/>
  <c r="AV18" i="13"/>
  <c r="AJ19" i="13" s="1"/>
  <c r="AS19" i="13" s="1"/>
  <c r="AW18" i="13"/>
  <c r="AK19" i="13" s="1"/>
  <c r="AT19" i="13" s="1"/>
  <c r="BJ19" i="13" s="1"/>
  <c r="BG18" i="13"/>
  <c r="T71" i="13"/>
  <c r="V72" i="13"/>
  <c r="U71" i="13"/>
  <c r="AM22" i="13"/>
  <c r="AP22" i="13" s="1"/>
  <c r="AN21" i="13"/>
  <c r="AQ21" i="13" s="1"/>
  <c r="L18" i="7"/>
  <c r="G19" i="7"/>
  <c r="BM77" i="13" l="1"/>
  <c r="N20" i="7"/>
  <c r="S19" i="7"/>
  <c r="BI19" i="13"/>
  <c r="BF19" i="13"/>
  <c r="AV19" i="13"/>
  <c r="AJ20" i="13" s="1"/>
  <c r="AS20" i="13" s="1"/>
  <c r="BG19" i="13"/>
  <c r="AW19" i="13"/>
  <c r="AK20" i="13" s="1"/>
  <c r="AT20" i="13" s="1"/>
  <c r="BJ20" i="13" s="1"/>
  <c r="U72" i="13"/>
  <c r="T72" i="13"/>
  <c r="V73" i="13"/>
  <c r="AN22" i="13"/>
  <c r="AQ22" i="13" s="1"/>
  <c r="AM23" i="13"/>
  <c r="AP23" i="13" s="1"/>
  <c r="G20" i="7"/>
  <c r="L19" i="7"/>
  <c r="BM78" i="13" l="1"/>
  <c r="N21" i="7"/>
  <c r="S20" i="7"/>
  <c r="BI20" i="13"/>
  <c r="AV20" i="13"/>
  <c r="AJ21" i="13" s="1"/>
  <c r="AS21" i="13" s="1"/>
  <c r="BF20" i="13"/>
  <c r="AW20" i="13"/>
  <c r="AK21" i="13" s="1"/>
  <c r="AT21" i="13" s="1"/>
  <c r="BJ21" i="13" s="1"/>
  <c r="BG20" i="13"/>
  <c r="V74" i="13"/>
  <c r="U73" i="13"/>
  <c r="T73" i="13"/>
  <c r="AN23" i="13"/>
  <c r="AQ23" i="13" s="1"/>
  <c r="AM24" i="13"/>
  <c r="AP24" i="13" s="1"/>
  <c r="L20" i="7"/>
  <c r="G21" i="7"/>
  <c r="BM79" i="13" l="1"/>
  <c r="N22" i="7"/>
  <c r="S21" i="7"/>
  <c r="BI21" i="13"/>
  <c r="AV21" i="13"/>
  <c r="AJ22" i="13" s="1"/>
  <c r="AS22" i="13" s="1"/>
  <c r="BF21" i="13"/>
  <c r="BG21" i="13"/>
  <c r="AW21" i="13"/>
  <c r="AK22" i="13" s="1"/>
  <c r="AT22" i="13" s="1"/>
  <c r="BJ22" i="13" s="1"/>
  <c r="V75" i="13"/>
  <c r="U74" i="13"/>
  <c r="T74" i="13"/>
  <c r="AN24" i="13"/>
  <c r="AQ24" i="13" s="1"/>
  <c r="AM25" i="13"/>
  <c r="AP25" i="13" s="1"/>
  <c r="G22" i="7"/>
  <c r="L21" i="7"/>
  <c r="BM80" i="13" l="1"/>
  <c r="N23" i="7"/>
  <c r="S22" i="7"/>
  <c r="BI22" i="13"/>
  <c r="AV22" i="13"/>
  <c r="AJ23" i="13" s="1"/>
  <c r="AS23" i="13" s="1"/>
  <c r="BF22" i="13"/>
  <c r="BG22" i="13"/>
  <c r="AW22" i="13"/>
  <c r="AK23" i="13" s="1"/>
  <c r="AT23" i="13" s="1"/>
  <c r="BJ23" i="13" s="1"/>
  <c r="T75" i="13"/>
  <c r="U75" i="13"/>
  <c r="V76" i="13"/>
  <c r="AN25" i="13"/>
  <c r="AQ25" i="13" s="1"/>
  <c r="AM26" i="13"/>
  <c r="AP26" i="13" s="1"/>
  <c r="L22" i="7"/>
  <c r="G23" i="7"/>
  <c r="BM81" i="13" l="1"/>
  <c r="N24" i="7"/>
  <c r="S23" i="7"/>
  <c r="BI23" i="13"/>
  <c r="BF23" i="13"/>
  <c r="AV23" i="13"/>
  <c r="AJ24" i="13" s="1"/>
  <c r="AS24" i="13" s="1"/>
  <c r="AW23" i="13"/>
  <c r="AK24" i="13" s="1"/>
  <c r="AT24" i="13" s="1"/>
  <c r="BJ24" i="13" s="1"/>
  <c r="BG23" i="13"/>
  <c r="V77" i="13"/>
  <c r="T76" i="13"/>
  <c r="U76" i="13"/>
  <c r="AN26" i="13"/>
  <c r="AQ26" i="13" s="1"/>
  <c r="AM27" i="13"/>
  <c r="AP27" i="13" s="1"/>
  <c r="G24" i="7"/>
  <c r="L23" i="7"/>
  <c r="BM82" i="13" l="1"/>
  <c r="N25" i="7"/>
  <c r="S24" i="7"/>
  <c r="BI24" i="13"/>
  <c r="BF24" i="13"/>
  <c r="AV24" i="13"/>
  <c r="AJ25" i="13" s="1"/>
  <c r="AS25" i="13" s="1"/>
  <c r="AW24" i="13"/>
  <c r="AK25" i="13" s="1"/>
  <c r="AT25" i="13" s="1"/>
  <c r="BJ25" i="13" s="1"/>
  <c r="BG24" i="13"/>
  <c r="U77" i="13"/>
  <c r="V78" i="13"/>
  <c r="T77" i="13"/>
  <c r="AN27" i="13"/>
  <c r="AQ27" i="13" s="1"/>
  <c r="AM28" i="13"/>
  <c r="AP28" i="13" s="1"/>
  <c r="L24" i="7"/>
  <c r="G25" i="7"/>
  <c r="BM83" i="13" l="1"/>
  <c r="N26" i="7"/>
  <c r="S25" i="7"/>
  <c r="BI25" i="13"/>
  <c r="AV25" i="13"/>
  <c r="AJ26" i="13" s="1"/>
  <c r="AS26" i="13" s="1"/>
  <c r="BF25" i="13"/>
  <c r="AW25" i="13"/>
  <c r="AK26" i="13" s="1"/>
  <c r="AT26" i="13" s="1"/>
  <c r="BJ26" i="13" s="1"/>
  <c r="BG25" i="13"/>
  <c r="T78" i="13"/>
  <c r="V79" i="13"/>
  <c r="U78" i="13"/>
  <c r="AN28" i="13"/>
  <c r="AQ28" i="13" s="1"/>
  <c r="AM29" i="13"/>
  <c r="AP29" i="13" s="1"/>
  <c r="G26" i="7"/>
  <c r="L25" i="7"/>
  <c r="BM84" i="13" l="1"/>
  <c r="N27" i="7"/>
  <c r="S26" i="7"/>
  <c r="BI26" i="13"/>
  <c r="BF26" i="13"/>
  <c r="AV26" i="13"/>
  <c r="AJ27" i="13" s="1"/>
  <c r="AS27" i="13" s="1"/>
  <c r="AW26" i="13"/>
  <c r="AK27" i="13" s="1"/>
  <c r="AT27" i="13" s="1"/>
  <c r="BJ27" i="13" s="1"/>
  <c r="BG26" i="13"/>
  <c r="U79" i="13"/>
  <c r="T79" i="13"/>
  <c r="V80" i="13"/>
  <c r="AN29" i="13"/>
  <c r="AQ29" i="13" s="1"/>
  <c r="AM30" i="13"/>
  <c r="AP30" i="13" s="1"/>
  <c r="L26" i="7"/>
  <c r="G27" i="7"/>
  <c r="BM85" i="13" l="1"/>
  <c r="N28" i="7"/>
  <c r="S27" i="7"/>
  <c r="BI27" i="13"/>
  <c r="AV27" i="13"/>
  <c r="AJ28" i="13" s="1"/>
  <c r="AS28" i="13" s="1"/>
  <c r="BF27" i="13"/>
  <c r="AW27" i="13"/>
  <c r="AK28" i="13" s="1"/>
  <c r="AT28" i="13" s="1"/>
  <c r="BJ28" i="13" s="1"/>
  <c r="BG27" i="13"/>
  <c r="V81" i="13"/>
  <c r="U80" i="13"/>
  <c r="T80" i="13"/>
  <c r="AN30" i="13"/>
  <c r="AQ30" i="13" s="1"/>
  <c r="AM31" i="13"/>
  <c r="AP31" i="13" s="1"/>
  <c r="G28" i="7"/>
  <c r="L27" i="7"/>
  <c r="BM86" i="13" l="1"/>
  <c r="N29" i="7"/>
  <c r="S28" i="7"/>
  <c r="BI28" i="13"/>
  <c r="BF28" i="13"/>
  <c r="AV28" i="13"/>
  <c r="AJ29" i="13" s="1"/>
  <c r="AS29" i="13" s="1"/>
  <c r="BF29" i="13" s="1"/>
  <c r="BG28" i="13"/>
  <c r="AW28" i="13"/>
  <c r="AK29" i="13" s="1"/>
  <c r="AT29" i="13" s="1"/>
  <c r="BJ29" i="13" s="1"/>
  <c r="T81" i="13"/>
  <c r="V82" i="13"/>
  <c r="U81" i="13"/>
  <c r="AN31" i="13"/>
  <c r="AQ31" i="13" s="1"/>
  <c r="AM32" i="13"/>
  <c r="AP32" i="13" s="1"/>
  <c r="L28" i="7"/>
  <c r="G29" i="7"/>
  <c r="BM87" i="13" l="1"/>
  <c r="N30" i="7"/>
  <c r="S29" i="7"/>
  <c r="BI29" i="13"/>
  <c r="AV29" i="13"/>
  <c r="AJ30" i="13" s="1"/>
  <c r="AS30" i="13" s="1"/>
  <c r="BF30" i="13" s="1"/>
  <c r="AW29" i="13"/>
  <c r="AK30" i="13" s="1"/>
  <c r="AT30" i="13" s="1"/>
  <c r="BJ30" i="13" s="1"/>
  <c r="BG29" i="13"/>
  <c r="T82" i="13"/>
  <c r="V83" i="13"/>
  <c r="U82" i="13"/>
  <c r="AM33" i="13"/>
  <c r="AP33" i="13" s="1"/>
  <c r="AN32" i="13"/>
  <c r="AQ32" i="13" s="1"/>
  <c r="G30" i="7"/>
  <c r="L29" i="7"/>
  <c r="BM88" i="13" l="1"/>
  <c r="N31" i="7"/>
  <c r="S30" i="7"/>
  <c r="BI30" i="13"/>
  <c r="AV30" i="13"/>
  <c r="AJ31" i="13" s="1"/>
  <c r="AS31" i="13" s="1"/>
  <c r="BG30" i="13"/>
  <c r="AW30" i="13"/>
  <c r="AK31" i="13" s="1"/>
  <c r="AT31" i="13" s="1"/>
  <c r="BJ31" i="13" s="1"/>
  <c r="T83" i="13"/>
  <c r="U83" i="13"/>
  <c r="V84" i="13"/>
  <c r="AN33" i="13"/>
  <c r="AQ33" i="13" s="1"/>
  <c r="AM34" i="13"/>
  <c r="AP34" i="13" s="1"/>
  <c r="L30" i="7"/>
  <c r="G31" i="7"/>
  <c r="BM89" i="13" l="1"/>
  <c r="N32" i="7"/>
  <c r="S31" i="7"/>
  <c r="BI31" i="13"/>
  <c r="BF31" i="13"/>
  <c r="AV31" i="13"/>
  <c r="AJ32" i="13" s="1"/>
  <c r="AS32" i="13" s="1"/>
  <c r="AW31" i="13"/>
  <c r="AK32" i="13" s="1"/>
  <c r="AT32" i="13" s="1"/>
  <c r="BJ32" i="13" s="1"/>
  <c r="BG31" i="13"/>
  <c r="V85" i="13"/>
  <c r="T84" i="13"/>
  <c r="U84" i="13"/>
  <c r="AN34" i="13"/>
  <c r="AQ34" i="13" s="1"/>
  <c r="AM35" i="13"/>
  <c r="AP35" i="13" s="1"/>
  <c r="G32" i="7"/>
  <c r="L31" i="7"/>
  <c r="BM90" i="13" l="1"/>
  <c r="N33" i="7"/>
  <c r="S32" i="7"/>
  <c r="BI32" i="13"/>
  <c r="BF32" i="13"/>
  <c r="AV32" i="13"/>
  <c r="AJ33" i="13" s="1"/>
  <c r="AS33" i="13" s="1"/>
  <c r="BG32" i="13"/>
  <c r="AW32" i="13"/>
  <c r="AK33" i="13" s="1"/>
  <c r="AT33" i="13" s="1"/>
  <c r="BJ33" i="13" s="1"/>
  <c r="U85" i="13"/>
  <c r="V86" i="13"/>
  <c r="T85" i="13"/>
  <c r="AM36" i="13"/>
  <c r="AP36" i="13" s="1"/>
  <c r="AN35" i="13"/>
  <c r="AQ35" i="13" s="1"/>
  <c r="L32" i="7"/>
  <c r="G33" i="7"/>
  <c r="BM91" i="13" l="1"/>
  <c r="N34" i="7"/>
  <c r="S33" i="7"/>
  <c r="BI33" i="13"/>
  <c r="BF33" i="13"/>
  <c r="AV33" i="13"/>
  <c r="AJ34" i="13" s="1"/>
  <c r="AS34" i="13" s="1"/>
  <c r="BI34" i="13" s="1"/>
  <c r="AW33" i="13"/>
  <c r="AK34" i="13" s="1"/>
  <c r="AT34" i="13" s="1"/>
  <c r="BJ34" i="13" s="1"/>
  <c r="BG33" i="13"/>
  <c r="T86" i="13"/>
  <c r="U86" i="13"/>
  <c r="V87" i="13"/>
  <c r="AN36" i="13"/>
  <c r="AQ36" i="13" s="1"/>
  <c r="AM37" i="13"/>
  <c r="AP37" i="13" s="1"/>
  <c r="G34" i="7"/>
  <c r="L33" i="7"/>
  <c r="BM92" i="13" l="1"/>
  <c r="BF34" i="13"/>
  <c r="N35" i="7"/>
  <c r="S34" i="7"/>
  <c r="AV34" i="13"/>
  <c r="AJ35" i="13" s="1"/>
  <c r="AS35" i="13" s="1"/>
  <c r="BI35" i="13" s="1"/>
  <c r="BG34" i="13"/>
  <c r="AW34" i="13"/>
  <c r="AK35" i="13" s="1"/>
  <c r="AT35" i="13" s="1"/>
  <c r="BJ35" i="13" s="1"/>
  <c r="V88" i="13"/>
  <c r="T87" i="13"/>
  <c r="U87" i="13"/>
  <c r="AM38" i="13"/>
  <c r="AP38" i="13" s="1"/>
  <c r="AN37" i="13"/>
  <c r="AQ37" i="13" s="1"/>
  <c r="L34" i="7"/>
  <c r="G35" i="7"/>
  <c r="BM93" i="13" l="1"/>
  <c r="AV35" i="13"/>
  <c r="AJ36" i="13" s="1"/>
  <c r="AS36" i="13" s="1"/>
  <c r="BI36" i="13" s="1"/>
  <c r="N36" i="7"/>
  <c r="S35" i="7"/>
  <c r="BG35" i="13"/>
  <c r="AW35" i="13"/>
  <c r="AK36" i="13" s="1"/>
  <c r="AT36" i="13" s="1"/>
  <c r="BJ36" i="13" s="1"/>
  <c r="BF35" i="13"/>
  <c r="U88" i="13"/>
  <c r="V89" i="13"/>
  <c r="T88" i="13"/>
  <c r="AN38" i="13"/>
  <c r="AQ38" i="13" s="1"/>
  <c r="AM39" i="13"/>
  <c r="AP39" i="13" s="1"/>
  <c r="G36" i="7"/>
  <c r="L35" i="7"/>
  <c r="BM94" i="13" l="1"/>
  <c r="N37" i="7"/>
  <c r="S36" i="7"/>
  <c r="AW36" i="13"/>
  <c r="AK37" i="13" s="1"/>
  <c r="AT37" i="13" s="1"/>
  <c r="BJ37" i="13" s="1"/>
  <c r="BG36" i="13"/>
  <c r="BF36" i="13"/>
  <c r="AV36" i="13"/>
  <c r="AJ37" i="13" s="1"/>
  <c r="AS37" i="13" s="1"/>
  <c r="BI37" i="13" s="1"/>
  <c r="T89" i="13"/>
  <c r="U89" i="13"/>
  <c r="V90" i="13"/>
  <c r="AM40" i="13"/>
  <c r="AP40" i="13" s="1"/>
  <c r="AN39" i="13"/>
  <c r="AQ39" i="13" s="1"/>
  <c r="L36" i="7"/>
  <c r="G37" i="7"/>
  <c r="BM95" i="13" l="1"/>
  <c r="N38" i="7"/>
  <c r="S37" i="7"/>
  <c r="AW37" i="13"/>
  <c r="AK38" i="13" s="1"/>
  <c r="AT38" i="13" s="1"/>
  <c r="BJ38" i="13" s="1"/>
  <c r="BG37" i="13"/>
  <c r="AV37" i="13"/>
  <c r="AJ38" i="13" s="1"/>
  <c r="AS38" i="13" s="1"/>
  <c r="BI38" i="13" s="1"/>
  <c r="V91" i="13"/>
  <c r="T90" i="13"/>
  <c r="U90" i="13"/>
  <c r="AN40" i="13"/>
  <c r="AQ40" i="13" s="1"/>
  <c r="AM41" i="13"/>
  <c r="AP41" i="13" s="1"/>
  <c r="G38" i="7"/>
  <c r="L37" i="7"/>
  <c r="BM96" i="13" l="1"/>
  <c r="N39" i="7"/>
  <c r="S38" i="7"/>
  <c r="BG38" i="13"/>
  <c r="AW38" i="13"/>
  <c r="AK39" i="13" s="1"/>
  <c r="AT39" i="13" s="1"/>
  <c r="BJ39" i="13" s="1"/>
  <c r="AV38" i="13"/>
  <c r="AJ39" i="13" s="1"/>
  <c r="AS39" i="13" s="1"/>
  <c r="BI39" i="13" s="1"/>
  <c r="BF37" i="13"/>
  <c r="U91" i="13"/>
  <c r="V92" i="13"/>
  <c r="T91" i="13"/>
  <c r="AM42" i="13"/>
  <c r="AP42" i="13" s="1"/>
  <c r="AN41" i="13"/>
  <c r="AQ41" i="13" s="1"/>
  <c r="L38" i="7"/>
  <c r="G39" i="7"/>
  <c r="BM97" i="13" l="1"/>
  <c r="N40" i="7"/>
  <c r="S39" i="7"/>
  <c r="AW39" i="13"/>
  <c r="AK40" i="13" s="1"/>
  <c r="AT40" i="13" s="1"/>
  <c r="BJ40" i="13" s="1"/>
  <c r="BG39" i="13"/>
  <c r="BF39" i="13"/>
  <c r="AV39" i="13"/>
  <c r="AJ40" i="13" s="1"/>
  <c r="AS40" i="13" s="1"/>
  <c r="BI40" i="13" s="1"/>
  <c r="BF38" i="13"/>
  <c r="T92" i="13"/>
  <c r="U92" i="13"/>
  <c r="V93" i="13"/>
  <c r="AN42" i="13"/>
  <c r="AQ42" i="13" s="1"/>
  <c r="AM43" i="13"/>
  <c r="AP43" i="13" s="1"/>
  <c r="G40" i="7"/>
  <c r="L39" i="7"/>
  <c r="BM98" i="13" l="1"/>
  <c r="N41" i="7"/>
  <c r="S40" i="7"/>
  <c r="BG40" i="13"/>
  <c r="AW40" i="13"/>
  <c r="AK41" i="13" s="1"/>
  <c r="AT41" i="13" s="1"/>
  <c r="BJ41" i="13" s="1"/>
  <c r="BF40" i="13"/>
  <c r="AV40" i="13"/>
  <c r="AJ41" i="13" s="1"/>
  <c r="AS41" i="13" s="1"/>
  <c r="BI41" i="13" s="1"/>
  <c r="T93" i="13"/>
  <c r="V94" i="13"/>
  <c r="U93" i="13"/>
  <c r="AN43" i="13"/>
  <c r="AQ43" i="13" s="1"/>
  <c r="AM44" i="13"/>
  <c r="AP44" i="13" s="1"/>
  <c r="L40" i="7"/>
  <c r="G41" i="7"/>
  <c r="BM99" i="13" l="1"/>
  <c r="N42" i="7"/>
  <c r="S41" i="7"/>
  <c r="BG41" i="13"/>
  <c r="AW41" i="13"/>
  <c r="AK42" i="13" s="1"/>
  <c r="AT42" i="13" s="1"/>
  <c r="BJ42" i="13" s="1"/>
  <c r="AV41" i="13"/>
  <c r="AJ42" i="13" s="1"/>
  <c r="AS42" i="13" s="1"/>
  <c r="BI42" i="13" s="1"/>
  <c r="T94" i="13"/>
  <c r="V95" i="13"/>
  <c r="U94" i="13"/>
  <c r="AM45" i="13"/>
  <c r="AP45" i="13" s="1"/>
  <c r="AN44" i="13"/>
  <c r="AQ44" i="13" s="1"/>
  <c r="L41" i="7"/>
  <c r="G42" i="7"/>
  <c r="BM100" i="13" l="1"/>
  <c r="N43" i="7"/>
  <c r="S42" i="7"/>
  <c r="AW42" i="13"/>
  <c r="AK43" i="13" s="1"/>
  <c r="AT43" i="13" s="1"/>
  <c r="BJ43" i="13" s="1"/>
  <c r="BG42" i="13"/>
  <c r="AV42" i="13"/>
  <c r="AJ43" i="13" s="1"/>
  <c r="AS43" i="13" s="1"/>
  <c r="BI43" i="13" s="1"/>
  <c r="BF41" i="13"/>
  <c r="V96" i="13"/>
  <c r="U95" i="13"/>
  <c r="T95" i="13"/>
  <c r="AN45" i="13"/>
  <c r="AQ45" i="13" s="1"/>
  <c r="AM46" i="13"/>
  <c r="AP46" i="13" s="1"/>
  <c r="L42" i="7"/>
  <c r="G43" i="7"/>
  <c r="BM101" i="13" l="1"/>
  <c r="N44" i="7"/>
  <c r="S43" i="7"/>
  <c r="BG43" i="13"/>
  <c r="AW43" i="13"/>
  <c r="AK44" i="13" s="1"/>
  <c r="AT44" i="13" s="1"/>
  <c r="BJ44" i="13" s="1"/>
  <c r="AV43" i="13"/>
  <c r="AJ44" i="13" s="1"/>
  <c r="AS44" i="13" s="1"/>
  <c r="BI44" i="13" s="1"/>
  <c r="BF42" i="13"/>
  <c r="T96" i="13"/>
  <c r="V97" i="13"/>
  <c r="U96" i="13"/>
  <c r="AN46" i="13"/>
  <c r="AQ46" i="13" s="1"/>
  <c r="AM47" i="13"/>
  <c r="AP47" i="13" s="1"/>
  <c r="G44" i="7"/>
  <c r="L43" i="7"/>
  <c r="BM102" i="13" l="1"/>
  <c r="N45" i="7"/>
  <c r="S44" i="7"/>
  <c r="BG44" i="13"/>
  <c r="AW44" i="13"/>
  <c r="AK45" i="13" s="1"/>
  <c r="AT45" i="13" s="1"/>
  <c r="BJ45" i="13" s="1"/>
  <c r="BF44" i="13"/>
  <c r="AV44" i="13"/>
  <c r="AJ45" i="13" s="1"/>
  <c r="AS45" i="13" s="1"/>
  <c r="BI45" i="13" s="1"/>
  <c r="BF43" i="13"/>
  <c r="T97" i="13"/>
  <c r="U97" i="13"/>
  <c r="V98" i="13"/>
  <c r="AN47" i="13"/>
  <c r="AQ47" i="13" s="1"/>
  <c r="AM48" i="13"/>
  <c r="AP48" i="13" s="1"/>
  <c r="L44" i="7"/>
  <c r="G45" i="7"/>
  <c r="BM103" i="13" l="1"/>
  <c r="N46" i="7"/>
  <c r="S45" i="7"/>
  <c r="BG45" i="13"/>
  <c r="AW45" i="13"/>
  <c r="AK46" i="13" s="1"/>
  <c r="AT46" i="13" s="1"/>
  <c r="BF45" i="13"/>
  <c r="AV45" i="13"/>
  <c r="AJ46" i="13" s="1"/>
  <c r="AS46" i="13" s="1"/>
  <c r="V99" i="13"/>
  <c r="T98" i="13"/>
  <c r="U98" i="13"/>
  <c r="AN48" i="13"/>
  <c r="AQ48" i="13" s="1"/>
  <c r="AM49" i="13"/>
  <c r="AP49" i="13" s="1"/>
  <c r="G46" i="7"/>
  <c r="L45" i="7"/>
  <c r="BM104" i="13" l="1"/>
  <c r="N47" i="7"/>
  <c r="S46" i="7"/>
  <c r="J6" i="14"/>
  <c r="BJ46" i="13"/>
  <c r="I6" i="14"/>
  <c r="BI46" i="13"/>
  <c r="BG46" i="13"/>
  <c r="AW46" i="13"/>
  <c r="AK47" i="13" s="1"/>
  <c r="AT47" i="13" s="1"/>
  <c r="BF46" i="13"/>
  <c r="AV46" i="13"/>
  <c r="AJ47" i="13" s="1"/>
  <c r="AS47" i="13" s="1"/>
  <c r="U99" i="13"/>
  <c r="V100" i="13"/>
  <c r="T99" i="13"/>
  <c r="AM50" i="13"/>
  <c r="AP50" i="13" s="1"/>
  <c r="AN49" i="13"/>
  <c r="AQ49" i="13" s="1"/>
  <c r="L46" i="7"/>
  <c r="G47" i="7"/>
  <c r="BM105" i="13" l="1"/>
  <c r="N48" i="7"/>
  <c r="S47" i="7"/>
  <c r="BI47" i="13"/>
  <c r="I7" i="14"/>
  <c r="J7" i="14"/>
  <c r="BJ47" i="13"/>
  <c r="AW47" i="13"/>
  <c r="AK48" i="13" s="1"/>
  <c r="AT48" i="13" s="1"/>
  <c r="BG47" i="13"/>
  <c r="BF47" i="13"/>
  <c r="AV47" i="13"/>
  <c r="AJ48" i="13" s="1"/>
  <c r="AS48" i="13" s="1"/>
  <c r="T100" i="13"/>
  <c r="U100" i="13"/>
  <c r="V101" i="13"/>
  <c r="AN50" i="13"/>
  <c r="AQ50" i="13" s="1"/>
  <c r="AM51" i="13"/>
  <c r="AP51" i="13" s="1"/>
  <c r="G48" i="7"/>
  <c r="L47" i="7"/>
  <c r="BM106" i="13" l="1"/>
  <c r="N49" i="7"/>
  <c r="S48" i="7"/>
  <c r="BI48" i="13"/>
  <c r="I8" i="14"/>
  <c r="BJ48" i="13"/>
  <c r="J8" i="14"/>
  <c r="BG48" i="13"/>
  <c r="AW48" i="13"/>
  <c r="AK49" i="13" s="1"/>
  <c r="AT49" i="13" s="1"/>
  <c r="AV48" i="13"/>
  <c r="AJ49" i="13" s="1"/>
  <c r="AS49" i="13" s="1"/>
  <c r="T101" i="13"/>
  <c r="V102" i="13"/>
  <c r="U101" i="13"/>
  <c r="AM52" i="13"/>
  <c r="AP52" i="13" s="1"/>
  <c r="AN51" i="13"/>
  <c r="AQ51" i="13" s="1"/>
  <c r="L48" i="7"/>
  <c r="G49" i="7"/>
  <c r="BM107" i="13" l="1"/>
  <c r="N50" i="7"/>
  <c r="S49" i="7"/>
  <c r="BJ49" i="13"/>
  <c r="J9" i="14"/>
  <c r="I9" i="14"/>
  <c r="BI49" i="13"/>
  <c r="BG49" i="13"/>
  <c r="AW49" i="13"/>
  <c r="AK50" i="13" s="1"/>
  <c r="AT50" i="13" s="1"/>
  <c r="BF49" i="13"/>
  <c r="AV49" i="13"/>
  <c r="AJ50" i="13" s="1"/>
  <c r="AS50" i="13" s="1"/>
  <c r="BF48" i="13"/>
  <c r="U102" i="13"/>
  <c r="T102" i="13"/>
  <c r="V103" i="13"/>
  <c r="AN52" i="13"/>
  <c r="AQ52" i="13" s="1"/>
  <c r="AM53" i="13"/>
  <c r="L49" i="7"/>
  <c r="G50" i="7"/>
  <c r="BM108" i="13" l="1"/>
  <c r="N51" i="7"/>
  <c r="S50" i="7"/>
  <c r="J10" i="14"/>
  <c r="BJ50" i="13"/>
  <c r="I10" i="14"/>
  <c r="BI50" i="13"/>
  <c r="AP53" i="13"/>
  <c r="BG50" i="13"/>
  <c r="AW50" i="13"/>
  <c r="AK51" i="13" s="1"/>
  <c r="AT51" i="13" s="1"/>
  <c r="BF50" i="13"/>
  <c r="AV50" i="13"/>
  <c r="AJ51" i="13" s="1"/>
  <c r="AS51" i="13" s="1"/>
  <c r="V104" i="13"/>
  <c r="U103" i="13"/>
  <c r="T103" i="13"/>
  <c r="AM54" i="13"/>
  <c r="AN53" i="13"/>
  <c r="L50" i="7"/>
  <c r="G51" i="7"/>
  <c r="BM109" i="13" l="1"/>
  <c r="N52" i="7"/>
  <c r="S51" i="7"/>
  <c r="BI51" i="13"/>
  <c r="I11" i="14"/>
  <c r="J11" i="14"/>
  <c r="BJ51" i="13"/>
  <c r="AP54" i="13"/>
  <c r="AQ53" i="13"/>
  <c r="AW51" i="13"/>
  <c r="AK52" i="13" s="1"/>
  <c r="AT52" i="13" s="1"/>
  <c r="BG51" i="13"/>
  <c r="BF51" i="13"/>
  <c r="AV51" i="13"/>
  <c r="AJ52" i="13" s="1"/>
  <c r="AS52" i="13" s="1"/>
  <c r="T104" i="13"/>
  <c r="V105" i="13"/>
  <c r="U104" i="13"/>
  <c r="AN54" i="13"/>
  <c r="AM55" i="13"/>
  <c r="L51" i="7"/>
  <c r="G52" i="7"/>
  <c r="BM110" i="13" l="1"/>
  <c r="N53" i="7"/>
  <c r="S52" i="7"/>
  <c r="BI52" i="13"/>
  <c r="I12" i="14"/>
  <c r="BJ52" i="13"/>
  <c r="J12" i="14"/>
  <c r="AP55" i="13"/>
  <c r="AQ54" i="13"/>
  <c r="BG52" i="13"/>
  <c r="AW52" i="13"/>
  <c r="AK53" i="13" s="1"/>
  <c r="AT53" i="13" s="1"/>
  <c r="BF52" i="13"/>
  <c r="AV52" i="13"/>
  <c r="AJ53" i="13" s="1"/>
  <c r="AS53" i="13" s="1"/>
  <c r="T105" i="13"/>
  <c r="U105" i="13"/>
  <c r="V106" i="13"/>
  <c r="AM56" i="13"/>
  <c r="AN55" i="13"/>
  <c r="L52" i="7"/>
  <c r="G53" i="7"/>
  <c r="BM111" i="13" l="1"/>
  <c r="N54" i="7"/>
  <c r="S53" i="7"/>
  <c r="I13" i="14"/>
  <c r="BI53" i="13"/>
  <c r="BJ53" i="13"/>
  <c r="J13" i="14"/>
  <c r="AQ55" i="13"/>
  <c r="BG53" i="13"/>
  <c r="AW53" i="13"/>
  <c r="AK54" i="13" s="1"/>
  <c r="AT54" i="13" s="1"/>
  <c r="AV53" i="13"/>
  <c r="AJ54" i="13" s="1"/>
  <c r="AS54" i="13" s="1"/>
  <c r="AP56" i="13"/>
  <c r="AP57" i="13" s="1"/>
  <c r="T106" i="13"/>
  <c r="U106" i="13"/>
  <c r="V107" i="13"/>
  <c r="AN56" i="13"/>
  <c r="L53" i="7"/>
  <c r="G54" i="7"/>
  <c r="BM112" i="13" l="1"/>
  <c r="N55" i="7"/>
  <c r="S54" i="7"/>
  <c r="J14" i="14"/>
  <c r="BJ54" i="13"/>
  <c r="I14" i="14"/>
  <c r="BI54" i="13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G54" i="13"/>
  <c r="BF54" i="13"/>
  <c r="AV54" i="13"/>
  <c r="AJ55" i="13" s="1"/>
  <c r="AS55" i="13" s="1"/>
  <c r="BF53" i="13"/>
  <c r="AQ56" i="13"/>
  <c r="AQ57" i="13" s="1"/>
  <c r="U107" i="13"/>
  <c r="V108" i="13"/>
  <c r="T107" i="13"/>
  <c r="L54" i="7"/>
  <c r="G55" i="7"/>
  <c r="BM113" i="13" l="1"/>
  <c r="N56" i="7"/>
  <c r="S55" i="7"/>
  <c r="I15" i="14"/>
  <c r="J15" i="14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G55" i="13"/>
  <c r="BF55" i="13"/>
  <c r="AV55" i="13"/>
  <c r="AJ56" i="13" s="1"/>
  <c r="T108" i="13"/>
  <c r="U108" i="13"/>
  <c r="V109" i="13"/>
  <c r="L55" i="7"/>
  <c r="G56" i="7"/>
  <c r="BM114" i="13" l="1"/>
  <c r="N57" i="7"/>
  <c r="S56" i="7"/>
  <c r="J16" i="14"/>
  <c r="AS56" i="13"/>
  <c r="BF56" i="13" s="1"/>
  <c r="AN58" i="13"/>
  <c r="AM59" i="13"/>
  <c r="BG56" i="13"/>
  <c r="AW56" i="13"/>
  <c r="AK57" i="13" s="1"/>
  <c r="T109" i="13"/>
  <c r="V110" i="13"/>
  <c r="U109" i="13"/>
  <c r="L56" i="7"/>
  <c r="G57" i="7"/>
  <c r="BM115" i="13" l="1"/>
  <c r="N58" i="7"/>
  <c r="S57" i="7"/>
  <c r="AV56" i="13"/>
  <c r="AJ57" i="13" s="1"/>
  <c r="I16" i="14"/>
  <c r="AM60" i="13"/>
  <c r="AN59" i="13"/>
  <c r="T110" i="13"/>
  <c r="V111" i="13"/>
  <c r="U110" i="13"/>
  <c r="L57" i="7"/>
  <c r="G58" i="7"/>
  <c r="BM116" i="13" l="1"/>
  <c r="N59" i="7"/>
  <c r="S58" i="7"/>
  <c r="AN60" i="13"/>
  <c r="AM61" i="13"/>
  <c r="V112" i="13"/>
  <c r="U111" i="13"/>
  <c r="T111" i="13"/>
  <c r="L58" i="7"/>
  <c r="G59" i="7"/>
  <c r="BM117" i="13" l="1"/>
  <c r="N60" i="7"/>
  <c r="S59" i="7"/>
  <c r="AN61" i="13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BM118" i="13" l="1"/>
  <c r="N61" i="7"/>
  <c r="S60" i="7"/>
  <c r="AN62" i="13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BM119" i="13" l="1"/>
  <c r="N62" i="7"/>
  <c r="S61" i="7"/>
  <c r="T114" i="13"/>
  <c r="V115" i="13"/>
  <c r="U114" i="13"/>
  <c r="G62" i="7"/>
  <c r="L61" i="7"/>
  <c r="BM120" i="13" l="1"/>
  <c r="N63" i="7"/>
  <c r="S62" i="7"/>
  <c r="U115" i="13"/>
  <c r="T115" i="13"/>
  <c r="V116" i="13"/>
  <c r="L62" i="7"/>
  <c r="G63" i="7"/>
  <c r="BM121" i="13" l="1"/>
  <c r="N64" i="7"/>
  <c r="S63" i="7"/>
  <c r="V117" i="13"/>
  <c r="U116" i="13"/>
  <c r="T116" i="13"/>
  <c r="G64" i="7"/>
  <c r="L63" i="7"/>
  <c r="BM122" i="13" l="1"/>
  <c r="N65" i="7"/>
  <c r="S64" i="7"/>
  <c r="T117" i="13"/>
  <c r="V118" i="13"/>
  <c r="U117" i="13"/>
  <c r="L64" i="7"/>
  <c r="G65" i="7"/>
  <c r="BM123" i="13" l="1"/>
  <c r="N66" i="7"/>
  <c r="S65" i="7"/>
  <c r="T118" i="13"/>
  <c r="V119" i="13"/>
  <c r="U118" i="13"/>
  <c r="G66" i="7"/>
  <c r="L65" i="7"/>
  <c r="BM124" i="13" l="1"/>
  <c r="N67" i="7"/>
  <c r="S66" i="7"/>
  <c r="T119" i="13"/>
  <c r="U119" i="13"/>
  <c r="V120" i="13"/>
  <c r="L66" i="7"/>
  <c r="G67" i="7"/>
  <c r="BM125" i="13" l="1"/>
  <c r="N68" i="7"/>
  <c r="S67" i="7"/>
  <c r="V121" i="13"/>
  <c r="T120" i="13"/>
  <c r="U120" i="13"/>
  <c r="G68" i="7"/>
  <c r="L67" i="7"/>
  <c r="BM126" i="13" l="1"/>
  <c r="N69" i="7"/>
  <c r="S68" i="7"/>
  <c r="T121" i="13"/>
  <c r="U121" i="13"/>
  <c r="V122" i="13"/>
  <c r="L68" i="7"/>
  <c r="G69" i="7"/>
  <c r="BM127" i="13" l="1"/>
  <c r="N70" i="7"/>
  <c r="S69" i="7"/>
  <c r="T122" i="13"/>
  <c r="V123" i="13"/>
  <c r="U122" i="13"/>
  <c r="L69" i="7"/>
  <c r="G70" i="7"/>
  <c r="BM128" i="13" l="1"/>
  <c r="N71" i="7"/>
  <c r="S70" i="7"/>
  <c r="U123" i="13"/>
  <c r="V124" i="13"/>
  <c r="T123" i="13"/>
  <c r="L70" i="7"/>
  <c r="G71" i="7"/>
  <c r="BM129" i="13" l="1"/>
  <c r="N72" i="7"/>
  <c r="S71" i="7"/>
  <c r="T124" i="13"/>
  <c r="U124" i="13"/>
  <c r="V125" i="13"/>
  <c r="L71" i="7"/>
  <c r="G72" i="7"/>
  <c r="BM130" i="13" l="1"/>
  <c r="N73" i="7"/>
  <c r="S72" i="7"/>
  <c r="T125" i="13"/>
  <c r="V126" i="13"/>
  <c r="U125" i="13"/>
  <c r="L72" i="7"/>
  <c r="G73" i="7"/>
  <c r="BM131" i="13" l="1"/>
  <c r="N74" i="7"/>
  <c r="S73" i="7"/>
  <c r="U126" i="13"/>
  <c r="T126" i="13"/>
  <c r="V127" i="13"/>
  <c r="L73" i="7"/>
  <c r="G74" i="7"/>
  <c r="BM132" i="13" l="1"/>
  <c r="N75" i="7"/>
  <c r="S74" i="7"/>
  <c r="V128" i="13"/>
  <c r="U127" i="13"/>
  <c r="T127" i="13"/>
  <c r="L74" i="7"/>
  <c r="G75" i="7"/>
  <c r="BM133" i="13" l="1"/>
  <c r="N76" i="7"/>
  <c r="S75" i="7"/>
  <c r="T128" i="13"/>
  <c r="V129" i="13"/>
  <c r="U128" i="13"/>
  <c r="G76" i="7"/>
  <c r="L75" i="7"/>
  <c r="BM134" i="13" l="1"/>
  <c r="N77" i="7"/>
  <c r="S76" i="7"/>
  <c r="T129" i="13"/>
  <c r="U129" i="13"/>
  <c r="V130" i="13"/>
  <c r="L76" i="7"/>
  <c r="G77" i="7"/>
  <c r="BM135" i="13" l="1"/>
  <c r="N78" i="7"/>
  <c r="S77" i="7"/>
  <c r="T130" i="13"/>
  <c r="U130" i="13"/>
  <c r="V131" i="13"/>
  <c r="G78" i="7"/>
  <c r="L77" i="7"/>
  <c r="BM136" i="13" l="1"/>
  <c r="N79" i="7"/>
  <c r="S78" i="7"/>
  <c r="U131" i="13"/>
  <c r="V132" i="13"/>
  <c r="T131" i="13"/>
  <c r="L78" i="7"/>
  <c r="G79" i="7"/>
  <c r="BM137" i="13" l="1"/>
  <c r="N80" i="7"/>
  <c r="S79" i="7"/>
  <c r="T132" i="13"/>
  <c r="U132" i="13"/>
  <c r="V133" i="13"/>
  <c r="G80" i="7"/>
  <c r="L79" i="7"/>
  <c r="BM138" i="13" l="1"/>
  <c r="N81" i="7"/>
  <c r="S80" i="7"/>
  <c r="T133" i="13"/>
  <c r="U133" i="13"/>
  <c r="V134" i="13"/>
  <c r="L80" i="7"/>
  <c r="G81" i="7"/>
  <c r="BM139" i="13" l="1"/>
  <c r="N82" i="7"/>
  <c r="S81" i="7"/>
  <c r="V135" i="13"/>
  <c r="T134" i="13"/>
  <c r="U134" i="13"/>
  <c r="G82" i="7"/>
  <c r="L81" i="7"/>
  <c r="BM140" i="13" l="1"/>
  <c r="N83" i="7"/>
  <c r="S82" i="7"/>
  <c r="V136" i="13"/>
  <c r="U135" i="13"/>
  <c r="T135" i="13"/>
  <c r="L82" i="7"/>
  <c r="G83" i="7"/>
  <c r="BM141" i="13" l="1"/>
  <c r="N84" i="7"/>
  <c r="S83" i="7"/>
  <c r="T136" i="13"/>
  <c r="V137" i="13"/>
  <c r="U136" i="13"/>
  <c r="G84" i="7"/>
  <c r="L83" i="7"/>
  <c r="BM142" i="13" l="1"/>
  <c r="N85" i="7"/>
  <c r="S84" i="7"/>
  <c r="U137" i="13"/>
  <c r="T137" i="13"/>
  <c r="V138" i="13"/>
  <c r="L84" i="7"/>
  <c r="G85" i="7"/>
  <c r="BM143" i="13" l="1"/>
  <c r="N86" i="7"/>
  <c r="S85" i="7"/>
  <c r="V139" i="13"/>
  <c r="U138" i="13"/>
  <c r="T138" i="13"/>
  <c r="G86" i="7"/>
  <c r="L85" i="7"/>
  <c r="BM144" i="13" l="1"/>
  <c r="N87" i="7"/>
  <c r="S86" i="7"/>
  <c r="U139" i="13"/>
  <c r="T139" i="13"/>
  <c r="V140" i="13"/>
  <c r="L86" i="7"/>
  <c r="G87" i="7"/>
  <c r="BM145" i="13" l="1"/>
  <c r="N88" i="7"/>
  <c r="S87" i="7"/>
  <c r="V141" i="13"/>
  <c r="U140" i="13"/>
  <c r="T140" i="13"/>
  <c r="G88" i="7"/>
  <c r="L87" i="7"/>
  <c r="BM146" i="13" l="1"/>
  <c r="N89" i="7"/>
  <c r="S88" i="7"/>
  <c r="V142" i="13"/>
  <c r="U141" i="13"/>
  <c r="T141" i="13"/>
  <c r="L88" i="7"/>
  <c r="G89" i="7"/>
  <c r="BM147" i="13" l="1"/>
  <c r="N90" i="7"/>
  <c r="S89" i="7"/>
  <c r="V143" i="13"/>
  <c r="T142" i="13"/>
  <c r="U142" i="13"/>
  <c r="G90" i="7"/>
  <c r="L89" i="7"/>
  <c r="BM148" i="13" l="1"/>
  <c r="N91" i="7"/>
  <c r="S90" i="7"/>
  <c r="V144" i="13"/>
  <c r="U143" i="13"/>
  <c r="T143" i="13"/>
  <c r="L90" i="7"/>
  <c r="G91" i="7"/>
  <c r="BM149" i="13" l="1"/>
  <c r="N92" i="7"/>
  <c r="S91" i="7"/>
  <c r="T144" i="13"/>
  <c r="V145" i="13"/>
  <c r="U144" i="13"/>
  <c r="G92" i="7"/>
  <c r="L91" i="7"/>
  <c r="BM150" i="13" l="1"/>
  <c r="N93" i="7"/>
  <c r="S92" i="7"/>
  <c r="T145" i="13"/>
  <c r="U145" i="13"/>
  <c r="V146" i="13"/>
  <c r="L92" i="7"/>
  <c r="G93" i="7"/>
  <c r="BM151" i="13" l="1"/>
  <c r="N94" i="7"/>
  <c r="S93" i="7"/>
  <c r="T146" i="13"/>
  <c r="U146" i="13"/>
  <c r="V147" i="13"/>
  <c r="G94" i="7"/>
  <c r="L93" i="7"/>
  <c r="BM152" i="13" l="1"/>
  <c r="N95" i="7"/>
  <c r="S94" i="7"/>
  <c r="U147" i="13"/>
  <c r="V148" i="13"/>
  <c r="T147" i="13"/>
  <c r="L94" i="7"/>
  <c r="G95" i="7"/>
  <c r="BM153" i="13" l="1"/>
  <c r="N96" i="7"/>
  <c r="S95" i="7"/>
  <c r="T148" i="13"/>
  <c r="U148" i="13"/>
  <c r="V149" i="13"/>
  <c r="G96" i="7"/>
  <c r="L95" i="7"/>
  <c r="BM154" i="13" l="1"/>
  <c r="N97" i="7"/>
  <c r="S96" i="7"/>
  <c r="T149" i="13"/>
  <c r="V150" i="13"/>
  <c r="U149" i="13"/>
  <c r="L96" i="7"/>
  <c r="G97" i="7"/>
  <c r="BM155" i="13" l="1"/>
  <c r="N98" i="7"/>
  <c r="S97" i="7"/>
  <c r="U150" i="13"/>
  <c r="T150" i="13"/>
  <c r="V151" i="13"/>
  <c r="G98" i="7"/>
  <c r="L97" i="7"/>
  <c r="BM156" i="13" l="1"/>
  <c r="N99" i="7"/>
  <c r="S98" i="7"/>
  <c r="V152" i="13"/>
  <c r="U151" i="13"/>
  <c r="T151" i="13"/>
  <c r="L98" i="7"/>
  <c r="G99" i="7"/>
  <c r="BM157" i="13" l="1"/>
  <c r="N100" i="7"/>
  <c r="S99" i="7"/>
  <c r="T152" i="13"/>
  <c r="V153" i="13"/>
  <c r="U152" i="13"/>
  <c r="G100" i="7"/>
  <c r="L99" i="7"/>
  <c r="BM158" i="13" l="1"/>
  <c r="N101" i="7"/>
  <c r="S100" i="7"/>
  <c r="T153" i="13"/>
  <c r="U153" i="13"/>
  <c r="V154" i="13"/>
  <c r="L100" i="7"/>
  <c r="G101" i="7"/>
  <c r="BM159" i="13" l="1"/>
  <c r="N102" i="7"/>
  <c r="S101" i="7"/>
  <c r="V155" i="13"/>
  <c r="T154" i="13"/>
  <c r="U154" i="13"/>
  <c r="G102" i="7"/>
  <c r="L101" i="7"/>
  <c r="BM160" i="13" l="1"/>
  <c r="N103" i="7"/>
  <c r="S102" i="7"/>
  <c r="U155" i="13"/>
  <c r="V156" i="13"/>
  <c r="T155" i="13"/>
  <c r="L102" i="7"/>
  <c r="G103" i="7"/>
  <c r="BM161" i="13" l="1"/>
  <c r="N104" i="7"/>
  <c r="S103" i="7"/>
  <c r="T156" i="13"/>
  <c r="U156" i="13"/>
  <c r="V157" i="13"/>
  <c r="L103" i="7"/>
  <c r="G104" i="7"/>
  <c r="BM162" i="13" l="1"/>
  <c r="N105" i="7"/>
  <c r="S104" i="7"/>
  <c r="V158" i="13"/>
  <c r="T157" i="13"/>
  <c r="U157" i="13"/>
  <c r="L104" i="7"/>
  <c r="G105" i="7"/>
  <c r="BM163" i="13" l="1"/>
  <c r="N106" i="7"/>
  <c r="S105" i="7"/>
  <c r="V159" i="13"/>
  <c r="U158" i="13"/>
  <c r="T158" i="13"/>
  <c r="G106" i="7"/>
  <c r="L105" i="7"/>
  <c r="BM164" i="13" l="1"/>
  <c r="N107" i="7"/>
  <c r="S106" i="7"/>
  <c r="K6" i="12" s="1"/>
  <c r="L6" i="12" s="1"/>
  <c r="T159" i="13"/>
  <c r="V160" i="13"/>
  <c r="U159" i="13"/>
  <c r="L106" i="7"/>
  <c r="G6" i="12" s="1"/>
  <c r="H6" i="12" s="1"/>
  <c r="G107" i="7"/>
  <c r="BM165" i="13" l="1"/>
  <c r="N108" i="7"/>
  <c r="S107" i="7"/>
  <c r="K7" i="12" s="1"/>
  <c r="L7" i="12" s="1"/>
  <c r="M7" i="12" s="1"/>
  <c r="T160" i="13"/>
  <c r="U160" i="13"/>
  <c r="V161" i="13"/>
  <c r="G108" i="7"/>
  <c r="L107" i="7"/>
  <c r="G7" i="12" s="1"/>
  <c r="H7" i="12" s="1"/>
  <c r="I7" i="12" s="1"/>
  <c r="BM166" i="13" l="1"/>
  <c r="J8" i="12"/>
  <c r="N8" i="12"/>
  <c r="N109" i="7"/>
  <c r="S108" i="7"/>
  <c r="K8" i="12" s="1"/>
  <c r="L8" i="12" s="1"/>
  <c r="M8" i="12" s="1"/>
  <c r="V162" i="13"/>
  <c r="U161" i="13"/>
  <c r="T161" i="13"/>
  <c r="L108" i="7"/>
  <c r="G8" i="12" s="1"/>
  <c r="H8" i="12" s="1"/>
  <c r="I8" i="12" s="1"/>
  <c r="G109" i="7"/>
  <c r="BM167" i="13" l="1"/>
  <c r="N9" i="12"/>
  <c r="J9" i="12"/>
  <c r="N110" i="7"/>
  <c r="S109" i="7"/>
  <c r="K9" i="12" s="1"/>
  <c r="L9" i="12" s="1"/>
  <c r="M9" i="12" s="1"/>
  <c r="T162" i="13"/>
  <c r="U162" i="13"/>
  <c r="V163" i="13"/>
  <c r="G110" i="7"/>
  <c r="L109" i="7"/>
  <c r="G9" i="12" s="1"/>
  <c r="H9" i="12" s="1"/>
  <c r="I9" i="12" s="1"/>
  <c r="BM168" i="13" l="1"/>
  <c r="N10" i="12"/>
  <c r="N111" i="7"/>
  <c r="S110" i="7"/>
  <c r="K10" i="12" s="1"/>
  <c r="L10" i="12" s="1"/>
  <c r="M10" i="12" s="1"/>
  <c r="J10" i="12"/>
  <c r="V164" i="13"/>
  <c r="T163" i="13"/>
  <c r="U163" i="13"/>
  <c r="L110" i="7"/>
  <c r="G10" i="12" s="1"/>
  <c r="H10" i="12" s="1"/>
  <c r="I10" i="12" s="1"/>
  <c r="G111" i="7"/>
  <c r="BM169" i="13" l="1"/>
  <c r="J11" i="12"/>
  <c r="N11" i="12"/>
  <c r="N112" i="7"/>
  <c r="S111" i="7"/>
  <c r="K11" i="12" s="1"/>
  <c r="L11" i="12" s="1"/>
  <c r="M11" i="12" s="1"/>
  <c r="U164" i="13"/>
  <c r="V165" i="13"/>
  <c r="T164" i="13"/>
  <c r="G112" i="7"/>
  <c r="L111" i="7"/>
  <c r="G11" i="12" s="1"/>
  <c r="H11" i="12" s="1"/>
  <c r="I11" i="12" s="1"/>
  <c r="BM170" i="13" l="1"/>
  <c r="J12" i="12"/>
  <c r="N113" i="7"/>
  <c r="S112" i="7"/>
  <c r="K12" i="12" s="1"/>
  <c r="L12" i="12" s="1"/>
  <c r="M12" i="12" s="1"/>
  <c r="N12" i="12"/>
  <c r="U165" i="13"/>
  <c r="V166" i="13"/>
  <c r="T165" i="13"/>
  <c r="L112" i="7"/>
  <c r="G12" i="12" s="1"/>
  <c r="H12" i="12" s="1"/>
  <c r="I12" i="12" s="1"/>
  <c r="G113" i="7"/>
  <c r="BM171" i="13" l="1"/>
  <c r="J13" i="12"/>
  <c r="N13" i="12"/>
  <c r="N114" i="7"/>
  <c r="S113" i="7"/>
  <c r="K13" i="12" s="1"/>
  <c r="L13" i="12" s="1"/>
  <c r="M13" i="12" s="1"/>
  <c r="U166" i="13"/>
  <c r="T166" i="13"/>
  <c r="V167" i="13"/>
  <c r="G114" i="7"/>
  <c r="L113" i="7"/>
  <c r="G13" i="12" s="1"/>
  <c r="H13" i="12" s="1"/>
  <c r="I13" i="12" s="1"/>
  <c r="BM172" i="13" l="1"/>
  <c r="N115" i="7"/>
  <c r="S114" i="7"/>
  <c r="K14" i="12" s="1"/>
  <c r="L14" i="12" s="1"/>
  <c r="M14" i="12" s="1"/>
  <c r="J14" i="12"/>
  <c r="N14" i="12"/>
  <c r="V168" i="13"/>
  <c r="U167" i="13"/>
  <c r="T167" i="13"/>
  <c r="L114" i="7"/>
  <c r="G14" i="12" s="1"/>
  <c r="H14" i="12" s="1"/>
  <c r="I14" i="12" s="1"/>
  <c r="G115" i="7"/>
  <c r="BM173" i="13" l="1"/>
  <c r="N15" i="12"/>
  <c r="J15" i="12"/>
  <c r="N116" i="7"/>
  <c r="S115" i="7"/>
  <c r="K15" i="12" s="1"/>
  <c r="L15" i="12" s="1"/>
  <c r="M15" i="12" s="1"/>
  <c r="T168" i="13"/>
  <c r="V169" i="13"/>
  <c r="U168" i="13"/>
  <c r="G116" i="7"/>
  <c r="L115" i="7"/>
  <c r="G15" i="12" s="1"/>
  <c r="H15" i="12" s="1"/>
  <c r="I15" i="12" s="1"/>
  <c r="BM174" i="13" l="1"/>
  <c r="N16" i="12"/>
  <c r="N117" i="7"/>
  <c r="S116" i="7"/>
  <c r="K16" i="12" s="1"/>
  <c r="L16" i="12" s="1"/>
  <c r="M16" i="12" s="1"/>
  <c r="J16" i="12"/>
  <c r="T169" i="13"/>
  <c r="V170" i="13"/>
  <c r="U169" i="13"/>
  <c r="L116" i="7"/>
  <c r="G16" i="12" s="1"/>
  <c r="H16" i="12" s="1"/>
  <c r="I16" i="12" s="1"/>
  <c r="G117" i="7"/>
  <c r="BM175" i="13" l="1"/>
  <c r="N17" i="12"/>
  <c r="J17" i="12"/>
  <c r="N118" i="7"/>
  <c r="S117" i="7"/>
  <c r="K17" i="12" s="1"/>
  <c r="L17" i="12" s="1"/>
  <c r="M17" i="12" s="1"/>
  <c r="V171" i="13"/>
  <c r="U170" i="13"/>
  <c r="T170" i="13"/>
  <c r="G118" i="7"/>
  <c r="L117" i="7"/>
  <c r="G17" i="12" s="1"/>
  <c r="H17" i="12" s="1"/>
  <c r="I17" i="12" s="1"/>
  <c r="BM176" i="13" l="1"/>
  <c r="J18" i="12"/>
  <c r="N119" i="7"/>
  <c r="S118" i="7"/>
  <c r="K18" i="12" s="1"/>
  <c r="L18" i="12" s="1"/>
  <c r="M18" i="12" s="1"/>
  <c r="N18" i="12"/>
  <c r="T171" i="13"/>
  <c r="V172" i="13"/>
  <c r="U171" i="13"/>
  <c r="L118" i="7"/>
  <c r="G18" i="12" s="1"/>
  <c r="H18" i="12" s="1"/>
  <c r="I18" i="12" s="1"/>
  <c r="G119" i="7"/>
  <c r="BM177" i="13" l="1"/>
  <c r="J19" i="12"/>
  <c r="N19" i="12"/>
  <c r="N120" i="7"/>
  <c r="S119" i="7"/>
  <c r="K19" i="12" s="1"/>
  <c r="L19" i="12" s="1"/>
  <c r="M19" i="12" s="1"/>
  <c r="T172" i="13"/>
  <c r="U172" i="13"/>
  <c r="V173" i="13"/>
  <c r="G120" i="7"/>
  <c r="L119" i="7"/>
  <c r="G19" i="12" s="1"/>
  <c r="H19" i="12" s="1"/>
  <c r="I19" i="12" s="1"/>
  <c r="BM178" i="13" l="1"/>
  <c r="N121" i="7"/>
  <c r="S120" i="7"/>
  <c r="K20" i="12" s="1"/>
  <c r="L20" i="12" s="1"/>
  <c r="M20" i="12" s="1"/>
  <c r="N20" i="12"/>
  <c r="J20" i="12"/>
  <c r="T173" i="13"/>
  <c r="U173" i="13"/>
  <c r="V174" i="13"/>
  <c r="L120" i="7"/>
  <c r="G20" i="12" s="1"/>
  <c r="H20" i="12" s="1"/>
  <c r="I20" i="12" s="1"/>
  <c r="G121" i="7"/>
  <c r="BM179" i="13" l="1"/>
  <c r="J21" i="12"/>
  <c r="N21" i="12"/>
  <c r="N122" i="7"/>
  <c r="S121" i="7"/>
  <c r="K21" i="12" s="1"/>
  <c r="L21" i="12" s="1"/>
  <c r="M21" i="12" s="1"/>
  <c r="U174" i="13"/>
  <c r="V175" i="13"/>
  <c r="T174" i="13"/>
  <c r="G122" i="7"/>
  <c r="L121" i="7"/>
  <c r="G21" i="12" s="1"/>
  <c r="H21" i="12" s="1"/>
  <c r="I21" i="12" s="1"/>
  <c r="BM180" i="13" l="1"/>
  <c r="J22" i="12"/>
  <c r="N123" i="7"/>
  <c r="S122" i="7"/>
  <c r="K22" i="12" s="1"/>
  <c r="L22" i="12" s="1"/>
  <c r="M22" i="12" s="1"/>
  <c r="N22" i="12"/>
  <c r="T175" i="13"/>
  <c r="U175" i="13"/>
  <c r="V176" i="13"/>
  <c r="L122" i="7"/>
  <c r="G22" i="12" s="1"/>
  <c r="H22" i="12" s="1"/>
  <c r="I22" i="12" s="1"/>
  <c r="G123" i="7"/>
  <c r="BM181" i="13" l="1"/>
  <c r="J23" i="12"/>
  <c r="N23" i="12"/>
  <c r="N124" i="7"/>
  <c r="S123" i="7"/>
  <c r="K23" i="12" s="1"/>
  <c r="L23" i="12" s="1"/>
  <c r="M23" i="12" s="1"/>
  <c r="T176" i="13"/>
  <c r="V177" i="13"/>
  <c r="U176" i="13"/>
  <c r="G124" i="7"/>
  <c r="L123" i="7"/>
  <c r="G23" i="12" s="1"/>
  <c r="H23" i="12" s="1"/>
  <c r="I23" i="12" s="1"/>
  <c r="BM182" i="13" l="1"/>
  <c r="J24" i="12"/>
  <c r="N125" i="7"/>
  <c r="S124" i="7"/>
  <c r="K24" i="12" s="1"/>
  <c r="L24" i="12" s="1"/>
  <c r="M24" i="12" s="1"/>
  <c r="N24" i="12"/>
  <c r="T177" i="13"/>
  <c r="V178" i="13"/>
  <c r="U177" i="13"/>
  <c r="L124" i="7"/>
  <c r="G24" i="12" s="1"/>
  <c r="H24" i="12" s="1"/>
  <c r="I24" i="12" s="1"/>
  <c r="G125" i="7"/>
  <c r="BM183" i="13" l="1"/>
  <c r="N25" i="12"/>
  <c r="J25" i="12"/>
  <c r="N126" i="7"/>
  <c r="S125" i="7"/>
  <c r="K25" i="12" s="1"/>
  <c r="L25" i="12" s="1"/>
  <c r="M25" i="12" s="1"/>
  <c r="V179" i="13"/>
  <c r="U178" i="13"/>
  <c r="T178" i="13"/>
  <c r="G126" i="7"/>
  <c r="L125" i="7"/>
  <c r="G25" i="12" s="1"/>
  <c r="H25" i="12" s="1"/>
  <c r="I25" i="12" s="1"/>
  <c r="BM184" i="13" l="1"/>
  <c r="N26" i="12"/>
  <c r="N127" i="7"/>
  <c r="S126" i="7"/>
  <c r="K26" i="12" s="1"/>
  <c r="L26" i="12" s="1"/>
  <c r="M26" i="12" s="1"/>
  <c r="J26" i="12"/>
  <c r="T179" i="13"/>
  <c r="V180" i="13"/>
  <c r="U179" i="13"/>
  <c r="L126" i="7"/>
  <c r="G26" i="12" s="1"/>
  <c r="H26" i="12" s="1"/>
  <c r="I26" i="12" s="1"/>
  <c r="G127" i="7"/>
  <c r="BM185" i="13" l="1"/>
  <c r="N128" i="7"/>
  <c r="S127" i="7"/>
  <c r="K27" i="12" s="1"/>
  <c r="L27" i="12" s="1"/>
  <c r="M27" i="12" s="1"/>
  <c r="N27" i="12"/>
  <c r="J27" i="12"/>
  <c r="T180" i="13"/>
  <c r="U180" i="13"/>
  <c r="V181" i="13"/>
  <c r="G128" i="7"/>
  <c r="L127" i="7"/>
  <c r="G27" i="12" s="1"/>
  <c r="H27" i="12" s="1"/>
  <c r="I27" i="12" s="1"/>
  <c r="BM186" i="13" l="1"/>
  <c r="N28" i="12"/>
  <c r="N129" i="7"/>
  <c r="S128" i="7"/>
  <c r="K28" i="12" s="1"/>
  <c r="L28" i="12" s="1"/>
  <c r="M28" i="12" s="1"/>
  <c r="J28" i="12"/>
  <c r="T181" i="13"/>
  <c r="U181" i="13"/>
  <c r="V182" i="13"/>
  <c r="L128" i="7"/>
  <c r="G28" i="12" s="1"/>
  <c r="H28" i="12" s="1"/>
  <c r="I28" i="12" s="1"/>
  <c r="G129" i="7"/>
  <c r="BM187" i="13" l="1"/>
  <c r="J29" i="12"/>
  <c r="N130" i="7"/>
  <c r="S129" i="7"/>
  <c r="K29" i="12" s="1"/>
  <c r="L29" i="12" s="1"/>
  <c r="M29" i="12" s="1"/>
  <c r="N29" i="12"/>
  <c r="V183" i="13"/>
  <c r="U182" i="13"/>
  <c r="T182" i="13"/>
  <c r="G130" i="7"/>
  <c r="L129" i="7"/>
  <c r="G29" i="12" s="1"/>
  <c r="H29" i="12" s="1"/>
  <c r="I29" i="12" s="1"/>
  <c r="BM188" i="13" l="1"/>
  <c r="N30" i="12"/>
  <c r="N131" i="7"/>
  <c r="S130" i="7"/>
  <c r="K30" i="12" s="1"/>
  <c r="L30" i="12" s="1"/>
  <c r="M30" i="12" s="1"/>
  <c r="J30" i="12"/>
  <c r="T183" i="13"/>
  <c r="V184" i="13"/>
  <c r="U183" i="13"/>
  <c r="L130" i="7"/>
  <c r="G30" i="12" s="1"/>
  <c r="H30" i="12" s="1"/>
  <c r="I30" i="12" s="1"/>
  <c r="G131" i="7"/>
  <c r="BM189" i="13" l="1"/>
  <c r="N31" i="12"/>
  <c r="N132" i="7"/>
  <c r="S131" i="7"/>
  <c r="K31" i="12" s="1"/>
  <c r="L31" i="12" s="1"/>
  <c r="M31" i="12" s="1"/>
  <c r="J31" i="12"/>
  <c r="T184" i="13"/>
  <c r="U184" i="13"/>
  <c r="V185" i="13"/>
  <c r="G132" i="7"/>
  <c r="L131" i="7"/>
  <c r="G31" i="12" s="1"/>
  <c r="H31" i="12" s="1"/>
  <c r="I31" i="12" s="1"/>
  <c r="BM190" i="13" l="1"/>
  <c r="J32" i="12"/>
  <c r="N133" i="7"/>
  <c r="S132" i="7"/>
  <c r="K32" i="12" s="1"/>
  <c r="L32" i="12" s="1"/>
  <c r="M32" i="12" s="1"/>
  <c r="N32" i="12"/>
  <c r="T185" i="13"/>
  <c r="U185" i="13"/>
  <c r="V186" i="13"/>
  <c r="L132" i="7"/>
  <c r="G32" i="12" s="1"/>
  <c r="H32" i="12" s="1"/>
  <c r="I32" i="12" s="1"/>
  <c r="G133" i="7"/>
  <c r="BM191" i="13" l="1"/>
  <c r="J33" i="12"/>
  <c r="N33" i="12"/>
  <c r="N134" i="7"/>
  <c r="S133" i="7"/>
  <c r="K33" i="12" s="1"/>
  <c r="L33" i="12" s="1"/>
  <c r="M33" i="12" s="1"/>
  <c r="U186" i="13"/>
  <c r="V187" i="13"/>
  <c r="T186" i="13"/>
  <c r="G134" i="7"/>
  <c r="L133" i="7"/>
  <c r="G33" i="12" s="1"/>
  <c r="H33" i="12" s="1"/>
  <c r="I33" i="12" s="1"/>
  <c r="BM192" i="13" l="1"/>
  <c r="J34" i="12"/>
  <c r="N34" i="12"/>
  <c r="N135" i="7"/>
  <c r="S134" i="7"/>
  <c r="K34" i="12" s="1"/>
  <c r="L34" i="12" s="1"/>
  <c r="M34" i="12" s="1"/>
  <c r="T187" i="13"/>
  <c r="U187" i="13"/>
  <c r="V188" i="13"/>
  <c r="L134" i="7"/>
  <c r="G34" i="12" s="1"/>
  <c r="H34" i="12" s="1"/>
  <c r="I34" i="12" s="1"/>
  <c r="G135" i="7"/>
  <c r="BM193" i="13" l="1"/>
  <c r="N35" i="12"/>
  <c r="N136" i="7"/>
  <c r="S135" i="7"/>
  <c r="K35" i="12" s="1"/>
  <c r="L35" i="12" s="1"/>
  <c r="M35" i="12" s="1"/>
  <c r="J35" i="12"/>
  <c r="U188" i="13"/>
  <c r="V189" i="13"/>
  <c r="T188" i="13"/>
  <c r="G136" i="7"/>
  <c r="L135" i="7"/>
  <c r="G35" i="12" s="1"/>
  <c r="H35" i="12" s="1"/>
  <c r="I35" i="12" s="1"/>
  <c r="BM194" i="13" l="1"/>
  <c r="J36" i="12"/>
  <c r="N137" i="7"/>
  <c r="S136" i="7"/>
  <c r="K36" i="12" s="1"/>
  <c r="L36" i="12" s="1"/>
  <c r="M36" i="12" s="1"/>
  <c r="N36" i="12"/>
  <c r="T189" i="13"/>
  <c r="U189" i="13"/>
  <c r="V190" i="13"/>
  <c r="L136" i="7"/>
  <c r="G36" i="12" s="1"/>
  <c r="H36" i="12" s="1"/>
  <c r="I36" i="12" s="1"/>
  <c r="G137" i="7"/>
  <c r="BM195" i="13" l="1"/>
  <c r="N37" i="12"/>
  <c r="N138" i="7"/>
  <c r="S137" i="7"/>
  <c r="K37" i="12" s="1"/>
  <c r="L37" i="12" s="1"/>
  <c r="M37" i="12" s="1"/>
  <c r="J37" i="12"/>
  <c r="V191" i="13"/>
  <c r="T190" i="13"/>
  <c r="U190" i="13"/>
  <c r="G138" i="7"/>
  <c r="L137" i="7"/>
  <c r="G37" i="12" s="1"/>
  <c r="H37" i="12" s="1"/>
  <c r="I37" i="12" s="1"/>
  <c r="BM196" i="13" l="1"/>
  <c r="N38" i="12"/>
  <c r="J38" i="12"/>
  <c r="N139" i="7"/>
  <c r="S138" i="7"/>
  <c r="K38" i="12" s="1"/>
  <c r="L38" i="12" s="1"/>
  <c r="M38" i="12" s="1"/>
  <c r="T191" i="13"/>
  <c r="U191" i="13"/>
  <c r="V192" i="13"/>
  <c r="L138" i="7"/>
  <c r="G38" i="12" s="1"/>
  <c r="H38" i="12" s="1"/>
  <c r="I38" i="12" s="1"/>
  <c r="G139" i="7"/>
  <c r="BM197" i="13" l="1"/>
  <c r="N39" i="12"/>
  <c r="N140" i="7"/>
  <c r="S139" i="7"/>
  <c r="K39" i="12" s="1"/>
  <c r="L39" i="12" s="1"/>
  <c r="M39" i="12" s="1"/>
  <c r="J39" i="12"/>
  <c r="T192" i="13"/>
  <c r="U192" i="13"/>
  <c r="V193" i="13"/>
  <c r="L139" i="7"/>
  <c r="G39" i="12" s="1"/>
  <c r="H39" i="12" s="1"/>
  <c r="I39" i="12" s="1"/>
  <c r="G140" i="7"/>
  <c r="BM198" i="13" l="1"/>
  <c r="N141" i="7"/>
  <c r="S140" i="7"/>
  <c r="K40" i="12" s="1"/>
  <c r="L40" i="12" s="1"/>
  <c r="M40" i="12" s="1"/>
  <c r="J40" i="12"/>
  <c r="N40" i="12"/>
  <c r="U193" i="13"/>
  <c r="V194" i="13"/>
  <c r="T193" i="13"/>
  <c r="L140" i="7"/>
  <c r="G40" i="12" s="1"/>
  <c r="H40" i="12" s="1"/>
  <c r="I40" i="12" s="1"/>
  <c r="G141" i="7"/>
  <c r="BM199" i="13" l="1"/>
  <c r="N41" i="12"/>
  <c r="N142" i="7"/>
  <c r="S141" i="7"/>
  <c r="K41" i="12" s="1"/>
  <c r="L41" i="12" s="1"/>
  <c r="M41" i="12" s="1"/>
  <c r="J41" i="12"/>
  <c r="T194" i="13"/>
  <c r="U194" i="13"/>
  <c r="V195" i="13"/>
  <c r="G142" i="7"/>
  <c r="L141" i="7"/>
  <c r="G41" i="12" s="1"/>
  <c r="H41" i="12" s="1"/>
  <c r="I41" i="12" s="1"/>
  <c r="BM200" i="13" l="1"/>
  <c r="J42" i="12"/>
  <c r="N143" i="7"/>
  <c r="S142" i="7"/>
  <c r="K42" i="12" s="1"/>
  <c r="L42" i="12" s="1"/>
  <c r="M42" i="12" s="1"/>
  <c r="N42" i="12"/>
  <c r="T195" i="13"/>
  <c r="V196" i="13"/>
  <c r="U195" i="13"/>
  <c r="L142" i="7"/>
  <c r="G42" i="12" s="1"/>
  <c r="H42" i="12" s="1"/>
  <c r="I42" i="12" s="1"/>
  <c r="G143" i="7"/>
  <c r="BM201" i="13" l="1"/>
  <c r="N144" i="7"/>
  <c r="S143" i="7"/>
  <c r="K43" i="12" s="1"/>
  <c r="L43" i="12" s="1"/>
  <c r="M43" i="12" s="1"/>
  <c r="N43" i="12"/>
  <c r="J43" i="12"/>
  <c r="V197" i="13"/>
  <c r="U196" i="13"/>
  <c r="T196" i="13"/>
  <c r="G144" i="7"/>
  <c r="L143" i="7"/>
  <c r="G43" i="12" s="1"/>
  <c r="H43" i="12" s="1"/>
  <c r="I43" i="12" s="1"/>
  <c r="BM202" i="13" l="1"/>
  <c r="J44" i="12"/>
  <c r="N145" i="7"/>
  <c r="S144" i="7"/>
  <c r="K44" i="12" s="1"/>
  <c r="L44" i="12" s="1"/>
  <c r="M44" i="12" s="1"/>
  <c r="N44" i="12"/>
  <c r="V198" i="13"/>
  <c r="T197" i="13"/>
  <c r="U197" i="13"/>
  <c r="L144" i="7"/>
  <c r="G44" i="12" s="1"/>
  <c r="H44" i="12" s="1"/>
  <c r="I44" i="12" s="1"/>
  <c r="G145" i="7"/>
  <c r="BM203" i="13" l="1"/>
  <c r="N45" i="12"/>
  <c r="J45" i="12"/>
  <c r="N146" i="7"/>
  <c r="S145" i="7"/>
  <c r="K45" i="12" s="1"/>
  <c r="L45" i="12" s="1"/>
  <c r="M45" i="12" s="1"/>
  <c r="U198" i="13"/>
  <c r="V199" i="13"/>
  <c r="T198" i="13"/>
  <c r="L145" i="7"/>
  <c r="G45" i="12" s="1"/>
  <c r="H45" i="12" s="1"/>
  <c r="I45" i="12" s="1"/>
  <c r="G146" i="7"/>
  <c r="BM204" i="13" l="1"/>
  <c r="N46" i="12"/>
  <c r="N147" i="7"/>
  <c r="S146" i="7"/>
  <c r="K46" i="12" s="1"/>
  <c r="L46" i="12" s="1"/>
  <c r="M46" i="12" s="1"/>
  <c r="J46" i="12"/>
  <c r="U199" i="13"/>
  <c r="T199" i="13"/>
  <c r="V200" i="13"/>
  <c r="L146" i="7"/>
  <c r="G46" i="12" s="1"/>
  <c r="H46" i="12" s="1"/>
  <c r="I46" i="12" s="1"/>
  <c r="G147" i="7"/>
  <c r="BM205" i="13" l="1"/>
  <c r="N148" i="7"/>
  <c r="S147" i="7"/>
  <c r="K47" i="12" s="1"/>
  <c r="L47" i="12" s="1"/>
  <c r="M47" i="12" s="1"/>
  <c r="J47" i="12"/>
  <c r="N47" i="12"/>
  <c r="U200" i="13"/>
  <c r="T200" i="13"/>
  <c r="V201" i="13"/>
  <c r="L147" i="7"/>
  <c r="G47" i="12" s="1"/>
  <c r="H47" i="12" s="1"/>
  <c r="I47" i="12" s="1"/>
  <c r="G148" i="7"/>
  <c r="BM206" i="13" l="1"/>
  <c r="N48" i="12"/>
  <c r="J48" i="12"/>
  <c r="N149" i="7"/>
  <c r="S148" i="7"/>
  <c r="K48" i="12" s="1"/>
  <c r="L48" i="12" s="1"/>
  <c r="M48" i="12" s="1"/>
  <c r="U201" i="13"/>
  <c r="V202" i="13"/>
  <c r="T201" i="13"/>
  <c r="L148" i="7"/>
  <c r="G48" i="12" s="1"/>
  <c r="H48" i="12" s="1"/>
  <c r="I48" i="12" s="1"/>
  <c r="G149" i="7"/>
  <c r="BM207" i="13" l="1"/>
  <c r="N150" i="7"/>
  <c r="S149" i="7"/>
  <c r="K49" i="12" s="1"/>
  <c r="L49" i="12" s="1"/>
  <c r="M49" i="12" s="1"/>
  <c r="N49" i="12"/>
  <c r="J49" i="12"/>
  <c r="T202" i="13"/>
  <c r="U202" i="13"/>
  <c r="V203" i="13"/>
  <c r="L149" i="7"/>
  <c r="G49" i="12" s="1"/>
  <c r="H49" i="12" s="1"/>
  <c r="I49" i="12" s="1"/>
  <c r="G150" i="7"/>
  <c r="BM208" i="13" l="1"/>
  <c r="J50" i="12"/>
  <c r="N50" i="12"/>
  <c r="N151" i="7"/>
  <c r="S150" i="7"/>
  <c r="K50" i="12" s="1"/>
  <c r="L50" i="12" s="1"/>
  <c r="M50" i="12" s="1"/>
  <c r="V204" i="13"/>
  <c r="T203" i="13"/>
  <c r="U203" i="13"/>
  <c r="L150" i="7"/>
  <c r="G50" i="12" s="1"/>
  <c r="H50" i="12" s="1"/>
  <c r="I50" i="12" s="1"/>
  <c r="G151" i="7"/>
  <c r="BM209" i="13" l="1"/>
  <c r="N152" i="7"/>
  <c r="S151" i="7"/>
  <c r="K51" i="12" s="1"/>
  <c r="L51" i="12" s="1"/>
  <c r="M51" i="12" s="1"/>
  <c r="N51" i="12"/>
  <c r="J51" i="12"/>
  <c r="U204" i="13"/>
  <c r="V205" i="13"/>
  <c r="T204" i="13"/>
  <c r="L151" i="7"/>
  <c r="G51" i="12" s="1"/>
  <c r="H51" i="12" s="1"/>
  <c r="I51" i="12" s="1"/>
  <c r="G152" i="7"/>
  <c r="BM210" i="13" l="1"/>
  <c r="N153" i="7"/>
  <c r="S152" i="7"/>
  <c r="K52" i="12" s="1"/>
  <c r="L52" i="12" s="1"/>
  <c r="M52" i="12" s="1"/>
  <c r="N52" i="12"/>
  <c r="J52" i="12"/>
  <c r="V206" i="13"/>
  <c r="T205" i="13"/>
  <c r="U205" i="13"/>
  <c r="L152" i="7"/>
  <c r="G52" i="12" s="1"/>
  <c r="H52" i="12" s="1"/>
  <c r="I52" i="12" s="1"/>
  <c r="G153" i="7"/>
  <c r="BM211" i="13" l="1"/>
  <c r="J53" i="12"/>
  <c r="N154" i="7"/>
  <c r="S153" i="7"/>
  <c r="K53" i="12" s="1"/>
  <c r="L53" i="12" s="1"/>
  <c r="M53" i="12" s="1"/>
  <c r="N53" i="12"/>
  <c r="U206" i="13"/>
  <c r="V207" i="13"/>
  <c r="T206" i="13"/>
  <c r="G154" i="7"/>
  <c r="L153" i="7"/>
  <c r="G53" i="12" s="1"/>
  <c r="H53" i="12" s="1"/>
  <c r="I53" i="12" s="1"/>
  <c r="BM212" i="13" l="1"/>
  <c r="N54" i="12"/>
  <c r="N155" i="7"/>
  <c r="S154" i="7"/>
  <c r="K54" i="12" s="1"/>
  <c r="L54" i="12" s="1"/>
  <c r="M54" i="12" s="1"/>
  <c r="J54" i="12"/>
  <c r="T207" i="13"/>
  <c r="U207" i="13"/>
  <c r="V208" i="13"/>
  <c r="G155" i="7"/>
  <c r="L154" i="7"/>
  <c r="G54" i="12" s="1"/>
  <c r="H54" i="12" s="1"/>
  <c r="I54" i="12" s="1"/>
  <c r="BM213" i="13" l="1"/>
  <c r="J55" i="12"/>
  <c r="N55" i="12"/>
  <c r="N156" i="7"/>
  <c r="S155" i="7"/>
  <c r="K55" i="12" s="1"/>
  <c r="L55" i="12" s="1"/>
  <c r="M55" i="12" s="1"/>
  <c r="T208" i="13"/>
  <c r="U208" i="13"/>
  <c r="V209" i="13"/>
  <c r="G156" i="7"/>
  <c r="L155" i="7"/>
  <c r="G55" i="12" s="1"/>
  <c r="H55" i="12" s="1"/>
  <c r="I55" i="12" s="1"/>
  <c r="BM214" i="13" l="1"/>
  <c r="J56" i="12"/>
  <c r="N157" i="7"/>
  <c r="S156" i="7"/>
  <c r="K56" i="12" s="1"/>
  <c r="L56" i="12" s="1"/>
  <c r="M56" i="12" s="1"/>
  <c r="N56" i="12"/>
  <c r="V210" i="13"/>
  <c r="U209" i="13"/>
  <c r="T209" i="13"/>
  <c r="G157" i="7"/>
  <c r="L156" i="7"/>
  <c r="G56" i="12" s="1"/>
  <c r="H56" i="12" s="1"/>
  <c r="I56" i="12" s="1"/>
  <c r="BM215" i="13" l="1"/>
  <c r="N158" i="7"/>
  <c r="S157" i="7"/>
  <c r="K57" i="12" s="1"/>
  <c r="L57" i="12" s="1"/>
  <c r="M57" i="12" s="1"/>
  <c r="N57" i="12"/>
  <c r="J57" i="12"/>
  <c r="T210" i="13"/>
  <c r="V211" i="13"/>
  <c r="U210" i="13"/>
  <c r="L157" i="7"/>
  <c r="G57" i="12" s="1"/>
  <c r="H57" i="12" s="1"/>
  <c r="I57" i="12" s="1"/>
  <c r="G158" i="7"/>
  <c r="BM216" i="13" l="1"/>
  <c r="N159" i="7"/>
  <c r="S158" i="7"/>
  <c r="K58" i="12" s="1"/>
  <c r="L58" i="12" s="1"/>
  <c r="M58" i="12" s="1"/>
  <c r="J58" i="12"/>
  <c r="N58" i="12"/>
  <c r="T211" i="13"/>
  <c r="V212" i="13"/>
  <c r="U211" i="13"/>
  <c r="G159" i="7"/>
  <c r="L158" i="7"/>
  <c r="G58" i="12" s="1"/>
  <c r="H58" i="12" s="1"/>
  <c r="I58" i="12" s="1"/>
  <c r="BM217" i="13" l="1"/>
  <c r="J59" i="12"/>
  <c r="N160" i="7"/>
  <c r="S159" i="7"/>
  <c r="K59" i="12" s="1"/>
  <c r="L59" i="12" s="1"/>
  <c r="M59" i="12" s="1"/>
  <c r="N59" i="12"/>
  <c r="U212" i="13"/>
  <c r="T212" i="13"/>
  <c r="V213" i="13"/>
  <c r="L159" i="7"/>
  <c r="G59" i="12" s="1"/>
  <c r="H59" i="12" s="1"/>
  <c r="I59" i="12" s="1"/>
  <c r="G160" i="7"/>
  <c r="BM218" i="13" l="1"/>
  <c r="N60" i="12"/>
  <c r="N161" i="7"/>
  <c r="S160" i="7"/>
  <c r="K60" i="12" s="1"/>
  <c r="L60" i="12" s="1"/>
  <c r="M60" i="12" s="1"/>
  <c r="J60" i="12"/>
  <c r="V214" i="13"/>
  <c r="U213" i="13"/>
  <c r="T213" i="13"/>
  <c r="G161" i="7"/>
  <c r="L160" i="7"/>
  <c r="G60" i="12" s="1"/>
  <c r="H60" i="12" s="1"/>
  <c r="I60" i="12" s="1"/>
  <c r="BM219" i="13" l="1"/>
  <c r="J61" i="12"/>
  <c r="N162" i="7"/>
  <c r="S161" i="7"/>
  <c r="K61" i="12" s="1"/>
  <c r="L61" i="12" s="1"/>
  <c r="M61" i="12" s="1"/>
  <c r="N61" i="12"/>
  <c r="T214" i="13"/>
  <c r="V215" i="13"/>
  <c r="U214" i="13"/>
  <c r="G162" i="7"/>
  <c r="L161" i="7"/>
  <c r="G61" i="12" s="1"/>
  <c r="H61" i="12" s="1"/>
  <c r="I61" i="12" s="1"/>
  <c r="BM220" i="13" l="1"/>
  <c r="N62" i="12"/>
  <c r="J62" i="12"/>
  <c r="N163" i="7"/>
  <c r="S162" i="7"/>
  <c r="K62" i="12" s="1"/>
  <c r="L62" i="12" s="1"/>
  <c r="M62" i="12" s="1"/>
  <c r="U215" i="13"/>
  <c r="T215" i="13"/>
  <c r="V216" i="13"/>
  <c r="G163" i="7"/>
  <c r="L162" i="7"/>
  <c r="G62" i="12" s="1"/>
  <c r="H62" i="12" s="1"/>
  <c r="I62" i="12" s="1"/>
  <c r="BM221" i="13" l="1"/>
  <c r="N63" i="12"/>
  <c r="N164" i="7"/>
  <c r="S163" i="7"/>
  <c r="K63" i="12" s="1"/>
  <c r="L63" i="12" s="1"/>
  <c r="M63" i="12" s="1"/>
  <c r="J63" i="12"/>
  <c r="U216" i="13"/>
  <c r="V217" i="13"/>
  <c r="T216" i="13"/>
  <c r="G164" i="7"/>
  <c r="L163" i="7"/>
  <c r="G63" i="12" s="1"/>
  <c r="H63" i="12" s="1"/>
  <c r="I63" i="12" s="1"/>
  <c r="BM222" i="13" l="1"/>
  <c r="J64" i="12"/>
  <c r="N64" i="12"/>
  <c r="N165" i="7"/>
  <c r="S164" i="7"/>
  <c r="K64" i="12" s="1"/>
  <c r="L64" i="12" s="1"/>
  <c r="M64" i="12" s="1"/>
  <c r="T217" i="13"/>
  <c r="U217" i="13"/>
  <c r="V218" i="13"/>
  <c r="G165" i="7"/>
  <c r="L164" i="7"/>
  <c r="G64" i="12" s="1"/>
  <c r="H64" i="12" s="1"/>
  <c r="I64" i="12" s="1"/>
  <c r="BM223" i="13" l="1"/>
  <c r="J65" i="12"/>
  <c r="N166" i="7"/>
  <c r="S165" i="7"/>
  <c r="K65" i="12" s="1"/>
  <c r="L65" i="12" s="1"/>
  <c r="M65" i="12" s="1"/>
  <c r="N65" i="12"/>
  <c r="T218" i="13"/>
  <c r="V219" i="13"/>
  <c r="U218" i="13"/>
  <c r="L165" i="7"/>
  <c r="G65" i="12" s="1"/>
  <c r="H65" i="12" s="1"/>
  <c r="I65" i="12" s="1"/>
  <c r="G166" i="7"/>
  <c r="BM224" i="13" l="1"/>
  <c r="N167" i="7"/>
  <c r="S166" i="7"/>
  <c r="K66" i="12" s="1"/>
  <c r="L66" i="12" s="1"/>
  <c r="M66" i="12" s="1"/>
  <c r="N66" i="12"/>
  <c r="J66" i="12"/>
  <c r="U219" i="13"/>
  <c r="T219" i="13"/>
  <c r="V220" i="13"/>
  <c r="G167" i="7"/>
  <c r="L166" i="7"/>
  <c r="G66" i="12" s="1"/>
  <c r="H66" i="12" s="1"/>
  <c r="I66" i="12" s="1"/>
  <c r="BM225" i="13" l="1"/>
  <c r="N67" i="12"/>
  <c r="N168" i="7"/>
  <c r="S167" i="7"/>
  <c r="K67" i="12" s="1"/>
  <c r="L67" i="12" s="1"/>
  <c r="M67" i="12" s="1"/>
  <c r="J67" i="12"/>
  <c r="V221" i="13"/>
  <c r="U220" i="13"/>
  <c r="T220" i="13"/>
  <c r="L167" i="7"/>
  <c r="G67" i="12" s="1"/>
  <c r="H67" i="12" s="1"/>
  <c r="I67" i="12" s="1"/>
  <c r="G168" i="7"/>
  <c r="BM226" i="13" l="1"/>
  <c r="N169" i="7"/>
  <c r="S168" i="7"/>
  <c r="K68" i="12" s="1"/>
  <c r="L68" i="12" s="1"/>
  <c r="M68" i="12" s="1"/>
  <c r="J68" i="12"/>
  <c r="N68" i="12"/>
  <c r="T221" i="13"/>
  <c r="V222" i="13"/>
  <c r="U221" i="13"/>
  <c r="G169" i="7"/>
  <c r="L168" i="7"/>
  <c r="G68" i="12" s="1"/>
  <c r="H68" i="12" s="1"/>
  <c r="I68" i="12" s="1"/>
  <c r="BM227" i="13" l="1"/>
  <c r="N170" i="7"/>
  <c r="S169" i="7"/>
  <c r="K69" i="12" s="1"/>
  <c r="L69" i="12" s="1"/>
  <c r="M69" i="12" s="1"/>
  <c r="N69" i="12"/>
  <c r="J69" i="12"/>
  <c r="T222" i="13"/>
  <c r="U222" i="13"/>
  <c r="V223" i="13"/>
  <c r="G170" i="7"/>
  <c r="L169" i="7"/>
  <c r="G69" i="12" s="1"/>
  <c r="H69" i="12" s="1"/>
  <c r="I69" i="12" s="1"/>
  <c r="BM228" i="13" l="1"/>
  <c r="N70" i="12"/>
  <c r="J70" i="12"/>
  <c r="N171" i="7"/>
  <c r="S170" i="7"/>
  <c r="K70" i="12" s="1"/>
  <c r="L70" i="12" s="1"/>
  <c r="M70" i="12" s="1"/>
  <c r="V224" i="13"/>
  <c r="U223" i="13"/>
  <c r="T223" i="13"/>
  <c r="G171" i="7"/>
  <c r="L170" i="7"/>
  <c r="G70" i="12" s="1"/>
  <c r="H70" i="12" s="1"/>
  <c r="I70" i="12" s="1"/>
  <c r="BM229" i="13" l="1"/>
  <c r="N172" i="7"/>
  <c r="S171" i="7"/>
  <c r="K71" i="12" s="1"/>
  <c r="L71" i="12" s="1"/>
  <c r="M71" i="12" s="1"/>
  <c r="J71" i="12"/>
  <c r="N71" i="12"/>
  <c r="V225" i="13"/>
  <c r="T224" i="13"/>
  <c r="U224" i="13"/>
  <c r="G172" i="7"/>
  <c r="L171" i="7"/>
  <c r="G71" i="12" s="1"/>
  <c r="H71" i="12" s="1"/>
  <c r="I71" i="12" s="1"/>
  <c r="BM230" i="13" l="1"/>
  <c r="N72" i="12"/>
  <c r="J72" i="12"/>
  <c r="N173" i="7"/>
  <c r="S172" i="7"/>
  <c r="K72" i="12" s="1"/>
  <c r="L72" i="12" s="1"/>
  <c r="M72" i="12" s="1"/>
  <c r="U225" i="13"/>
  <c r="V226" i="13"/>
  <c r="T225" i="13"/>
  <c r="G173" i="7"/>
  <c r="L172" i="7"/>
  <c r="G72" i="12" s="1"/>
  <c r="H72" i="12" s="1"/>
  <c r="I72" i="12" s="1"/>
  <c r="BM231" i="13" l="1"/>
  <c r="J73" i="12"/>
  <c r="N73" i="12"/>
  <c r="N174" i="7"/>
  <c r="S173" i="7"/>
  <c r="K73" i="12" s="1"/>
  <c r="L73" i="12" s="1"/>
  <c r="M73" i="12" s="1"/>
  <c r="T226" i="13"/>
  <c r="U226" i="13"/>
  <c r="V227" i="13"/>
  <c r="L173" i="7"/>
  <c r="G73" i="12" s="1"/>
  <c r="H73" i="12" s="1"/>
  <c r="I73" i="12" s="1"/>
  <c r="G174" i="7"/>
  <c r="BM232" i="13" l="1"/>
  <c r="N175" i="7"/>
  <c r="S174" i="7"/>
  <c r="K74" i="12" s="1"/>
  <c r="L74" i="12" s="1"/>
  <c r="M74" i="12" s="1"/>
  <c r="J74" i="12"/>
  <c r="N74" i="12"/>
  <c r="T227" i="13"/>
  <c r="U227" i="13"/>
  <c r="V228" i="13"/>
  <c r="G175" i="7"/>
  <c r="L174" i="7"/>
  <c r="G74" i="12" s="1"/>
  <c r="H74" i="12" s="1"/>
  <c r="I74" i="12" s="1"/>
  <c r="BM233" i="13" l="1"/>
  <c r="N176" i="7"/>
  <c r="S175" i="7"/>
  <c r="K75" i="12" s="1"/>
  <c r="L75" i="12" s="1"/>
  <c r="M75" i="12" s="1"/>
  <c r="N75" i="12"/>
  <c r="J75" i="12"/>
  <c r="T228" i="13"/>
  <c r="U228" i="13"/>
  <c r="V229" i="13"/>
  <c r="L175" i="7"/>
  <c r="G75" i="12" s="1"/>
  <c r="H75" i="12" s="1"/>
  <c r="I75" i="12" s="1"/>
  <c r="G176" i="7"/>
  <c r="BM234" i="13" l="1"/>
  <c r="J76" i="12"/>
  <c r="N76" i="12"/>
  <c r="N177" i="7"/>
  <c r="S176" i="7"/>
  <c r="K76" i="12" s="1"/>
  <c r="L76" i="12" s="1"/>
  <c r="M76" i="12" s="1"/>
  <c r="V230" i="13"/>
  <c r="T229" i="13"/>
  <c r="U229" i="13"/>
  <c r="G177" i="7"/>
  <c r="L176" i="7"/>
  <c r="G76" i="12" s="1"/>
  <c r="H76" i="12" s="1"/>
  <c r="I76" i="12" s="1"/>
  <c r="BM235" i="13" l="1"/>
  <c r="N178" i="7"/>
  <c r="S177" i="7"/>
  <c r="K77" i="12" s="1"/>
  <c r="L77" i="12" s="1"/>
  <c r="M77" i="12" s="1"/>
  <c r="N77" i="12"/>
  <c r="J77" i="12"/>
  <c r="U230" i="13"/>
  <c r="V231" i="13"/>
  <c r="T230" i="13"/>
  <c r="L177" i="7"/>
  <c r="G77" i="12" s="1"/>
  <c r="H77" i="12" s="1"/>
  <c r="I77" i="12" s="1"/>
  <c r="G178" i="7"/>
  <c r="BM236" i="13" l="1"/>
  <c r="N179" i="7"/>
  <c r="S178" i="7"/>
  <c r="K78" i="12" s="1"/>
  <c r="L78" i="12" s="1"/>
  <c r="M78" i="12" s="1"/>
  <c r="J78" i="12"/>
  <c r="N78" i="12"/>
  <c r="T231" i="13"/>
  <c r="U231" i="13"/>
  <c r="V232" i="13"/>
  <c r="G179" i="7"/>
  <c r="L178" i="7"/>
  <c r="G78" i="12" s="1"/>
  <c r="H78" i="12" s="1"/>
  <c r="I78" i="12" s="1"/>
  <c r="BM237" i="13" l="1"/>
  <c r="N180" i="7"/>
  <c r="S179" i="7"/>
  <c r="K79" i="12" s="1"/>
  <c r="L79" i="12" s="1"/>
  <c r="M79" i="12" s="1"/>
  <c r="N79" i="12"/>
  <c r="J79" i="12"/>
  <c r="T232" i="13"/>
  <c r="U232" i="13"/>
  <c r="V233" i="13"/>
  <c r="G180" i="7"/>
  <c r="L179" i="7"/>
  <c r="G79" i="12" s="1"/>
  <c r="H79" i="12" s="1"/>
  <c r="I79" i="12" s="1"/>
  <c r="BM238" i="13" l="1"/>
  <c r="N80" i="12"/>
  <c r="N181" i="7"/>
  <c r="S180" i="7"/>
  <c r="K80" i="12" s="1"/>
  <c r="L80" i="12" s="1"/>
  <c r="M80" i="12" s="1"/>
  <c r="J80" i="12"/>
  <c r="V234" i="13"/>
  <c r="T233" i="13"/>
  <c r="U233" i="13"/>
  <c r="G181" i="7"/>
  <c r="L180" i="7"/>
  <c r="G80" i="12" s="1"/>
  <c r="H80" i="12" s="1"/>
  <c r="I80" i="12" s="1"/>
  <c r="BM239" i="13" l="1"/>
  <c r="N182" i="7"/>
  <c r="S181" i="7"/>
  <c r="K81" i="12" s="1"/>
  <c r="L81" i="12" s="1"/>
  <c r="M81" i="12" s="1"/>
  <c r="J81" i="12"/>
  <c r="N81" i="12"/>
  <c r="U234" i="13"/>
  <c r="V235" i="13"/>
  <c r="T234" i="13"/>
  <c r="L181" i="7"/>
  <c r="G81" i="12" s="1"/>
  <c r="H81" i="12" s="1"/>
  <c r="I81" i="12" s="1"/>
  <c r="G182" i="7"/>
  <c r="BM240" i="13" l="1"/>
  <c r="N183" i="7"/>
  <c r="S182" i="7"/>
  <c r="K82" i="12" s="1"/>
  <c r="L82" i="12" s="1"/>
  <c r="M82" i="12" s="1"/>
  <c r="N82" i="12"/>
  <c r="J82" i="12"/>
  <c r="U235" i="13"/>
  <c r="V236" i="13"/>
  <c r="T235" i="13"/>
  <c r="G183" i="7"/>
  <c r="L182" i="7"/>
  <c r="G82" i="12" s="1"/>
  <c r="H82" i="12" s="1"/>
  <c r="I82" i="12" s="1"/>
  <c r="BM241" i="13" l="1"/>
  <c r="N83" i="12"/>
  <c r="J83" i="12"/>
  <c r="N184" i="7"/>
  <c r="S183" i="7"/>
  <c r="K83" i="12" s="1"/>
  <c r="L83" i="12" s="1"/>
  <c r="M83" i="12" s="1"/>
  <c r="U236" i="13"/>
  <c r="T236" i="13"/>
  <c r="V237" i="13"/>
  <c r="L183" i="7"/>
  <c r="G83" i="12" s="1"/>
  <c r="H83" i="12" s="1"/>
  <c r="I83" i="12" s="1"/>
  <c r="G184" i="7"/>
  <c r="BM242" i="13" l="1"/>
  <c r="N84" i="12"/>
  <c r="N185" i="7"/>
  <c r="S184" i="7"/>
  <c r="K84" i="12" s="1"/>
  <c r="L84" i="12" s="1"/>
  <c r="M84" i="12" s="1"/>
  <c r="J84" i="12"/>
  <c r="V238" i="13"/>
  <c r="U237" i="13"/>
  <c r="T237" i="13"/>
  <c r="G185" i="7"/>
  <c r="L184" i="7"/>
  <c r="G84" i="12" s="1"/>
  <c r="H84" i="12" s="1"/>
  <c r="I84" i="12" s="1"/>
  <c r="BM243" i="13" l="1"/>
  <c r="J85" i="12"/>
  <c r="N85" i="12"/>
  <c r="N186" i="7"/>
  <c r="S185" i="7"/>
  <c r="K85" i="12" s="1"/>
  <c r="L85" i="12" s="1"/>
  <c r="M85" i="12" s="1"/>
  <c r="T238" i="13"/>
  <c r="V239" i="13"/>
  <c r="U238" i="13"/>
  <c r="G186" i="7"/>
  <c r="L185" i="7"/>
  <c r="G85" i="12" s="1"/>
  <c r="H85" i="12" s="1"/>
  <c r="I85" i="12" s="1"/>
  <c r="BM244" i="13" l="1"/>
  <c r="J86" i="12"/>
  <c r="N187" i="7"/>
  <c r="S186" i="7"/>
  <c r="K86" i="12" s="1"/>
  <c r="L86" i="12" s="1"/>
  <c r="M86" i="12" s="1"/>
  <c r="N86" i="12"/>
  <c r="U239" i="13"/>
  <c r="T239" i="13"/>
  <c r="V240" i="13"/>
  <c r="G187" i="7"/>
  <c r="L186" i="7"/>
  <c r="G86" i="12" s="1"/>
  <c r="H86" i="12" s="1"/>
  <c r="I86" i="12" s="1"/>
  <c r="BM245" i="13" l="1"/>
  <c r="J87" i="12"/>
  <c r="N188" i="7"/>
  <c r="S187" i="7"/>
  <c r="K87" i="12" s="1"/>
  <c r="L87" i="12" s="1"/>
  <c r="M87" i="12" s="1"/>
  <c r="N87" i="12"/>
  <c r="V241" i="13"/>
  <c r="U240" i="13"/>
  <c r="T240" i="13"/>
  <c r="G188" i="7"/>
  <c r="L187" i="7"/>
  <c r="G87" i="12" s="1"/>
  <c r="H87" i="12" s="1"/>
  <c r="I87" i="12" s="1"/>
  <c r="BM246" i="13" l="1"/>
  <c r="J88" i="12"/>
  <c r="N189" i="7"/>
  <c r="S188" i="7"/>
  <c r="K88" i="12" s="1"/>
  <c r="L88" i="12" s="1"/>
  <c r="M88" i="12" s="1"/>
  <c r="N88" i="12"/>
  <c r="U241" i="13"/>
  <c r="T241" i="13"/>
  <c r="V242" i="13"/>
  <c r="G189" i="7"/>
  <c r="L188" i="7"/>
  <c r="G88" i="12" s="1"/>
  <c r="H88" i="12" s="1"/>
  <c r="I88" i="12" s="1"/>
  <c r="BM247" i="13" l="1"/>
  <c r="N89" i="12"/>
  <c r="J89" i="12"/>
  <c r="N190" i="7"/>
  <c r="S189" i="7"/>
  <c r="K89" i="12" s="1"/>
  <c r="L89" i="12" s="1"/>
  <c r="M89" i="12" s="1"/>
  <c r="U242" i="13"/>
  <c r="T242" i="13"/>
  <c r="V243" i="13"/>
  <c r="L189" i="7"/>
  <c r="G89" i="12" s="1"/>
  <c r="H89" i="12" s="1"/>
  <c r="I89" i="12" s="1"/>
  <c r="G190" i="7"/>
  <c r="BM248" i="13" l="1"/>
  <c r="N191" i="7"/>
  <c r="S190" i="7"/>
  <c r="K90" i="12" s="1"/>
  <c r="L90" i="12" s="1"/>
  <c r="M90" i="12" s="1"/>
  <c r="J90" i="12"/>
  <c r="N90" i="12"/>
  <c r="U243" i="13"/>
  <c r="V244" i="13"/>
  <c r="T243" i="13"/>
  <c r="G191" i="7"/>
  <c r="L190" i="7"/>
  <c r="G90" i="12" s="1"/>
  <c r="H90" i="12" s="1"/>
  <c r="I90" i="12" s="1"/>
  <c r="BM249" i="13" l="1"/>
  <c r="J91" i="12"/>
  <c r="N91" i="12"/>
  <c r="N192" i="7"/>
  <c r="S191" i="7"/>
  <c r="K91" i="12" s="1"/>
  <c r="L91" i="12" s="1"/>
  <c r="M91" i="12" s="1"/>
  <c r="T244" i="13"/>
  <c r="U244" i="13"/>
  <c r="V245" i="13"/>
  <c r="L191" i="7"/>
  <c r="G91" i="12" s="1"/>
  <c r="H91" i="12" s="1"/>
  <c r="I91" i="12" s="1"/>
  <c r="G192" i="7"/>
  <c r="BM250" i="13" l="1"/>
  <c r="J92" i="12"/>
  <c r="N193" i="7"/>
  <c r="S192" i="7"/>
  <c r="K92" i="12" s="1"/>
  <c r="L92" i="12" s="1"/>
  <c r="M92" i="12" s="1"/>
  <c r="N92" i="12"/>
  <c r="V246" i="13"/>
  <c r="T245" i="13"/>
  <c r="U245" i="13"/>
  <c r="G193" i="7"/>
  <c r="L192" i="7"/>
  <c r="G92" i="12" s="1"/>
  <c r="H92" i="12" s="1"/>
  <c r="I92" i="12" s="1"/>
  <c r="BM251" i="13" l="1"/>
  <c r="J93" i="12"/>
  <c r="N194" i="7"/>
  <c r="S193" i="7"/>
  <c r="K93" i="12" s="1"/>
  <c r="L93" i="12" s="1"/>
  <c r="M93" i="12" s="1"/>
  <c r="N93" i="12"/>
  <c r="V247" i="13"/>
  <c r="T246" i="13"/>
  <c r="U246" i="13"/>
  <c r="L193" i="7"/>
  <c r="G93" i="12" s="1"/>
  <c r="H93" i="12" s="1"/>
  <c r="I93" i="12" s="1"/>
  <c r="G194" i="7"/>
  <c r="BM252" i="13" l="1"/>
  <c r="N195" i="7"/>
  <c r="S194" i="7"/>
  <c r="K94" i="12" s="1"/>
  <c r="L94" i="12" s="1"/>
  <c r="M94" i="12" s="1"/>
  <c r="N94" i="12"/>
  <c r="J94" i="12"/>
  <c r="U247" i="13"/>
  <c r="T247" i="13"/>
  <c r="V248" i="13"/>
  <c r="G195" i="7"/>
  <c r="L194" i="7"/>
  <c r="G94" i="12" s="1"/>
  <c r="H94" i="12" s="1"/>
  <c r="I94" i="12" s="1"/>
  <c r="BM253" i="13" l="1"/>
  <c r="N95" i="12"/>
  <c r="J95" i="12"/>
  <c r="N196" i="7"/>
  <c r="S195" i="7"/>
  <c r="K95" i="12" s="1"/>
  <c r="L95" i="12" s="1"/>
  <c r="M95" i="12" s="1"/>
  <c r="V249" i="13"/>
  <c r="U248" i="13"/>
  <c r="T248" i="13"/>
  <c r="G196" i="7"/>
  <c r="L195" i="7"/>
  <c r="G95" i="12" s="1"/>
  <c r="H95" i="12" s="1"/>
  <c r="I95" i="12" s="1"/>
  <c r="BM254" i="13" l="1"/>
  <c r="N197" i="7"/>
  <c r="S196" i="7"/>
  <c r="K96" i="12" s="1"/>
  <c r="L96" i="12" s="1"/>
  <c r="M96" i="12" s="1"/>
  <c r="J96" i="12"/>
  <c r="N96" i="12"/>
  <c r="T249" i="13"/>
  <c r="V250" i="13"/>
  <c r="U249" i="13"/>
  <c r="G197" i="7"/>
  <c r="L196" i="7"/>
  <c r="G96" i="12" s="1"/>
  <c r="H96" i="12" s="1"/>
  <c r="I96" i="12" s="1"/>
  <c r="BM255" i="13" l="1"/>
  <c r="N198" i="7"/>
  <c r="S197" i="7"/>
  <c r="K97" i="12" s="1"/>
  <c r="L97" i="12" s="1"/>
  <c r="M97" i="12" s="1"/>
  <c r="J97" i="12"/>
  <c r="N97" i="12"/>
  <c r="T250" i="13"/>
  <c r="V251" i="13"/>
  <c r="U250" i="13"/>
  <c r="L197" i="7"/>
  <c r="G97" i="12" s="1"/>
  <c r="H97" i="12" s="1"/>
  <c r="I97" i="12" s="1"/>
  <c r="G198" i="7"/>
  <c r="BM256" i="13" l="1"/>
  <c r="N199" i="7"/>
  <c r="S198" i="7"/>
  <c r="K98" i="12" s="1"/>
  <c r="L98" i="12" s="1"/>
  <c r="M98" i="12" s="1"/>
  <c r="J98" i="12"/>
  <c r="N98" i="12"/>
  <c r="V252" i="13"/>
  <c r="U251" i="13"/>
  <c r="T251" i="13"/>
  <c r="G199" i="7"/>
  <c r="L198" i="7"/>
  <c r="G98" i="12" s="1"/>
  <c r="H98" i="12" s="1"/>
  <c r="I98" i="12" s="1"/>
  <c r="BM257" i="13" l="1"/>
  <c r="J99" i="12"/>
  <c r="N99" i="12"/>
  <c r="N200" i="7"/>
  <c r="S199" i="7"/>
  <c r="K99" i="12" s="1"/>
  <c r="L99" i="12" s="1"/>
  <c r="M99" i="12" s="1"/>
  <c r="V253" i="13"/>
  <c r="T252" i="13"/>
  <c r="U252" i="13"/>
  <c r="L199" i="7"/>
  <c r="G99" i="12" s="1"/>
  <c r="H99" i="12" s="1"/>
  <c r="I99" i="12" s="1"/>
  <c r="G200" i="7"/>
  <c r="BM258" i="13" l="1"/>
  <c r="N201" i="7"/>
  <c r="S200" i="7"/>
  <c r="K100" i="12" s="1"/>
  <c r="L100" i="12" s="1"/>
  <c r="M100" i="12" s="1"/>
  <c r="J100" i="12"/>
  <c r="N100" i="12"/>
  <c r="U253" i="13"/>
  <c r="V254" i="13"/>
  <c r="T253" i="13"/>
  <c r="G201" i="7"/>
  <c r="L200" i="7"/>
  <c r="G100" i="12" s="1"/>
  <c r="H100" i="12" s="1"/>
  <c r="I100" i="12" s="1"/>
  <c r="BM259" i="13" l="1"/>
  <c r="N202" i="7"/>
  <c r="S201" i="7"/>
  <c r="K101" i="12" s="1"/>
  <c r="L101" i="12" s="1"/>
  <c r="M101" i="12" s="1"/>
  <c r="N101" i="12"/>
  <c r="J101" i="12"/>
  <c r="U254" i="13"/>
  <c r="T254" i="13"/>
  <c r="V255" i="13"/>
  <c r="G202" i="7"/>
  <c r="L201" i="7"/>
  <c r="G101" i="12" s="1"/>
  <c r="H101" i="12" s="1"/>
  <c r="I101" i="12" s="1"/>
  <c r="BM260" i="13" l="1"/>
  <c r="N102" i="12"/>
  <c r="N203" i="7"/>
  <c r="S202" i="7"/>
  <c r="K102" i="12" s="1"/>
  <c r="L102" i="12" s="1"/>
  <c r="M102" i="12" s="1"/>
  <c r="J102" i="12"/>
  <c r="V256" i="13"/>
  <c r="U255" i="13"/>
  <c r="T255" i="13"/>
  <c r="G203" i="7"/>
  <c r="L202" i="7"/>
  <c r="G102" i="12" s="1"/>
  <c r="H102" i="12" s="1"/>
  <c r="I102" i="12" s="1"/>
  <c r="BM261" i="13" l="1"/>
  <c r="N103" i="12"/>
  <c r="N204" i="7"/>
  <c r="S203" i="7"/>
  <c r="K103" i="12" s="1"/>
  <c r="L103" i="12" s="1"/>
  <c r="M103" i="12" s="1"/>
  <c r="J103" i="12"/>
  <c r="V257" i="13"/>
  <c r="T256" i="13"/>
  <c r="U256" i="13"/>
  <c r="G204" i="7"/>
  <c r="L203" i="7"/>
  <c r="G103" i="12" s="1"/>
  <c r="H103" i="12" s="1"/>
  <c r="I103" i="12" s="1"/>
  <c r="BM262" i="13" l="1"/>
  <c r="N104" i="12"/>
  <c r="J104" i="12"/>
  <c r="N205" i="7"/>
  <c r="S204" i="7"/>
  <c r="K104" i="12" s="1"/>
  <c r="L104" i="12" s="1"/>
  <c r="M104" i="12" s="1"/>
  <c r="U257" i="13"/>
  <c r="V258" i="13"/>
  <c r="T257" i="13"/>
  <c r="G205" i="7"/>
  <c r="L204" i="7"/>
  <c r="G104" i="12" s="1"/>
  <c r="H104" i="12" s="1"/>
  <c r="I104" i="12" s="1"/>
  <c r="BM263" i="13" l="1"/>
  <c r="N105" i="12"/>
  <c r="N206" i="7"/>
  <c r="S205" i="7"/>
  <c r="K105" i="12" s="1"/>
  <c r="L105" i="12" s="1"/>
  <c r="M105" i="12" s="1"/>
  <c r="J105" i="12"/>
  <c r="U258" i="13"/>
  <c r="T258" i="13"/>
  <c r="V259" i="13"/>
  <c r="L205" i="7"/>
  <c r="G105" i="12" s="1"/>
  <c r="H105" i="12" s="1"/>
  <c r="I105" i="12" s="1"/>
  <c r="G206" i="7"/>
  <c r="BM264" i="13" l="1"/>
  <c r="N207" i="7"/>
  <c r="S206" i="7"/>
  <c r="K106" i="12" s="1"/>
  <c r="L106" i="12" s="1"/>
  <c r="M106" i="12" s="1"/>
  <c r="J106" i="12"/>
  <c r="N106" i="12"/>
  <c r="V260" i="13"/>
  <c r="U259" i="13"/>
  <c r="T259" i="13"/>
  <c r="G207" i="7"/>
  <c r="L206" i="7"/>
  <c r="G106" i="12" s="1"/>
  <c r="H106" i="12" s="1"/>
  <c r="I106" i="12" s="1"/>
  <c r="BM265" i="13" l="1"/>
  <c r="J107" i="12"/>
  <c r="N107" i="12"/>
  <c r="N208" i="7"/>
  <c r="S207" i="7"/>
  <c r="K107" i="12" s="1"/>
  <c r="L107" i="12" s="1"/>
  <c r="M107" i="12" s="1"/>
  <c r="T260" i="13"/>
  <c r="V261" i="13"/>
  <c r="U260" i="13"/>
  <c r="L207" i="7"/>
  <c r="G107" i="12" s="1"/>
  <c r="H107" i="12" s="1"/>
  <c r="I107" i="12" s="1"/>
  <c r="G208" i="7"/>
  <c r="BM266" i="13" l="1"/>
  <c r="N209" i="7"/>
  <c r="S208" i="7"/>
  <c r="K108" i="12" s="1"/>
  <c r="L108" i="12" s="1"/>
  <c r="M108" i="12" s="1"/>
  <c r="J108" i="12"/>
  <c r="N108" i="12"/>
  <c r="T261" i="13"/>
  <c r="U261" i="13"/>
  <c r="V262" i="13"/>
  <c r="G209" i="7"/>
  <c r="L208" i="7"/>
  <c r="G108" i="12" s="1"/>
  <c r="H108" i="12" s="1"/>
  <c r="I108" i="12" s="1"/>
  <c r="BM267" i="13" l="1"/>
  <c r="N109" i="12"/>
  <c r="J109" i="12"/>
  <c r="N210" i="7"/>
  <c r="S209" i="7"/>
  <c r="K109" i="12" s="1"/>
  <c r="L109" i="12" s="1"/>
  <c r="M109" i="12" s="1"/>
  <c r="V263" i="13"/>
  <c r="T262" i="13"/>
  <c r="U262" i="13"/>
  <c r="L209" i="7"/>
  <c r="G109" i="12" s="1"/>
  <c r="H109" i="12" s="1"/>
  <c r="I109" i="12" s="1"/>
  <c r="G210" i="7"/>
  <c r="BM268" i="13" l="1"/>
  <c r="N211" i="7"/>
  <c r="S210" i="7"/>
  <c r="K110" i="12" s="1"/>
  <c r="L110" i="12" s="1"/>
  <c r="M110" i="12" s="1"/>
  <c r="J110" i="12"/>
  <c r="N110" i="12"/>
  <c r="U263" i="13"/>
  <c r="V264" i="13"/>
  <c r="T263" i="13"/>
  <c r="G211" i="7"/>
  <c r="L210" i="7"/>
  <c r="G110" i="12" s="1"/>
  <c r="H110" i="12" s="1"/>
  <c r="I110" i="12" s="1"/>
  <c r="BM269" i="13" l="1"/>
  <c r="N212" i="7"/>
  <c r="S211" i="7"/>
  <c r="K111" i="12" s="1"/>
  <c r="L111" i="12" s="1"/>
  <c r="M111" i="12" s="1"/>
  <c r="J111" i="12"/>
  <c r="N111" i="12"/>
  <c r="T264" i="13"/>
  <c r="U264" i="13"/>
  <c r="V265" i="13"/>
  <c r="G212" i="7"/>
  <c r="L211" i="7"/>
  <c r="G111" i="12" s="1"/>
  <c r="H111" i="12" s="1"/>
  <c r="I111" i="12" s="1"/>
  <c r="BM270" i="13" l="1"/>
  <c r="J112" i="12"/>
  <c r="N112" i="12"/>
  <c r="N213" i="7"/>
  <c r="S212" i="7"/>
  <c r="K112" i="12" s="1"/>
  <c r="L112" i="12" s="1"/>
  <c r="M112" i="12" s="1"/>
  <c r="V266" i="13"/>
  <c r="T265" i="13"/>
  <c r="U265" i="13"/>
  <c r="G213" i="7"/>
  <c r="L212" i="7"/>
  <c r="G112" i="12" s="1"/>
  <c r="H112" i="12" s="1"/>
  <c r="I112" i="12" s="1"/>
  <c r="BM271" i="13" l="1"/>
  <c r="J113" i="12"/>
  <c r="N214" i="7"/>
  <c r="S213" i="7"/>
  <c r="K113" i="12" s="1"/>
  <c r="L113" i="12" s="1"/>
  <c r="M113" i="12" s="1"/>
  <c r="N113" i="12"/>
  <c r="V267" i="13"/>
  <c r="U266" i="13"/>
  <c r="T266" i="13"/>
  <c r="L213" i="7"/>
  <c r="G113" i="12" s="1"/>
  <c r="H113" i="12" s="1"/>
  <c r="I113" i="12" s="1"/>
  <c r="G214" i="7"/>
  <c r="BM272" i="13" l="1"/>
  <c r="N114" i="12"/>
  <c r="J114" i="12"/>
  <c r="N215" i="7"/>
  <c r="S214" i="7"/>
  <c r="K114" i="12" s="1"/>
  <c r="L114" i="12" s="1"/>
  <c r="M114" i="12" s="1"/>
  <c r="T267" i="13"/>
  <c r="V268" i="13"/>
  <c r="U267" i="13"/>
  <c r="G215" i="7"/>
  <c r="L214" i="7"/>
  <c r="G114" i="12" s="1"/>
  <c r="H114" i="12" s="1"/>
  <c r="I114" i="12" s="1"/>
  <c r="BM273" i="13" l="1"/>
  <c r="N216" i="7"/>
  <c r="S215" i="7"/>
  <c r="K115" i="12" s="1"/>
  <c r="L115" i="12" s="1"/>
  <c r="M115" i="12" s="1"/>
  <c r="J115" i="12"/>
  <c r="N115" i="12"/>
  <c r="T268" i="13"/>
  <c r="U268" i="13"/>
  <c r="V269" i="13"/>
  <c r="L215" i="7"/>
  <c r="G115" i="12" s="1"/>
  <c r="H115" i="12" s="1"/>
  <c r="I115" i="12" s="1"/>
  <c r="G216" i="7"/>
  <c r="BM274" i="13" l="1"/>
  <c r="N116" i="12"/>
  <c r="N217" i="7"/>
  <c r="S216" i="7"/>
  <c r="K116" i="12" s="1"/>
  <c r="L116" i="12" s="1"/>
  <c r="M116" i="12" s="1"/>
  <c r="J116" i="12"/>
  <c r="T269" i="13"/>
  <c r="V270" i="13"/>
  <c r="U269" i="13"/>
  <c r="G217" i="7"/>
  <c r="L216" i="7"/>
  <c r="G116" i="12" s="1"/>
  <c r="H116" i="12" s="1"/>
  <c r="I116" i="12" s="1"/>
  <c r="BM275" i="13" l="1"/>
  <c r="J117" i="12"/>
  <c r="N117" i="12"/>
  <c r="N218" i="7"/>
  <c r="S217" i="7"/>
  <c r="K117" i="12" s="1"/>
  <c r="L117" i="12" s="1"/>
  <c r="M117" i="12" s="1"/>
  <c r="U270" i="13"/>
  <c r="T270" i="13"/>
  <c r="V271" i="13"/>
  <c r="L217" i="7"/>
  <c r="G117" i="12" s="1"/>
  <c r="H117" i="12" s="1"/>
  <c r="I117" i="12" s="1"/>
  <c r="G218" i="7"/>
  <c r="BM276" i="13" l="1"/>
  <c r="J118" i="12"/>
  <c r="N219" i="7"/>
  <c r="S218" i="7"/>
  <c r="K118" i="12" s="1"/>
  <c r="L118" i="12" s="1"/>
  <c r="M118" i="12" s="1"/>
  <c r="N118" i="12"/>
  <c r="V272" i="13"/>
  <c r="U271" i="13"/>
  <c r="T271" i="13"/>
  <c r="G219" i="7"/>
  <c r="L218" i="7"/>
  <c r="G118" i="12" s="1"/>
  <c r="H118" i="12" s="1"/>
  <c r="I118" i="12" s="1"/>
  <c r="BM277" i="13" l="1"/>
  <c r="J119" i="12"/>
  <c r="N220" i="7"/>
  <c r="S219" i="7"/>
  <c r="K119" i="12" s="1"/>
  <c r="L119" i="12" s="1"/>
  <c r="M119" i="12" s="1"/>
  <c r="N119" i="12"/>
  <c r="T272" i="13"/>
  <c r="V273" i="13"/>
  <c r="U272" i="13"/>
  <c r="G220" i="7"/>
  <c r="L219" i="7"/>
  <c r="G119" i="12" s="1"/>
  <c r="H119" i="12" s="1"/>
  <c r="I119" i="12" s="1"/>
  <c r="BM278" i="13" l="1"/>
  <c r="N120" i="12"/>
  <c r="N221" i="7"/>
  <c r="S220" i="7"/>
  <c r="K120" i="12" s="1"/>
  <c r="L120" i="12" s="1"/>
  <c r="M120" i="12" s="1"/>
  <c r="J120" i="12"/>
  <c r="T273" i="13"/>
  <c r="V274" i="13"/>
  <c r="U273" i="13"/>
  <c r="G221" i="7"/>
  <c r="L220" i="7"/>
  <c r="G120" i="12" s="1"/>
  <c r="H120" i="12" s="1"/>
  <c r="I120" i="12" s="1"/>
  <c r="BM279" i="13" l="1"/>
  <c r="N121" i="12"/>
  <c r="N222" i="7"/>
  <c r="S221" i="7"/>
  <c r="K121" i="12" s="1"/>
  <c r="L121" i="12" s="1"/>
  <c r="M121" i="12" s="1"/>
  <c r="J121" i="12"/>
  <c r="V275" i="13"/>
  <c r="U274" i="13"/>
  <c r="T274" i="13"/>
  <c r="G222" i="7"/>
  <c r="L221" i="7"/>
  <c r="G121" i="12" s="1"/>
  <c r="H121" i="12" s="1"/>
  <c r="I121" i="12" s="1"/>
  <c r="BM280" i="13" l="1"/>
  <c r="J122" i="12"/>
  <c r="N122" i="12"/>
  <c r="N223" i="7"/>
  <c r="S222" i="7"/>
  <c r="K122" i="12" s="1"/>
  <c r="L122" i="12" s="1"/>
  <c r="M122" i="12" s="1"/>
  <c r="T275" i="13"/>
  <c r="V276" i="13"/>
  <c r="U275" i="13"/>
  <c r="G223" i="7"/>
  <c r="L222" i="7"/>
  <c r="G122" i="12" s="1"/>
  <c r="H122" i="12" s="1"/>
  <c r="I122" i="12" s="1"/>
  <c r="BM281" i="13" l="1"/>
  <c r="N224" i="7"/>
  <c r="S223" i="7"/>
  <c r="K123" i="12" s="1"/>
  <c r="L123" i="12" s="1"/>
  <c r="M123" i="12" s="1"/>
  <c r="N123" i="12"/>
  <c r="J123" i="12"/>
  <c r="T276" i="13"/>
  <c r="U276" i="13"/>
  <c r="V277" i="13"/>
  <c r="G224" i="7"/>
  <c r="L223" i="7"/>
  <c r="G123" i="12" s="1"/>
  <c r="H123" i="12" s="1"/>
  <c r="I123" i="12" s="1"/>
  <c r="BM282" i="13" l="1"/>
  <c r="J124" i="12"/>
  <c r="N124" i="12"/>
  <c r="N225" i="7"/>
  <c r="S224" i="7"/>
  <c r="K124" i="12" s="1"/>
  <c r="L124" i="12" s="1"/>
  <c r="M124" i="12" s="1"/>
  <c r="T277" i="13"/>
  <c r="U277" i="13"/>
  <c r="V278" i="13"/>
  <c r="G225" i="7"/>
  <c r="L224" i="7"/>
  <c r="G124" i="12" s="1"/>
  <c r="H124" i="12" s="1"/>
  <c r="I124" i="12" s="1"/>
  <c r="BM283" i="13" l="1"/>
  <c r="J125" i="12"/>
  <c r="N226" i="7"/>
  <c r="S225" i="7"/>
  <c r="K125" i="12" s="1"/>
  <c r="L125" i="12" s="1"/>
  <c r="M125" i="12" s="1"/>
  <c r="N125" i="12"/>
  <c r="V279" i="13"/>
  <c r="U278" i="13"/>
  <c r="T278" i="13"/>
  <c r="G226" i="7"/>
  <c r="L225" i="7"/>
  <c r="G125" i="12" s="1"/>
  <c r="H125" i="12" s="1"/>
  <c r="I125" i="12" s="1"/>
  <c r="BM284" i="13" l="1"/>
  <c r="N126" i="12"/>
  <c r="N227" i="7"/>
  <c r="S226" i="7"/>
  <c r="K126" i="12" s="1"/>
  <c r="L126" i="12" s="1"/>
  <c r="M126" i="12" s="1"/>
  <c r="J126" i="12"/>
  <c r="T279" i="13"/>
  <c r="V280" i="13"/>
  <c r="U279" i="13"/>
  <c r="G227" i="7"/>
  <c r="L226" i="7"/>
  <c r="G126" i="12" s="1"/>
  <c r="H126" i="12" s="1"/>
  <c r="I126" i="12" s="1"/>
  <c r="BM285" i="13" l="1"/>
  <c r="J127" i="12"/>
  <c r="N228" i="7"/>
  <c r="S227" i="7"/>
  <c r="K127" i="12" s="1"/>
  <c r="L127" i="12" s="1"/>
  <c r="M127" i="12" s="1"/>
  <c r="N127" i="12"/>
  <c r="T280" i="13"/>
  <c r="U280" i="13"/>
  <c r="V281" i="13"/>
  <c r="G228" i="7"/>
  <c r="L227" i="7"/>
  <c r="G127" i="12" s="1"/>
  <c r="H127" i="12" s="1"/>
  <c r="I127" i="12" s="1"/>
  <c r="BM286" i="13" l="1"/>
  <c r="N128" i="12"/>
  <c r="N229" i="7"/>
  <c r="S228" i="7"/>
  <c r="K128" i="12" s="1"/>
  <c r="L128" i="12" s="1"/>
  <c r="M128" i="12" s="1"/>
  <c r="J128" i="12"/>
  <c r="V282" i="13"/>
  <c r="U281" i="13"/>
  <c r="T281" i="13"/>
  <c r="G229" i="7"/>
  <c r="L228" i="7"/>
  <c r="G128" i="12" s="1"/>
  <c r="H128" i="12" s="1"/>
  <c r="I128" i="12" s="1"/>
  <c r="BM287" i="13" l="1"/>
  <c r="N230" i="7"/>
  <c r="S229" i="7"/>
  <c r="K129" i="12" s="1"/>
  <c r="L129" i="12" s="1"/>
  <c r="M129" i="12" s="1"/>
  <c r="J129" i="12"/>
  <c r="N129" i="12"/>
  <c r="V283" i="13"/>
  <c r="T282" i="13"/>
  <c r="U282" i="13"/>
  <c r="G230" i="7"/>
  <c r="L229" i="7"/>
  <c r="G129" i="12" s="1"/>
  <c r="H129" i="12" s="1"/>
  <c r="I129" i="12" s="1"/>
  <c r="BM288" i="13" l="1"/>
  <c r="N231" i="7"/>
  <c r="S230" i="7"/>
  <c r="K130" i="12" s="1"/>
  <c r="L130" i="12" s="1"/>
  <c r="M130" i="12" s="1"/>
  <c r="J130" i="12"/>
  <c r="N130" i="12"/>
  <c r="U283" i="13"/>
  <c r="V284" i="13"/>
  <c r="T283" i="13"/>
  <c r="G231" i="7"/>
  <c r="L230" i="7"/>
  <c r="G130" i="12" s="1"/>
  <c r="H130" i="12" s="1"/>
  <c r="I130" i="12" s="1"/>
  <c r="BM289" i="13" l="1"/>
  <c r="N232" i="7"/>
  <c r="S231" i="7"/>
  <c r="K131" i="12" s="1"/>
  <c r="L131" i="12" s="1"/>
  <c r="M131" i="12" s="1"/>
  <c r="N131" i="12"/>
  <c r="J131" i="12"/>
  <c r="T284" i="13"/>
  <c r="U284" i="13"/>
  <c r="V285" i="13"/>
  <c r="G232" i="7"/>
  <c r="L231" i="7"/>
  <c r="G131" i="12" s="1"/>
  <c r="H131" i="12" s="1"/>
  <c r="I131" i="12" s="1"/>
  <c r="BM290" i="13" l="1"/>
  <c r="N132" i="12"/>
  <c r="J132" i="12"/>
  <c r="N233" i="7"/>
  <c r="S232" i="7"/>
  <c r="K132" i="12" s="1"/>
  <c r="L132" i="12" s="1"/>
  <c r="M132" i="12" s="1"/>
  <c r="T285" i="13"/>
  <c r="U285" i="13"/>
  <c r="V286" i="13"/>
  <c r="L232" i="7"/>
  <c r="G132" i="12" s="1"/>
  <c r="H132" i="12" s="1"/>
  <c r="I132" i="12" s="1"/>
  <c r="G233" i="7"/>
  <c r="BM291" i="13" l="1"/>
  <c r="N133" i="12"/>
  <c r="N234" i="7"/>
  <c r="S233" i="7"/>
  <c r="K133" i="12" s="1"/>
  <c r="L133" i="12" s="1"/>
  <c r="M133" i="12" s="1"/>
  <c r="J133" i="12"/>
  <c r="V287" i="13"/>
  <c r="T286" i="13"/>
  <c r="U286" i="13"/>
  <c r="G234" i="7"/>
  <c r="L233" i="7"/>
  <c r="G133" i="12" s="1"/>
  <c r="H133" i="12" s="1"/>
  <c r="I133" i="12" s="1"/>
  <c r="BM292" i="13" l="1"/>
  <c r="J134" i="12"/>
  <c r="N134" i="12"/>
  <c r="N235" i="7"/>
  <c r="S234" i="7"/>
  <c r="K134" i="12" s="1"/>
  <c r="L134" i="12" s="1"/>
  <c r="M134" i="12" s="1"/>
  <c r="U287" i="13"/>
  <c r="V288" i="13"/>
  <c r="T287" i="13"/>
  <c r="L234" i="7"/>
  <c r="G134" i="12" s="1"/>
  <c r="H134" i="12" s="1"/>
  <c r="I134" i="12" s="1"/>
  <c r="G235" i="7"/>
  <c r="BM293" i="13" l="1"/>
  <c r="J135" i="12"/>
  <c r="N236" i="7"/>
  <c r="S235" i="7"/>
  <c r="K135" i="12" s="1"/>
  <c r="L135" i="12" s="1"/>
  <c r="M135" i="12" s="1"/>
  <c r="N135" i="12"/>
  <c r="T288" i="13"/>
  <c r="U288" i="13"/>
  <c r="V289" i="13"/>
  <c r="G236" i="7"/>
  <c r="L235" i="7"/>
  <c r="G135" i="12" s="1"/>
  <c r="H135" i="12" s="1"/>
  <c r="I135" i="12" s="1"/>
  <c r="BM294" i="13" l="1"/>
  <c r="N136" i="12"/>
  <c r="N237" i="7"/>
  <c r="S236" i="7"/>
  <c r="K136" i="12" s="1"/>
  <c r="L136" i="12" s="1"/>
  <c r="M136" i="12" s="1"/>
  <c r="J136" i="12"/>
  <c r="V290" i="13"/>
  <c r="T289" i="13"/>
  <c r="U289" i="13"/>
  <c r="L236" i="7"/>
  <c r="G136" i="12" s="1"/>
  <c r="H136" i="12" s="1"/>
  <c r="I136" i="12" s="1"/>
  <c r="G237" i="7"/>
  <c r="BM295" i="13" l="1"/>
  <c r="J137" i="12"/>
  <c r="N238" i="7"/>
  <c r="S237" i="7"/>
  <c r="K137" i="12" s="1"/>
  <c r="L137" i="12" s="1"/>
  <c r="M137" i="12" s="1"/>
  <c r="N137" i="12"/>
  <c r="U290" i="13"/>
  <c r="V291" i="13"/>
  <c r="T290" i="13"/>
  <c r="G238" i="7"/>
  <c r="L237" i="7"/>
  <c r="G137" i="12" s="1"/>
  <c r="H137" i="12" s="1"/>
  <c r="I137" i="12" s="1"/>
  <c r="BM296" i="13" l="1"/>
  <c r="J138" i="12"/>
  <c r="N138" i="12"/>
  <c r="N239" i="7"/>
  <c r="S238" i="7"/>
  <c r="K138" i="12" s="1"/>
  <c r="L138" i="12" s="1"/>
  <c r="M138" i="12" s="1"/>
  <c r="T291" i="13"/>
  <c r="V292" i="13"/>
  <c r="U291" i="13"/>
  <c r="L238" i="7"/>
  <c r="G138" i="12" s="1"/>
  <c r="H138" i="12" s="1"/>
  <c r="I138" i="12" s="1"/>
  <c r="G239" i="7"/>
  <c r="BM297" i="13" l="1"/>
  <c r="J139" i="12"/>
  <c r="N139" i="12"/>
  <c r="N240" i="7"/>
  <c r="S239" i="7"/>
  <c r="K139" i="12" s="1"/>
  <c r="L139" i="12" s="1"/>
  <c r="M139" i="12" s="1"/>
  <c r="U292" i="13"/>
  <c r="T292" i="13"/>
  <c r="V293" i="13"/>
  <c r="G240" i="7"/>
  <c r="L239" i="7"/>
  <c r="G139" i="12" s="1"/>
  <c r="H139" i="12" s="1"/>
  <c r="I139" i="12" s="1"/>
  <c r="BM298" i="13" l="1"/>
  <c r="J140" i="12"/>
  <c r="N241" i="7"/>
  <c r="S240" i="7"/>
  <c r="K140" i="12" s="1"/>
  <c r="L140" i="12" s="1"/>
  <c r="M140" i="12" s="1"/>
  <c r="N140" i="12"/>
  <c r="V294" i="13"/>
  <c r="U293" i="13"/>
  <c r="T293" i="13"/>
  <c r="L240" i="7"/>
  <c r="G140" i="12" s="1"/>
  <c r="H140" i="12" s="1"/>
  <c r="I140" i="12" s="1"/>
  <c r="G241" i="7"/>
  <c r="BM299" i="13" l="1"/>
  <c r="J141" i="12"/>
  <c r="N141" i="12"/>
  <c r="N242" i="7"/>
  <c r="S241" i="7"/>
  <c r="K141" i="12" s="1"/>
  <c r="L141" i="12" s="1"/>
  <c r="M141" i="12" s="1"/>
  <c r="T294" i="13"/>
  <c r="V295" i="13"/>
  <c r="U294" i="13"/>
  <c r="G242" i="7"/>
  <c r="L241" i="7"/>
  <c r="G141" i="12" s="1"/>
  <c r="H141" i="12" s="1"/>
  <c r="I141" i="12" s="1"/>
  <c r="BM300" i="13" l="1"/>
  <c r="J142" i="12"/>
  <c r="N142" i="12"/>
  <c r="N243" i="7"/>
  <c r="S242" i="7"/>
  <c r="K142" i="12" s="1"/>
  <c r="L142" i="12" s="1"/>
  <c r="M142" i="12" s="1"/>
  <c r="U295" i="13"/>
  <c r="V296" i="13"/>
  <c r="T295" i="13"/>
  <c r="L242" i="7"/>
  <c r="G142" i="12" s="1"/>
  <c r="H142" i="12" s="1"/>
  <c r="I142" i="12" s="1"/>
  <c r="G243" i="7"/>
  <c r="BM301" i="13" l="1"/>
  <c r="J143" i="12"/>
  <c r="N244" i="7"/>
  <c r="S243" i="7"/>
  <c r="K143" i="12" s="1"/>
  <c r="L143" i="12" s="1"/>
  <c r="M143" i="12" s="1"/>
  <c r="N143" i="12"/>
  <c r="T296" i="13"/>
  <c r="V297" i="13"/>
  <c r="U296" i="13"/>
  <c r="G244" i="7"/>
  <c r="L243" i="7"/>
  <c r="G143" i="12" s="1"/>
  <c r="H143" i="12" s="1"/>
  <c r="I143" i="12" s="1"/>
  <c r="BM302" i="13" l="1"/>
  <c r="J144" i="12"/>
  <c r="N144" i="12"/>
  <c r="N245" i="7"/>
  <c r="S244" i="7"/>
  <c r="K144" i="12" s="1"/>
  <c r="L144" i="12" s="1"/>
  <c r="M144" i="12" s="1"/>
  <c r="U297" i="13"/>
  <c r="T297" i="13"/>
  <c r="V298" i="13"/>
  <c r="L244" i="7"/>
  <c r="G144" i="12" s="1"/>
  <c r="H144" i="12" s="1"/>
  <c r="I144" i="12" s="1"/>
  <c r="G245" i="7"/>
  <c r="BM303" i="13" l="1"/>
  <c r="J145" i="12"/>
  <c r="N246" i="7"/>
  <c r="S245" i="7"/>
  <c r="K145" i="12" s="1"/>
  <c r="L145" i="12" s="1"/>
  <c r="M145" i="12" s="1"/>
  <c r="N145" i="12"/>
  <c r="U298" i="13"/>
  <c r="T298" i="13"/>
  <c r="V299" i="13"/>
  <c r="G246" i="7"/>
  <c r="L245" i="7"/>
  <c r="G145" i="12" s="1"/>
  <c r="H145" i="12" s="1"/>
  <c r="I145" i="12" s="1"/>
  <c r="BM304" i="13" l="1"/>
  <c r="N146" i="12"/>
  <c r="J146" i="12"/>
  <c r="N247" i="7"/>
  <c r="S246" i="7"/>
  <c r="K146" i="12" s="1"/>
  <c r="L146" i="12" s="1"/>
  <c r="M146" i="12" s="1"/>
  <c r="V300" i="13"/>
  <c r="U299" i="13"/>
  <c r="T299" i="13"/>
  <c r="L246" i="7"/>
  <c r="G146" i="12" s="1"/>
  <c r="H146" i="12" s="1"/>
  <c r="I146" i="12" s="1"/>
  <c r="G247" i="7"/>
  <c r="BM305" i="13" l="1"/>
  <c r="N147" i="12"/>
  <c r="J147" i="12"/>
  <c r="N248" i="7"/>
  <c r="S247" i="7"/>
  <c r="K147" i="12" s="1"/>
  <c r="L147" i="12" s="1"/>
  <c r="M147" i="12" s="1"/>
  <c r="T300" i="13"/>
  <c r="V301" i="13"/>
  <c r="U300" i="13"/>
  <c r="G248" i="7"/>
  <c r="L247" i="7"/>
  <c r="G147" i="12" s="1"/>
  <c r="H147" i="12" s="1"/>
  <c r="I147" i="12" s="1"/>
  <c r="BM306" i="13" l="1"/>
  <c r="N148" i="12"/>
  <c r="N249" i="7"/>
  <c r="S248" i="7"/>
  <c r="K148" i="12" s="1"/>
  <c r="L148" i="12" s="1"/>
  <c r="M148" i="12" s="1"/>
  <c r="J148" i="12"/>
  <c r="U301" i="13"/>
  <c r="T301" i="13"/>
  <c r="V302" i="13"/>
  <c r="L248" i="7"/>
  <c r="G148" i="12" s="1"/>
  <c r="H148" i="12" s="1"/>
  <c r="I148" i="12" s="1"/>
  <c r="G249" i="7"/>
  <c r="BM307" i="13" l="1"/>
  <c r="J149" i="12"/>
  <c r="N149" i="12"/>
  <c r="N250" i="7"/>
  <c r="S249" i="7"/>
  <c r="K149" i="12" s="1"/>
  <c r="L149" i="12" s="1"/>
  <c r="M149" i="12" s="1"/>
  <c r="V303" i="13"/>
  <c r="U302" i="13"/>
  <c r="T302" i="13"/>
  <c r="G250" i="7"/>
  <c r="L249" i="7"/>
  <c r="G149" i="12" s="1"/>
  <c r="H149" i="12" s="1"/>
  <c r="I149" i="12" s="1"/>
  <c r="BM308" i="13" l="1"/>
  <c r="J150" i="12"/>
  <c r="N251" i="7"/>
  <c r="S250" i="7"/>
  <c r="K150" i="12" s="1"/>
  <c r="L150" i="12" s="1"/>
  <c r="M150" i="12" s="1"/>
  <c r="N150" i="12"/>
  <c r="T303" i="13"/>
  <c r="V304" i="13"/>
  <c r="U303" i="13"/>
  <c r="L250" i="7"/>
  <c r="G150" i="12" s="1"/>
  <c r="H150" i="12" s="1"/>
  <c r="I150" i="12" s="1"/>
  <c r="G251" i="7"/>
  <c r="BM309" i="13" l="1"/>
  <c r="J151" i="12"/>
  <c r="N151" i="12"/>
  <c r="N252" i="7"/>
  <c r="S251" i="7"/>
  <c r="K151" i="12" s="1"/>
  <c r="L151" i="12" s="1"/>
  <c r="M151" i="12" s="1"/>
  <c r="T304" i="13"/>
  <c r="U304" i="13"/>
  <c r="V305" i="13"/>
  <c r="G252" i="7"/>
  <c r="L251" i="7"/>
  <c r="G151" i="12" s="1"/>
  <c r="H151" i="12" s="1"/>
  <c r="I151" i="12" s="1"/>
  <c r="BM310" i="13" l="1"/>
  <c r="N253" i="7"/>
  <c r="S252" i="7"/>
  <c r="K152" i="12" s="1"/>
  <c r="L152" i="12" s="1"/>
  <c r="M152" i="12" s="1"/>
  <c r="J152" i="12"/>
  <c r="N152" i="12"/>
  <c r="T305" i="13"/>
  <c r="V306" i="13"/>
  <c r="U305" i="13"/>
  <c r="L252" i="7"/>
  <c r="G152" i="12" s="1"/>
  <c r="H152" i="12" s="1"/>
  <c r="I152" i="12" s="1"/>
  <c r="G253" i="7"/>
  <c r="BM311" i="13" l="1"/>
  <c r="N254" i="7"/>
  <c r="S253" i="7"/>
  <c r="K153" i="12" s="1"/>
  <c r="L153" i="12" s="1"/>
  <c r="M153" i="12" s="1"/>
  <c r="N153" i="12"/>
  <c r="J153" i="12"/>
  <c r="U306" i="13"/>
  <c r="T306" i="13"/>
  <c r="V307" i="13"/>
  <c r="G254" i="7"/>
  <c r="L253" i="7"/>
  <c r="G153" i="12" s="1"/>
  <c r="H153" i="12" s="1"/>
  <c r="I153" i="12" s="1"/>
  <c r="BM312" i="13" l="1"/>
  <c r="N154" i="12"/>
  <c r="N255" i="7"/>
  <c r="S254" i="7"/>
  <c r="K154" i="12" s="1"/>
  <c r="L154" i="12" s="1"/>
  <c r="M154" i="12" s="1"/>
  <c r="J154" i="12"/>
  <c r="V308" i="13"/>
  <c r="U307" i="13"/>
  <c r="T307" i="13"/>
  <c r="L254" i="7"/>
  <c r="G154" i="12" s="1"/>
  <c r="H154" i="12" s="1"/>
  <c r="I154" i="12" s="1"/>
  <c r="G255" i="7"/>
  <c r="BM313" i="13" l="1"/>
  <c r="J155" i="12"/>
  <c r="N155" i="12"/>
  <c r="N256" i="7"/>
  <c r="S255" i="7"/>
  <c r="K155" i="12" s="1"/>
  <c r="L155" i="12" s="1"/>
  <c r="M155" i="12" s="1"/>
  <c r="T308" i="13"/>
  <c r="V309" i="13"/>
  <c r="U308" i="13"/>
  <c r="G256" i="7"/>
  <c r="L255" i="7"/>
  <c r="G155" i="12" s="1"/>
  <c r="H155" i="12" s="1"/>
  <c r="I155" i="12" s="1"/>
  <c r="BM314" i="13" l="1"/>
  <c r="N257" i="7"/>
  <c r="S256" i="7"/>
  <c r="K156" i="12" s="1"/>
  <c r="L156" i="12" s="1"/>
  <c r="M156" i="12" s="1"/>
  <c r="N156" i="12"/>
  <c r="J156" i="12"/>
  <c r="T309" i="13"/>
  <c r="V310" i="13"/>
  <c r="U309" i="13"/>
  <c r="L256" i="7"/>
  <c r="G156" i="12" s="1"/>
  <c r="H156" i="12" s="1"/>
  <c r="I156" i="12" s="1"/>
  <c r="G257" i="7"/>
  <c r="BM315" i="13" l="1"/>
  <c r="J157" i="12"/>
  <c r="N157" i="12"/>
  <c r="N258" i="7"/>
  <c r="S257" i="7"/>
  <c r="K157" i="12" s="1"/>
  <c r="L157" i="12" s="1"/>
  <c r="M157" i="12" s="1"/>
  <c r="V311" i="13"/>
  <c r="U310" i="13"/>
  <c r="T310" i="13"/>
  <c r="G258" i="7"/>
  <c r="L257" i="7"/>
  <c r="G157" i="12" s="1"/>
  <c r="H157" i="12" s="1"/>
  <c r="I157" i="12" s="1"/>
  <c r="BM316" i="13" l="1"/>
  <c r="J158" i="12"/>
  <c r="N259" i="7"/>
  <c r="S258" i="7"/>
  <c r="K158" i="12" s="1"/>
  <c r="L158" i="12" s="1"/>
  <c r="M158" i="12" s="1"/>
  <c r="N158" i="12"/>
  <c r="T311" i="13"/>
  <c r="V312" i="13"/>
  <c r="U311" i="13"/>
  <c r="L258" i="7"/>
  <c r="G158" i="12" s="1"/>
  <c r="H158" i="12" s="1"/>
  <c r="I158" i="12" s="1"/>
  <c r="G259" i="7"/>
  <c r="BM317" i="13" l="1"/>
  <c r="N159" i="12"/>
  <c r="J159" i="12"/>
  <c r="N260" i="7"/>
  <c r="S259" i="7"/>
  <c r="K159" i="12" s="1"/>
  <c r="L159" i="12" s="1"/>
  <c r="M159" i="12" s="1"/>
  <c r="T312" i="13"/>
  <c r="U312" i="13"/>
  <c r="V313" i="13"/>
  <c r="G260" i="7"/>
  <c r="L259" i="7"/>
  <c r="G159" i="12" s="1"/>
  <c r="H159" i="12" s="1"/>
  <c r="I159" i="12" s="1"/>
  <c r="BM318" i="13" l="1"/>
  <c r="N160" i="12"/>
  <c r="J160" i="12"/>
  <c r="N261" i="7"/>
  <c r="S260" i="7"/>
  <c r="K160" i="12" s="1"/>
  <c r="L160" i="12" s="1"/>
  <c r="M160" i="12" s="1"/>
  <c r="T313" i="13"/>
  <c r="U313" i="13"/>
  <c r="V314" i="13"/>
  <c r="L260" i="7"/>
  <c r="G160" i="12" s="1"/>
  <c r="H160" i="12" s="1"/>
  <c r="I160" i="12" s="1"/>
  <c r="G261" i="7"/>
  <c r="BM319" i="13" l="1"/>
  <c r="N161" i="12"/>
  <c r="N262" i="7"/>
  <c r="S261" i="7"/>
  <c r="K161" i="12" s="1"/>
  <c r="L161" i="12" s="1"/>
  <c r="M161" i="12" s="1"/>
  <c r="J161" i="12"/>
  <c r="U314" i="13"/>
  <c r="V315" i="13"/>
  <c r="T314" i="13"/>
  <c r="G262" i="7"/>
  <c r="L261" i="7"/>
  <c r="G161" i="12" s="1"/>
  <c r="H161" i="12" s="1"/>
  <c r="I161" i="12" s="1"/>
  <c r="BM320" i="13" l="1"/>
  <c r="N162" i="12"/>
  <c r="J162" i="12"/>
  <c r="N263" i="7"/>
  <c r="S262" i="7"/>
  <c r="K162" i="12" s="1"/>
  <c r="L162" i="12" s="1"/>
  <c r="M162" i="12" s="1"/>
  <c r="T315" i="13"/>
  <c r="U315" i="13"/>
  <c r="V316" i="13"/>
  <c r="L262" i="7"/>
  <c r="G162" i="12" s="1"/>
  <c r="H162" i="12" s="1"/>
  <c r="I162" i="12" s="1"/>
  <c r="G263" i="7"/>
  <c r="BM321" i="13" l="1"/>
  <c r="N264" i="7"/>
  <c r="S263" i="7"/>
  <c r="K163" i="12" s="1"/>
  <c r="L163" i="12" s="1"/>
  <c r="M163" i="12" s="1"/>
  <c r="J163" i="12"/>
  <c r="N163" i="12"/>
  <c r="T316" i="13"/>
  <c r="V317" i="13"/>
  <c r="U316" i="13"/>
  <c r="G264" i="7"/>
  <c r="L263" i="7"/>
  <c r="G163" i="12" s="1"/>
  <c r="BM322" i="13" l="1"/>
  <c r="N164" i="12"/>
  <c r="N265" i="7"/>
  <c r="S265" i="7" s="1"/>
  <c r="K165" i="12" s="1"/>
  <c r="L165" i="12" s="1"/>
  <c r="S264" i="7"/>
  <c r="K164" i="12" s="1"/>
  <c r="L164" i="12" s="1"/>
  <c r="M164" i="12" s="1"/>
  <c r="H163" i="12"/>
  <c r="I163" i="12" s="1"/>
  <c r="U317" i="13"/>
  <c r="T317" i="13"/>
  <c r="V318" i="13"/>
  <c r="G265" i="7"/>
  <c r="L264" i="7"/>
  <c r="G164" i="12" s="1"/>
  <c r="BM323" i="13" l="1"/>
  <c r="N165" i="12"/>
  <c r="M165" i="12"/>
  <c r="J164" i="12"/>
  <c r="H164" i="12"/>
  <c r="I164" i="12" s="1"/>
  <c r="V319" i="13"/>
  <c r="U318" i="13"/>
  <c r="T318" i="13"/>
  <c r="L265" i="7"/>
  <c r="G165" i="12" s="1"/>
  <c r="BM324" i="13" l="1"/>
  <c r="N166" i="12"/>
  <c r="J165" i="12"/>
  <c r="H165" i="12"/>
  <c r="I165" i="12" s="1"/>
  <c r="T319" i="13"/>
  <c r="V320" i="13"/>
  <c r="U319" i="13"/>
  <c r="BM325" i="13" l="1"/>
  <c r="J166" i="12"/>
  <c r="T320" i="13"/>
  <c r="U320" i="13"/>
  <c r="V321" i="13"/>
  <c r="BM326" i="13" l="1"/>
  <c r="V322" i="13"/>
  <c r="T321" i="13"/>
  <c r="U321" i="13"/>
  <c r="BM327" i="13" l="1"/>
  <c r="V323" i="13"/>
  <c r="U322" i="13"/>
  <c r="T322" i="13"/>
  <c r="BM328" i="13" l="1"/>
  <c r="T323" i="13"/>
  <c r="V324" i="13"/>
  <c r="U323" i="13"/>
  <c r="BM329" i="13" l="1"/>
  <c r="T324" i="13"/>
  <c r="U324" i="13"/>
  <c r="V325" i="13"/>
  <c r="BM330" i="13" l="1"/>
  <c r="V326" i="13"/>
  <c r="T325" i="13"/>
  <c r="U325" i="13"/>
  <c r="BM331" i="13" l="1"/>
  <c r="U326" i="13"/>
  <c r="V327" i="13"/>
  <c r="T326" i="13"/>
  <c r="BM332" i="13" l="1"/>
  <c r="T327" i="13"/>
  <c r="U327" i="13"/>
  <c r="V328" i="13"/>
  <c r="BM333" i="13" l="1"/>
  <c r="T328" i="13"/>
  <c r="V329" i="13"/>
  <c r="U328" i="13"/>
  <c r="BM334" i="13" l="1"/>
  <c r="U329" i="13"/>
  <c r="T329" i="13"/>
  <c r="V330" i="13"/>
  <c r="BM335" i="13" l="1"/>
  <c r="V331" i="13"/>
  <c r="U330" i="13"/>
  <c r="T330" i="13"/>
  <c r="BM336" i="13" l="1"/>
  <c r="T331" i="13"/>
  <c r="V332" i="13"/>
  <c r="U331" i="13"/>
  <c r="BM337" i="13" l="1"/>
  <c r="U332" i="13"/>
  <c r="T332" i="13"/>
  <c r="V333" i="13"/>
  <c r="BM338" i="13" l="1"/>
  <c r="V334" i="13"/>
  <c r="U333" i="13"/>
  <c r="T333" i="13"/>
  <c r="BM339" i="13" l="1"/>
  <c r="T334" i="13"/>
  <c r="U334" i="13"/>
  <c r="V335" i="13"/>
  <c r="BM340" i="13" l="1"/>
  <c r="V336" i="13"/>
  <c r="T335" i="13"/>
  <c r="U335" i="13"/>
  <c r="BM341" i="13" l="1"/>
  <c r="U336" i="13"/>
  <c r="T336" i="13"/>
  <c r="V337" i="13"/>
  <c r="BM342" i="13" l="1"/>
  <c r="U337" i="13"/>
  <c r="T337" i="13"/>
  <c r="V338" i="13"/>
  <c r="BM343" i="13" l="1"/>
  <c r="V339" i="13"/>
  <c r="U338" i="13"/>
  <c r="T338" i="13"/>
  <c r="BM344" i="13" l="1"/>
  <c r="T339" i="13"/>
  <c r="V340" i="13"/>
  <c r="U339" i="13"/>
  <c r="BM345" i="13" l="1"/>
  <c r="U340" i="13"/>
  <c r="T340" i="13"/>
  <c r="V341" i="13"/>
  <c r="BM346" i="13" l="1"/>
  <c r="V342" i="13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BS48" i="13" s="1"/>
  <c r="L48" i="13"/>
  <c r="BR48" i="13" s="1"/>
  <c r="K48" i="13"/>
  <c r="BQ48" i="13" s="1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BS40" i="13" s="1"/>
  <c r="L40" i="13"/>
  <c r="BR40" i="13" s="1"/>
  <c r="K40" i="13"/>
  <c r="BQ40" i="13" s="1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BS32" i="13" s="1"/>
  <c r="L32" i="13"/>
  <c r="BR32" i="13" s="1"/>
  <c r="K32" i="13"/>
  <c r="BQ32" i="13" s="1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BS24" i="13" s="1"/>
  <c r="L24" i="13"/>
  <c r="BR24" i="13" s="1"/>
  <c r="K24" i="13"/>
  <c r="BQ24" i="13" s="1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BS16" i="13" s="1"/>
  <c r="L16" i="13"/>
  <c r="BR16" i="13" s="1"/>
  <c r="K16" i="13"/>
  <c r="BQ16" i="13" s="1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BS8" i="13" s="1"/>
  <c r="L8" i="13"/>
  <c r="BR8" i="13" s="1"/>
  <c r="K8" i="13"/>
  <c r="BQ8" i="13" s="1"/>
  <c r="M7" i="13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BQ12" i="13" l="1"/>
  <c r="BQ20" i="13"/>
  <c r="BQ28" i="13"/>
  <c r="BQ36" i="13"/>
  <c r="BQ44" i="13"/>
  <c r="BQ52" i="13"/>
  <c r="N34" i="13"/>
  <c r="BR12" i="13"/>
  <c r="BR20" i="13"/>
  <c r="BR28" i="13"/>
  <c r="BR36" i="13"/>
  <c r="BR44" i="13"/>
  <c r="BS19" i="13"/>
  <c r="BS51" i="13"/>
  <c r="BS12" i="13"/>
  <c r="BS20" i="13"/>
  <c r="BS44" i="13"/>
  <c r="BS52" i="13"/>
  <c r="BS23" i="13"/>
  <c r="BS47" i="13"/>
  <c r="BS35" i="13"/>
  <c r="BS28" i="13"/>
  <c r="BS36" i="13"/>
  <c r="O55" i="13"/>
  <c r="BS7" i="13"/>
  <c r="BS15" i="13"/>
  <c r="BS31" i="13"/>
  <c r="BS39" i="13"/>
  <c r="BS11" i="13"/>
  <c r="BS27" i="13"/>
  <c r="BR52" i="13"/>
  <c r="BS43" i="13"/>
  <c r="N18" i="13"/>
  <c r="O23" i="13"/>
  <c r="O39" i="13"/>
  <c r="BS9" i="13"/>
  <c r="BS13" i="13"/>
  <c r="BS17" i="13"/>
  <c r="BS21" i="13"/>
  <c r="BS25" i="13"/>
  <c r="BS29" i="13"/>
  <c r="BS33" i="13"/>
  <c r="BS37" i="13"/>
  <c r="BS41" i="13"/>
  <c r="BS45" i="13"/>
  <c r="BS49" i="13"/>
  <c r="BS53" i="13"/>
  <c r="AF34" i="13"/>
  <c r="AH36" i="13"/>
  <c r="AG39" i="13"/>
  <c r="AF42" i="13"/>
  <c r="AH44" i="13"/>
  <c r="AG47" i="13"/>
  <c r="AF50" i="13"/>
  <c r="AH52" i="13"/>
  <c r="BS6" i="13"/>
  <c r="BS10" i="13"/>
  <c r="BS14" i="13"/>
  <c r="BS18" i="13"/>
  <c r="BS22" i="13"/>
  <c r="BS26" i="13"/>
  <c r="BS30" i="13"/>
  <c r="BS34" i="13"/>
  <c r="BS38" i="13"/>
  <c r="BS42" i="13"/>
  <c r="BS46" i="13"/>
  <c r="BS50" i="13"/>
  <c r="BS54" i="13"/>
  <c r="AF7" i="13"/>
  <c r="AF11" i="13"/>
  <c r="O7" i="13"/>
  <c r="N50" i="13"/>
  <c r="P12" i="13"/>
  <c r="BQ11" i="13"/>
  <c r="BQ15" i="13"/>
  <c r="BQ19" i="13"/>
  <c r="BQ23" i="13"/>
  <c r="BQ27" i="13"/>
  <c r="BQ31" i="13"/>
  <c r="BQ35" i="13"/>
  <c r="BQ39" i="13"/>
  <c r="BQ43" i="13"/>
  <c r="BQ47" i="13"/>
  <c r="BQ51" i="13"/>
  <c r="BQ55" i="13"/>
  <c r="O56" i="13"/>
  <c r="AF8" i="13"/>
  <c r="AF12" i="13"/>
  <c r="AF16" i="13"/>
  <c r="AF18" i="13"/>
  <c r="AH20" i="13"/>
  <c r="AG23" i="13"/>
  <c r="AF26" i="13"/>
  <c r="AH28" i="13"/>
  <c r="AG31" i="13"/>
  <c r="P28" i="13"/>
  <c r="P56" i="13"/>
  <c r="P44" i="13"/>
  <c r="AG18" i="13"/>
  <c r="AH19" i="13"/>
  <c r="AF21" i="13"/>
  <c r="AG22" i="13"/>
  <c r="AH23" i="13"/>
  <c r="AF25" i="13"/>
  <c r="AG26" i="13"/>
  <c r="AH27" i="13"/>
  <c r="AF29" i="13"/>
  <c r="AG30" i="13"/>
  <c r="AH31" i="13"/>
  <c r="AF33" i="13"/>
  <c r="AG34" i="13"/>
  <c r="AH35" i="13"/>
  <c r="N15" i="13"/>
  <c r="P25" i="13"/>
  <c r="O36" i="13"/>
  <c r="N47" i="13"/>
  <c r="BR13" i="13"/>
  <c r="BR21" i="13"/>
  <c r="BR29" i="13"/>
  <c r="BR37" i="13"/>
  <c r="BR45" i="13"/>
  <c r="BR53" i="13"/>
  <c r="N56" i="13"/>
  <c r="BQ6" i="13"/>
  <c r="BR7" i="13"/>
  <c r="BQ10" i="13"/>
  <c r="BR11" i="13"/>
  <c r="BQ14" i="13"/>
  <c r="BR15" i="13"/>
  <c r="BQ18" i="13"/>
  <c r="BR19" i="13"/>
  <c r="BQ22" i="13"/>
  <c r="BR23" i="13"/>
  <c r="BQ26" i="13"/>
  <c r="BR27" i="13"/>
  <c r="BQ30" i="13"/>
  <c r="BR31" i="13"/>
  <c r="BQ34" i="13"/>
  <c r="BR35" i="13"/>
  <c r="BQ38" i="13"/>
  <c r="BR39" i="13"/>
  <c r="BQ42" i="13"/>
  <c r="BR43" i="13"/>
  <c r="BQ46" i="13"/>
  <c r="BR47" i="13"/>
  <c r="BQ50" i="13"/>
  <c r="BR51" i="13"/>
  <c r="BQ54" i="13"/>
  <c r="BR55" i="13"/>
  <c r="N10" i="13"/>
  <c r="O15" i="13"/>
  <c r="P20" i="13"/>
  <c r="N26" i="13"/>
  <c r="O31" i="13"/>
  <c r="P36" i="13"/>
  <c r="N42" i="13"/>
  <c r="O47" i="13"/>
  <c r="P52" i="13"/>
  <c r="AF9" i="13"/>
  <c r="AF13" i="13"/>
  <c r="AF17" i="13"/>
  <c r="AF37" i="13"/>
  <c r="AG38" i="13"/>
  <c r="AH39" i="13"/>
  <c r="AF41" i="13"/>
  <c r="AG42" i="13"/>
  <c r="AH43" i="13"/>
  <c r="AF45" i="13"/>
  <c r="AG46" i="13"/>
  <c r="AH47" i="13"/>
  <c r="AF49" i="13"/>
  <c r="AG50" i="13"/>
  <c r="AH51" i="13"/>
  <c r="AF53" i="13"/>
  <c r="AG54" i="13"/>
  <c r="P9" i="13"/>
  <c r="O20" i="13"/>
  <c r="N31" i="13"/>
  <c r="P41" i="13"/>
  <c r="O52" i="13"/>
  <c r="BR9" i="13"/>
  <c r="BR17" i="13"/>
  <c r="BR25" i="13"/>
  <c r="BR33" i="13"/>
  <c r="BR41" i="13"/>
  <c r="BR49" i="13"/>
  <c r="BR6" i="13"/>
  <c r="BQ9" i="13"/>
  <c r="BR10" i="13"/>
  <c r="BQ13" i="13"/>
  <c r="BR14" i="13"/>
  <c r="BQ17" i="13"/>
  <c r="BR18" i="13"/>
  <c r="BQ21" i="13"/>
  <c r="BR22" i="13"/>
  <c r="BQ25" i="13"/>
  <c r="BR26" i="13"/>
  <c r="BQ29" i="13"/>
  <c r="BR30" i="13"/>
  <c r="BQ33" i="13"/>
  <c r="BR34" i="13"/>
  <c r="BQ37" i="13"/>
  <c r="BR38" i="13"/>
  <c r="BQ41" i="13"/>
  <c r="BR42" i="13"/>
  <c r="BQ45" i="13"/>
  <c r="BR46" i="13"/>
  <c r="BQ49" i="13"/>
  <c r="BR50" i="13"/>
  <c r="BQ53" i="13"/>
  <c r="BR54" i="13"/>
  <c r="BS55" i="13"/>
  <c r="N7" i="13"/>
  <c r="O12" i="13"/>
  <c r="P17" i="13"/>
  <c r="N23" i="13"/>
  <c r="O28" i="13"/>
  <c r="P33" i="13"/>
  <c r="N39" i="13"/>
  <c r="O44" i="13"/>
  <c r="P49" i="13"/>
  <c r="N55" i="13"/>
  <c r="AH38" i="13"/>
  <c r="AF40" i="13"/>
  <c r="AH42" i="13"/>
  <c r="AF44" i="13"/>
  <c r="AG45" i="13"/>
  <c r="AH46" i="13"/>
  <c r="AF48" i="13"/>
  <c r="AG49" i="13"/>
  <c r="AH50" i="13"/>
  <c r="AF52" i="13"/>
  <c r="AG53" i="13"/>
  <c r="AH54" i="13"/>
  <c r="BP6" i="13"/>
  <c r="N8" i="13"/>
  <c r="BN8" i="13"/>
  <c r="O9" i="13"/>
  <c r="BO9" i="13"/>
  <c r="P10" i="13"/>
  <c r="BP10" i="13"/>
  <c r="N12" i="13"/>
  <c r="BN12" i="13"/>
  <c r="O13" i="13"/>
  <c r="BO13" i="13"/>
  <c r="P14" i="13"/>
  <c r="BP14" i="13"/>
  <c r="N16" i="13"/>
  <c r="BN16" i="13"/>
  <c r="O17" i="13"/>
  <c r="BO17" i="13"/>
  <c r="P18" i="13"/>
  <c r="BP18" i="13"/>
  <c r="N20" i="13"/>
  <c r="BN20" i="13"/>
  <c r="O21" i="13"/>
  <c r="BO21" i="13"/>
  <c r="P22" i="13"/>
  <c r="BP22" i="13"/>
  <c r="N24" i="13"/>
  <c r="BN24" i="13"/>
  <c r="O25" i="13"/>
  <c r="BO25" i="13"/>
  <c r="P26" i="13"/>
  <c r="BP26" i="13"/>
  <c r="N28" i="13"/>
  <c r="BN28" i="13"/>
  <c r="O29" i="13"/>
  <c r="BO29" i="13"/>
  <c r="P30" i="13"/>
  <c r="BP30" i="13"/>
  <c r="N32" i="13"/>
  <c r="BN32" i="13"/>
  <c r="O33" i="13"/>
  <c r="BO33" i="13"/>
  <c r="P34" i="13"/>
  <c r="BP34" i="13"/>
  <c r="N36" i="13"/>
  <c r="BN36" i="13"/>
  <c r="O37" i="13"/>
  <c r="BO37" i="13"/>
  <c r="P38" i="13"/>
  <c r="BP38" i="13"/>
  <c r="N40" i="13"/>
  <c r="BN40" i="13"/>
  <c r="O41" i="13"/>
  <c r="BO41" i="13"/>
  <c r="P42" i="13"/>
  <c r="BP42" i="13"/>
  <c r="N44" i="13"/>
  <c r="BN44" i="13"/>
  <c r="O45" i="13"/>
  <c r="BO45" i="13"/>
  <c r="P46" i="13"/>
  <c r="BP46" i="13"/>
  <c r="M6" i="14" s="1"/>
  <c r="N48" i="13"/>
  <c r="BN48" i="13"/>
  <c r="K8" i="14" s="1"/>
  <c r="O49" i="13"/>
  <c r="BO49" i="13"/>
  <c r="L9" i="14" s="1"/>
  <c r="P50" i="13"/>
  <c r="BP50" i="13"/>
  <c r="M10" i="14" s="1"/>
  <c r="N52" i="13"/>
  <c r="BN52" i="13"/>
  <c r="K12" i="14" s="1"/>
  <c r="O53" i="13"/>
  <c r="BO53" i="13"/>
  <c r="L13" i="14" s="1"/>
  <c r="P54" i="13"/>
  <c r="BP54" i="13"/>
  <c r="M14" i="14" s="1"/>
  <c r="P7" i="13"/>
  <c r="BP7" i="13"/>
  <c r="O10" i="13"/>
  <c r="BO10" i="13"/>
  <c r="N13" i="13"/>
  <c r="BN13" i="13"/>
  <c r="P15" i="13"/>
  <c r="BP15" i="13"/>
  <c r="O18" i="13"/>
  <c r="BO18" i="13"/>
  <c r="N21" i="13"/>
  <c r="BN21" i="13"/>
  <c r="P23" i="13"/>
  <c r="BP23" i="13"/>
  <c r="O26" i="13"/>
  <c r="BO26" i="13"/>
  <c r="N29" i="13"/>
  <c r="BN29" i="13"/>
  <c r="P31" i="13"/>
  <c r="BP31" i="13"/>
  <c r="O34" i="13"/>
  <c r="BO34" i="13"/>
  <c r="N37" i="13"/>
  <c r="BN37" i="13"/>
  <c r="P39" i="13"/>
  <c r="BP39" i="13"/>
  <c r="O42" i="13"/>
  <c r="BO42" i="13"/>
  <c r="N45" i="13"/>
  <c r="BN45" i="13"/>
  <c r="P47" i="13"/>
  <c r="BP47" i="13"/>
  <c r="M7" i="14" s="1"/>
  <c r="O50" i="13"/>
  <c r="BO50" i="13"/>
  <c r="L10" i="14" s="1"/>
  <c r="N53" i="13"/>
  <c r="BN53" i="13"/>
  <c r="K13" i="14" s="1"/>
  <c r="P55" i="13"/>
  <c r="BP55" i="13"/>
  <c r="M15" i="14" s="1"/>
  <c r="BO7" i="13"/>
  <c r="BP8" i="13"/>
  <c r="BN10" i="13"/>
  <c r="BO11" i="13"/>
  <c r="BP12" i="13"/>
  <c r="BN14" i="13"/>
  <c r="BO15" i="13"/>
  <c r="BP16" i="13"/>
  <c r="BV16" i="13" s="1"/>
  <c r="BN18" i="13"/>
  <c r="BO19" i="13"/>
  <c r="BP20" i="13"/>
  <c r="BN22" i="13"/>
  <c r="BO23" i="13"/>
  <c r="BP24" i="13"/>
  <c r="BN26" i="13"/>
  <c r="BO27" i="13"/>
  <c r="BP28" i="13"/>
  <c r="BN30" i="13"/>
  <c r="BO31" i="13"/>
  <c r="BP32" i="13"/>
  <c r="BV32" i="13" s="1"/>
  <c r="BN34" i="13"/>
  <c r="BO35" i="13"/>
  <c r="BP36" i="13"/>
  <c r="BN38" i="13"/>
  <c r="BO39" i="13"/>
  <c r="BP40" i="13"/>
  <c r="BN42" i="13"/>
  <c r="BO43" i="13"/>
  <c r="BP44" i="13"/>
  <c r="BN46" i="13"/>
  <c r="K6" i="14" s="1"/>
  <c r="BO47" i="13"/>
  <c r="L7" i="14" s="1"/>
  <c r="BP48" i="13"/>
  <c r="M8" i="14" s="1"/>
  <c r="BN50" i="13"/>
  <c r="K10" i="14" s="1"/>
  <c r="BO51" i="13"/>
  <c r="L11" i="14" s="1"/>
  <c r="BP52" i="13"/>
  <c r="M12" i="14" s="1"/>
  <c r="BN54" i="13"/>
  <c r="K14" i="14" s="1"/>
  <c r="BO55" i="13"/>
  <c r="L15" i="14" s="1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54" i="13"/>
  <c r="P8" i="13"/>
  <c r="O11" i="13"/>
  <c r="N14" i="13"/>
  <c r="P16" i="13"/>
  <c r="O19" i="13"/>
  <c r="N22" i="13"/>
  <c r="P24" i="13"/>
  <c r="O27" i="13"/>
  <c r="N30" i="13"/>
  <c r="P32" i="13"/>
  <c r="O35" i="13"/>
  <c r="N38" i="13"/>
  <c r="P40" i="13"/>
  <c r="O43" i="13"/>
  <c r="N46" i="13"/>
  <c r="P48" i="13"/>
  <c r="O51" i="13"/>
  <c r="N54" i="13"/>
  <c r="AF15" i="13"/>
  <c r="AF19" i="13"/>
  <c r="AG20" i="13"/>
  <c r="AH21" i="13"/>
  <c r="AF23" i="13"/>
  <c r="AG24" i="13"/>
  <c r="AH25" i="13"/>
  <c r="AF27" i="13"/>
  <c r="AG28" i="13"/>
  <c r="AH29" i="13"/>
  <c r="AF31" i="13"/>
  <c r="AG32" i="13"/>
  <c r="AH33" i="13"/>
  <c r="AF35" i="13"/>
  <c r="AG36" i="13"/>
  <c r="AH37" i="13"/>
  <c r="AF39" i="13"/>
  <c r="AG40" i="13"/>
  <c r="AH41" i="13"/>
  <c r="AF43" i="13"/>
  <c r="AG44" i="13"/>
  <c r="AH45" i="13"/>
  <c r="AF47" i="13"/>
  <c r="AG48" i="13"/>
  <c r="AH49" i="13"/>
  <c r="AF51" i="13"/>
  <c r="AG52" i="13"/>
  <c r="AH53" i="13"/>
  <c r="BO6" i="13"/>
  <c r="N9" i="13"/>
  <c r="BN9" i="13"/>
  <c r="P11" i="13"/>
  <c r="BP11" i="13"/>
  <c r="O14" i="13"/>
  <c r="BO14" i="13"/>
  <c r="N17" i="13"/>
  <c r="BN17" i="13"/>
  <c r="P19" i="13"/>
  <c r="BP19" i="13"/>
  <c r="O22" i="13"/>
  <c r="BO22" i="13"/>
  <c r="N25" i="13"/>
  <c r="BN25" i="13"/>
  <c r="P27" i="13"/>
  <c r="BP27" i="13"/>
  <c r="O30" i="13"/>
  <c r="BO30" i="13"/>
  <c r="N33" i="13"/>
  <c r="BN33" i="13"/>
  <c r="P35" i="13"/>
  <c r="BP35" i="13"/>
  <c r="O38" i="13"/>
  <c r="BO38" i="13"/>
  <c r="N41" i="13"/>
  <c r="BN41" i="13"/>
  <c r="P43" i="13"/>
  <c r="BP43" i="13"/>
  <c r="O46" i="13"/>
  <c r="BO46" i="13"/>
  <c r="L6" i="14" s="1"/>
  <c r="N49" i="13"/>
  <c r="BN49" i="13"/>
  <c r="K9" i="14" s="1"/>
  <c r="P51" i="13"/>
  <c r="BP51" i="13"/>
  <c r="M11" i="14" s="1"/>
  <c r="O54" i="13"/>
  <c r="BO54" i="13"/>
  <c r="L14" i="14" s="1"/>
  <c r="BN7" i="13"/>
  <c r="BO8" i="13"/>
  <c r="BU8" i="13" s="1"/>
  <c r="BP9" i="13"/>
  <c r="BN11" i="13"/>
  <c r="BO12" i="13"/>
  <c r="BP13" i="13"/>
  <c r="BN15" i="13"/>
  <c r="BO16" i="13"/>
  <c r="BP17" i="13"/>
  <c r="BN19" i="13"/>
  <c r="BO20" i="13"/>
  <c r="BU20" i="13" s="1"/>
  <c r="BP21" i="13"/>
  <c r="BN23" i="13"/>
  <c r="BO24" i="13"/>
  <c r="BU24" i="13" s="1"/>
  <c r="BP25" i="13"/>
  <c r="BN27" i="13"/>
  <c r="BO28" i="13"/>
  <c r="BP29" i="13"/>
  <c r="BN31" i="13"/>
  <c r="BO32" i="13"/>
  <c r="BP33" i="13"/>
  <c r="BN35" i="13"/>
  <c r="BO36" i="13"/>
  <c r="BU36" i="13" s="1"/>
  <c r="BP37" i="13"/>
  <c r="BN39" i="13"/>
  <c r="BO40" i="13"/>
  <c r="BU40" i="13" s="1"/>
  <c r="BP41" i="13"/>
  <c r="BN43" i="13"/>
  <c r="BO44" i="13"/>
  <c r="BP45" i="13"/>
  <c r="BN47" i="13"/>
  <c r="K7" i="14" s="1"/>
  <c r="BO48" i="13"/>
  <c r="L8" i="14" s="1"/>
  <c r="BP49" i="13"/>
  <c r="M9" i="14" s="1"/>
  <c r="BN51" i="13"/>
  <c r="K11" i="14" s="1"/>
  <c r="BO52" i="13"/>
  <c r="L12" i="14" s="1"/>
  <c r="BP53" i="13"/>
  <c r="M13" i="14" s="1"/>
  <c r="BN55" i="13"/>
  <c r="K15" i="14" s="1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AF10" i="13"/>
  <c r="AF14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G41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BV12" i="13" l="1"/>
  <c r="BV28" i="13"/>
  <c r="BV44" i="13"/>
  <c r="BV45" i="13"/>
  <c r="BT35" i="13"/>
  <c r="BV29" i="13"/>
  <c r="BV13" i="13"/>
  <c r="BU43" i="13"/>
  <c r="BU27" i="13"/>
  <c r="BU52" i="13"/>
  <c r="BT19" i="13"/>
  <c r="BT38" i="13"/>
  <c r="BT22" i="13"/>
  <c r="BU11" i="13"/>
  <c r="BT6" i="13"/>
  <c r="BT53" i="13"/>
  <c r="BT50" i="13"/>
  <c r="BU53" i="13"/>
  <c r="BT31" i="13"/>
  <c r="BV48" i="13"/>
  <c r="BT55" i="13"/>
  <c r="BV53" i="13"/>
  <c r="BV55" i="13"/>
  <c r="BT51" i="13"/>
  <c r="BT54" i="13"/>
  <c r="BV54" i="13"/>
  <c r="BU54" i="13"/>
  <c r="BV49" i="13"/>
  <c r="BU44" i="13"/>
  <c r="BV33" i="13"/>
  <c r="BU28" i="13"/>
  <c r="BV17" i="13"/>
  <c r="BU47" i="13"/>
  <c r="BT26" i="13"/>
  <c r="BU15" i="13"/>
  <c r="BU42" i="13"/>
  <c r="BV39" i="13"/>
  <c r="BU18" i="13"/>
  <c r="BV15" i="13"/>
  <c r="BU10" i="13"/>
  <c r="BV7" i="13"/>
  <c r="BT52" i="13"/>
  <c r="BT48" i="13"/>
  <c r="BT44" i="13"/>
  <c r="BV42" i="13"/>
  <c r="BV38" i="13"/>
  <c r="BU48" i="13"/>
  <c r="BT39" i="13"/>
  <c r="BU32" i="13"/>
  <c r="BT27" i="13"/>
  <c r="BT23" i="13"/>
  <c r="BU16" i="13"/>
  <c r="BU12" i="13"/>
  <c r="BT7" i="13"/>
  <c r="BT49" i="13"/>
  <c r="BV43" i="13"/>
  <c r="BT33" i="13"/>
  <c r="BV27" i="13"/>
  <c r="BT25" i="13"/>
  <c r="BT17" i="13"/>
  <c r="BV11" i="13"/>
  <c r="BV52" i="13"/>
  <c r="BU51" i="13"/>
  <c r="BT42" i="13"/>
  <c r="BV36" i="13"/>
  <c r="BU31" i="13"/>
  <c r="BT30" i="13"/>
  <c r="BV20" i="13"/>
  <c r="BU19" i="13"/>
  <c r="BT10" i="13"/>
  <c r="BU50" i="13"/>
  <c r="BV47" i="13"/>
  <c r="BT45" i="13"/>
  <c r="BT37" i="13"/>
  <c r="BU34" i="13"/>
  <c r="BV31" i="13"/>
  <c r="BT29" i="13"/>
  <c r="BU26" i="13"/>
  <c r="BV23" i="13"/>
  <c r="BT21" i="13"/>
  <c r="BT13" i="13"/>
  <c r="BV50" i="13"/>
  <c r="BU49" i="13"/>
  <c r="BV46" i="13"/>
  <c r="BU45" i="13"/>
  <c r="BU41" i="13"/>
  <c r="BT40" i="13"/>
  <c r="BU37" i="13"/>
  <c r="BT36" i="13"/>
  <c r="BV34" i="13"/>
  <c r="BU33" i="13"/>
  <c r="BT32" i="13"/>
  <c r="BV30" i="13"/>
  <c r="BU29" i="13"/>
  <c r="BT28" i="13"/>
  <c r="BU25" i="13"/>
  <c r="BT24" i="13"/>
  <c r="BV22" i="13"/>
  <c r="BU21" i="13"/>
  <c r="BV18" i="13"/>
  <c r="BU17" i="13"/>
  <c r="BT16" i="13"/>
  <c r="BV14" i="13"/>
  <c r="BU13" i="13"/>
  <c r="BU9" i="13"/>
  <c r="BT8" i="13"/>
  <c r="BV6" i="13"/>
  <c r="BV26" i="13"/>
  <c r="BT20" i="13"/>
  <c r="BT12" i="13"/>
  <c r="BV10" i="13"/>
  <c r="BT47" i="13"/>
  <c r="BT43" i="13"/>
  <c r="BV41" i="13"/>
  <c r="BV37" i="13"/>
  <c r="BV25" i="13"/>
  <c r="BV21" i="13"/>
  <c r="BT15" i="13"/>
  <c r="BT11" i="13"/>
  <c r="BV9" i="13"/>
  <c r="BV51" i="13"/>
  <c r="BU46" i="13"/>
  <c r="BT41" i="13"/>
  <c r="BU38" i="13"/>
  <c r="BV35" i="13"/>
  <c r="BU30" i="13"/>
  <c r="BU22" i="13"/>
  <c r="BV19" i="13"/>
  <c r="BU14" i="13"/>
  <c r="BT9" i="13"/>
  <c r="BU6" i="13"/>
  <c r="BU55" i="13"/>
  <c r="BT46" i="13"/>
  <c r="BV40" i="13"/>
  <c r="BU39" i="13"/>
  <c r="BU35" i="13"/>
  <c r="BT34" i="13"/>
  <c r="BV24" i="13"/>
  <c r="BU23" i="13"/>
  <c r="BT18" i="13"/>
  <c r="BT14" i="13"/>
  <c r="BV8" i="13"/>
  <c r="BU7" i="13"/>
  <c r="AR7" i="13"/>
  <c r="BH7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AS57" i="13"/>
  <c r="D58" i="13"/>
  <c r="D59" i="13" s="1"/>
  <c r="D60" i="13" s="1"/>
  <c r="D61" i="13" s="1"/>
  <c r="AT57" i="13"/>
  <c r="B58" i="13"/>
  <c r="B59" i="13" s="1"/>
  <c r="B60" i="13" s="1"/>
  <c r="B61" i="13" s="1"/>
  <c r="AO7" i="13"/>
  <c r="AL8" i="13"/>
  <c r="D62" i="13" l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B62" i="13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2" i="13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BW6" i="13"/>
  <c r="BX6" i="13" s="1"/>
  <c r="BW7" i="13"/>
  <c r="AU7" i="13"/>
  <c r="AI8" i="13" s="1"/>
  <c r="AR8" i="13" s="1"/>
  <c r="BW8" i="13" s="1"/>
  <c r="I17" i="14"/>
  <c r="J17" i="14"/>
  <c r="AD56" i="13"/>
  <c r="AA55" i="13"/>
  <c r="BI55" i="13" s="1"/>
  <c r="AE56" i="13"/>
  <c r="AB55" i="13"/>
  <c r="BJ55" i="13" s="1"/>
  <c r="BE7" i="13"/>
  <c r="AC56" i="13"/>
  <c r="Z55" i="13"/>
  <c r="AW57" i="13"/>
  <c r="AK58" i="13" s="1"/>
  <c r="J57" i="13"/>
  <c r="BG57" i="13"/>
  <c r="I57" i="13"/>
  <c r="BF57" i="13"/>
  <c r="AV57" i="13"/>
  <c r="AJ58" i="13" s="1"/>
  <c r="AL9" i="13"/>
  <c r="AO8" i="13"/>
  <c r="F265" i="7" l="1"/>
  <c r="G15" i="14" s="1"/>
  <c r="BY6" i="13"/>
  <c r="AU8" i="13"/>
  <c r="AI9" i="13" s="1"/>
  <c r="AR9" i="13" s="1"/>
  <c r="BE9" i="13" s="1"/>
  <c r="BX7" i="13"/>
  <c r="BY7" i="13"/>
  <c r="BY8" i="13"/>
  <c r="BX8" i="13"/>
  <c r="BH8" i="13"/>
  <c r="BE8" i="13"/>
  <c r="AE57" i="13"/>
  <c r="AB56" i="13"/>
  <c r="BJ56" i="13" s="1"/>
  <c r="AS58" i="13"/>
  <c r="AT58" i="13"/>
  <c r="R57" i="13"/>
  <c r="L57" i="13"/>
  <c r="O57" i="13" s="1"/>
  <c r="S57" i="13"/>
  <c r="M57" i="13"/>
  <c r="P57" i="13" s="1"/>
  <c r="AC57" i="13"/>
  <c r="Z56" i="13"/>
  <c r="AD57" i="13"/>
  <c r="AA56" i="13"/>
  <c r="BI56" i="13" s="1"/>
  <c r="BA55" i="13"/>
  <c r="AO9" i="13"/>
  <c r="AL10" i="13"/>
  <c r="AU9" i="13" l="1"/>
  <c r="AI10" i="13" s="1"/>
  <c r="AR10" i="13" s="1"/>
  <c r="AW58" i="13"/>
  <c r="AK59" i="13" s="1"/>
  <c r="AT59" i="13" s="1"/>
  <c r="BG59" i="13" s="1"/>
  <c r="J18" i="14"/>
  <c r="I18" i="14"/>
  <c r="BH9" i="13"/>
  <c r="BW9" i="13"/>
  <c r="F266" i="7"/>
  <c r="I58" i="13"/>
  <c r="R58" i="13" s="1"/>
  <c r="N266" i="7"/>
  <c r="O266" i="7"/>
  <c r="R266" i="7"/>
  <c r="Q266" i="7"/>
  <c r="P266" i="7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I57" i="13" s="1"/>
  <c r="Z57" i="13"/>
  <c r="AC58" i="13"/>
  <c r="AC59" i="13" s="1"/>
  <c r="AC60" i="13" s="1"/>
  <c r="AE58" i="13"/>
  <c r="AE59" i="13" s="1"/>
  <c r="AE60" i="13" s="1"/>
  <c r="AB57" i="13"/>
  <c r="BJ57" i="13" s="1"/>
  <c r="BA56" i="13"/>
  <c r="J58" i="13"/>
  <c r="BG58" i="13"/>
  <c r="AV58" i="13"/>
  <c r="AJ59" i="13" s="1"/>
  <c r="BF58" i="13"/>
  <c r="AL11" i="13"/>
  <c r="AO10" i="13"/>
  <c r="AU10" i="13" l="1"/>
  <c r="AI11" i="13" s="1"/>
  <c r="AR11" i="13" s="1"/>
  <c r="BE11" i="13" s="1"/>
  <c r="BE10" i="13"/>
  <c r="L58" i="13"/>
  <c r="O58" i="13" s="1"/>
  <c r="AA58" i="13"/>
  <c r="BI58" i="13" s="1"/>
  <c r="AA59" i="13"/>
  <c r="J19" i="14"/>
  <c r="BX9" i="13"/>
  <c r="BY9" i="13"/>
  <c r="F267" i="7"/>
  <c r="AW59" i="13"/>
  <c r="AK60" i="13" s="1"/>
  <c r="AT60" i="13" s="1"/>
  <c r="BH10" i="13"/>
  <c r="BW10" i="13"/>
  <c r="J59" i="13"/>
  <c r="S59" i="13" s="1"/>
  <c r="AB60" i="13" s="1"/>
  <c r="G16" i="14"/>
  <c r="P267" i="7"/>
  <c r="N267" i="7"/>
  <c r="O267" i="7"/>
  <c r="R267" i="7"/>
  <c r="Q267" i="7"/>
  <c r="S266" i="7"/>
  <c r="K166" i="12" s="1"/>
  <c r="L166" i="12" s="1"/>
  <c r="M166" i="12" s="1"/>
  <c r="I267" i="7"/>
  <c r="J60" i="13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AS59" i="13"/>
  <c r="AV59" i="13" s="1"/>
  <c r="AJ60" i="13" s="1"/>
  <c r="AS60" i="13" s="1"/>
  <c r="L266" i="7"/>
  <c r="G166" i="12" s="1"/>
  <c r="G267" i="7"/>
  <c r="M58" i="13"/>
  <c r="P58" i="13" s="1"/>
  <c r="S58" i="13"/>
  <c r="AB59" i="13" s="1"/>
  <c r="BJ59" i="13" s="1"/>
  <c r="BA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B58" i="13"/>
  <c r="BJ58" i="13" s="1"/>
  <c r="H267" i="7"/>
  <c r="AL12" i="13"/>
  <c r="AO11" i="13"/>
  <c r="M59" i="13" l="1"/>
  <c r="BR56" i="13"/>
  <c r="BS56" i="13"/>
  <c r="BQ56" i="13"/>
  <c r="I20" i="14"/>
  <c r="BJ60" i="13"/>
  <c r="J20" i="14"/>
  <c r="H268" i="7"/>
  <c r="I268" i="7"/>
  <c r="G17" i="14"/>
  <c r="BG60" i="13"/>
  <c r="BH11" i="13"/>
  <c r="BW11" i="13"/>
  <c r="BI59" i="13"/>
  <c r="I19" i="14"/>
  <c r="BY10" i="13"/>
  <c r="BX10" i="13"/>
  <c r="K268" i="7"/>
  <c r="AW60" i="13"/>
  <c r="AK61" i="13" s="1"/>
  <c r="O268" i="7"/>
  <c r="J268" i="7"/>
  <c r="R268" i="7"/>
  <c r="Q268" i="7"/>
  <c r="P268" i="7"/>
  <c r="N268" i="7"/>
  <c r="N167" i="12"/>
  <c r="S267" i="7"/>
  <c r="K167" i="12" s="1"/>
  <c r="L167" i="12" s="1"/>
  <c r="M167" i="12" s="1"/>
  <c r="L267" i="7"/>
  <c r="G167" i="12" s="1"/>
  <c r="G268" i="7"/>
  <c r="I59" i="13"/>
  <c r="BF59" i="13"/>
  <c r="S60" i="13"/>
  <c r="AB61" i="13" s="1"/>
  <c r="M60" i="13"/>
  <c r="P60" i="13" s="1"/>
  <c r="H166" i="12"/>
  <c r="I166" i="12" s="1"/>
  <c r="AV60" i="13"/>
  <c r="AJ61" i="13" s="1"/>
  <c r="BF60" i="13"/>
  <c r="I60" i="13"/>
  <c r="AU11" i="13"/>
  <c r="AI12" i="13" s="1"/>
  <c r="AR12" i="13" s="1"/>
  <c r="P59" i="13"/>
  <c r="AO12" i="13"/>
  <c r="AL13" i="13"/>
  <c r="BS57" i="13" l="1"/>
  <c r="BR57" i="13"/>
  <c r="BE12" i="13"/>
  <c r="BH12" i="13"/>
  <c r="BW12" i="13"/>
  <c r="AU12" i="13"/>
  <c r="AI13" i="13" s="1"/>
  <c r="AR13" i="13" s="1"/>
  <c r="AU13" i="13" s="1"/>
  <c r="AI14" i="13" s="1"/>
  <c r="BN56" i="13"/>
  <c r="K16" i="14" s="1"/>
  <c r="BO56" i="13"/>
  <c r="L16" i="14" s="1"/>
  <c r="BP56" i="13"/>
  <c r="M16" i="14" s="1"/>
  <c r="BX11" i="13"/>
  <c r="BY11" i="13"/>
  <c r="L268" i="7"/>
  <c r="G168" i="12" s="1"/>
  <c r="H168" i="12" s="1"/>
  <c r="N168" i="12"/>
  <c r="S268" i="7"/>
  <c r="K168" i="12" s="1"/>
  <c r="L168" i="12" s="1"/>
  <c r="M168" i="12" s="1"/>
  <c r="H167" i="12"/>
  <c r="I167" i="12" s="1"/>
  <c r="L59" i="13"/>
  <c r="O59" i="13" s="1"/>
  <c r="R59" i="13"/>
  <c r="AA60" i="13" s="1"/>
  <c r="BI60" i="13" s="1"/>
  <c r="R60" i="13"/>
  <c r="AA61" i="13" s="1"/>
  <c r="L60" i="13"/>
  <c r="J167" i="12"/>
  <c r="AO13" i="13"/>
  <c r="AL14" i="13"/>
  <c r="BE13" i="13" l="1"/>
  <c r="BT56" i="13"/>
  <c r="BR58" i="13"/>
  <c r="BS58" i="13"/>
  <c r="BV56" i="13"/>
  <c r="BO57" i="13"/>
  <c r="L17" i="14" s="1"/>
  <c r="BP57" i="13"/>
  <c r="M17" i="14" s="1"/>
  <c r="BX12" i="13"/>
  <c r="BY12" i="13"/>
  <c r="BH13" i="13"/>
  <c r="BW13" i="13"/>
  <c r="BU56" i="13"/>
  <c r="I168" i="12"/>
  <c r="N169" i="12"/>
  <c r="J168" i="12"/>
  <c r="AR14" i="13"/>
  <c r="BE14" i="13" s="1"/>
  <c r="O60" i="13"/>
  <c r="AL15" i="13"/>
  <c r="AO14" i="13"/>
  <c r="BO58" i="13" l="1"/>
  <c r="L18" i="14" s="1"/>
  <c r="BP58" i="13"/>
  <c r="BV58" i="13" s="1"/>
  <c r="BU57" i="13"/>
  <c r="BH14" i="13"/>
  <c r="BW14" i="13"/>
  <c r="BY13" i="13"/>
  <c r="BX13" i="13"/>
  <c r="BV57" i="13"/>
  <c r="J169" i="12"/>
  <c r="AU14" i="13"/>
  <c r="AI15" i="13" s="1"/>
  <c r="AR15" i="13" s="1"/>
  <c r="BE15" i="13" s="1"/>
  <c r="AO15" i="13"/>
  <c r="AL16" i="13"/>
  <c r="AU15" i="13" l="1"/>
  <c r="AI16" i="13" s="1"/>
  <c r="AR16" i="13" s="1"/>
  <c r="BE16" i="13" s="1"/>
  <c r="M18" i="14"/>
  <c r="BX14" i="13"/>
  <c r="BY14" i="13"/>
  <c r="BH15" i="13"/>
  <c r="BW15" i="13"/>
  <c r="BU58" i="13"/>
  <c r="AO16" i="13"/>
  <c r="AL17" i="13"/>
  <c r="AU16" i="13" l="1"/>
  <c r="AI17" i="13" s="1"/>
  <c r="AR17" i="13" s="1"/>
  <c r="AU17" i="13" s="1"/>
  <c r="AI18" i="13" s="1"/>
  <c r="BY15" i="13"/>
  <c r="BX15" i="13"/>
  <c r="BH16" i="13"/>
  <c r="BW16" i="13"/>
  <c r="AL18" i="13"/>
  <c r="AO17" i="13"/>
  <c r="AR18" i="13" l="1"/>
  <c r="AU18" i="13" s="1"/>
  <c r="AI19" i="13" s="1"/>
  <c r="BH17" i="13"/>
  <c r="BW17" i="13"/>
  <c r="BE17" i="13"/>
  <c r="BY16" i="13"/>
  <c r="BX16" i="13"/>
  <c r="BE18" i="13"/>
  <c r="AO18" i="13"/>
  <c r="AL19" i="13"/>
  <c r="AR19" i="13" l="1"/>
  <c r="BW18" i="13"/>
  <c r="BY18" i="13" s="1"/>
  <c r="BH18" i="13"/>
  <c r="BH19" i="13"/>
  <c r="BW19" i="13"/>
  <c r="BX17" i="13"/>
  <c r="BY17" i="13"/>
  <c r="BE19" i="13"/>
  <c r="AO19" i="13"/>
  <c r="AU19" i="13"/>
  <c r="AI20" i="13" s="1"/>
  <c r="AL20" i="13"/>
  <c r="BX18" i="13" l="1"/>
  <c r="BY19" i="13"/>
  <c r="BX19" i="13"/>
  <c r="AR20" i="13"/>
  <c r="AO20" i="13"/>
  <c r="AL21" i="13"/>
  <c r="BH20" i="13" l="1"/>
  <c r="BW20" i="13"/>
  <c r="AU20" i="13"/>
  <c r="AI21" i="13" s="1"/>
  <c r="AR21" i="13" s="1"/>
  <c r="BE21" i="13" s="1"/>
  <c r="BE20" i="13"/>
  <c r="AO21" i="13"/>
  <c r="AL22" i="13"/>
  <c r="BH21" i="13" l="1"/>
  <c r="BW21" i="13"/>
  <c r="BY20" i="13"/>
  <c r="BX20" i="13"/>
  <c r="AU21" i="13"/>
  <c r="AI22" i="13" s="1"/>
  <c r="AR22" i="13" s="1"/>
  <c r="AO22" i="13"/>
  <c r="AL23" i="13"/>
  <c r="BY21" i="13" l="1"/>
  <c r="BX21" i="13"/>
  <c r="BE22" i="13"/>
  <c r="BH22" i="13"/>
  <c r="BW22" i="13"/>
  <c r="AU22" i="13"/>
  <c r="AI23" i="13" s="1"/>
  <c r="AR23" i="13" s="1"/>
  <c r="AO23" i="13"/>
  <c r="AL24" i="13"/>
  <c r="BE23" i="13" l="1"/>
  <c r="BH23" i="13"/>
  <c r="BW23" i="13"/>
  <c r="BY22" i="13"/>
  <c r="BX22" i="13"/>
  <c r="AU23" i="13"/>
  <c r="AI24" i="13" s="1"/>
  <c r="AR24" i="13" s="1"/>
  <c r="AU24" i="13" s="1"/>
  <c r="AI25" i="13" s="1"/>
  <c r="AR25" i="13" s="1"/>
  <c r="AO24" i="13"/>
  <c r="AL25" i="13"/>
  <c r="BH25" i="13" l="1"/>
  <c r="BW25" i="13"/>
  <c r="BY23" i="13"/>
  <c r="BX23" i="13"/>
  <c r="BE24" i="13"/>
  <c r="BH24" i="13"/>
  <c r="BW24" i="13"/>
  <c r="BE25" i="13"/>
  <c r="AU25" i="13"/>
  <c r="AI26" i="13" s="1"/>
  <c r="AO25" i="13"/>
  <c r="AL26" i="13"/>
  <c r="BX25" i="13" l="1"/>
  <c r="BY25" i="13"/>
  <c r="AR26" i="13"/>
  <c r="AU26" i="13" s="1"/>
  <c r="AI27" i="13" s="1"/>
  <c r="BX24" i="13"/>
  <c r="BY24" i="13"/>
  <c r="AO26" i="13"/>
  <c r="AL27" i="13"/>
  <c r="BE26" i="13" l="1"/>
  <c r="BH26" i="13"/>
  <c r="BW26" i="13"/>
  <c r="AR27" i="13"/>
  <c r="AL28" i="13"/>
  <c r="AO27" i="13"/>
  <c r="BY26" i="13" l="1"/>
  <c r="BX26" i="13"/>
  <c r="BH27" i="13"/>
  <c r="BW27" i="13"/>
  <c r="AU27" i="13"/>
  <c r="AI28" i="13" s="1"/>
  <c r="AR28" i="13" s="1"/>
  <c r="BE27" i="13"/>
  <c r="AO28" i="13"/>
  <c r="AL29" i="13"/>
  <c r="AU28" i="13" l="1"/>
  <c r="AI29" i="13" s="1"/>
  <c r="AR29" i="13" s="1"/>
  <c r="BH28" i="13"/>
  <c r="BW28" i="13"/>
  <c r="BX27" i="13"/>
  <c r="BY27" i="13"/>
  <c r="BE28" i="13"/>
  <c r="AL30" i="13"/>
  <c r="AO29" i="13"/>
  <c r="BX28" i="13" l="1"/>
  <c r="BY28" i="13"/>
  <c r="BH29" i="13"/>
  <c r="BW29" i="13"/>
  <c r="BE29" i="13"/>
  <c r="AU29" i="13"/>
  <c r="AI30" i="13" s="1"/>
  <c r="AR30" i="13" s="1"/>
  <c r="AL31" i="13"/>
  <c r="AO30" i="13"/>
  <c r="BH30" i="13" l="1"/>
  <c r="BW30" i="13"/>
  <c r="BE30" i="13"/>
  <c r="AU30" i="13"/>
  <c r="AI31" i="13" s="1"/>
  <c r="AR31" i="13" s="1"/>
  <c r="AU31" i="13" s="1"/>
  <c r="AI32" i="13" s="1"/>
  <c r="BX29" i="13"/>
  <c r="BY29" i="13"/>
  <c r="AL32" i="13"/>
  <c r="AO31" i="13"/>
  <c r="AR32" i="13" l="1"/>
  <c r="BH32" i="13" s="1"/>
  <c r="BW32" i="13"/>
  <c r="BE31" i="13"/>
  <c r="BH31" i="13"/>
  <c r="BW31" i="13"/>
  <c r="BY30" i="13"/>
  <c r="BX30" i="13"/>
  <c r="BE32" i="13"/>
  <c r="AL33" i="13"/>
  <c r="AU32" i="13"/>
  <c r="AI33" i="13" s="1"/>
  <c r="AO32" i="13"/>
  <c r="AR33" i="13" l="1"/>
  <c r="BE33" i="13" s="1"/>
  <c r="BX32" i="13"/>
  <c r="BY32" i="13"/>
  <c r="BX31" i="13"/>
  <c r="BY31" i="13"/>
  <c r="AL34" i="13"/>
  <c r="AO33" i="13"/>
  <c r="AU33" i="13" l="1"/>
  <c r="AI34" i="13" s="1"/>
  <c r="AR34" i="13" s="1"/>
  <c r="BH34" i="13" s="1"/>
  <c r="BW33" i="13"/>
  <c r="BX33" i="13" s="1"/>
  <c r="BH33" i="13"/>
  <c r="AL35" i="13"/>
  <c r="AO34" i="13"/>
  <c r="BW34" i="13" l="1"/>
  <c r="BX34" i="13" s="1"/>
  <c r="AU34" i="13"/>
  <c r="AI35" i="13" s="1"/>
  <c r="AR35" i="13" s="1"/>
  <c r="AU35" i="13" s="1"/>
  <c r="AI36" i="13" s="1"/>
  <c r="BY33" i="13"/>
  <c r="BE34" i="13"/>
  <c r="AO35" i="13"/>
  <c r="AL36" i="13"/>
  <c r="AR36" i="13" l="1"/>
  <c r="BW36" i="13" s="1"/>
  <c r="BY34" i="13"/>
  <c r="BE35" i="13"/>
  <c r="BH35" i="13"/>
  <c r="BW35" i="13"/>
  <c r="AO36" i="13"/>
  <c r="AL37" i="13"/>
  <c r="AU36" i="13" l="1"/>
  <c r="AI37" i="13" s="1"/>
  <c r="AR37" i="13" s="1"/>
  <c r="BH37" i="13" s="1"/>
  <c r="BH36" i="13"/>
  <c r="BE36" i="13"/>
  <c r="BY36" i="13"/>
  <c r="BX36" i="13"/>
  <c r="BX35" i="13"/>
  <c r="BY35" i="13"/>
  <c r="AO37" i="13"/>
  <c r="AL38" i="13"/>
  <c r="AU37" i="13" l="1"/>
  <c r="AI38" i="13" s="1"/>
  <c r="AR38" i="13" s="1"/>
  <c r="BW37" i="13"/>
  <c r="BX37" i="13" s="1"/>
  <c r="BE37" i="13"/>
  <c r="AL39" i="13"/>
  <c r="AO38" i="13"/>
  <c r="BY37" i="13" l="1"/>
  <c r="BE38" i="13"/>
  <c r="BH38" i="13"/>
  <c r="BW38" i="13"/>
  <c r="AU38" i="13"/>
  <c r="AI39" i="13" s="1"/>
  <c r="AR39" i="13" s="1"/>
  <c r="AU39" i="13" s="1"/>
  <c r="AI40" i="13" s="1"/>
  <c r="AO39" i="13"/>
  <c r="AL40" i="13"/>
  <c r="AR40" i="13" l="1"/>
  <c r="BW40" i="13" s="1"/>
  <c r="BE39" i="13"/>
  <c r="BY38" i="13"/>
  <c r="BX38" i="13"/>
  <c r="BH39" i="13"/>
  <c r="BW39" i="13"/>
  <c r="AO40" i="13"/>
  <c r="AL41" i="13"/>
  <c r="BH40" i="13" l="1"/>
  <c r="AU40" i="13"/>
  <c r="AI41" i="13" s="1"/>
  <c r="AR41" i="13" s="1"/>
  <c r="BE41" i="13" s="1"/>
  <c r="BE40" i="13"/>
  <c r="BX40" i="13"/>
  <c r="BY40" i="13"/>
  <c r="BX39" i="13"/>
  <c r="BY39" i="13"/>
  <c r="AL42" i="13"/>
  <c r="AO41" i="13"/>
  <c r="AU41" i="13" l="1"/>
  <c r="AI42" i="13" s="1"/>
  <c r="AR42" i="13" s="1"/>
  <c r="BW41" i="13"/>
  <c r="BY41" i="13" s="1"/>
  <c r="BH41" i="13"/>
  <c r="AO42" i="13"/>
  <c r="AL43" i="13"/>
  <c r="BX41" i="13" l="1"/>
  <c r="BE42" i="13"/>
  <c r="BH42" i="13"/>
  <c r="BW42" i="13"/>
  <c r="AU42" i="13"/>
  <c r="AI43" i="13" s="1"/>
  <c r="AR43" i="13" s="1"/>
  <c r="AU43" i="13" s="1"/>
  <c r="AI44" i="13" s="1"/>
  <c r="AO43" i="13"/>
  <c r="AL44" i="13"/>
  <c r="BE43" i="13" l="1"/>
  <c r="BX42" i="13"/>
  <c r="BY42" i="13"/>
  <c r="BH43" i="13"/>
  <c r="BW43" i="13"/>
  <c r="AR44" i="13"/>
  <c r="AL45" i="13"/>
  <c r="AO44" i="13"/>
  <c r="AU44" i="13" l="1"/>
  <c r="AI45" i="13" s="1"/>
  <c r="AR45" i="13" s="1"/>
  <c r="BH44" i="13"/>
  <c r="BW44" i="13"/>
  <c r="BY43" i="13"/>
  <c r="BX43" i="13"/>
  <c r="BE44" i="13"/>
  <c r="AL46" i="13"/>
  <c r="AO45" i="13"/>
  <c r="BH45" i="13" l="1"/>
  <c r="BW45" i="13"/>
  <c r="BY44" i="13"/>
  <c r="BX44" i="13"/>
  <c r="AU45" i="13"/>
  <c r="AI46" i="13" s="1"/>
  <c r="BE46" i="13" s="1"/>
  <c r="BE45" i="13"/>
  <c r="AO46" i="13"/>
  <c r="AL47" i="13"/>
  <c r="AU46" i="13" l="1"/>
  <c r="AI47" i="13" s="1"/>
  <c r="BH46" i="13"/>
  <c r="H6" i="14"/>
  <c r="BW46" i="13"/>
  <c r="BY45" i="13"/>
  <c r="BX45" i="13"/>
  <c r="AL48" i="13"/>
  <c r="AO47" i="13"/>
  <c r="AR47" i="13" l="1"/>
  <c r="AU47" i="13" s="1"/>
  <c r="AI48" i="13" s="1"/>
  <c r="AR48" i="13" s="1"/>
  <c r="BY46" i="13"/>
  <c r="BX46" i="13"/>
  <c r="BW47" i="13"/>
  <c r="AL49" i="13"/>
  <c r="AO48" i="13"/>
  <c r="H7" i="14" l="1"/>
  <c r="BE47" i="13"/>
  <c r="BH47" i="13"/>
  <c r="BE48" i="13"/>
  <c r="H8" i="14"/>
  <c r="BH48" i="13"/>
  <c r="BW48" i="13"/>
  <c r="BY47" i="13"/>
  <c r="BX47" i="13"/>
  <c r="AU48" i="13"/>
  <c r="AI49" i="13" s="1"/>
  <c r="AO49" i="13"/>
  <c r="AL50" i="13"/>
  <c r="AU49" i="13" l="1"/>
  <c r="AI50" i="13" s="1"/>
  <c r="AR50" i="13" s="1"/>
  <c r="AR49" i="13"/>
  <c r="H9" i="14"/>
  <c r="BH49" i="13"/>
  <c r="BW49" i="13"/>
  <c r="BE49" i="13"/>
  <c r="BX48" i="13"/>
  <c r="BY48" i="13"/>
  <c r="AL51" i="13"/>
  <c r="AO50" i="13"/>
  <c r="BY49" i="13" l="1"/>
  <c r="BX49" i="13"/>
  <c r="AU50" i="13"/>
  <c r="AI51" i="13" s="1"/>
  <c r="BH50" i="13"/>
  <c r="H10" i="14"/>
  <c r="BW50" i="13"/>
  <c r="BE50" i="13"/>
  <c r="AL52" i="13"/>
  <c r="AO51" i="13"/>
  <c r="AR51" i="13" l="1"/>
  <c r="AU51" i="13" s="1"/>
  <c r="AI52" i="13" s="1"/>
  <c r="AR52" i="13" s="1"/>
  <c r="BE52" i="13" s="1"/>
  <c r="BX50" i="13"/>
  <c r="BY50" i="13"/>
  <c r="H11" i="14"/>
  <c r="BW51" i="13"/>
  <c r="AO52" i="13"/>
  <c r="AL53" i="13"/>
  <c r="BH51" i="13" l="1"/>
  <c r="BE51" i="13"/>
  <c r="H12" i="14"/>
  <c r="BW52" i="13"/>
  <c r="BX52" i="13" s="1"/>
  <c r="AU52" i="13"/>
  <c r="AI53" i="13" s="1"/>
  <c r="AR53" i="13" s="1"/>
  <c r="BH52" i="13"/>
  <c r="BX51" i="13"/>
  <c r="BY51" i="13"/>
  <c r="AO53" i="13"/>
  <c r="AL54" i="13"/>
  <c r="BY52" i="13" l="1"/>
  <c r="AU53" i="13"/>
  <c r="AI54" i="13" s="1"/>
  <c r="AR54" i="13" s="1"/>
  <c r="H13" i="14"/>
  <c r="BH53" i="13"/>
  <c r="BW53" i="13"/>
  <c r="BE53" i="13"/>
  <c r="AO54" i="13"/>
  <c r="AL55" i="13"/>
  <c r="BH54" i="13" l="1"/>
  <c r="H14" i="14"/>
  <c r="BW54" i="13"/>
  <c r="BX53" i="13"/>
  <c r="BY53" i="13"/>
  <c r="BE54" i="13"/>
  <c r="AU54" i="13"/>
  <c r="AI55" i="13" s="1"/>
  <c r="AR55" i="13" s="1"/>
  <c r="AO55" i="13"/>
  <c r="AL56" i="13"/>
  <c r="AU55" i="13" l="1"/>
  <c r="AI56" i="13" s="1"/>
  <c r="AR56" i="13" s="1"/>
  <c r="BH55" i="13"/>
  <c r="H15" i="14"/>
  <c r="BW55" i="13"/>
  <c r="BY54" i="13"/>
  <c r="BX54" i="13"/>
  <c r="BE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BE56" i="13" l="1"/>
  <c r="H16" i="14"/>
  <c r="BH56" i="13"/>
  <c r="BW56" i="13"/>
  <c r="BX55" i="13"/>
  <c r="BY55" i="13"/>
  <c r="AL57" i="13"/>
  <c r="AL58" i="13" s="1"/>
  <c r="AU56" i="13"/>
  <c r="AI57" i="13" s="1"/>
  <c r="AR57" i="13" s="1"/>
  <c r="H57" i="13" l="1"/>
  <c r="BK57" i="13" s="1"/>
  <c r="BX56" i="13"/>
  <c r="BY56" i="13"/>
  <c r="AL59" i="13"/>
  <c r="BE57" i="13" l="1"/>
  <c r="AU57" i="13"/>
  <c r="AI58" i="13" s="1"/>
  <c r="H17" i="14"/>
  <c r="BH57" i="13"/>
  <c r="AL60" i="13"/>
  <c r="Q57" i="13"/>
  <c r="Z58" i="13" s="1"/>
  <c r="F268" i="7" s="1"/>
  <c r="K57" i="13"/>
  <c r="BQ57" i="13" s="1"/>
  <c r="AR58" i="13" l="1"/>
  <c r="H58" i="13" s="1"/>
  <c r="N57" i="13"/>
  <c r="BN57" i="13"/>
  <c r="K17" i="14" s="1"/>
  <c r="BE58" i="13"/>
  <c r="AU58" i="13"/>
  <c r="AI59" i="13" s="1"/>
  <c r="BH58" i="13"/>
  <c r="H18" i="14"/>
  <c r="AL61" i="13"/>
  <c r="G18" i="14"/>
  <c r="BA58" i="13"/>
  <c r="BK58" i="13" l="1"/>
  <c r="K58" i="13"/>
  <c r="BQ58" i="13" s="1"/>
  <c r="Q58" i="13"/>
  <c r="Z59" i="13" s="1"/>
  <c r="F269" i="7" s="1"/>
  <c r="BE59" i="13"/>
  <c r="AR59" i="13"/>
  <c r="BH59" i="13"/>
  <c r="H19" i="14"/>
  <c r="BT57" i="13"/>
  <c r="BW57" i="13" s="1"/>
  <c r="N58" i="13"/>
  <c r="BN58" i="13"/>
  <c r="K18" i="14" s="1"/>
  <c r="N269" i="7"/>
  <c r="Q269" i="7"/>
  <c r="R269" i="7"/>
  <c r="O269" i="7"/>
  <c r="P269" i="7"/>
  <c r="I269" i="7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J269" i="7"/>
  <c r="H269" i="7"/>
  <c r="G269" i="7"/>
  <c r="BA59" i="13"/>
  <c r="AU59" i="13"/>
  <c r="AI60" i="13" s="1"/>
  <c r="AR60" i="13" s="1"/>
  <c r="H59" i="13"/>
  <c r="BK59" i="13" s="1"/>
  <c r="BT58" i="13" l="1"/>
  <c r="BW58" i="13" s="1"/>
  <c r="BY58" i="13" s="1"/>
  <c r="BY57" i="13"/>
  <c r="BX57" i="13"/>
  <c r="H20" i="14"/>
  <c r="K270" i="7"/>
  <c r="G19" i="14"/>
  <c r="Q270" i="7"/>
  <c r="P270" i="7"/>
  <c r="N270" i="7"/>
  <c r="R270" i="7"/>
  <c r="O270" i="7"/>
  <c r="S269" i="7"/>
  <c r="K169" i="12" s="1"/>
  <c r="L169" i="12" s="1"/>
  <c r="M169" i="12" s="1"/>
  <c r="I270" i="7"/>
  <c r="G270" i="7"/>
  <c r="L269" i="7"/>
  <c r="G169" i="12" s="1"/>
  <c r="J270" i="7"/>
  <c r="H270" i="7"/>
  <c r="BE60" i="13"/>
  <c r="K59" i="13"/>
  <c r="N59" i="13" s="1"/>
  <c r="Q59" i="13"/>
  <c r="Z60" i="13" s="1"/>
  <c r="F270" i="7" s="1"/>
  <c r="BX58" i="13" l="1"/>
  <c r="BQ59" i="13"/>
  <c r="BS59" i="13"/>
  <c r="BR59" i="13"/>
  <c r="BH60" i="13"/>
  <c r="N170" i="12"/>
  <c r="S270" i="7"/>
  <c r="K170" i="12" s="1"/>
  <c r="L170" i="12" s="1"/>
  <c r="M170" i="12" s="1"/>
  <c r="H169" i="12"/>
  <c r="I169" i="12" s="1"/>
  <c r="L270" i="7"/>
  <c r="G170" i="12" s="1"/>
  <c r="BA60" i="13"/>
  <c r="H60" i="13"/>
  <c r="BK60" i="13" s="1"/>
  <c r="AU60" i="13"/>
  <c r="AI61" i="13" s="1"/>
  <c r="BS60" i="13" l="1"/>
  <c r="BR60" i="13"/>
  <c r="BP59" i="13"/>
  <c r="M19" i="14" s="1"/>
  <c r="BN59" i="13"/>
  <c r="K19" i="14" s="1"/>
  <c r="BO59" i="13"/>
  <c r="L19" i="14" s="1"/>
  <c r="N271" i="7"/>
  <c r="G20" i="14"/>
  <c r="N171" i="12"/>
  <c r="O271" i="7"/>
  <c r="I271" i="7"/>
  <c r="Q271" i="7"/>
  <c r="P271" i="7"/>
  <c r="R271" i="7"/>
  <c r="H170" i="12"/>
  <c r="I170" i="12" s="1"/>
  <c r="J170" i="12"/>
  <c r="K271" i="7"/>
  <c r="G271" i="7"/>
  <c r="J271" i="7"/>
  <c r="H271" i="7"/>
  <c r="Q60" i="13"/>
  <c r="Z61" i="13" s="1"/>
  <c r="F271" i="7" s="1"/>
  <c r="K60" i="13"/>
  <c r="N60" i="13" s="1"/>
  <c r="BQ60" i="13" l="1"/>
  <c r="BN60" i="13"/>
  <c r="AR61" i="13" s="1"/>
  <c r="BO60" i="13"/>
  <c r="AS61" i="13" s="1"/>
  <c r="AV61" i="13" s="1"/>
  <c r="BP60" i="13"/>
  <c r="AT61" i="13" s="1"/>
  <c r="BU59" i="13"/>
  <c r="BT59" i="13"/>
  <c r="BV59" i="13"/>
  <c r="S271" i="7"/>
  <c r="K171" i="12" s="1"/>
  <c r="L171" i="12" s="1"/>
  <c r="M171" i="12" s="1"/>
  <c r="J171" i="12"/>
  <c r="L271" i="7"/>
  <c r="G171" i="12" s="1"/>
  <c r="H171" i="12" s="1"/>
  <c r="I171" i="12" s="1"/>
  <c r="AW61" i="13" l="1"/>
  <c r="AU61" i="13"/>
  <c r="K20" i="14"/>
  <c r="BT60" i="13"/>
  <c r="BW59" i="13"/>
  <c r="BY59" i="13" s="1"/>
  <c r="L20" i="14"/>
  <c r="M20" i="14"/>
  <c r="BU60" i="13"/>
  <c r="BV60" i="13"/>
  <c r="N172" i="12"/>
  <c r="BA61" i="13"/>
  <c r="J172" i="12"/>
  <c r="BX59" i="13" l="1"/>
  <c r="BW60" i="13"/>
  <c r="BX60" i="13" s="1"/>
  <c r="J21" i="14"/>
  <c r="BJ61" i="13"/>
  <c r="J61" i="13"/>
  <c r="H21" i="14"/>
  <c r="BH61" i="13"/>
  <c r="BE61" i="13"/>
  <c r="H61" i="13"/>
  <c r="BI61" i="13"/>
  <c r="I21" i="14"/>
  <c r="BY60" i="13" l="1"/>
  <c r="K61" i="13"/>
  <c r="BZ61" i="13" s="1"/>
  <c r="Q61" i="13"/>
  <c r="Z62" i="13" s="1"/>
  <c r="M61" i="13"/>
  <c r="S61" i="13"/>
  <c r="BP61" i="13" l="1"/>
  <c r="AK62" i="13" s="1"/>
  <c r="BS61" i="13"/>
  <c r="BN61" i="13"/>
  <c r="AI62" i="13" s="1"/>
  <c r="AR62" i="13" s="1"/>
  <c r="BQ61" i="13"/>
  <c r="N61" i="13"/>
  <c r="P61" i="13"/>
  <c r="G21" i="14"/>
  <c r="AU62" i="13" l="1"/>
  <c r="M21" i="14"/>
  <c r="K21" i="14"/>
  <c r="BT61" i="13"/>
  <c r="BV61" i="13"/>
  <c r="N272" i="7"/>
  <c r="R272" i="7"/>
  <c r="Q272" i="7"/>
  <c r="O272" i="7"/>
  <c r="P272" i="7"/>
  <c r="H272" i="7"/>
  <c r="I61" i="13"/>
  <c r="K272" i="7"/>
  <c r="J272" i="7"/>
  <c r="G272" i="7"/>
  <c r="I272" i="7"/>
  <c r="H22" i="14" l="1"/>
  <c r="H62" i="13"/>
  <c r="BH62" i="13"/>
  <c r="S272" i="7"/>
  <c r="K172" i="12" s="1"/>
  <c r="L172" i="12" s="1"/>
  <c r="M172" i="12" s="1"/>
  <c r="R61" i="13"/>
  <c r="BK61" i="13"/>
  <c r="BL62" i="13" s="1"/>
  <c r="L61" i="13"/>
  <c r="L272" i="7"/>
  <c r="G172" i="12" s="1"/>
  <c r="BO61" i="13" l="1"/>
  <c r="AJ62" i="13" s="1"/>
  <c r="BR61" i="13"/>
  <c r="Q62" i="13"/>
  <c r="K62" i="13"/>
  <c r="BZ62" i="13" s="1"/>
  <c r="O61" i="13"/>
  <c r="N173" i="12"/>
  <c r="H172" i="12"/>
  <c r="I172" i="12" s="1"/>
  <c r="AA62" i="13"/>
  <c r="BC61" i="13"/>
  <c r="BQ62" i="13" l="1"/>
  <c r="AS62" i="13"/>
  <c r="AV62" i="13" s="1"/>
  <c r="BN62" i="13"/>
  <c r="L21" i="14"/>
  <c r="BU61" i="13"/>
  <c r="BW61" i="13" s="1"/>
  <c r="BY61" i="13" s="1"/>
  <c r="N62" i="13"/>
  <c r="BF61" i="13"/>
  <c r="J173" i="12"/>
  <c r="BD61" i="13"/>
  <c r="AT62" i="13" s="1"/>
  <c r="AW62" i="13" s="1"/>
  <c r="AB62" i="13"/>
  <c r="F272" i="7" s="1"/>
  <c r="K22" i="14" l="1"/>
  <c r="AI63" i="13"/>
  <c r="J22" i="14"/>
  <c r="BX61" i="13"/>
  <c r="O273" i="7"/>
  <c r="J273" i="7"/>
  <c r="H273" i="7"/>
  <c r="N273" i="7"/>
  <c r="Q273" i="7"/>
  <c r="P273" i="7"/>
  <c r="I273" i="7"/>
  <c r="G22" i="14"/>
  <c r="R273" i="7"/>
  <c r="G273" i="7"/>
  <c r="K273" i="7"/>
  <c r="BT62" i="13"/>
  <c r="I22" i="14"/>
  <c r="BJ62" i="13"/>
  <c r="BI62" i="13"/>
  <c r="I62" i="13"/>
  <c r="L62" i="13" s="1"/>
  <c r="BG61" i="13"/>
  <c r="BO62" i="13" l="1"/>
  <c r="BR62" i="13"/>
  <c r="L273" i="7"/>
  <c r="G173" i="12" s="1"/>
  <c r="H173" i="12" s="1"/>
  <c r="I173" i="12" s="1"/>
  <c r="S273" i="7"/>
  <c r="K173" i="12" s="1"/>
  <c r="L173" i="12" s="1"/>
  <c r="M173" i="12" s="1"/>
  <c r="O62" i="13"/>
  <c r="R62" i="13"/>
  <c r="J62" i="13"/>
  <c r="L22" i="14" l="1"/>
  <c r="AJ63" i="13"/>
  <c r="N174" i="12"/>
  <c r="BU62" i="13"/>
  <c r="J174" i="12"/>
  <c r="S62" i="13"/>
  <c r="M62" i="13"/>
  <c r="BK62" i="13"/>
  <c r="BL63" i="13" s="1"/>
  <c r="BP62" i="13" l="1"/>
  <c r="BS62" i="13"/>
  <c r="P62" i="13"/>
  <c r="Z63" i="13"/>
  <c r="BC62" i="13"/>
  <c r="AS63" i="13" s="1"/>
  <c r="AV63" i="13" s="1"/>
  <c r="M22" i="14" l="1"/>
  <c r="AK63" i="13"/>
  <c r="I23" i="14"/>
  <c r="BV62" i="13"/>
  <c r="BW62" i="13" s="1"/>
  <c r="BY62" i="13" s="1"/>
  <c r="BF62" i="13"/>
  <c r="AB63" i="13"/>
  <c r="BD62" i="13"/>
  <c r="BA62" i="13"/>
  <c r="BB62" i="13"/>
  <c r="AA63" i="13"/>
  <c r="AR63" i="13" l="1"/>
  <c r="AU63" i="13" s="1"/>
  <c r="AT63" i="13"/>
  <c r="AW63" i="13" s="1"/>
  <c r="F273" i="7"/>
  <c r="G23" i="14" s="1"/>
  <c r="BX62" i="13"/>
  <c r="BI63" i="13"/>
  <c r="BC63" i="13"/>
  <c r="BF63" i="13" s="1"/>
  <c r="BE62" i="13"/>
  <c r="I63" i="13"/>
  <c r="BG62" i="13"/>
  <c r="BJ63" i="13" l="1"/>
  <c r="H23" i="14"/>
  <c r="J23" i="14"/>
  <c r="BH63" i="13"/>
  <c r="N274" i="7"/>
  <c r="O274" i="7"/>
  <c r="R274" i="7"/>
  <c r="Q274" i="7"/>
  <c r="P274" i="7"/>
  <c r="H274" i="7"/>
  <c r="G274" i="7"/>
  <c r="K274" i="7"/>
  <c r="I274" i="7"/>
  <c r="J274" i="7"/>
  <c r="BB63" i="13"/>
  <c r="BE63" i="13" s="1"/>
  <c r="R63" i="13"/>
  <c r="AA64" i="13" s="1"/>
  <c r="L63" i="13"/>
  <c r="H63" i="13"/>
  <c r="J63" i="13"/>
  <c r="BO63" i="13" l="1"/>
  <c r="BR63" i="13"/>
  <c r="O63" i="13"/>
  <c r="S274" i="7"/>
  <c r="K174" i="12" s="1"/>
  <c r="L174" i="12" s="1"/>
  <c r="M174" i="12" s="1"/>
  <c r="L274" i="7"/>
  <c r="G174" i="12" s="1"/>
  <c r="H174" i="12" s="1"/>
  <c r="I174" i="12" s="1"/>
  <c r="S63" i="13"/>
  <c r="AB64" i="13" s="1"/>
  <c r="M63" i="13"/>
  <c r="Q63" i="13"/>
  <c r="Z64" i="13" s="1"/>
  <c r="K63" i="13"/>
  <c r="BZ63" i="13" s="1"/>
  <c r="BK63" i="13"/>
  <c r="BL64" i="13" s="1"/>
  <c r="BD63" i="13"/>
  <c r="BG63" i="13" s="1"/>
  <c r="BA63" i="13"/>
  <c r="L23" i="14" l="1"/>
  <c r="AJ64" i="13"/>
  <c r="AS64" i="13" s="1"/>
  <c r="AV64" i="13" s="1"/>
  <c r="F274" i="7"/>
  <c r="G24" i="14" s="1"/>
  <c r="BN63" i="13"/>
  <c r="BQ63" i="13"/>
  <c r="BP63" i="13"/>
  <c r="BS63" i="13"/>
  <c r="BU63" i="13"/>
  <c r="P63" i="13"/>
  <c r="N175" i="12"/>
  <c r="N63" i="13"/>
  <c r="J175" i="12"/>
  <c r="M23" i="14" l="1"/>
  <c r="K23" i="14"/>
  <c r="AI64" i="13"/>
  <c r="AR64" i="13" s="1"/>
  <c r="I24" i="14"/>
  <c r="AK64" i="13"/>
  <c r="AT64" i="13" s="1"/>
  <c r="AW64" i="13" s="1"/>
  <c r="BT63" i="13"/>
  <c r="BV63" i="13"/>
  <c r="N275" i="7"/>
  <c r="O275" i="7"/>
  <c r="Q275" i="7"/>
  <c r="P275" i="7"/>
  <c r="R275" i="7"/>
  <c r="BC64" i="13"/>
  <c r="G275" i="7"/>
  <c r="I275" i="7"/>
  <c r="J275" i="7"/>
  <c r="K275" i="7"/>
  <c r="H275" i="7"/>
  <c r="BB64" i="13"/>
  <c r="AU64" i="13" l="1"/>
  <c r="BI64" i="13"/>
  <c r="BJ64" i="13"/>
  <c r="I64" i="13"/>
  <c r="R64" i="13" s="1"/>
  <c r="AA65" i="13" s="1"/>
  <c r="BW63" i="13"/>
  <c r="BX63" i="13" s="1"/>
  <c r="S275" i="7"/>
  <c r="K175" i="12" s="1"/>
  <c r="L175" i="12" s="1"/>
  <c r="M175" i="12" s="1"/>
  <c r="BD64" i="13"/>
  <c r="BA64" i="13"/>
  <c r="L275" i="7"/>
  <c r="G175" i="12" s="1"/>
  <c r="BF64" i="13"/>
  <c r="J64" i="13" l="1"/>
  <c r="S64" i="13" s="1"/>
  <c r="AB65" i="13" s="1"/>
  <c r="BH64" i="13"/>
  <c r="H64" i="13"/>
  <c r="BE64" i="13"/>
  <c r="L64" i="13"/>
  <c r="BR64" i="13" s="1"/>
  <c r="J24" i="14"/>
  <c r="H24" i="14"/>
  <c r="BY63" i="13"/>
  <c r="N176" i="12"/>
  <c r="BG64" i="13"/>
  <c r="H175" i="12"/>
  <c r="I175" i="12" s="1"/>
  <c r="M64" i="13" l="1"/>
  <c r="BS64" i="13" s="1"/>
  <c r="BK64" i="13"/>
  <c r="BL65" i="13" s="1"/>
  <c r="K64" i="13"/>
  <c r="BZ64" i="13" s="1"/>
  <c r="BO64" i="13"/>
  <c r="Q64" i="13"/>
  <c r="Z65" i="13" s="1"/>
  <c r="F275" i="7" s="1"/>
  <c r="K276" i="7" s="1"/>
  <c r="O64" i="13"/>
  <c r="BD65" i="13"/>
  <c r="BB65" i="13"/>
  <c r="J176" i="12"/>
  <c r="BC65" i="13"/>
  <c r="L24" i="14" l="1"/>
  <c r="AJ65" i="13"/>
  <c r="AS65" i="13" s="1"/>
  <c r="AV65" i="13" s="1"/>
  <c r="P64" i="13"/>
  <c r="BP64" i="13"/>
  <c r="BV64" i="13" s="1"/>
  <c r="G276" i="7"/>
  <c r="BA65" i="13"/>
  <c r="BU64" i="13"/>
  <c r="BN64" i="13"/>
  <c r="BQ64" i="13"/>
  <c r="P276" i="7"/>
  <c r="I276" i="7"/>
  <c r="G25" i="14"/>
  <c r="H276" i="7"/>
  <c r="N64" i="13"/>
  <c r="N276" i="7"/>
  <c r="J276" i="7"/>
  <c r="Q276" i="7"/>
  <c r="R276" i="7"/>
  <c r="O276" i="7"/>
  <c r="K24" i="14" l="1"/>
  <c r="AI65" i="13"/>
  <c r="AR65" i="13" s="1"/>
  <c r="M24" i="14"/>
  <c r="AK65" i="13"/>
  <c r="BI65" i="13"/>
  <c r="BF65" i="13"/>
  <c r="BT64" i="13"/>
  <c r="BW64" i="13" s="1"/>
  <c r="BY64" i="13" s="1"/>
  <c r="L276" i="7"/>
  <c r="G176" i="12" s="1"/>
  <c r="H176" i="12" s="1"/>
  <c r="I176" i="12" s="1"/>
  <c r="J177" i="12" s="1"/>
  <c r="S276" i="7"/>
  <c r="K176" i="12" s="1"/>
  <c r="L176" i="12" s="1"/>
  <c r="M176" i="12" s="1"/>
  <c r="I65" i="13"/>
  <c r="L65" i="13" s="1"/>
  <c r="I25" i="14"/>
  <c r="BB66" i="13"/>
  <c r="AU65" i="13" l="1"/>
  <c r="AT65" i="13"/>
  <c r="AW65" i="13" s="1"/>
  <c r="R65" i="13"/>
  <c r="AA66" i="13" s="1"/>
  <c r="BO65" i="13"/>
  <c r="BR65" i="13"/>
  <c r="N177" i="12"/>
  <c r="BH65" i="13"/>
  <c r="H65" i="13"/>
  <c r="BX64" i="13"/>
  <c r="O65" i="13"/>
  <c r="BD66" i="13"/>
  <c r="BC66" i="13"/>
  <c r="H25" i="14" l="1"/>
  <c r="BE65" i="13"/>
  <c r="BJ65" i="13"/>
  <c r="J65" i="13"/>
  <c r="M65" i="13" s="1"/>
  <c r="BS65" i="13" s="1"/>
  <c r="J25" i="14"/>
  <c r="BG65" i="13"/>
  <c r="L25" i="14"/>
  <c r="AJ66" i="13"/>
  <c r="AS66" i="13" s="1"/>
  <c r="AV66" i="13" s="1"/>
  <c r="AK66" i="13"/>
  <c r="Q65" i="13"/>
  <c r="Z66" i="13" s="1"/>
  <c r="K65" i="13"/>
  <c r="BZ65" i="13" s="1"/>
  <c r="BU65" i="13"/>
  <c r="BB67" i="13"/>
  <c r="BQ65" i="13" l="1"/>
  <c r="BP65" i="13"/>
  <c r="M25" i="14" s="1"/>
  <c r="BK65" i="13"/>
  <c r="BL66" i="13" s="1"/>
  <c r="S65" i="13"/>
  <c r="AB66" i="13" s="1"/>
  <c r="F276" i="7" s="1"/>
  <c r="G26" i="14" s="1"/>
  <c r="P65" i="13"/>
  <c r="BN65" i="13"/>
  <c r="N65" i="13"/>
  <c r="BI66" i="13"/>
  <c r="BC67" i="13"/>
  <c r="BA66" i="13" l="1"/>
  <c r="AT66" i="13"/>
  <c r="BJ66" i="13" s="1"/>
  <c r="BV65" i="13"/>
  <c r="K25" i="14"/>
  <c r="AI66" i="13"/>
  <c r="AR66" i="13" s="1"/>
  <c r="BT65" i="13"/>
  <c r="G277" i="7"/>
  <c r="H277" i="7"/>
  <c r="O277" i="7"/>
  <c r="R277" i="7"/>
  <c r="P277" i="7"/>
  <c r="N277" i="7"/>
  <c r="J277" i="7"/>
  <c r="I277" i="7"/>
  <c r="Q277" i="7"/>
  <c r="K277" i="7"/>
  <c r="I26" i="14"/>
  <c r="I66" i="13"/>
  <c r="R66" i="13" s="1"/>
  <c r="AA67" i="13" s="1"/>
  <c r="BF66" i="13"/>
  <c r="BD67" i="13"/>
  <c r="BW65" i="13" l="1"/>
  <c r="BY65" i="13" s="1"/>
  <c r="AU66" i="13"/>
  <c r="AW66" i="13"/>
  <c r="AK67" i="13" s="1"/>
  <c r="BG66" i="13"/>
  <c r="J26" i="14"/>
  <c r="J66" i="13"/>
  <c r="S277" i="7"/>
  <c r="K177" i="12" s="1"/>
  <c r="L177" i="12" s="1"/>
  <c r="M177" i="12" s="1"/>
  <c r="N178" i="12" s="1"/>
  <c r="L277" i="7"/>
  <c r="G177" i="12" s="1"/>
  <c r="H177" i="12" s="1"/>
  <c r="I177" i="12" s="1"/>
  <c r="J178" i="12" s="1"/>
  <c r="L66" i="13"/>
  <c r="O66" i="13" s="1"/>
  <c r="BX65" i="13" l="1"/>
  <c r="BE66" i="13"/>
  <c r="BH66" i="13"/>
  <c r="H66" i="13"/>
  <c r="Q66" i="13" s="1"/>
  <c r="Z67" i="13" s="1"/>
  <c r="H26" i="14"/>
  <c r="M66" i="13"/>
  <c r="S66" i="13"/>
  <c r="AB67" i="13" s="1"/>
  <c r="BO66" i="13"/>
  <c r="BR66" i="13"/>
  <c r="BD68" i="13"/>
  <c r="BB68" i="13"/>
  <c r="BC68" i="13"/>
  <c r="F277" i="7" l="1"/>
  <c r="G27" i="14" s="1"/>
  <c r="BK66" i="13"/>
  <c r="BL67" i="13" s="1"/>
  <c r="BA67" i="13"/>
  <c r="K66" i="13"/>
  <c r="BZ66" i="13" s="1"/>
  <c r="BP66" i="13"/>
  <c r="BS66" i="13"/>
  <c r="P66" i="13"/>
  <c r="L26" i="14"/>
  <c r="AJ67" i="13"/>
  <c r="AS67" i="13" s="1"/>
  <c r="AV67" i="13" s="1"/>
  <c r="BU66" i="13"/>
  <c r="BB69" i="13"/>
  <c r="BN66" i="13" l="1"/>
  <c r="K26" i="14" s="1"/>
  <c r="K278" i="7"/>
  <c r="I278" i="7"/>
  <c r="G278" i="7"/>
  <c r="N278" i="7"/>
  <c r="O278" i="7"/>
  <c r="H278" i="7"/>
  <c r="R278" i="7"/>
  <c r="Q278" i="7"/>
  <c r="J278" i="7"/>
  <c r="P278" i="7"/>
  <c r="N66" i="13"/>
  <c r="BQ66" i="13"/>
  <c r="BV66" i="13"/>
  <c r="M26" i="14"/>
  <c r="AT67" i="13"/>
  <c r="AI67" i="13"/>
  <c r="BI67" i="13"/>
  <c r="I67" i="13"/>
  <c r="R67" i="13" s="1"/>
  <c r="AA68" i="13" s="1"/>
  <c r="BF67" i="13"/>
  <c r="I27" i="14"/>
  <c r="BC69" i="13"/>
  <c r="L278" i="7" l="1"/>
  <c r="G178" i="12" s="1"/>
  <c r="H178" i="12" s="1"/>
  <c r="I178" i="12" s="1"/>
  <c r="J179" i="12" s="1"/>
  <c r="BT66" i="13"/>
  <c r="BW66" i="13" s="1"/>
  <c r="BX66" i="13" s="1"/>
  <c r="AR67" i="13"/>
  <c r="AU67" i="13" s="1"/>
  <c r="S278" i="7"/>
  <c r="K178" i="12" s="1"/>
  <c r="L178" i="12" s="1"/>
  <c r="M178" i="12" s="1"/>
  <c r="N179" i="12" s="1"/>
  <c r="AW67" i="13"/>
  <c r="AK68" i="13" s="1"/>
  <c r="J67" i="13"/>
  <c r="BJ67" i="13"/>
  <c r="J27" i="14"/>
  <c r="BG67" i="13"/>
  <c r="L67" i="13"/>
  <c r="BR67" i="13" s="1"/>
  <c r="BD69" i="13"/>
  <c r="BY66" i="13" l="1"/>
  <c r="H27" i="14"/>
  <c r="BH67" i="13"/>
  <c r="H67" i="13"/>
  <c r="Q67" i="13" s="1"/>
  <c r="Z68" i="13" s="1"/>
  <c r="BE67" i="13"/>
  <c r="M67" i="13"/>
  <c r="S67" i="13"/>
  <c r="AB68" i="13" s="1"/>
  <c r="BO67" i="13"/>
  <c r="O67" i="13"/>
  <c r="BB70" i="13"/>
  <c r="K67" i="13" l="1"/>
  <c r="BK67" i="13"/>
  <c r="BL68" i="13" s="1"/>
  <c r="F278" i="7"/>
  <c r="G28" i="14" s="1"/>
  <c r="BA68" i="13"/>
  <c r="P67" i="13"/>
  <c r="BP67" i="13"/>
  <c r="BS67" i="13"/>
  <c r="AI68" i="13"/>
  <c r="BU67" i="13"/>
  <c r="AJ68" i="13"/>
  <c r="AS68" i="13" s="1"/>
  <c r="AV68" i="13" s="1"/>
  <c r="L27" i="14"/>
  <c r="BC70" i="13"/>
  <c r="N67" i="13" l="1"/>
  <c r="BZ67" i="13"/>
  <c r="N279" i="7"/>
  <c r="K279" i="7"/>
  <c r="H279" i="7"/>
  <c r="R279" i="7"/>
  <c r="G279" i="7"/>
  <c r="P279" i="7"/>
  <c r="Q279" i="7"/>
  <c r="I279" i="7"/>
  <c r="O279" i="7"/>
  <c r="J279" i="7"/>
  <c r="BQ67" i="13"/>
  <c r="BN67" i="13"/>
  <c r="K27" i="14" s="1"/>
  <c r="BV67" i="13"/>
  <c r="M27" i="14"/>
  <c r="AT68" i="13"/>
  <c r="I68" i="13"/>
  <c r="L68" i="13" s="1"/>
  <c r="BF68" i="13"/>
  <c r="BI68" i="13"/>
  <c r="I28" i="14"/>
  <c r="BD70" i="13"/>
  <c r="BB71" i="13"/>
  <c r="S279" i="7" l="1"/>
  <c r="K179" i="12" s="1"/>
  <c r="L179" i="12" s="1"/>
  <c r="M179" i="12" s="1"/>
  <c r="N180" i="12" s="1"/>
  <c r="BT67" i="13"/>
  <c r="BW67" i="13" s="1"/>
  <c r="BY67" i="13" s="1"/>
  <c r="L279" i="7"/>
  <c r="G179" i="12" s="1"/>
  <c r="H179" i="12" s="1"/>
  <c r="I179" i="12" s="1"/>
  <c r="J180" i="12" s="1"/>
  <c r="AR68" i="13"/>
  <c r="AU68" i="13" s="1"/>
  <c r="R68" i="13"/>
  <c r="AA69" i="13" s="1"/>
  <c r="AW68" i="13"/>
  <c r="J28" i="14"/>
  <c r="J68" i="13"/>
  <c r="BJ68" i="13"/>
  <c r="BG68" i="13"/>
  <c r="BO68" i="13"/>
  <c r="BR68" i="13"/>
  <c r="O68" i="13"/>
  <c r="BH68" i="13" l="1"/>
  <c r="H28" i="14"/>
  <c r="BX67" i="13"/>
  <c r="BE68" i="13"/>
  <c r="H68" i="13"/>
  <c r="Q68" i="13" s="1"/>
  <c r="Z69" i="13" s="1"/>
  <c r="S68" i="13"/>
  <c r="AB69" i="13" s="1"/>
  <c r="M68" i="13"/>
  <c r="AK69" i="13"/>
  <c r="L28" i="14"/>
  <c r="AJ69" i="13"/>
  <c r="AS69" i="13" s="1"/>
  <c r="AV69" i="13" s="1"/>
  <c r="BU68" i="13"/>
  <c r="BD71" i="13"/>
  <c r="BC71" i="13"/>
  <c r="BK68" i="13" l="1"/>
  <c r="BL69" i="13" s="1"/>
  <c r="BA69" i="13"/>
  <c r="K68" i="13"/>
  <c r="F279" i="7"/>
  <c r="G29" i="14" s="1"/>
  <c r="P68" i="13"/>
  <c r="BP68" i="13"/>
  <c r="M28" i="14" s="1"/>
  <c r="BS68" i="13"/>
  <c r="I69" i="13"/>
  <c r="AI69" i="13"/>
  <c r="BB72" i="13"/>
  <c r="N68" i="13" l="1"/>
  <c r="BZ68" i="13"/>
  <c r="BN68" i="13"/>
  <c r="AR69" i="13" s="1"/>
  <c r="AU69" i="13" s="1"/>
  <c r="BQ68" i="13"/>
  <c r="H280" i="7"/>
  <c r="R280" i="7"/>
  <c r="Q280" i="7"/>
  <c r="O280" i="7"/>
  <c r="N280" i="7"/>
  <c r="G280" i="7"/>
  <c r="K280" i="7"/>
  <c r="J280" i="7"/>
  <c r="P280" i="7"/>
  <c r="BV68" i="13"/>
  <c r="I280" i="7"/>
  <c r="AT69" i="13"/>
  <c r="AW69" i="13" s="1"/>
  <c r="I29" i="14"/>
  <c r="BF69" i="13"/>
  <c r="BI69" i="13"/>
  <c r="R69" i="13"/>
  <c r="AA70" i="13" s="1"/>
  <c r="L69" i="13"/>
  <c r="K28" i="14" l="1"/>
  <c r="BT68" i="13"/>
  <c r="BW68" i="13" s="1"/>
  <c r="BX68" i="13" s="1"/>
  <c r="S280" i="7"/>
  <c r="K180" i="12" s="1"/>
  <c r="L180" i="12" s="1"/>
  <c r="M180" i="12" s="1"/>
  <c r="N181" i="12" s="1"/>
  <c r="L280" i="7"/>
  <c r="G180" i="12" s="1"/>
  <c r="H180" i="12" s="1"/>
  <c r="I180" i="12" s="1"/>
  <c r="J181" i="12" s="1"/>
  <c r="BE69" i="13"/>
  <c r="BG69" i="13"/>
  <c r="BJ69" i="13"/>
  <c r="J29" i="14"/>
  <c r="J69" i="13"/>
  <c r="AK70" i="13"/>
  <c r="BO69" i="13"/>
  <c r="BR69" i="13"/>
  <c r="BH69" i="13"/>
  <c r="H29" i="14"/>
  <c r="H69" i="13"/>
  <c r="O69" i="13"/>
  <c r="BD72" i="13"/>
  <c r="BC72" i="13"/>
  <c r="BY68" i="13" l="1"/>
  <c r="BK69" i="13"/>
  <c r="BL70" i="13" s="1"/>
  <c r="M69" i="13"/>
  <c r="S69" i="13"/>
  <c r="AB70" i="13" s="1"/>
  <c r="L29" i="14"/>
  <c r="Q69" i="13"/>
  <c r="Z70" i="13" s="1"/>
  <c r="K69" i="13"/>
  <c r="BZ69" i="13" s="1"/>
  <c r="AJ70" i="13"/>
  <c r="AS70" i="13" s="1"/>
  <c r="AV70" i="13" s="1"/>
  <c r="BU69" i="13"/>
  <c r="BB73" i="13"/>
  <c r="F280" i="7" l="1"/>
  <c r="G30" i="14" s="1"/>
  <c r="BQ69" i="13"/>
  <c r="P69" i="13"/>
  <c r="BP69" i="13"/>
  <c r="BS69" i="13"/>
  <c r="BA70" i="13"/>
  <c r="BN69" i="13"/>
  <c r="N69" i="13"/>
  <c r="I30" i="14"/>
  <c r="BD73" i="13"/>
  <c r="P281" i="7" l="1"/>
  <c r="N281" i="7"/>
  <c r="H281" i="7"/>
  <c r="I281" i="7"/>
  <c r="K281" i="7"/>
  <c r="J281" i="7"/>
  <c r="G281" i="7"/>
  <c r="O281" i="7"/>
  <c r="Q281" i="7"/>
  <c r="R281" i="7"/>
  <c r="BV69" i="13"/>
  <c r="M29" i="14"/>
  <c r="AT70" i="13"/>
  <c r="K29" i="14"/>
  <c r="AI70" i="13"/>
  <c r="AR70" i="13" s="1"/>
  <c r="BT69" i="13"/>
  <c r="BF70" i="13"/>
  <c r="BI70" i="13"/>
  <c r="I70" i="13"/>
  <c r="R70" i="13" s="1"/>
  <c r="AA71" i="13" s="1"/>
  <c r="BC73" i="13"/>
  <c r="L281" i="7" l="1"/>
  <c r="G181" i="12" s="1"/>
  <c r="H181" i="12" s="1"/>
  <c r="I181" i="12" s="1"/>
  <c r="J182" i="12" s="1"/>
  <c r="S281" i="7"/>
  <c r="K181" i="12" s="1"/>
  <c r="L181" i="12" s="1"/>
  <c r="M181" i="12" s="1"/>
  <c r="N182" i="12" s="1"/>
  <c r="BW69" i="13"/>
  <c r="BY69" i="13" s="1"/>
  <c r="AW70" i="13"/>
  <c r="BJ70" i="13"/>
  <c r="J30" i="14"/>
  <c r="J70" i="13"/>
  <c r="BG70" i="13"/>
  <c r="AU70" i="13"/>
  <c r="L70" i="13"/>
  <c r="BB74" i="13"/>
  <c r="BX69" i="13" l="1"/>
  <c r="S70" i="13"/>
  <c r="AB71" i="13" s="1"/>
  <c r="M70" i="13"/>
  <c r="BE70" i="13"/>
  <c r="H70" i="13"/>
  <c r="BK70" i="13" s="1"/>
  <c r="BL71" i="13" s="1"/>
  <c r="H30" i="14"/>
  <c r="BH70" i="13"/>
  <c r="AK71" i="13"/>
  <c r="BO70" i="13"/>
  <c r="BR70" i="13"/>
  <c r="O70" i="13"/>
  <c r="BD74" i="13"/>
  <c r="BC74" i="13"/>
  <c r="K70" i="13" l="1"/>
  <c r="BZ70" i="13" s="1"/>
  <c r="P70" i="13"/>
  <c r="BP70" i="13"/>
  <c r="M30" i="14" s="1"/>
  <c r="BS70" i="13"/>
  <c r="Q70" i="13"/>
  <c r="Z71" i="13" s="1"/>
  <c r="F281" i="7" s="1"/>
  <c r="G31" i="14" s="1"/>
  <c r="L30" i="14"/>
  <c r="AJ71" i="13"/>
  <c r="BU70" i="13"/>
  <c r="BN70" i="13"/>
  <c r="AI71" i="13" s="1"/>
  <c r="AR71" i="13" s="1"/>
  <c r="BQ70" i="13" l="1"/>
  <c r="BT70" i="13" s="1"/>
  <c r="BV70" i="13"/>
  <c r="AU71" i="13"/>
  <c r="N70" i="13"/>
  <c r="G282" i="7"/>
  <c r="I282" i="7"/>
  <c r="O282" i="7"/>
  <c r="P282" i="7"/>
  <c r="BA71" i="13"/>
  <c r="AT71" i="13"/>
  <c r="J282" i="7"/>
  <c r="H282" i="7"/>
  <c r="N282" i="7"/>
  <c r="K282" i="7"/>
  <c r="R282" i="7"/>
  <c r="Q282" i="7"/>
  <c r="AS71" i="13"/>
  <c r="AV71" i="13" s="1"/>
  <c r="K30" i="14"/>
  <c r="BB75" i="13"/>
  <c r="BW70" i="13" l="1"/>
  <c r="BX70" i="13" s="1"/>
  <c r="L282" i="7"/>
  <c r="G182" i="12" s="1"/>
  <c r="H182" i="12" s="1"/>
  <c r="I182" i="12" s="1"/>
  <c r="J183" i="12" s="1"/>
  <c r="AW71" i="13"/>
  <c r="AK72" i="13" s="1"/>
  <c r="BJ71" i="13"/>
  <c r="BG71" i="13"/>
  <c r="J31" i="14"/>
  <c r="J71" i="13"/>
  <c r="S282" i="7"/>
  <c r="K182" i="12" s="1"/>
  <c r="L182" i="12" s="1"/>
  <c r="M182" i="12" s="1"/>
  <c r="N183" i="12" s="1"/>
  <c r="I31" i="14"/>
  <c r="BI71" i="13"/>
  <c r="BF71" i="13"/>
  <c r="I71" i="13"/>
  <c r="L71" i="13" s="1"/>
  <c r="O71" i="13" s="1"/>
  <c r="BE71" i="13"/>
  <c r="BH71" i="13"/>
  <c r="H71" i="13"/>
  <c r="Q71" i="13" s="1"/>
  <c r="Z72" i="13" s="1"/>
  <c r="H31" i="14"/>
  <c r="BC75" i="13"/>
  <c r="BD75" i="13"/>
  <c r="BB76" i="13"/>
  <c r="BY70" i="13" l="1"/>
  <c r="BR71" i="13"/>
  <c r="BO71" i="13"/>
  <c r="R71" i="13"/>
  <c r="AA72" i="13" s="1"/>
  <c r="M71" i="13"/>
  <c r="S71" i="13"/>
  <c r="AB72" i="13" s="1"/>
  <c r="AJ72" i="13"/>
  <c r="BK71" i="13"/>
  <c r="BL72" i="13" s="1"/>
  <c r="K71" i="13"/>
  <c r="BZ71" i="13" s="1"/>
  <c r="AS72" i="13" l="1"/>
  <c r="AV72" i="13" s="1"/>
  <c r="BU71" i="13"/>
  <c r="L31" i="14"/>
  <c r="N71" i="13"/>
  <c r="BA72" i="13"/>
  <c r="F282" i="7"/>
  <c r="G32" i="14" s="1"/>
  <c r="P71" i="13"/>
  <c r="BS71" i="13"/>
  <c r="BP71" i="13"/>
  <c r="BN71" i="13"/>
  <c r="BQ71" i="13"/>
  <c r="BC76" i="13"/>
  <c r="BF72" i="13" l="1"/>
  <c r="R283" i="7"/>
  <c r="Q283" i="7"/>
  <c r="G283" i="7"/>
  <c r="P283" i="7"/>
  <c r="N283" i="7"/>
  <c r="H283" i="7"/>
  <c r="BV71" i="13"/>
  <c r="I283" i="7"/>
  <c r="K283" i="7"/>
  <c r="O283" i="7"/>
  <c r="J283" i="7"/>
  <c r="M31" i="14"/>
  <c r="AT72" i="13"/>
  <c r="K31" i="14"/>
  <c r="AI72" i="13"/>
  <c r="AR72" i="13" s="1"/>
  <c r="BT71" i="13"/>
  <c r="BI72" i="13"/>
  <c r="I72" i="13"/>
  <c r="R72" i="13" s="1"/>
  <c r="AA73" i="13" s="1"/>
  <c r="I32" i="14"/>
  <c r="BD76" i="13"/>
  <c r="BW71" i="13" l="1"/>
  <c r="BX71" i="13" s="1"/>
  <c r="L283" i="7"/>
  <c r="G183" i="12" s="1"/>
  <c r="H183" i="12" s="1"/>
  <c r="I183" i="12" s="1"/>
  <c r="J184" i="12" s="1"/>
  <c r="S283" i="7"/>
  <c r="K183" i="12" s="1"/>
  <c r="L183" i="12" s="1"/>
  <c r="M183" i="12" s="1"/>
  <c r="N184" i="12" s="1"/>
  <c r="AW72" i="13"/>
  <c r="J32" i="14"/>
  <c r="BJ72" i="13"/>
  <c r="J72" i="13"/>
  <c r="BG72" i="13"/>
  <c r="AU72" i="13"/>
  <c r="L72" i="13"/>
  <c r="BO72" i="13" s="1"/>
  <c r="BD77" i="13"/>
  <c r="BY71" i="13" l="1"/>
  <c r="H72" i="13"/>
  <c r="K72" i="13" s="1"/>
  <c r="BZ72" i="13" s="1"/>
  <c r="S72" i="13"/>
  <c r="AB73" i="13" s="1"/>
  <c r="M72" i="13"/>
  <c r="H32" i="14"/>
  <c r="BE72" i="13"/>
  <c r="BH72" i="13"/>
  <c r="AK73" i="13"/>
  <c r="BR72" i="13"/>
  <c r="BU72" i="13" s="1"/>
  <c r="L32" i="14"/>
  <c r="AJ73" i="13"/>
  <c r="AS73" i="13" s="1"/>
  <c r="AV73" i="13" s="1"/>
  <c r="O72" i="13"/>
  <c r="BB77" i="13"/>
  <c r="BC77" i="13"/>
  <c r="N72" i="13" l="1"/>
  <c r="Q72" i="13"/>
  <c r="Z73" i="13" s="1"/>
  <c r="BA73" i="13" s="1"/>
  <c r="BK72" i="13"/>
  <c r="BL73" i="13" s="1"/>
  <c r="BQ72" i="13"/>
  <c r="BN72" i="13"/>
  <c r="K32" i="14" s="1"/>
  <c r="BP72" i="13"/>
  <c r="M32" i="14" s="1"/>
  <c r="BS72" i="13"/>
  <c r="P72" i="13"/>
  <c r="I33" i="14"/>
  <c r="AI73" i="13"/>
  <c r="BT72" i="13" l="1"/>
  <c r="AR73" i="13"/>
  <c r="H33" i="14" s="1"/>
  <c r="F283" i="7"/>
  <c r="G33" i="14" s="1"/>
  <c r="AT73" i="13"/>
  <c r="BV72" i="13"/>
  <c r="BF73" i="13"/>
  <c r="I73" i="13"/>
  <c r="L73" i="13" s="1"/>
  <c r="BI73" i="13"/>
  <c r="BB78" i="13"/>
  <c r="BD78" i="13"/>
  <c r="AU73" i="13" l="1"/>
  <c r="BW72" i="13"/>
  <c r="BY72" i="13" s="1"/>
  <c r="H284" i="7"/>
  <c r="R284" i="7"/>
  <c r="N284" i="7"/>
  <c r="K284" i="7"/>
  <c r="P284" i="7"/>
  <c r="J284" i="7"/>
  <c r="O284" i="7"/>
  <c r="I284" i="7"/>
  <c r="Q284" i="7"/>
  <c r="G284" i="7"/>
  <c r="AW73" i="13"/>
  <c r="AK74" i="13" s="1"/>
  <c r="J73" i="13"/>
  <c r="BG73" i="13"/>
  <c r="J33" i="14"/>
  <c r="BJ73" i="13"/>
  <c r="BE73" i="13"/>
  <c r="BO73" i="13"/>
  <c r="BR73" i="13"/>
  <c r="R73" i="13"/>
  <c r="AA74" i="13" s="1"/>
  <c r="BH73" i="13"/>
  <c r="H73" i="13"/>
  <c r="O73" i="13"/>
  <c r="BC78" i="13"/>
  <c r="BX72" i="13" l="1"/>
  <c r="BK73" i="13"/>
  <c r="BL74" i="13" s="1"/>
  <c r="S284" i="7"/>
  <c r="K184" i="12" s="1"/>
  <c r="L184" i="12" s="1"/>
  <c r="M184" i="12" s="1"/>
  <c r="N185" i="12" s="1"/>
  <c r="L284" i="7"/>
  <c r="G184" i="12" s="1"/>
  <c r="H184" i="12" s="1"/>
  <c r="I184" i="12" s="1"/>
  <c r="J185" i="12" s="1"/>
  <c r="M73" i="13"/>
  <c r="S73" i="13"/>
  <c r="AB74" i="13" s="1"/>
  <c r="L33" i="14"/>
  <c r="Q73" i="13"/>
  <c r="Z74" i="13" s="1"/>
  <c r="K73" i="13"/>
  <c r="BZ73" i="13" s="1"/>
  <c r="AJ74" i="13"/>
  <c r="AS74" i="13" s="1"/>
  <c r="AV74" i="13" s="1"/>
  <c r="BU73" i="13"/>
  <c r="BB79" i="13"/>
  <c r="BD79" i="13"/>
  <c r="F284" i="7" l="1"/>
  <c r="G34" i="14" s="1"/>
  <c r="N73" i="13"/>
  <c r="BP73" i="13"/>
  <c r="BS73" i="13"/>
  <c r="P73" i="13"/>
  <c r="BA74" i="13"/>
  <c r="BN73" i="13"/>
  <c r="BQ73" i="13"/>
  <c r="BF74" i="13"/>
  <c r="R285" i="7" l="1"/>
  <c r="H285" i="7"/>
  <c r="G285" i="7"/>
  <c r="O285" i="7"/>
  <c r="I285" i="7"/>
  <c r="K285" i="7"/>
  <c r="J285" i="7"/>
  <c r="Q285" i="7"/>
  <c r="P285" i="7"/>
  <c r="N285" i="7"/>
  <c r="BV73" i="13"/>
  <c r="M33" i="14"/>
  <c r="AT74" i="13"/>
  <c r="K33" i="14"/>
  <c r="AI74" i="13"/>
  <c r="AR74" i="13" s="1"/>
  <c r="BT73" i="13"/>
  <c r="I34" i="14"/>
  <c r="BI74" i="13"/>
  <c r="I74" i="13"/>
  <c r="R74" i="13" s="1"/>
  <c r="AA75" i="13" s="1"/>
  <c r="BC79" i="13"/>
  <c r="L285" i="7" l="1"/>
  <c r="G185" i="12" s="1"/>
  <c r="H185" i="12" s="1"/>
  <c r="I185" i="12" s="1"/>
  <c r="J186" i="12" s="1"/>
  <c r="S285" i="7"/>
  <c r="K185" i="12" s="1"/>
  <c r="L185" i="12" s="1"/>
  <c r="M185" i="12" s="1"/>
  <c r="N186" i="12" s="1"/>
  <c r="AU74" i="13"/>
  <c r="BW73" i="13"/>
  <c r="BY73" i="13" s="1"/>
  <c r="AW74" i="13"/>
  <c r="AK75" i="13" s="1"/>
  <c r="BJ74" i="13"/>
  <c r="J34" i="14"/>
  <c r="J74" i="13"/>
  <c r="BG74" i="13"/>
  <c r="L74" i="13"/>
  <c r="BR74" i="13" s="1"/>
  <c r="BH74" i="13"/>
  <c r="H74" i="13"/>
  <c r="BD80" i="13"/>
  <c r="BB80" i="13"/>
  <c r="BE74" i="13" l="1"/>
  <c r="H34" i="14"/>
  <c r="BK74" i="13"/>
  <c r="BL75" i="13" s="1"/>
  <c r="S74" i="13"/>
  <c r="AB75" i="13" s="1"/>
  <c r="M74" i="13"/>
  <c r="BX73" i="13"/>
  <c r="K74" i="13"/>
  <c r="BZ74" i="13" s="1"/>
  <c r="O74" i="13"/>
  <c r="BO74" i="13"/>
  <c r="Q74" i="13"/>
  <c r="Z75" i="13" s="1"/>
  <c r="BC80" i="13"/>
  <c r="N74" i="13" l="1"/>
  <c r="F285" i="7"/>
  <c r="G35" i="14" s="1"/>
  <c r="P74" i="13"/>
  <c r="BP74" i="13"/>
  <c r="BS74" i="13"/>
  <c r="L34" i="14"/>
  <c r="AJ75" i="13"/>
  <c r="AS75" i="13" s="1"/>
  <c r="AV75" i="13" s="1"/>
  <c r="BN74" i="13"/>
  <c r="BQ74" i="13"/>
  <c r="BU74" i="13"/>
  <c r="BA75" i="13"/>
  <c r="BB81" i="13"/>
  <c r="R286" i="7" l="1"/>
  <c r="J286" i="7"/>
  <c r="N286" i="7"/>
  <c r="I286" i="7"/>
  <c r="Q286" i="7"/>
  <c r="P286" i="7"/>
  <c r="G286" i="7"/>
  <c r="H286" i="7"/>
  <c r="O286" i="7"/>
  <c r="K286" i="7"/>
  <c r="BV74" i="13"/>
  <c r="M34" i="14"/>
  <c r="AT75" i="13"/>
  <c r="K34" i="14"/>
  <c r="AI75" i="13"/>
  <c r="AR75" i="13" s="1"/>
  <c r="I75" i="13"/>
  <c r="R75" i="13" s="1"/>
  <c r="AA76" i="13" s="1"/>
  <c r="BT74" i="13"/>
  <c r="BI75" i="13"/>
  <c r="BF75" i="13"/>
  <c r="I35" i="14"/>
  <c r="BC81" i="13"/>
  <c r="BD81" i="13"/>
  <c r="S286" i="7" l="1"/>
  <c r="K186" i="12" s="1"/>
  <c r="L186" i="12" s="1"/>
  <c r="M186" i="12" s="1"/>
  <c r="N187" i="12" s="1"/>
  <c r="L286" i="7"/>
  <c r="G186" i="12" s="1"/>
  <c r="H186" i="12" s="1"/>
  <c r="I186" i="12" s="1"/>
  <c r="J187" i="12" s="1"/>
  <c r="BW74" i="13"/>
  <c r="BY74" i="13" s="1"/>
  <c r="AU75" i="13"/>
  <c r="L75" i="13"/>
  <c r="O75" i="13" s="1"/>
  <c r="AW75" i="13"/>
  <c r="J35" i="14"/>
  <c r="BJ75" i="13"/>
  <c r="J75" i="13"/>
  <c r="BG75" i="13"/>
  <c r="BE75" i="13"/>
  <c r="BH75" i="13"/>
  <c r="H35" i="14"/>
  <c r="BR75" i="13" l="1"/>
  <c r="BO75" i="13"/>
  <c r="L35" i="14" s="1"/>
  <c r="H75" i="13"/>
  <c r="K75" i="13" s="1"/>
  <c r="BX74" i="13"/>
  <c r="S75" i="13"/>
  <c r="AB76" i="13" s="1"/>
  <c r="M75" i="13"/>
  <c r="AK76" i="13"/>
  <c r="AJ76" i="13"/>
  <c r="BB82" i="13"/>
  <c r="BD82" i="13"/>
  <c r="BN75" i="13" l="1"/>
  <c r="K35" i="14" s="1"/>
  <c r="BZ75" i="13"/>
  <c r="N75" i="13"/>
  <c r="AS76" i="13"/>
  <c r="AV76" i="13" s="1"/>
  <c r="BU75" i="13"/>
  <c r="BQ75" i="13"/>
  <c r="BK75" i="13"/>
  <c r="BL76" i="13" s="1"/>
  <c r="Q75" i="13"/>
  <c r="Z76" i="13" s="1"/>
  <c r="F286" i="7" s="1"/>
  <c r="BS75" i="13"/>
  <c r="P75" i="13"/>
  <c r="BP75" i="13"/>
  <c r="M35" i="14" s="1"/>
  <c r="AI76" i="13"/>
  <c r="BC82" i="13"/>
  <c r="BT75" i="13" l="1"/>
  <c r="AR76" i="13"/>
  <c r="AU76" i="13" s="1"/>
  <c r="BA76" i="13"/>
  <c r="G36" i="14"/>
  <c r="J287" i="7"/>
  <c r="I287" i="7"/>
  <c r="R287" i="7"/>
  <c r="O287" i="7"/>
  <c r="G287" i="7"/>
  <c r="N287" i="7"/>
  <c r="K287" i="7"/>
  <c r="Q287" i="7"/>
  <c r="H287" i="7"/>
  <c r="P287" i="7"/>
  <c r="BV75" i="13"/>
  <c r="AT76" i="13"/>
  <c r="AW76" i="13" s="1"/>
  <c r="I36" i="14"/>
  <c r="BI76" i="13"/>
  <c r="I76" i="13"/>
  <c r="R76" i="13" s="1"/>
  <c r="AA77" i="13" s="1"/>
  <c r="BF76" i="13"/>
  <c r="BW75" i="13" l="1"/>
  <c r="BX75" i="13" s="1"/>
  <c r="S287" i="7"/>
  <c r="K187" i="12" s="1"/>
  <c r="L187" i="12" s="1"/>
  <c r="M187" i="12" s="1"/>
  <c r="N188" i="12" s="1"/>
  <c r="L287" i="7"/>
  <c r="G187" i="12" s="1"/>
  <c r="H187" i="12" s="1"/>
  <c r="I187" i="12" s="1"/>
  <c r="J188" i="12" s="1"/>
  <c r="BG76" i="13"/>
  <c r="BJ76" i="13"/>
  <c r="J36" i="14"/>
  <c r="J76" i="13"/>
  <c r="L76" i="13"/>
  <c r="BR76" i="13" s="1"/>
  <c r="H36" i="14"/>
  <c r="BE76" i="13"/>
  <c r="BH76" i="13"/>
  <c r="H76" i="13"/>
  <c r="BD83" i="13"/>
  <c r="BC83" i="13"/>
  <c r="BB83" i="13"/>
  <c r="BY75" i="13" l="1"/>
  <c r="BK76" i="13"/>
  <c r="BL77" i="13" s="1"/>
  <c r="S76" i="13"/>
  <c r="AB77" i="13" s="1"/>
  <c r="M76" i="13"/>
  <c r="O76" i="13"/>
  <c r="BO76" i="13"/>
  <c r="BU76" i="13" s="1"/>
  <c r="AK77" i="13"/>
  <c r="Q76" i="13"/>
  <c r="Z77" i="13" s="1"/>
  <c r="K76" i="13"/>
  <c r="BZ76" i="13" s="1"/>
  <c r="AJ77" i="13"/>
  <c r="F287" i="7" l="1"/>
  <c r="G37" i="14" s="1"/>
  <c r="BQ76" i="13"/>
  <c r="BS76" i="13"/>
  <c r="P76" i="13"/>
  <c r="BP76" i="13"/>
  <c r="M36" i="14" s="1"/>
  <c r="L36" i="14"/>
  <c r="AS77" i="13"/>
  <c r="AV77" i="13" s="1"/>
  <c r="BA77" i="13"/>
  <c r="BN76" i="13"/>
  <c r="N76" i="13"/>
  <c r="AI77" i="13"/>
  <c r="BD84" i="13"/>
  <c r="BC84" i="13"/>
  <c r="P288" i="7" l="1"/>
  <c r="K288" i="7"/>
  <c r="H288" i="7"/>
  <c r="N288" i="7"/>
  <c r="I288" i="7"/>
  <c r="R288" i="7"/>
  <c r="Q288" i="7"/>
  <c r="J288" i="7"/>
  <c r="O288" i="7"/>
  <c r="G288" i="7"/>
  <c r="AR77" i="13"/>
  <c r="AU77" i="13" s="1"/>
  <c r="BV76" i="13"/>
  <c r="AT77" i="13"/>
  <c r="I37" i="14"/>
  <c r="BT76" i="13"/>
  <c r="I77" i="13"/>
  <c r="L77" i="13" s="1"/>
  <c r="K36" i="14"/>
  <c r="BF77" i="13"/>
  <c r="BI77" i="13"/>
  <c r="BB84" i="13"/>
  <c r="S288" i="7" l="1"/>
  <c r="K188" i="12" s="1"/>
  <c r="L188" i="12" s="1"/>
  <c r="M188" i="12" s="1"/>
  <c r="N189" i="12" s="1"/>
  <c r="L288" i="7"/>
  <c r="G188" i="12" s="1"/>
  <c r="H188" i="12" s="1"/>
  <c r="I188" i="12" s="1"/>
  <c r="J189" i="12" s="1"/>
  <c r="BW76" i="13"/>
  <c r="BX76" i="13" s="1"/>
  <c r="AW77" i="13"/>
  <c r="AK78" i="13" s="1"/>
  <c r="J37" i="14"/>
  <c r="BG77" i="13"/>
  <c r="BJ77" i="13"/>
  <c r="J77" i="13"/>
  <c r="R77" i="13"/>
  <c r="AA78" i="13" s="1"/>
  <c r="BO77" i="13"/>
  <c r="BR77" i="13"/>
  <c r="BH77" i="13"/>
  <c r="H77" i="13"/>
  <c r="H37" i="14"/>
  <c r="BE77" i="13"/>
  <c r="O77" i="13"/>
  <c r="BD85" i="13"/>
  <c r="BY76" i="13" l="1"/>
  <c r="BK77" i="13"/>
  <c r="BL78" i="13" s="1"/>
  <c r="M77" i="13"/>
  <c r="S77" i="13"/>
  <c r="AB78" i="13" s="1"/>
  <c r="L37" i="14"/>
  <c r="Q77" i="13"/>
  <c r="Z78" i="13" s="1"/>
  <c r="K77" i="13"/>
  <c r="BZ77" i="13" s="1"/>
  <c r="AJ78" i="13"/>
  <c r="AS78" i="13" s="1"/>
  <c r="AV78" i="13" s="1"/>
  <c r="BU77" i="13"/>
  <c r="BB85" i="13"/>
  <c r="BC85" i="13"/>
  <c r="F288" i="7" l="1"/>
  <c r="G38" i="14" s="1"/>
  <c r="BS77" i="13"/>
  <c r="BP77" i="13"/>
  <c r="P77" i="13"/>
  <c r="BN77" i="13"/>
  <c r="BQ77" i="13"/>
  <c r="N77" i="13"/>
  <c r="BA78" i="13"/>
  <c r="I38" i="14"/>
  <c r="H289" i="7" l="1"/>
  <c r="K289" i="7"/>
  <c r="I289" i="7"/>
  <c r="P289" i="7"/>
  <c r="R289" i="7"/>
  <c r="J289" i="7"/>
  <c r="Q289" i="7"/>
  <c r="O289" i="7"/>
  <c r="G289" i="7"/>
  <c r="N289" i="7"/>
  <c r="BV77" i="13"/>
  <c r="M37" i="14"/>
  <c r="AT78" i="13"/>
  <c r="K37" i="14"/>
  <c r="AI78" i="13"/>
  <c r="AR78" i="13" s="1"/>
  <c r="BT77" i="13"/>
  <c r="I78" i="13"/>
  <c r="L78" i="13" s="1"/>
  <c r="BI78" i="13"/>
  <c r="BF78" i="13"/>
  <c r="BB86" i="13"/>
  <c r="BD86" i="13"/>
  <c r="L289" i="7" l="1"/>
  <c r="G189" i="12" s="1"/>
  <c r="H189" i="12" s="1"/>
  <c r="I189" i="12" s="1"/>
  <c r="J190" i="12" s="1"/>
  <c r="S289" i="7"/>
  <c r="K189" i="12" s="1"/>
  <c r="L189" i="12" s="1"/>
  <c r="M189" i="12" s="1"/>
  <c r="N190" i="12" s="1"/>
  <c r="BW77" i="13"/>
  <c r="BX77" i="13" s="1"/>
  <c r="AU78" i="13"/>
  <c r="AW78" i="13"/>
  <c r="AK79" i="13" s="1"/>
  <c r="BJ78" i="13"/>
  <c r="J78" i="13"/>
  <c r="J38" i="14"/>
  <c r="BG78" i="13"/>
  <c r="H78" i="13"/>
  <c r="K78" i="13" s="1"/>
  <c r="BZ78" i="13" s="1"/>
  <c r="BO78" i="13"/>
  <c r="BR78" i="13"/>
  <c r="R78" i="13"/>
  <c r="AA79" i="13" s="1"/>
  <c r="BH78" i="13"/>
  <c r="O78" i="13"/>
  <c r="BC86" i="13"/>
  <c r="BY77" i="13" l="1"/>
  <c r="BE78" i="13"/>
  <c r="M78" i="13"/>
  <c r="S78" i="13"/>
  <c r="AB79" i="13" s="1"/>
  <c r="H38" i="14"/>
  <c r="BK78" i="13"/>
  <c r="BL79" i="13" s="1"/>
  <c r="Q78" i="13"/>
  <c r="Z79" i="13" s="1"/>
  <c r="L38" i="14"/>
  <c r="BN78" i="13"/>
  <c r="BQ78" i="13"/>
  <c r="AJ79" i="13"/>
  <c r="AS79" i="13" s="1"/>
  <c r="AV79" i="13" s="1"/>
  <c r="BU78" i="13"/>
  <c r="N78" i="13"/>
  <c r="BD87" i="13"/>
  <c r="F289" i="7" l="1"/>
  <c r="G39" i="14" s="1"/>
  <c r="BA79" i="13"/>
  <c r="BP78" i="13"/>
  <c r="P78" i="13"/>
  <c r="BS78" i="13"/>
  <c r="K38" i="14"/>
  <c r="AI79" i="13"/>
  <c r="AR79" i="13" s="1"/>
  <c r="BT78" i="13"/>
  <c r="BB87" i="13"/>
  <c r="O290" i="7" l="1"/>
  <c r="N290" i="7"/>
  <c r="I290" i="7"/>
  <c r="K290" i="7"/>
  <c r="G290" i="7"/>
  <c r="R290" i="7"/>
  <c r="P290" i="7"/>
  <c r="J290" i="7"/>
  <c r="Q290" i="7"/>
  <c r="H290" i="7"/>
  <c r="BV78" i="13"/>
  <c r="BW78" i="13" s="1"/>
  <c r="BX78" i="13" s="1"/>
  <c r="M38" i="14"/>
  <c r="AT79" i="13"/>
  <c r="H39" i="14"/>
  <c r="I79" i="13"/>
  <c r="R79" i="13" s="1"/>
  <c r="AA80" i="13" s="1"/>
  <c r="BI79" i="13"/>
  <c r="I39" i="14"/>
  <c r="BF79" i="13"/>
  <c r="BC87" i="13"/>
  <c r="S290" i="7" l="1"/>
  <c r="K190" i="12" s="1"/>
  <c r="L190" i="12" s="1"/>
  <c r="M190" i="12" s="1"/>
  <c r="N191" i="12" s="1"/>
  <c r="L290" i="7"/>
  <c r="G190" i="12" s="1"/>
  <c r="H190" i="12" s="1"/>
  <c r="I190" i="12" s="1"/>
  <c r="J191" i="12" s="1"/>
  <c r="BY78" i="13"/>
  <c r="AU79" i="13"/>
  <c r="AW79" i="13"/>
  <c r="J39" i="14"/>
  <c r="BG79" i="13"/>
  <c r="J79" i="13"/>
  <c r="BJ79" i="13"/>
  <c r="BH79" i="13"/>
  <c r="L79" i="13"/>
  <c r="O79" i="13" s="1"/>
  <c r="H79" i="13"/>
  <c r="Q79" i="13" s="1"/>
  <c r="Z80" i="13" s="1"/>
  <c r="BE79" i="13"/>
  <c r="BB88" i="13"/>
  <c r="S79" i="13" l="1"/>
  <c r="AB80" i="13" s="1"/>
  <c r="F290" i="7" s="1"/>
  <c r="G40" i="14" s="1"/>
  <c r="M79" i="13"/>
  <c r="AK80" i="13"/>
  <c r="BO79" i="13"/>
  <c r="BR79" i="13"/>
  <c r="BK79" i="13"/>
  <c r="BL80" i="13" s="1"/>
  <c r="K79" i="13"/>
  <c r="BZ79" i="13" s="1"/>
  <c r="BC88" i="13"/>
  <c r="BD88" i="13"/>
  <c r="BQ79" i="13" l="1"/>
  <c r="BA80" i="13"/>
  <c r="P79" i="13"/>
  <c r="BP79" i="13"/>
  <c r="M39" i="14" s="1"/>
  <c r="BS79" i="13"/>
  <c r="L39" i="14"/>
  <c r="AJ80" i="13"/>
  <c r="AS80" i="13" s="1"/>
  <c r="AV80" i="13" s="1"/>
  <c r="BU79" i="13"/>
  <c r="BN79" i="13"/>
  <c r="N79" i="13"/>
  <c r="Q291" i="7"/>
  <c r="I291" i="7"/>
  <c r="G291" i="7"/>
  <c r="R291" i="7"/>
  <c r="O291" i="7"/>
  <c r="K291" i="7"/>
  <c r="P291" i="7"/>
  <c r="N291" i="7"/>
  <c r="J291" i="7"/>
  <c r="H291" i="7"/>
  <c r="BV79" i="13" l="1"/>
  <c r="AT80" i="13"/>
  <c r="J80" i="13" s="1"/>
  <c r="I80" i="13"/>
  <c r="R80" i="13" s="1"/>
  <c r="AA81" i="13" s="1"/>
  <c r="K39" i="14"/>
  <c r="AI80" i="13"/>
  <c r="AR80" i="13" s="1"/>
  <c r="BF80" i="13"/>
  <c r="I40" i="14"/>
  <c r="BT79" i="13"/>
  <c r="BI80" i="13"/>
  <c r="L291" i="7"/>
  <c r="G191" i="12" s="1"/>
  <c r="H191" i="12" s="1"/>
  <c r="I191" i="12" s="1"/>
  <c r="S291" i="7"/>
  <c r="K191" i="12" s="1"/>
  <c r="L191" i="12" s="1"/>
  <c r="M191" i="12" s="1"/>
  <c r="BC89" i="13"/>
  <c r="BD89" i="13"/>
  <c r="BB89" i="13"/>
  <c r="BW79" i="13" l="1"/>
  <c r="BY79" i="13" s="1"/>
  <c r="BG80" i="13"/>
  <c r="S80" i="13"/>
  <c r="AB81" i="13" s="1"/>
  <c r="M80" i="13"/>
  <c r="BP80" i="13" s="1"/>
  <c r="J40" i="14"/>
  <c r="AW80" i="13"/>
  <c r="BJ80" i="13"/>
  <c r="AU80" i="13"/>
  <c r="L80" i="13"/>
  <c r="O80" i="13" s="1"/>
  <c r="N192" i="12"/>
  <c r="J192" i="12"/>
  <c r="BX79" i="13" l="1"/>
  <c r="P80" i="13"/>
  <c r="BH80" i="13"/>
  <c r="BS80" i="13"/>
  <c r="BV80" i="13" s="1"/>
  <c r="BO80" i="13"/>
  <c r="L40" i="14" s="1"/>
  <c r="BE80" i="13"/>
  <c r="H40" i="14"/>
  <c r="H80" i="13"/>
  <c r="Q80" i="13" s="1"/>
  <c r="Z81" i="13" s="1"/>
  <c r="F291" i="7" s="1"/>
  <c r="G41" i="14" s="1"/>
  <c r="BR80" i="13"/>
  <c r="M40" i="14"/>
  <c r="AK81" i="13"/>
  <c r="AJ81" i="13"/>
  <c r="BC90" i="13"/>
  <c r="BB90" i="13"/>
  <c r="BK80" i="13" l="1"/>
  <c r="BL81" i="13" s="1"/>
  <c r="BA81" i="13"/>
  <c r="K80" i="13"/>
  <c r="BZ80" i="13" s="1"/>
  <c r="BU80" i="13"/>
  <c r="AS81" i="13"/>
  <c r="AV81" i="13" s="1"/>
  <c r="AT81" i="13"/>
  <c r="AW81" i="13" s="1"/>
  <c r="BN80" i="13"/>
  <c r="N80" i="13"/>
  <c r="I292" i="7"/>
  <c r="R292" i="7"/>
  <c r="K292" i="7"/>
  <c r="O292" i="7"/>
  <c r="N292" i="7"/>
  <c r="P292" i="7"/>
  <c r="H292" i="7"/>
  <c r="Q292" i="7"/>
  <c r="G292" i="7"/>
  <c r="J292" i="7"/>
  <c r="BD90" i="13"/>
  <c r="BQ80" i="13" l="1"/>
  <c r="BT80" i="13" s="1"/>
  <c r="BW80" i="13" s="1"/>
  <c r="BX80" i="13" s="1"/>
  <c r="I41" i="14"/>
  <c r="J81" i="13"/>
  <c r="M81" i="13" s="1"/>
  <c r="P81" i="13" s="1"/>
  <c r="BJ81" i="13"/>
  <c r="BG81" i="13"/>
  <c r="J41" i="14"/>
  <c r="AI81" i="13"/>
  <c r="AR81" i="13" s="1"/>
  <c r="K40" i="14"/>
  <c r="BF81" i="13"/>
  <c r="BI81" i="13"/>
  <c r="I81" i="13"/>
  <c r="L81" i="13" s="1"/>
  <c r="L292" i="7"/>
  <c r="G192" i="12" s="1"/>
  <c r="H192" i="12" s="1"/>
  <c r="I192" i="12" s="1"/>
  <c r="S292" i="7"/>
  <c r="K192" i="12" s="1"/>
  <c r="L192" i="12" s="1"/>
  <c r="M192" i="12" s="1"/>
  <c r="BS81" i="13" l="1"/>
  <c r="BP81" i="13"/>
  <c r="M41" i="14" s="1"/>
  <c r="S81" i="13"/>
  <c r="AB82" i="13" s="1"/>
  <c r="H81" i="13"/>
  <c r="Q81" i="13" s="1"/>
  <c r="Z82" i="13" s="1"/>
  <c r="BY80" i="13"/>
  <c r="BO81" i="13"/>
  <c r="BR81" i="13"/>
  <c r="R81" i="13"/>
  <c r="AA82" i="13" s="1"/>
  <c r="AK82" i="13"/>
  <c r="J193" i="12"/>
  <c r="O81" i="13"/>
  <c r="N193" i="12"/>
  <c r="BE81" i="13" l="1"/>
  <c r="H41" i="14"/>
  <c r="BV81" i="13"/>
  <c r="AT82" i="13"/>
  <c r="AW82" i="13" s="1"/>
  <c r="BH81" i="13"/>
  <c r="AU81" i="13"/>
  <c r="L41" i="14"/>
  <c r="F292" i="7"/>
  <c r="G42" i="14" s="1"/>
  <c r="K81" i="13"/>
  <c r="BZ81" i="13" s="1"/>
  <c r="BK81" i="13"/>
  <c r="BL82" i="13" s="1"/>
  <c r="AJ82" i="13"/>
  <c r="AS82" i="13" s="1"/>
  <c r="AV82" i="13" s="1"/>
  <c r="BU81" i="13"/>
  <c r="BA82" i="13"/>
  <c r="BD91" i="13"/>
  <c r="BQ81" i="13" l="1"/>
  <c r="BG82" i="13"/>
  <c r="BN81" i="13"/>
  <c r="N81" i="13"/>
  <c r="J82" i="13"/>
  <c r="M82" i="13" s="1"/>
  <c r="I82" i="13"/>
  <c r="J42" i="14"/>
  <c r="BJ82" i="13"/>
  <c r="G293" i="7"/>
  <c r="P293" i="7"/>
  <c r="H293" i="7"/>
  <c r="I293" i="7"/>
  <c r="N293" i="7"/>
  <c r="R293" i="7"/>
  <c r="Q293" i="7"/>
  <c r="J293" i="7"/>
  <c r="K293" i="7"/>
  <c r="O293" i="7"/>
  <c r="BC91" i="13"/>
  <c r="BB91" i="13"/>
  <c r="K41" i="14" l="1"/>
  <c r="AI82" i="13"/>
  <c r="AR82" i="13" s="1"/>
  <c r="BP82" i="13"/>
  <c r="BS82" i="13"/>
  <c r="S82" i="13"/>
  <c r="AB83" i="13" s="1"/>
  <c r="BT81" i="13"/>
  <c r="BW81" i="13" s="1"/>
  <c r="BX81" i="13" s="1"/>
  <c r="BI82" i="13"/>
  <c r="BF82" i="13"/>
  <c r="I42" i="14"/>
  <c r="L293" i="7"/>
  <c r="G193" i="12" s="1"/>
  <c r="H193" i="12" s="1"/>
  <c r="I193" i="12" s="1"/>
  <c r="R82" i="13"/>
  <c r="AA83" i="13" s="1"/>
  <c r="L82" i="13"/>
  <c r="P82" i="13"/>
  <c r="S293" i="7"/>
  <c r="K193" i="12" s="1"/>
  <c r="L193" i="12" s="1"/>
  <c r="M193" i="12" s="1"/>
  <c r="BD92" i="13"/>
  <c r="AU82" i="13" l="1"/>
  <c r="M42" i="14"/>
  <c r="AK83" i="13"/>
  <c r="AT83" i="13" s="1"/>
  <c r="AW83" i="13" s="1"/>
  <c r="BO82" i="13"/>
  <c r="BR82" i="13"/>
  <c r="BE82" i="13"/>
  <c r="H82" i="13"/>
  <c r="K82" i="13" s="1"/>
  <c r="BZ82" i="13" s="1"/>
  <c r="BH82" i="13"/>
  <c r="BY81" i="13"/>
  <c r="BV82" i="13"/>
  <c r="N194" i="12"/>
  <c r="J194" i="12"/>
  <c r="O82" i="13"/>
  <c r="BB92" i="13"/>
  <c r="H42" i="14" l="1"/>
  <c r="L42" i="14"/>
  <c r="BN82" i="13"/>
  <c r="BQ82" i="13"/>
  <c r="Q82" i="13"/>
  <c r="Z83" i="13" s="1"/>
  <c r="F293" i="7" s="1"/>
  <c r="G43" i="14" s="1"/>
  <c r="BK82" i="13"/>
  <c r="BL83" i="13" s="1"/>
  <c r="J43" i="14"/>
  <c r="AJ83" i="13"/>
  <c r="AS83" i="13" s="1"/>
  <c r="AV83" i="13" s="1"/>
  <c r="BU82" i="13"/>
  <c r="N82" i="13"/>
  <c r="BC92" i="13"/>
  <c r="K42" i="14" l="1"/>
  <c r="BA83" i="13"/>
  <c r="BF83" i="13"/>
  <c r="J83" i="13"/>
  <c r="S83" i="13" s="1"/>
  <c r="AB84" i="13" s="1"/>
  <c r="BJ83" i="13"/>
  <c r="BG83" i="13"/>
  <c r="AI83" i="13"/>
  <c r="AR83" i="13" s="1"/>
  <c r="BT82" i="13"/>
  <c r="BW82" i="13" s="1"/>
  <c r="BX82" i="13" s="1"/>
  <c r="R294" i="7"/>
  <c r="J294" i="7"/>
  <c r="Q294" i="7"/>
  <c r="P294" i="7"/>
  <c r="G294" i="7"/>
  <c r="N294" i="7"/>
  <c r="O294" i="7"/>
  <c r="K294" i="7"/>
  <c r="I294" i="7"/>
  <c r="H294" i="7"/>
  <c r="BD93" i="13"/>
  <c r="BB93" i="13"/>
  <c r="AU83" i="13" l="1"/>
  <c r="I83" i="13"/>
  <c r="L83" i="13" s="1"/>
  <c r="M83" i="13"/>
  <c r="BS83" i="13" s="1"/>
  <c r="BI83" i="13"/>
  <c r="I43" i="14"/>
  <c r="BY82" i="13"/>
  <c r="S294" i="7"/>
  <c r="K194" i="12" s="1"/>
  <c r="L194" i="12" s="1"/>
  <c r="M194" i="12" s="1"/>
  <c r="L294" i="7"/>
  <c r="G194" i="12" s="1"/>
  <c r="H194" i="12" s="1"/>
  <c r="I194" i="12" s="1"/>
  <c r="BO83" i="13" l="1"/>
  <c r="BR83" i="13"/>
  <c r="BP83" i="13"/>
  <c r="R83" i="13"/>
  <c r="AA84" i="13" s="1"/>
  <c r="H83" i="13"/>
  <c r="K83" i="13" s="1"/>
  <c r="BZ83" i="13" s="1"/>
  <c r="BE83" i="13"/>
  <c r="H43" i="14"/>
  <c r="BH83" i="13"/>
  <c r="P83" i="13"/>
  <c r="J195" i="12"/>
  <c r="N195" i="12"/>
  <c r="O83" i="13"/>
  <c r="BC93" i="13"/>
  <c r="BK83" i="13" l="1"/>
  <c r="BL84" i="13" s="1"/>
  <c r="L43" i="14"/>
  <c r="BV83" i="13"/>
  <c r="AK84" i="13"/>
  <c r="AT84" i="13" s="1"/>
  <c r="AW84" i="13" s="1"/>
  <c r="BN83" i="13"/>
  <c r="BQ83" i="13"/>
  <c r="Q83" i="13"/>
  <c r="Z84" i="13" s="1"/>
  <c r="BA84" i="13" s="1"/>
  <c r="M43" i="14"/>
  <c r="AJ84" i="13"/>
  <c r="AS84" i="13" s="1"/>
  <c r="AV84" i="13" s="1"/>
  <c r="BU83" i="13"/>
  <c r="N83" i="13"/>
  <c r="BB94" i="13"/>
  <c r="J84" i="13" l="1"/>
  <c r="M84" i="13" s="1"/>
  <c r="BG84" i="13"/>
  <c r="F294" i="7"/>
  <c r="G44" i="14" s="1"/>
  <c r="J44" i="14"/>
  <c r="BF84" i="13"/>
  <c r="BJ84" i="13"/>
  <c r="AI84" i="13"/>
  <c r="AR84" i="13" s="1"/>
  <c r="BT83" i="13"/>
  <c r="BW83" i="13" s="1"/>
  <c r="BX83" i="13" s="1"/>
  <c r="K43" i="14"/>
  <c r="BD94" i="13"/>
  <c r="AU84" i="13" l="1"/>
  <c r="S84" i="13"/>
  <c r="AB85" i="13" s="1"/>
  <c r="Q295" i="7"/>
  <c r="BI84" i="13"/>
  <c r="BP84" i="13"/>
  <c r="BS84" i="13"/>
  <c r="N295" i="7"/>
  <c r="K295" i="7"/>
  <c r="J295" i="7"/>
  <c r="R295" i="7"/>
  <c r="H295" i="7"/>
  <c r="G295" i="7"/>
  <c r="O295" i="7"/>
  <c r="I295" i="7"/>
  <c r="P295" i="7"/>
  <c r="I44" i="14"/>
  <c r="I84" i="13"/>
  <c r="L84" i="13" s="1"/>
  <c r="H44" i="14"/>
  <c r="BY83" i="13"/>
  <c r="P84" i="13"/>
  <c r="BC94" i="13"/>
  <c r="M44" i="14" l="1"/>
  <c r="AK85" i="13"/>
  <c r="AT85" i="13" s="1"/>
  <c r="AW85" i="13" s="1"/>
  <c r="L295" i="7"/>
  <c r="G195" i="12" s="1"/>
  <c r="H195" i="12" s="1"/>
  <c r="I195" i="12" s="1"/>
  <c r="J196" i="12" s="1"/>
  <c r="S295" i="7"/>
  <c r="K195" i="12" s="1"/>
  <c r="L195" i="12" s="1"/>
  <c r="M195" i="12" s="1"/>
  <c r="N196" i="12" s="1"/>
  <c r="H84" i="13"/>
  <c r="K84" i="13" s="1"/>
  <c r="BZ84" i="13" s="1"/>
  <c r="BO84" i="13"/>
  <c r="BR84" i="13"/>
  <c r="BE84" i="13"/>
  <c r="BH84" i="13"/>
  <c r="R84" i="13"/>
  <c r="AA85" i="13" s="1"/>
  <c r="BV84" i="13"/>
  <c r="O84" i="13"/>
  <c r="BB95" i="13"/>
  <c r="L44" i="14" l="1"/>
  <c r="AJ85" i="13"/>
  <c r="AS85" i="13" s="1"/>
  <c r="AV85" i="13" s="1"/>
  <c r="BK84" i="13"/>
  <c r="BL85" i="13" s="1"/>
  <c r="Q84" i="13"/>
  <c r="Z85" i="13" s="1"/>
  <c r="F295" i="7" s="1"/>
  <c r="G45" i="14" s="1"/>
  <c r="BN84" i="13"/>
  <c r="BQ84" i="13"/>
  <c r="J85" i="13"/>
  <c r="BU84" i="13"/>
  <c r="N84" i="13"/>
  <c r="BD95" i="13"/>
  <c r="K44" i="14" l="1"/>
  <c r="AI85" i="13"/>
  <c r="AR85" i="13" s="1"/>
  <c r="BA85" i="13"/>
  <c r="BI85" i="13"/>
  <c r="J45" i="14"/>
  <c r="BG85" i="13"/>
  <c r="BJ85" i="13"/>
  <c r="BT84" i="13"/>
  <c r="BW84" i="13" s="1"/>
  <c r="BX84" i="13" s="1"/>
  <c r="I296" i="7"/>
  <c r="N296" i="7"/>
  <c r="J296" i="7"/>
  <c r="K296" i="7"/>
  <c r="P296" i="7"/>
  <c r="Q296" i="7"/>
  <c r="O296" i="7"/>
  <c r="G296" i="7"/>
  <c r="H296" i="7"/>
  <c r="R296" i="7"/>
  <c r="S85" i="13"/>
  <c r="AB86" i="13" s="1"/>
  <c r="M85" i="13"/>
  <c r="BC95" i="13"/>
  <c r="BB96" i="13"/>
  <c r="AU85" i="13" l="1"/>
  <c r="BP85" i="13"/>
  <c r="BS85" i="13"/>
  <c r="BH85" i="13"/>
  <c r="I85" i="13"/>
  <c r="L85" i="13" s="1"/>
  <c r="BF85" i="13"/>
  <c r="I45" i="14"/>
  <c r="BY84" i="13"/>
  <c r="P85" i="13"/>
  <c r="L296" i="7"/>
  <c r="G196" i="12" s="1"/>
  <c r="H196" i="12" s="1"/>
  <c r="I196" i="12" s="1"/>
  <c r="S296" i="7"/>
  <c r="K196" i="12" s="1"/>
  <c r="L196" i="12" s="1"/>
  <c r="M196" i="12" s="1"/>
  <c r="M45" i="14" l="1"/>
  <c r="BO85" i="13"/>
  <c r="BR85" i="13"/>
  <c r="R85" i="13"/>
  <c r="AA86" i="13" s="1"/>
  <c r="BE85" i="13"/>
  <c r="H85" i="13"/>
  <c r="BK85" i="13" s="1"/>
  <c r="BL86" i="13" s="1"/>
  <c r="H45" i="14"/>
  <c r="AK86" i="13"/>
  <c r="AT86" i="13" s="1"/>
  <c r="AW86" i="13" s="1"/>
  <c r="BV85" i="13"/>
  <c r="N197" i="12"/>
  <c r="O85" i="13"/>
  <c r="J197" i="12"/>
  <c r="BD96" i="13"/>
  <c r="L45" i="14" l="1"/>
  <c r="AJ86" i="13"/>
  <c r="AS86" i="13" s="1"/>
  <c r="AV86" i="13" s="1"/>
  <c r="K85" i="13"/>
  <c r="BZ85" i="13" s="1"/>
  <c r="Q85" i="13"/>
  <c r="Z86" i="13" s="1"/>
  <c r="F296" i="7" s="1"/>
  <c r="G46" i="14" s="1"/>
  <c r="J86" i="13"/>
  <c r="BU85" i="13"/>
  <c r="BC96" i="13"/>
  <c r="BQ85" i="13" l="1"/>
  <c r="BN85" i="13"/>
  <c r="BA86" i="13"/>
  <c r="N85" i="13"/>
  <c r="BJ86" i="13"/>
  <c r="BG86" i="13"/>
  <c r="J46" i="14"/>
  <c r="I46" i="14"/>
  <c r="S86" i="13"/>
  <c r="AB87" i="13" s="1"/>
  <c r="M86" i="13"/>
  <c r="I297" i="7"/>
  <c r="R297" i="7"/>
  <c r="N297" i="7"/>
  <c r="G297" i="7"/>
  <c r="P297" i="7"/>
  <c r="O297" i="7"/>
  <c r="J297" i="7"/>
  <c r="H297" i="7"/>
  <c r="K297" i="7"/>
  <c r="Q297" i="7"/>
  <c r="BB97" i="13"/>
  <c r="BC97" i="13"/>
  <c r="K45" i="14" l="1"/>
  <c r="AI86" i="13"/>
  <c r="AR86" i="13" s="1"/>
  <c r="BP86" i="13"/>
  <c r="BS86" i="13"/>
  <c r="I86" i="13"/>
  <c r="L86" i="13" s="1"/>
  <c r="BT85" i="13"/>
  <c r="BW85" i="13" s="1"/>
  <c r="BY85" i="13" s="1"/>
  <c r="BI86" i="13"/>
  <c r="BF86" i="13"/>
  <c r="S297" i="7"/>
  <c r="K197" i="12" s="1"/>
  <c r="L197" i="12" s="1"/>
  <c r="M197" i="12" s="1"/>
  <c r="L297" i="7"/>
  <c r="G197" i="12" s="1"/>
  <c r="H197" i="12" s="1"/>
  <c r="I197" i="12" s="1"/>
  <c r="P86" i="13"/>
  <c r="BD97" i="13"/>
  <c r="AU86" i="13" l="1"/>
  <c r="M46" i="14"/>
  <c r="AK87" i="13"/>
  <c r="AT87" i="13" s="1"/>
  <c r="AW87" i="13" s="1"/>
  <c r="H46" i="14"/>
  <c r="BO86" i="13"/>
  <c r="BR86" i="13"/>
  <c r="R86" i="13"/>
  <c r="AA87" i="13" s="1"/>
  <c r="BX85" i="13"/>
  <c r="BH86" i="13"/>
  <c r="BV86" i="13"/>
  <c r="N198" i="12"/>
  <c r="O86" i="13"/>
  <c r="J198" i="12"/>
  <c r="BC98" i="13"/>
  <c r="BE86" i="13" l="1"/>
  <c r="H86" i="13"/>
  <c r="K86" i="13" s="1"/>
  <c r="BZ86" i="13" s="1"/>
  <c r="L46" i="14"/>
  <c r="J87" i="13"/>
  <c r="AJ87" i="13"/>
  <c r="AS87" i="13" s="1"/>
  <c r="AV87" i="13" s="1"/>
  <c r="BU86" i="13"/>
  <c r="BD98" i="13"/>
  <c r="BB98" i="13"/>
  <c r="BN86" i="13" l="1"/>
  <c r="K46" i="14" s="1"/>
  <c r="N86" i="13"/>
  <c r="Q86" i="13"/>
  <c r="Z87" i="13" s="1"/>
  <c r="F297" i="7" s="1"/>
  <c r="G47" i="14" s="1"/>
  <c r="BK86" i="13"/>
  <c r="BL87" i="13" s="1"/>
  <c r="BQ86" i="13"/>
  <c r="BG87" i="13"/>
  <c r="J47" i="14"/>
  <c r="BJ87" i="13"/>
  <c r="AI87" i="13"/>
  <c r="S87" i="13"/>
  <c r="AB88" i="13" s="1"/>
  <c r="M87" i="13"/>
  <c r="BT86" i="13" l="1"/>
  <c r="BW86" i="13" s="1"/>
  <c r="BY86" i="13" s="1"/>
  <c r="AR87" i="13"/>
  <c r="AU87" i="13" s="1"/>
  <c r="H298" i="7"/>
  <c r="Q298" i="7"/>
  <c r="G298" i="7"/>
  <c r="P298" i="7"/>
  <c r="N298" i="7"/>
  <c r="R298" i="7"/>
  <c r="BA87" i="13"/>
  <c r="O298" i="7"/>
  <c r="J298" i="7"/>
  <c r="K298" i="7"/>
  <c r="I298" i="7"/>
  <c r="I87" i="13"/>
  <c r="R87" i="13" s="1"/>
  <c r="AA88" i="13" s="1"/>
  <c r="BF87" i="13"/>
  <c r="I47" i="14"/>
  <c r="BI87" i="13"/>
  <c r="BP87" i="13"/>
  <c r="BS87" i="13"/>
  <c r="P87" i="13"/>
  <c r="BD99" i="13"/>
  <c r="BB99" i="13"/>
  <c r="BC99" i="13"/>
  <c r="BX86" i="13" l="1"/>
  <c r="S298" i="7"/>
  <c r="K198" i="12" s="1"/>
  <c r="L198" i="12" s="1"/>
  <c r="M198" i="12" s="1"/>
  <c r="N199" i="12" s="1"/>
  <c r="L298" i="7"/>
  <c r="G198" i="12" s="1"/>
  <c r="H198" i="12" s="1"/>
  <c r="I198" i="12" s="1"/>
  <c r="J199" i="12" s="1"/>
  <c r="M47" i="14"/>
  <c r="AK88" i="13"/>
  <c r="AT88" i="13" s="1"/>
  <c r="AW88" i="13" s="1"/>
  <c r="L87" i="13"/>
  <c r="O87" i="13" s="1"/>
  <c r="BH87" i="13"/>
  <c r="BE87" i="13"/>
  <c r="H47" i="14"/>
  <c r="H87" i="13"/>
  <c r="BK87" i="13" s="1"/>
  <c r="BL88" i="13" s="1"/>
  <c r="BV87" i="13"/>
  <c r="BO87" i="13" l="1"/>
  <c r="BR87" i="13"/>
  <c r="K87" i="13"/>
  <c r="BZ87" i="13" s="1"/>
  <c r="Q87" i="13"/>
  <c r="Z88" i="13" s="1"/>
  <c r="F298" i="7" s="1"/>
  <c r="G48" i="14" s="1"/>
  <c r="BJ88" i="13"/>
  <c r="L47" i="14" l="1"/>
  <c r="AJ88" i="13"/>
  <c r="BU87" i="13"/>
  <c r="BA88" i="13"/>
  <c r="BN87" i="13"/>
  <c r="BQ87" i="13"/>
  <c r="N87" i="13"/>
  <c r="BG88" i="13"/>
  <c r="J88" i="13"/>
  <c r="M88" i="13" s="1"/>
  <c r="J48" i="14"/>
  <c r="O299" i="7"/>
  <c r="R299" i="7"/>
  <c r="P299" i="7"/>
  <c r="N299" i="7"/>
  <c r="K299" i="7"/>
  <c r="Q299" i="7"/>
  <c r="H299" i="7"/>
  <c r="J299" i="7"/>
  <c r="G299" i="7"/>
  <c r="I299" i="7"/>
  <c r="BD100" i="13"/>
  <c r="BB100" i="13"/>
  <c r="BC100" i="13"/>
  <c r="AS88" i="13" l="1"/>
  <c r="AV88" i="13" s="1"/>
  <c r="K47" i="14"/>
  <c r="AI88" i="13"/>
  <c r="AR88" i="13" s="1"/>
  <c r="S88" i="13"/>
  <c r="AB89" i="13" s="1"/>
  <c r="BT87" i="13"/>
  <c r="BW87" i="13" s="1"/>
  <c r="BX87" i="13" s="1"/>
  <c r="BP88" i="13"/>
  <c r="BS88" i="13"/>
  <c r="P88" i="13"/>
  <c r="S299" i="7"/>
  <c r="K199" i="12" s="1"/>
  <c r="L199" i="12" s="1"/>
  <c r="M199" i="12" s="1"/>
  <c r="L299" i="7"/>
  <c r="G199" i="12" s="1"/>
  <c r="H199" i="12" s="1"/>
  <c r="I199" i="12" s="1"/>
  <c r="AU88" i="13" l="1"/>
  <c r="I88" i="13"/>
  <c r="R88" i="13" s="1"/>
  <c r="AA89" i="13" s="1"/>
  <c r="BF88" i="13"/>
  <c r="BI88" i="13"/>
  <c r="I48" i="14"/>
  <c r="M48" i="14"/>
  <c r="BY87" i="13"/>
  <c r="BH88" i="13"/>
  <c r="H88" i="13"/>
  <c r="Q88" i="13" s="1"/>
  <c r="Z89" i="13" s="1"/>
  <c r="AK89" i="13"/>
  <c r="AT89" i="13" s="1"/>
  <c r="AW89" i="13" s="1"/>
  <c r="BV88" i="13"/>
  <c r="J200" i="12"/>
  <c r="N200" i="12"/>
  <c r="L88" i="13" l="1"/>
  <c r="BR88" i="13" s="1"/>
  <c r="F299" i="7"/>
  <c r="G49" i="14" s="1"/>
  <c r="H48" i="14"/>
  <c r="BE88" i="13"/>
  <c r="BK88" i="13"/>
  <c r="BL89" i="13" s="1"/>
  <c r="K88" i="13"/>
  <c r="BZ88" i="13" s="1"/>
  <c r="J49" i="14"/>
  <c r="BA89" i="13"/>
  <c r="J89" i="13"/>
  <c r="BB101" i="13"/>
  <c r="BC101" i="13"/>
  <c r="BD101" i="13"/>
  <c r="BO88" i="13" l="1"/>
  <c r="L48" i="14" s="1"/>
  <c r="O88" i="13"/>
  <c r="AJ89" i="13"/>
  <c r="BN88" i="13"/>
  <c r="BQ88" i="13"/>
  <c r="N88" i="13"/>
  <c r="BG89" i="13"/>
  <c r="BJ89" i="13"/>
  <c r="S89" i="13"/>
  <c r="AB90" i="13" s="1"/>
  <c r="M89" i="13"/>
  <c r="I300" i="7"/>
  <c r="P300" i="7"/>
  <c r="O300" i="7"/>
  <c r="Q300" i="7"/>
  <c r="G300" i="7"/>
  <c r="K300" i="7"/>
  <c r="R300" i="7"/>
  <c r="H300" i="7"/>
  <c r="N300" i="7"/>
  <c r="J300" i="7"/>
  <c r="BU88" i="13" l="1"/>
  <c r="AS89" i="13"/>
  <c r="AV89" i="13" s="1"/>
  <c r="K48" i="14"/>
  <c r="AI89" i="13"/>
  <c r="AR89" i="13" s="1"/>
  <c r="BP89" i="13"/>
  <c r="BS89" i="13"/>
  <c r="BT88" i="13"/>
  <c r="L300" i="7"/>
  <c r="G200" i="12" s="1"/>
  <c r="H200" i="12" s="1"/>
  <c r="I200" i="12" s="1"/>
  <c r="P89" i="13"/>
  <c r="S300" i="7"/>
  <c r="K200" i="12" s="1"/>
  <c r="L200" i="12" s="1"/>
  <c r="M200" i="12" s="1"/>
  <c r="BB102" i="13"/>
  <c r="BC102" i="13"/>
  <c r="BD102" i="13"/>
  <c r="BW88" i="13" l="1"/>
  <c r="BY88" i="13" s="1"/>
  <c r="I49" i="14"/>
  <c r="I89" i="13"/>
  <c r="R89" i="13" s="1"/>
  <c r="AA90" i="13" s="1"/>
  <c r="BF89" i="13"/>
  <c r="BI89" i="13"/>
  <c r="H89" i="13"/>
  <c r="Q89" i="13" s="1"/>
  <c r="Z90" i="13" s="1"/>
  <c r="M49" i="14"/>
  <c r="AK90" i="13"/>
  <c r="AT90" i="13" s="1"/>
  <c r="AW90" i="13" s="1"/>
  <c r="BH89" i="13"/>
  <c r="BV89" i="13"/>
  <c r="N201" i="12"/>
  <c r="J201" i="12"/>
  <c r="BX88" i="13" l="1"/>
  <c r="L89" i="13"/>
  <c r="BR89" i="13" s="1"/>
  <c r="F300" i="7"/>
  <c r="G50" i="14" s="1"/>
  <c r="H49" i="14"/>
  <c r="BE89" i="13"/>
  <c r="AU89" i="13"/>
  <c r="AJ90" i="13"/>
  <c r="K89" i="13"/>
  <c r="BZ89" i="13" s="1"/>
  <c r="BK89" i="13"/>
  <c r="BL90" i="13" s="1"/>
  <c r="BG90" i="13"/>
  <c r="BA90" i="13"/>
  <c r="BB103" i="13"/>
  <c r="N89" i="13" l="1"/>
  <c r="BO89" i="13"/>
  <c r="BU89" i="13" s="1"/>
  <c r="O89" i="13"/>
  <c r="BN89" i="13"/>
  <c r="BQ89" i="13"/>
  <c r="J90" i="13"/>
  <c r="M90" i="13" s="1"/>
  <c r="J50" i="14"/>
  <c r="BJ90" i="13"/>
  <c r="J301" i="7"/>
  <c r="G301" i="7"/>
  <c r="K301" i="7"/>
  <c r="N301" i="7"/>
  <c r="O301" i="7"/>
  <c r="H301" i="7"/>
  <c r="P301" i="7"/>
  <c r="Q301" i="7"/>
  <c r="I301" i="7"/>
  <c r="R301" i="7"/>
  <c r="BD103" i="13"/>
  <c r="BC103" i="13"/>
  <c r="L49" i="14" l="1"/>
  <c r="AS90" i="13"/>
  <c r="AV90" i="13" s="1"/>
  <c r="K49" i="14"/>
  <c r="AI90" i="13"/>
  <c r="AR90" i="13" s="1"/>
  <c r="BT89" i="13"/>
  <c r="BW89" i="13" s="1"/>
  <c r="BX89" i="13" s="1"/>
  <c r="BP90" i="13"/>
  <c r="BS90" i="13"/>
  <c r="S90" i="13"/>
  <c r="AB91" i="13" s="1"/>
  <c r="L301" i="7"/>
  <c r="G201" i="12" s="1"/>
  <c r="H201" i="12" s="1"/>
  <c r="I201" i="12" s="1"/>
  <c r="S301" i="7"/>
  <c r="K201" i="12" s="1"/>
  <c r="L201" i="12" s="1"/>
  <c r="M201" i="12" s="1"/>
  <c r="P90" i="13"/>
  <c r="BB104" i="13"/>
  <c r="BI90" i="13" l="1"/>
  <c r="I50" i="14"/>
  <c r="BF90" i="13"/>
  <c r="I90" i="13"/>
  <c r="L90" i="13" s="1"/>
  <c r="BR90" i="13" s="1"/>
  <c r="H50" i="14"/>
  <c r="BY89" i="13"/>
  <c r="AK91" i="13"/>
  <c r="AT91" i="13" s="1"/>
  <c r="AW91" i="13" s="1"/>
  <c r="BV90" i="13"/>
  <c r="M50" i="14"/>
  <c r="N202" i="12"/>
  <c r="J202" i="12"/>
  <c r="BO90" i="13" l="1"/>
  <c r="BU90" i="13" s="1"/>
  <c r="R90" i="13"/>
  <c r="AA91" i="13" s="1"/>
  <c r="O90" i="13"/>
  <c r="AU90" i="13"/>
  <c r="BE90" i="13"/>
  <c r="BH90" i="13"/>
  <c r="H90" i="13"/>
  <c r="Q90" i="13" s="1"/>
  <c r="Z91" i="13" s="1"/>
  <c r="J91" i="13"/>
  <c r="AJ91" i="13"/>
  <c r="BD104" i="13"/>
  <c r="BC104" i="13"/>
  <c r="AS91" i="13" l="1"/>
  <c r="AV91" i="13" s="1"/>
  <c r="L50" i="14"/>
  <c r="F301" i="7"/>
  <c r="G51" i="14" s="1"/>
  <c r="BK90" i="13"/>
  <c r="BL91" i="13" s="1"/>
  <c r="K90" i="13"/>
  <c r="BZ90" i="13" s="1"/>
  <c r="BA91" i="13"/>
  <c r="AI91" i="13"/>
  <c r="BG91" i="13"/>
  <c r="J51" i="14"/>
  <c r="BJ91" i="13"/>
  <c r="M91" i="13"/>
  <c r="S91" i="13"/>
  <c r="AB92" i="13" s="1"/>
  <c r="BB105" i="13"/>
  <c r="I51" i="14" l="1"/>
  <c r="I302" i="7"/>
  <c r="R302" i="7"/>
  <c r="G302" i="7"/>
  <c r="N302" i="7"/>
  <c r="K302" i="7"/>
  <c r="P302" i="7"/>
  <c r="Q302" i="7"/>
  <c r="H302" i="7"/>
  <c r="O302" i="7"/>
  <c r="J302" i="7"/>
  <c r="BQ90" i="13"/>
  <c r="BN90" i="13"/>
  <c r="N90" i="13"/>
  <c r="BP91" i="13"/>
  <c r="BS91" i="13"/>
  <c r="BI91" i="13"/>
  <c r="BF91" i="13"/>
  <c r="I91" i="13"/>
  <c r="R91" i="13" s="1"/>
  <c r="AA92" i="13" s="1"/>
  <c r="P91" i="13"/>
  <c r="L302" i="7" l="1"/>
  <c r="G202" i="12" s="1"/>
  <c r="H202" i="12" s="1"/>
  <c r="I202" i="12" s="1"/>
  <c r="J203" i="12" s="1"/>
  <c r="BT90" i="13"/>
  <c r="BW90" i="13" s="1"/>
  <c r="BX90" i="13" s="1"/>
  <c r="S302" i="7"/>
  <c r="K202" i="12" s="1"/>
  <c r="L202" i="12" s="1"/>
  <c r="M202" i="12" s="1"/>
  <c r="N203" i="12" s="1"/>
  <c r="K50" i="14"/>
  <c r="AR91" i="13"/>
  <c r="AU91" i="13" s="1"/>
  <c r="M51" i="14"/>
  <c r="AK92" i="13"/>
  <c r="AT92" i="13" s="1"/>
  <c r="AW92" i="13" s="1"/>
  <c r="L91" i="13"/>
  <c r="BR91" i="13" s="1"/>
  <c r="BV91" i="13"/>
  <c r="BD105" i="13"/>
  <c r="BC105" i="13"/>
  <c r="BY90" i="13" l="1"/>
  <c r="BH91" i="13"/>
  <c r="H51" i="14"/>
  <c r="BE91" i="13"/>
  <c r="H91" i="13"/>
  <c r="BK91" i="13" s="1"/>
  <c r="BL92" i="13" s="1"/>
  <c r="BO91" i="13"/>
  <c r="O91" i="13"/>
  <c r="BJ92" i="13"/>
  <c r="Q91" i="13" l="1"/>
  <c r="Z92" i="13" s="1"/>
  <c r="F302" i="7" s="1"/>
  <c r="G52" i="14" s="1"/>
  <c r="K91" i="13"/>
  <c r="BZ91" i="13" s="1"/>
  <c r="L51" i="14"/>
  <c r="AJ92" i="13"/>
  <c r="AS92" i="13" s="1"/>
  <c r="AV92" i="13" s="1"/>
  <c r="BU91" i="13"/>
  <c r="BG92" i="13"/>
  <c r="J92" i="13"/>
  <c r="M92" i="13" s="1"/>
  <c r="J52" i="14"/>
  <c r="BB106" i="13"/>
  <c r="BC106" i="13"/>
  <c r="BD106" i="13"/>
  <c r="BA92" i="13" l="1"/>
  <c r="R303" i="7"/>
  <c r="N303" i="7"/>
  <c r="K303" i="7"/>
  <c r="O303" i="7"/>
  <c r="G303" i="7"/>
  <c r="J303" i="7"/>
  <c r="P303" i="7"/>
  <c r="Q303" i="7"/>
  <c r="H303" i="7"/>
  <c r="I303" i="7"/>
  <c r="BN91" i="13"/>
  <c r="K51" i="14" s="1"/>
  <c r="N91" i="13"/>
  <c r="BQ91" i="13"/>
  <c r="AI92" i="13"/>
  <c r="I52" i="14"/>
  <c r="BP92" i="13"/>
  <c r="BS92" i="13"/>
  <c r="S92" i="13"/>
  <c r="AB93" i="13" s="1"/>
  <c r="BI92" i="13"/>
  <c r="I92" i="13"/>
  <c r="R92" i="13" s="1"/>
  <c r="AA93" i="13" s="1"/>
  <c r="BF92" i="13"/>
  <c r="P92" i="13"/>
  <c r="S303" i="7" l="1"/>
  <c r="K203" i="12" s="1"/>
  <c r="L203" i="12" s="1"/>
  <c r="M203" i="12" s="1"/>
  <c r="N204" i="12" s="1"/>
  <c r="L303" i="7"/>
  <c r="G203" i="12" s="1"/>
  <c r="H203" i="12" s="1"/>
  <c r="I203" i="12" s="1"/>
  <c r="J204" i="12" s="1"/>
  <c r="AR92" i="13"/>
  <c r="AU92" i="13" s="1"/>
  <c r="BT91" i="13"/>
  <c r="BW91" i="13" s="1"/>
  <c r="BY91" i="13" s="1"/>
  <c r="M52" i="14"/>
  <c r="L92" i="13"/>
  <c r="BR92" i="13" s="1"/>
  <c r="AK93" i="13"/>
  <c r="AT93" i="13" s="1"/>
  <c r="AW93" i="13" s="1"/>
  <c r="BV92" i="13"/>
  <c r="BB107" i="13"/>
  <c r="BX91" i="13" l="1"/>
  <c r="BE92" i="13"/>
  <c r="BH92" i="13"/>
  <c r="H52" i="14"/>
  <c r="H92" i="13"/>
  <c r="Q92" i="13" s="1"/>
  <c r="Z93" i="13" s="1"/>
  <c r="F303" i="7" s="1"/>
  <c r="G53" i="14" s="1"/>
  <c r="BO92" i="13"/>
  <c r="O92" i="13"/>
  <c r="BJ93" i="13"/>
  <c r="BD107" i="13"/>
  <c r="BC107" i="13"/>
  <c r="K92" i="13" l="1"/>
  <c r="BZ92" i="13" s="1"/>
  <c r="BK92" i="13"/>
  <c r="BL93" i="13" s="1"/>
  <c r="BA93" i="13"/>
  <c r="L52" i="14"/>
  <c r="AJ93" i="13"/>
  <c r="BU92" i="13"/>
  <c r="BG93" i="13"/>
  <c r="J93" i="13"/>
  <c r="S93" i="13" s="1"/>
  <c r="AB94" i="13" s="1"/>
  <c r="J53" i="14"/>
  <c r="G304" i="7"/>
  <c r="I304" i="7"/>
  <c r="O304" i="7"/>
  <c r="J304" i="7"/>
  <c r="H304" i="7"/>
  <c r="N304" i="7"/>
  <c r="K304" i="7"/>
  <c r="R304" i="7"/>
  <c r="P304" i="7"/>
  <c r="Q304" i="7"/>
  <c r="BB108" i="13"/>
  <c r="N92" i="13" l="1"/>
  <c r="BQ92" i="13"/>
  <c r="BN92" i="13"/>
  <c r="K52" i="14" s="1"/>
  <c r="AS93" i="13"/>
  <c r="AV93" i="13" s="1"/>
  <c r="AI93" i="13"/>
  <c r="M93" i="13"/>
  <c r="L304" i="7"/>
  <c r="G204" i="12" s="1"/>
  <c r="H204" i="12" s="1"/>
  <c r="I204" i="12" s="1"/>
  <c r="S304" i="7"/>
  <c r="K204" i="12" s="1"/>
  <c r="L204" i="12" s="1"/>
  <c r="M204" i="12" s="1"/>
  <c r="BC108" i="13"/>
  <c r="AR93" i="13" l="1"/>
  <c r="H93" i="13" s="1"/>
  <c r="BT92" i="13"/>
  <c r="BW92" i="13" s="1"/>
  <c r="BX92" i="13" s="1"/>
  <c r="I93" i="13"/>
  <c r="R93" i="13" s="1"/>
  <c r="AA94" i="13" s="1"/>
  <c r="I53" i="14"/>
  <c r="BI93" i="13"/>
  <c r="BF93" i="13"/>
  <c r="P93" i="13"/>
  <c r="BS93" i="13"/>
  <c r="BP93" i="13"/>
  <c r="J205" i="12"/>
  <c r="N205" i="12"/>
  <c r="BD108" i="13"/>
  <c r="BB109" i="13"/>
  <c r="BY92" i="13" l="1"/>
  <c r="Q93" i="13"/>
  <c r="Z94" i="13" s="1"/>
  <c r="F304" i="7" s="1"/>
  <c r="G54" i="14" s="1"/>
  <c r="K93" i="13"/>
  <c r="BZ93" i="13" s="1"/>
  <c r="BK93" i="13"/>
  <c r="BL94" i="13" s="1"/>
  <c r="AU93" i="13"/>
  <c r="H53" i="14"/>
  <c r="BH93" i="13"/>
  <c r="BE93" i="13"/>
  <c r="L93" i="13"/>
  <c r="BR93" i="13" s="1"/>
  <c r="M53" i="14"/>
  <c r="AK94" i="13"/>
  <c r="AT94" i="13" s="1"/>
  <c r="AW94" i="13" s="1"/>
  <c r="BV93" i="13"/>
  <c r="N93" i="13" l="1"/>
  <c r="BA94" i="13"/>
  <c r="BQ93" i="13"/>
  <c r="BO93" i="13"/>
  <c r="BU93" i="13" s="1"/>
  <c r="BN93" i="13"/>
  <c r="O93" i="13"/>
  <c r="AJ94" i="13"/>
  <c r="BJ94" i="13"/>
  <c r="BG94" i="13"/>
  <c r="J94" i="13"/>
  <c r="M94" i="13" s="1"/>
  <c r="J54" i="14"/>
  <c r="AI94" i="13"/>
  <c r="Q305" i="7"/>
  <c r="N305" i="7"/>
  <c r="K305" i="7"/>
  <c r="J305" i="7"/>
  <c r="H305" i="7"/>
  <c r="P305" i="7"/>
  <c r="I305" i="7"/>
  <c r="O305" i="7"/>
  <c r="G305" i="7"/>
  <c r="R305" i="7"/>
  <c r="BC109" i="13"/>
  <c r="AS94" i="13" l="1"/>
  <c r="AV94" i="13" s="1"/>
  <c r="BT93" i="13"/>
  <c r="BW93" i="13" s="1"/>
  <c r="BY93" i="13" s="1"/>
  <c r="AR94" i="13"/>
  <c r="AU94" i="13" s="1"/>
  <c r="L53" i="14"/>
  <c r="K53" i="14"/>
  <c r="BP94" i="13"/>
  <c r="BS94" i="13"/>
  <c r="S94" i="13"/>
  <c r="AB95" i="13" s="1"/>
  <c r="P94" i="13"/>
  <c r="L305" i="7"/>
  <c r="G205" i="12" s="1"/>
  <c r="H205" i="12" s="1"/>
  <c r="I205" i="12" s="1"/>
  <c r="S305" i="7"/>
  <c r="K205" i="12" s="1"/>
  <c r="L205" i="12" s="1"/>
  <c r="M205" i="12" s="1"/>
  <c r="BD109" i="13"/>
  <c r="BF94" i="13" l="1"/>
  <c r="I94" i="13"/>
  <c r="L94" i="13" s="1"/>
  <c r="O94" i="13" s="1"/>
  <c r="I54" i="14"/>
  <c r="BI94" i="13"/>
  <c r="BX93" i="13"/>
  <c r="H94" i="13"/>
  <c r="BE94" i="13"/>
  <c r="BH94" i="13"/>
  <c r="H54" i="14"/>
  <c r="AK95" i="13"/>
  <c r="AT95" i="13" s="1"/>
  <c r="AW95" i="13" s="1"/>
  <c r="BV94" i="13"/>
  <c r="M54" i="14"/>
  <c r="J206" i="12"/>
  <c r="N206" i="12"/>
  <c r="BK94" i="13" l="1"/>
  <c r="BL95" i="13" s="1"/>
  <c r="BR94" i="13"/>
  <c r="BO94" i="13"/>
  <c r="L54" i="14" s="1"/>
  <c r="R94" i="13"/>
  <c r="AA95" i="13" s="1"/>
  <c r="Q94" i="13"/>
  <c r="Z95" i="13" s="1"/>
  <c r="K94" i="13"/>
  <c r="BZ94" i="13" s="1"/>
  <c r="J55" i="14"/>
  <c r="AJ95" i="13"/>
  <c r="BB110" i="13"/>
  <c r="BC110" i="13"/>
  <c r="BD110" i="13"/>
  <c r="F305" i="7" l="1"/>
  <c r="G55" i="14" s="1"/>
  <c r="BU94" i="13"/>
  <c r="AS95" i="13"/>
  <c r="AV95" i="13" s="1"/>
  <c r="BA95" i="13"/>
  <c r="BN94" i="13"/>
  <c r="BQ94" i="13"/>
  <c r="N94" i="13"/>
  <c r="BG95" i="13"/>
  <c r="J95" i="13"/>
  <c r="S95" i="13" s="1"/>
  <c r="AB96" i="13" s="1"/>
  <c r="BJ95" i="13"/>
  <c r="G306" i="7" l="1"/>
  <c r="P306" i="7"/>
  <c r="H306" i="7"/>
  <c r="K306" i="7"/>
  <c r="Q306" i="7"/>
  <c r="O306" i="7"/>
  <c r="R306" i="7"/>
  <c r="N306" i="7"/>
  <c r="J306" i="7"/>
  <c r="I306" i="7"/>
  <c r="I95" i="13"/>
  <c r="R95" i="13" s="1"/>
  <c r="AA96" i="13" s="1"/>
  <c r="K54" i="14"/>
  <c r="AI95" i="13"/>
  <c r="AR95" i="13" s="1"/>
  <c r="BT94" i="13"/>
  <c r="BW94" i="13" s="1"/>
  <c r="BX94" i="13" s="1"/>
  <c r="BI95" i="13"/>
  <c r="BF95" i="13"/>
  <c r="M95" i="13"/>
  <c r="P95" i="13" s="1"/>
  <c r="I55" i="14"/>
  <c r="S306" i="7" l="1"/>
  <c r="K206" i="12" s="1"/>
  <c r="L206" i="12" s="1"/>
  <c r="M206" i="12" s="1"/>
  <c r="N207" i="12" s="1"/>
  <c r="L95" i="13"/>
  <c r="BR95" i="13" s="1"/>
  <c r="L306" i="7"/>
  <c r="G206" i="12" s="1"/>
  <c r="H206" i="12" s="1"/>
  <c r="I206" i="12" s="1"/>
  <c r="J207" i="12" s="1"/>
  <c r="AU95" i="13"/>
  <c r="BY94" i="13"/>
  <c r="BP95" i="13"/>
  <c r="BS95" i="13"/>
  <c r="BB111" i="13"/>
  <c r="BC111" i="13"/>
  <c r="BD111" i="13"/>
  <c r="BO95" i="13" l="1"/>
  <c r="BU95" i="13" s="1"/>
  <c r="O95" i="13"/>
  <c r="H55" i="14"/>
  <c r="BH95" i="13"/>
  <c r="H95" i="13"/>
  <c r="BK95" i="13" s="1"/>
  <c r="BL96" i="13" s="1"/>
  <c r="BE95" i="13"/>
  <c r="M55" i="14"/>
  <c r="AK96" i="13"/>
  <c r="BV95" i="13"/>
  <c r="AJ96" i="13"/>
  <c r="L55" i="14" l="1"/>
  <c r="AS96" i="13"/>
  <c r="AV96" i="13" s="1"/>
  <c r="Q95" i="13"/>
  <c r="Z96" i="13" s="1"/>
  <c r="F306" i="7" s="1"/>
  <c r="G56" i="14" s="1"/>
  <c r="K95" i="13"/>
  <c r="BZ95" i="13" s="1"/>
  <c r="AT96" i="13"/>
  <c r="AW96" i="13" s="1"/>
  <c r="BC112" i="13"/>
  <c r="BD112" i="13"/>
  <c r="I56" i="14" l="1"/>
  <c r="BN95" i="13"/>
  <c r="K55" i="14" s="1"/>
  <c r="BQ95" i="13"/>
  <c r="BA96" i="13"/>
  <c r="N95" i="13"/>
  <c r="O307" i="7"/>
  <c r="H307" i="7"/>
  <c r="I307" i="7"/>
  <c r="G307" i="7"/>
  <c r="J307" i="7"/>
  <c r="N307" i="7"/>
  <c r="R307" i="7"/>
  <c r="K307" i="7"/>
  <c r="Q307" i="7"/>
  <c r="P307" i="7"/>
  <c r="J96" i="13"/>
  <c r="S96" i="13" s="1"/>
  <c r="AB97" i="13" s="1"/>
  <c r="BJ96" i="13"/>
  <c r="J56" i="14"/>
  <c r="BG96" i="13"/>
  <c r="AI96" i="13"/>
  <c r="I96" i="13"/>
  <c r="L96" i="13" s="1"/>
  <c r="BI96" i="13"/>
  <c r="BF96" i="13"/>
  <c r="BB112" i="13"/>
  <c r="AR96" i="13" l="1"/>
  <c r="AU96" i="13" s="1"/>
  <c r="BT95" i="13"/>
  <c r="BW95" i="13" s="1"/>
  <c r="BY95" i="13" s="1"/>
  <c r="S307" i="7"/>
  <c r="K207" i="12" s="1"/>
  <c r="L207" i="12" s="1"/>
  <c r="M207" i="12" s="1"/>
  <c r="N208" i="12" s="1"/>
  <c r="L307" i="7"/>
  <c r="G207" i="12" s="1"/>
  <c r="H207" i="12" s="1"/>
  <c r="I207" i="12" s="1"/>
  <c r="J208" i="12" s="1"/>
  <c r="M96" i="13"/>
  <c r="P96" i="13" s="1"/>
  <c r="BO96" i="13"/>
  <c r="BR96" i="13"/>
  <c r="R96" i="13"/>
  <c r="AA97" i="13" s="1"/>
  <c r="O96" i="13"/>
  <c r="BX95" i="13" l="1"/>
  <c r="BS96" i="13"/>
  <c r="BP96" i="13"/>
  <c r="M56" i="14" s="1"/>
  <c r="BE96" i="13"/>
  <c r="BH96" i="13"/>
  <c r="H56" i="14"/>
  <c r="H96" i="13"/>
  <c r="Q96" i="13" s="1"/>
  <c r="Z97" i="13" s="1"/>
  <c r="F307" i="7" s="1"/>
  <c r="G57" i="14" s="1"/>
  <c r="AK97" i="13"/>
  <c r="AJ97" i="13"/>
  <c r="AS97" i="13" s="1"/>
  <c r="AV97" i="13" s="1"/>
  <c r="BU96" i="13"/>
  <c r="L56" i="14"/>
  <c r="BB113" i="13"/>
  <c r="BD113" i="13"/>
  <c r="BC113" i="13"/>
  <c r="AT97" i="13" l="1"/>
  <c r="AW97" i="13" s="1"/>
  <c r="BV96" i="13"/>
  <c r="BK96" i="13"/>
  <c r="BL97" i="13" s="1"/>
  <c r="BA97" i="13"/>
  <c r="K96" i="13"/>
  <c r="BZ96" i="13" s="1"/>
  <c r="BF97" i="13"/>
  <c r="G308" i="7"/>
  <c r="K308" i="7"/>
  <c r="R308" i="7"/>
  <c r="P308" i="7"/>
  <c r="N308" i="7"/>
  <c r="I308" i="7"/>
  <c r="J308" i="7"/>
  <c r="O308" i="7"/>
  <c r="H308" i="7"/>
  <c r="Q308" i="7"/>
  <c r="J97" i="13" l="1"/>
  <c r="S97" i="13" s="1"/>
  <c r="AB98" i="13" s="1"/>
  <c r="BJ97" i="13"/>
  <c r="BG97" i="13"/>
  <c r="J57" i="14"/>
  <c r="BQ96" i="13"/>
  <c r="N96" i="13"/>
  <c r="BN96" i="13"/>
  <c r="AI97" i="13"/>
  <c r="BI97" i="13"/>
  <c r="I57" i="14"/>
  <c r="I97" i="13"/>
  <c r="L97" i="13" s="1"/>
  <c r="S308" i="7"/>
  <c r="K208" i="12" s="1"/>
  <c r="L208" i="12" s="1"/>
  <c r="M208" i="12" s="1"/>
  <c r="L308" i="7"/>
  <c r="G208" i="12" s="1"/>
  <c r="H208" i="12" s="1"/>
  <c r="I208" i="12" s="1"/>
  <c r="BB114" i="13"/>
  <c r="BC114" i="13"/>
  <c r="M97" i="13" l="1"/>
  <c r="P97" i="13" s="1"/>
  <c r="BT96" i="13"/>
  <c r="BW96" i="13" s="1"/>
  <c r="BY96" i="13" s="1"/>
  <c r="AR97" i="13"/>
  <c r="H57" i="14" s="1"/>
  <c r="K56" i="14"/>
  <c r="BO97" i="13"/>
  <c r="BR97" i="13"/>
  <c r="R97" i="13"/>
  <c r="AA98" i="13" s="1"/>
  <c r="O97" i="13"/>
  <c r="J209" i="12"/>
  <c r="N209" i="12"/>
  <c r="BD114" i="13"/>
  <c r="BS97" i="13" l="1"/>
  <c r="BP97" i="13"/>
  <c r="BX96" i="13"/>
  <c r="BH97" i="13"/>
  <c r="H97" i="13"/>
  <c r="BK97" i="13" s="1"/>
  <c r="BL98" i="13" s="1"/>
  <c r="AU97" i="13"/>
  <c r="BE97" i="13"/>
  <c r="AK98" i="13"/>
  <c r="L57" i="14"/>
  <c r="AJ98" i="13"/>
  <c r="AS98" i="13" s="1"/>
  <c r="AV98" i="13" s="1"/>
  <c r="BU97" i="13"/>
  <c r="BB115" i="13"/>
  <c r="BV97" i="13" l="1"/>
  <c r="M57" i="14"/>
  <c r="AT98" i="13"/>
  <c r="AW98" i="13" s="1"/>
  <c r="K97" i="13"/>
  <c r="BZ97" i="13" s="1"/>
  <c r="Q97" i="13"/>
  <c r="Z98" i="13" s="1"/>
  <c r="F308" i="7" s="1"/>
  <c r="G58" i="14" s="1"/>
  <c r="I98" i="13"/>
  <c r="AI98" i="13"/>
  <c r="BC115" i="13"/>
  <c r="J58" i="14" l="1"/>
  <c r="BG98" i="13"/>
  <c r="J98" i="13"/>
  <c r="M98" i="13" s="1"/>
  <c r="P98" i="13" s="1"/>
  <c r="BJ98" i="13"/>
  <c r="BQ97" i="13"/>
  <c r="BN97" i="13"/>
  <c r="AR98" i="13" s="1"/>
  <c r="AU98" i="13" s="1"/>
  <c r="N97" i="13"/>
  <c r="G309" i="7"/>
  <c r="BA98" i="13"/>
  <c r="R309" i="7"/>
  <c r="I309" i="7"/>
  <c r="O309" i="7"/>
  <c r="K309" i="7"/>
  <c r="Q309" i="7"/>
  <c r="J309" i="7"/>
  <c r="N309" i="7"/>
  <c r="P309" i="7"/>
  <c r="H309" i="7"/>
  <c r="BI98" i="13"/>
  <c r="BF98" i="13"/>
  <c r="I58" i="14"/>
  <c r="L98" i="13"/>
  <c r="R98" i="13"/>
  <c r="AA99" i="13" s="1"/>
  <c r="BD115" i="13"/>
  <c r="BS98" i="13" l="1"/>
  <c r="BP98" i="13"/>
  <c r="M58" i="14" s="1"/>
  <c r="S98" i="13"/>
  <c r="AB99" i="13" s="1"/>
  <c r="K57" i="14"/>
  <c r="BT97" i="13"/>
  <c r="BW97" i="13" s="1"/>
  <c r="BY97" i="13" s="1"/>
  <c r="L309" i="7"/>
  <c r="G209" i="12" s="1"/>
  <c r="H209" i="12" s="1"/>
  <c r="I209" i="12" s="1"/>
  <c r="J210" i="12" s="1"/>
  <c r="S309" i="7"/>
  <c r="K209" i="12" s="1"/>
  <c r="L209" i="12" s="1"/>
  <c r="M209" i="12" s="1"/>
  <c r="N210" i="12" s="1"/>
  <c r="H58" i="14"/>
  <c r="BO98" i="13"/>
  <c r="BR98" i="13"/>
  <c r="H98" i="13"/>
  <c r="K98" i="13" s="1"/>
  <c r="BZ98" i="13" s="1"/>
  <c r="BH98" i="13"/>
  <c r="BE98" i="13"/>
  <c r="AK99" i="13"/>
  <c r="AT99" i="13" s="1"/>
  <c r="AW99" i="13" s="1"/>
  <c r="O98" i="13"/>
  <c r="BB116" i="13"/>
  <c r="BC116" i="13"/>
  <c r="BV98" i="13" l="1"/>
  <c r="BX97" i="13"/>
  <c r="L58" i="14"/>
  <c r="AJ99" i="13"/>
  <c r="AS99" i="13" s="1"/>
  <c r="AV99" i="13" s="1"/>
  <c r="BN98" i="13"/>
  <c r="BQ98" i="13"/>
  <c r="Q98" i="13"/>
  <c r="Z99" i="13" s="1"/>
  <c r="F309" i="7" s="1"/>
  <c r="G59" i="14" s="1"/>
  <c r="BK98" i="13"/>
  <c r="BL99" i="13" s="1"/>
  <c r="BG99" i="13"/>
  <c r="BU98" i="13"/>
  <c r="N98" i="13"/>
  <c r="K58" i="14" l="1"/>
  <c r="AI99" i="13"/>
  <c r="AR99" i="13" s="1"/>
  <c r="BA99" i="13"/>
  <c r="J99" i="13"/>
  <c r="S99" i="13" s="1"/>
  <c r="AB100" i="13" s="1"/>
  <c r="BJ99" i="13"/>
  <c r="J59" i="14"/>
  <c r="I59" i="14"/>
  <c r="BT98" i="13"/>
  <c r="BW98" i="13" s="1"/>
  <c r="BX98" i="13" s="1"/>
  <c r="P310" i="7"/>
  <c r="G310" i="7"/>
  <c r="I310" i="7"/>
  <c r="H310" i="7"/>
  <c r="K310" i="7"/>
  <c r="R310" i="7"/>
  <c r="O310" i="7"/>
  <c r="N310" i="7"/>
  <c r="J310" i="7"/>
  <c r="Q310" i="7"/>
  <c r="BD116" i="13"/>
  <c r="AU99" i="13" l="1"/>
  <c r="M99" i="13"/>
  <c r="P99" i="13" s="1"/>
  <c r="BI99" i="13"/>
  <c r="I99" i="13"/>
  <c r="L99" i="13" s="1"/>
  <c r="H59" i="14"/>
  <c r="BF99" i="13"/>
  <c r="BY98" i="13"/>
  <c r="S310" i="7"/>
  <c r="K210" i="12" s="1"/>
  <c r="L210" i="12" s="1"/>
  <c r="M210" i="12" s="1"/>
  <c r="L310" i="7"/>
  <c r="G210" i="12" s="1"/>
  <c r="H210" i="12" s="1"/>
  <c r="I210" i="12" s="1"/>
  <c r="BB117" i="13"/>
  <c r="BE99" i="13" l="1"/>
  <c r="H99" i="13"/>
  <c r="Q99" i="13" s="1"/>
  <c r="Z100" i="13" s="1"/>
  <c r="BP99" i="13"/>
  <c r="BS99" i="13"/>
  <c r="BO99" i="13"/>
  <c r="BR99" i="13"/>
  <c r="R99" i="13"/>
  <c r="AA100" i="13" s="1"/>
  <c r="BH99" i="13"/>
  <c r="N211" i="12"/>
  <c r="O99" i="13"/>
  <c r="J211" i="12"/>
  <c r="BD117" i="13"/>
  <c r="BC117" i="13"/>
  <c r="M59" i="14" l="1"/>
  <c r="AK100" i="13"/>
  <c r="L59" i="14"/>
  <c r="F310" i="7"/>
  <c r="G60" i="14" s="1"/>
  <c r="K99" i="13"/>
  <c r="BZ99" i="13" s="1"/>
  <c r="BK99" i="13"/>
  <c r="BL100" i="13" s="1"/>
  <c r="BV99" i="13"/>
  <c r="AJ100" i="13"/>
  <c r="AS100" i="13" s="1"/>
  <c r="AV100" i="13" s="1"/>
  <c r="BU99" i="13"/>
  <c r="BA100" i="13"/>
  <c r="BN99" i="13" l="1"/>
  <c r="K59" i="14" s="1"/>
  <c r="AT100" i="13"/>
  <c r="AW100" i="13" s="1"/>
  <c r="AI100" i="13"/>
  <c r="BQ99" i="13"/>
  <c r="N99" i="13"/>
  <c r="BI100" i="13"/>
  <c r="Q311" i="7"/>
  <c r="H311" i="7"/>
  <c r="O311" i="7"/>
  <c r="R311" i="7"/>
  <c r="J311" i="7"/>
  <c r="I311" i="7"/>
  <c r="K311" i="7"/>
  <c r="N311" i="7"/>
  <c r="G311" i="7"/>
  <c r="P311" i="7"/>
  <c r="BD118" i="13"/>
  <c r="BT99" i="13" l="1"/>
  <c r="BW99" i="13" s="1"/>
  <c r="BY99" i="13" s="1"/>
  <c r="AR100" i="13"/>
  <c r="AU100" i="13" s="1"/>
  <c r="J60" i="14"/>
  <c r="BG100" i="13"/>
  <c r="BJ100" i="13"/>
  <c r="J100" i="13"/>
  <c r="S100" i="13" s="1"/>
  <c r="AB101" i="13" s="1"/>
  <c r="BF100" i="13"/>
  <c r="I100" i="13"/>
  <c r="R100" i="13" s="1"/>
  <c r="AA101" i="13" s="1"/>
  <c r="I60" i="14"/>
  <c r="S311" i="7"/>
  <c r="K211" i="12" s="1"/>
  <c r="L211" i="12" s="1"/>
  <c r="M211" i="12" s="1"/>
  <c r="L311" i="7"/>
  <c r="G211" i="12" s="1"/>
  <c r="H211" i="12" s="1"/>
  <c r="I211" i="12" s="1"/>
  <c r="BB118" i="13"/>
  <c r="BC118" i="13"/>
  <c r="BE100" i="13" l="1"/>
  <c r="BX99" i="13"/>
  <c r="M100" i="13"/>
  <c r="BS100" i="13" s="1"/>
  <c r="L100" i="13"/>
  <c r="H100" i="13"/>
  <c r="Q100" i="13" s="1"/>
  <c r="Z101" i="13" s="1"/>
  <c r="F311" i="7" s="1"/>
  <c r="H60" i="14"/>
  <c r="BH100" i="13"/>
  <c r="N212" i="12"/>
  <c r="J212" i="12"/>
  <c r="BD119" i="13"/>
  <c r="P100" i="13" l="1"/>
  <c r="BP100" i="13"/>
  <c r="BV100" i="13" s="1"/>
  <c r="AK101" i="13"/>
  <c r="BK100" i="13"/>
  <c r="BL101" i="13" s="1"/>
  <c r="BO100" i="13"/>
  <c r="BR100" i="13"/>
  <c r="O100" i="13"/>
  <c r="K100" i="13"/>
  <c r="BZ100" i="13" s="1"/>
  <c r="BA101" i="13"/>
  <c r="G61" i="14"/>
  <c r="BC119" i="13"/>
  <c r="AT101" i="13" l="1"/>
  <c r="AW101" i="13" s="1"/>
  <c r="M60" i="14"/>
  <c r="L60" i="14"/>
  <c r="AJ101" i="13"/>
  <c r="AS101" i="13" s="1"/>
  <c r="AV101" i="13" s="1"/>
  <c r="BU100" i="13"/>
  <c r="BN100" i="13"/>
  <c r="BQ100" i="13"/>
  <c r="N100" i="13"/>
  <c r="I312" i="7"/>
  <c r="K312" i="7"/>
  <c r="J312" i="7"/>
  <c r="Q312" i="7"/>
  <c r="G312" i="7"/>
  <c r="R312" i="7"/>
  <c r="H312" i="7"/>
  <c r="N312" i="7"/>
  <c r="O312" i="7"/>
  <c r="P312" i="7"/>
  <c r="BB119" i="13"/>
  <c r="BD120" i="13"/>
  <c r="J61" i="14" l="1"/>
  <c r="J101" i="13"/>
  <c r="M101" i="13" s="1"/>
  <c r="BS101" i="13" s="1"/>
  <c r="BG101" i="13"/>
  <c r="BJ101" i="13"/>
  <c r="K60" i="14"/>
  <c r="AI101" i="13"/>
  <c r="AR101" i="13" s="1"/>
  <c r="I61" i="14"/>
  <c r="BT100" i="13"/>
  <c r="BW100" i="13" s="1"/>
  <c r="BX100" i="13" s="1"/>
  <c r="BI101" i="13"/>
  <c r="I101" i="13"/>
  <c r="R101" i="13" s="1"/>
  <c r="AA102" i="13" s="1"/>
  <c r="BF101" i="13"/>
  <c r="S312" i="7"/>
  <c r="K212" i="12" s="1"/>
  <c r="L212" i="12" s="1"/>
  <c r="M212" i="12" s="1"/>
  <c r="L312" i="7"/>
  <c r="G212" i="12" s="1"/>
  <c r="H212" i="12" s="1"/>
  <c r="I212" i="12" s="1"/>
  <c r="BC120" i="13"/>
  <c r="BP101" i="13" l="1"/>
  <c r="BV101" i="13" s="1"/>
  <c r="P101" i="13"/>
  <c r="S101" i="13"/>
  <c r="AB102" i="13" s="1"/>
  <c r="AU101" i="13"/>
  <c r="BY100" i="13"/>
  <c r="BE101" i="13"/>
  <c r="L101" i="13"/>
  <c r="H101" i="13"/>
  <c r="K101" i="13" s="1"/>
  <c r="BZ101" i="13" s="1"/>
  <c r="BH101" i="13"/>
  <c r="AK102" i="13"/>
  <c r="J213" i="12"/>
  <c r="N213" i="12"/>
  <c r="M61" i="14" l="1"/>
  <c r="AT102" i="13"/>
  <c r="AW102" i="13" s="1"/>
  <c r="H61" i="14"/>
  <c r="Q101" i="13"/>
  <c r="Z102" i="13" s="1"/>
  <c r="F312" i="7" s="1"/>
  <c r="G62" i="14" s="1"/>
  <c r="BO101" i="13"/>
  <c r="BR101" i="13"/>
  <c r="BN101" i="13"/>
  <c r="BQ101" i="13"/>
  <c r="O101" i="13"/>
  <c r="BK101" i="13"/>
  <c r="BL102" i="13" s="1"/>
  <c r="AJ102" i="13"/>
  <c r="N101" i="13"/>
  <c r="BB120" i="13"/>
  <c r="J102" i="13" l="1"/>
  <c r="S102" i="13" s="1"/>
  <c r="AB103" i="13" s="1"/>
  <c r="AS102" i="13"/>
  <c r="AV102" i="13" s="1"/>
  <c r="K61" i="14"/>
  <c r="AI102" i="13"/>
  <c r="AR102" i="13" s="1"/>
  <c r="BA102" i="13"/>
  <c r="BU101" i="13"/>
  <c r="L61" i="14"/>
  <c r="J62" i="14"/>
  <c r="BG102" i="13"/>
  <c r="BJ102" i="13"/>
  <c r="BT101" i="13"/>
  <c r="Q313" i="7"/>
  <c r="N313" i="7"/>
  <c r="K313" i="7"/>
  <c r="I313" i="7"/>
  <c r="O313" i="7"/>
  <c r="H313" i="7"/>
  <c r="G313" i="7"/>
  <c r="P313" i="7"/>
  <c r="J313" i="7"/>
  <c r="R313" i="7"/>
  <c r="BB121" i="13"/>
  <c r="BC121" i="13"/>
  <c r="M102" i="13" l="1"/>
  <c r="P102" i="13" s="1"/>
  <c r="I62" i="14"/>
  <c r="H102" i="13"/>
  <c r="BW101" i="13"/>
  <c r="BX101" i="13" s="1"/>
  <c r="I102" i="13"/>
  <c r="R102" i="13" s="1"/>
  <c r="AA103" i="13" s="1"/>
  <c r="BI102" i="13"/>
  <c r="BF102" i="13"/>
  <c r="S313" i="7"/>
  <c r="K213" i="12" s="1"/>
  <c r="L213" i="12" s="1"/>
  <c r="M213" i="12" s="1"/>
  <c r="L313" i="7"/>
  <c r="G213" i="12" s="1"/>
  <c r="H213" i="12" s="1"/>
  <c r="I213" i="12" s="1"/>
  <c r="BD121" i="13"/>
  <c r="BS102" i="13" l="1"/>
  <c r="BP102" i="13"/>
  <c r="M62" i="14" s="1"/>
  <c r="AU102" i="13"/>
  <c r="BY101" i="13"/>
  <c r="L102" i="13"/>
  <c r="BO102" i="13" s="1"/>
  <c r="BE102" i="13"/>
  <c r="H62" i="14"/>
  <c r="BH102" i="13"/>
  <c r="AK103" i="13"/>
  <c r="J214" i="12"/>
  <c r="N214" i="12"/>
  <c r="Q102" i="13"/>
  <c r="Z103" i="13" s="1"/>
  <c r="F313" i="7" s="1"/>
  <c r="BK102" i="13"/>
  <c r="BL103" i="13" s="1"/>
  <c r="K102" i="13"/>
  <c r="BZ102" i="13" s="1"/>
  <c r="BB122" i="13"/>
  <c r="AT103" i="13" l="1"/>
  <c r="AW103" i="13" s="1"/>
  <c r="BV102" i="13"/>
  <c r="L62" i="14"/>
  <c r="O102" i="13"/>
  <c r="BR102" i="13"/>
  <c r="BU102" i="13" s="1"/>
  <c r="BN102" i="13"/>
  <c r="BQ102" i="13"/>
  <c r="AJ103" i="13"/>
  <c r="AS103" i="13" s="1"/>
  <c r="AV103" i="13" s="1"/>
  <c r="N102" i="13"/>
  <c r="BA103" i="13"/>
  <c r="G63" i="14"/>
  <c r="BC122" i="13"/>
  <c r="BG103" i="13" l="1"/>
  <c r="I103" i="13"/>
  <c r="BJ103" i="13"/>
  <c r="J63" i="14"/>
  <c r="J103" i="13"/>
  <c r="S103" i="13" s="1"/>
  <c r="AB104" i="13" s="1"/>
  <c r="AI103" i="13"/>
  <c r="AR103" i="13" s="1"/>
  <c r="BT102" i="13"/>
  <c r="BW102" i="13" s="1"/>
  <c r="BY102" i="13" s="1"/>
  <c r="K62" i="14"/>
  <c r="N314" i="7"/>
  <c r="H314" i="7"/>
  <c r="P314" i="7"/>
  <c r="K314" i="7"/>
  <c r="O314" i="7"/>
  <c r="J314" i="7"/>
  <c r="Q314" i="7"/>
  <c r="R314" i="7"/>
  <c r="G314" i="7"/>
  <c r="I314" i="7"/>
  <c r="BD122" i="13"/>
  <c r="AU103" i="13" l="1"/>
  <c r="BI103" i="13"/>
  <c r="I63" i="14"/>
  <c r="BF103" i="13"/>
  <c r="M103" i="13"/>
  <c r="BS103" i="13" s="1"/>
  <c r="H63" i="14"/>
  <c r="BX102" i="13"/>
  <c r="R103" i="13"/>
  <c r="AA104" i="13" s="1"/>
  <c r="L103" i="13"/>
  <c r="S314" i="7"/>
  <c r="K214" i="12" s="1"/>
  <c r="L214" i="12" s="1"/>
  <c r="M214" i="12" s="1"/>
  <c r="L314" i="7"/>
  <c r="G214" i="12" s="1"/>
  <c r="H214" i="12" s="1"/>
  <c r="I214" i="12" s="1"/>
  <c r="BD123" i="13"/>
  <c r="BB123" i="13"/>
  <c r="BO103" i="13" l="1"/>
  <c r="BR103" i="13"/>
  <c r="BP103" i="13"/>
  <c r="AK104" i="13" s="1"/>
  <c r="AT104" i="13" s="1"/>
  <c r="AW104" i="13" s="1"/>
  <c r="BH103" i="13"/>
  <c r="BE103" i="13"/>
  <c r="P103" i="13"/>
  <c r="H103" i="13"/>
  <c r="Q103" i="13" s="1"/>
  <c r="Z104" i="13" s="1"/>
  <c r="F314" i="7" s="1"/>
  <c r="J215" i="12"/>
  <c r="N215" i="12"/>
  <c r="O103" i="13"/>
  <c r="BC123" i="13"/>
  <c r="L63" i="14" l="1"/>
  <c r="AJ104" i="13"/>
  <c r="AS104" i="13" s="1"/>
  <c r="AV104" i="13" s="1"/>
  <c r="BK103" i="13"/>
  <c r="BL104" i="13" s="1"/>
  <c r="K103" i="13"/>
  <c r="BZ103" i="13" s="1"/>
  <c r="BV103" i="13"/>
  <c r="J64" i="14"/>
  <c r="M63" i="14"/>
  <c r="BU103" i="13"/>
  <c r="BA104" i="13"/>
  <c r="G64" i="14"/>
  <c r="BN103" i="13" l="1"/>
  <c r="K63" i="14" s="1"/>
  <c r="BQ103" i="13"/>
  <c r="N103" i="13"/>
  <c r="J104" i="13"/>
  <c r="M104" i="13" s="1"/>
  <c r="BJ104" i="13"/>
  <c r="I64" i="14"/>
  <c r="BG104" i="13"/>
  <c r="AI104" i="13"/>
  <c r="G315" i="7"/>
  <c r="I315" i="7"/>
  <c r="O315" i="7"/>
  <c r="P315" i="7"/>
  <c r="Q315" i="7"/>
  <c r="N315" i="7"/>
  <c r="J315" i="7"/>
  <c r="R315" i="7"/>
  <c r="H315" i="7"/>
  <c r="K315" i="7"/>
  <c r="BC124" i="13"/>
  <c r="BD124" i="13"/>
  <c r="BB124" i="13"/>
  <c r="BT103" i="13" l="1"/>
  <c r="BW103" i="13" s="1"/>
  <c r="BY103" i="13" s="1"/>
  <c r="AR104" i="13"/>
  <c r="AU104" i="13" s="1"/>
  <c r="S104" i="13"/>
  <c r="AB105" i="13" s="1"/>
  <c r="BP104" i="13"/>
  <c r="BS104" i="13"/>
  <c r="I104" i="13"/>
  <c r="R104" i="13" s="1"/>
  <c r="AA105" i="13" s="1"/>
  <c r="BF104" i="13"/>
  <c r="BI104" i="13"/>
  <c r="P104" i="13"/>
  <c r="S315" i="7"/>
  <c r="K215" i="12" s="1"/>
  <c r="L215" i="12" s="1"/>
  <c r="M215" i="12" s="1"/>
  <c r="L315" i="7"/>
  <c r="G215" i="12" s="1"/>
  <c r="H215" i="12" s="1"/>
  <c r="I215" i="12" s="1"/>
  <c r="BE104" i="13" l="1"/>
  <c r="BX103" i="13"/>
  <c r="M64" i="14"/>
  <c r="AK105" i="13"/>
  <c r="AT105" i="13" s="1"/>
  <c r="AW105" i="13" s="1"/>
  <c r="H64" i="14"/>
  <c r="L104" i="13"/>
  <c r="BH104" i="13"/>
  <c r="H104" i="13"/>
  <c r="BK104" i="13" s="1"/>
  <c r="BL105" i="13" s="1"/>
  <c r="BV104" i="13"/>
  <c r="J216" i="12"/>
  <c r="N216" i="12"/>
  <c r="BC125" i="13"/>
  <c r="BB125" i="13"/>
  <c r="BO104" i="13" l="1"/>
  <c r="BR104" i="13"/>
  <c r="O104" i="13"/>
  <c r="Q104" i="13"/>
  <c r="Z105" i="13" s="1"/>
  <c r="F315" i="7" s="1"/>
  <c r="G65" i="14" s="1"/>
  <c r="K104" i="13"/>
  <c r="BZ104" i="13" s="1"/>
  <c r="J105" i="13"/>
  <c r="BD125" i="13"/>
  <c r="L64" i="14" l="1"/>
  <c r="AJ105" i="13"/>
  <c r="AS105" i="13" s="1"/>
  <c r="AV105" i="13" s="1"/>
  <c r="BU104" i="13"/>
  <c r="BN104" i="13"/>
  <c r="BQ104" i="13"/>
  <c r="N104" i="13"/>
  <c r="BA105" i="13"/>
  <c r="J65" i="14"/>
  <c r="BG105" i="13"/>
  <c r="BJ105" i="13"/>
  <c r="I316" i="7"/>
  <c r="K316" i="7"/>
  <c r="O316" i="7"/>
  <c r="N316" i="7"/>
  <c r="R316" i="7"/>
  <c r="G316" i="7"/>
  <c r="H316" i="7"/>
  <c r="J316" i="7"/>
  <c r="Q316" i="7"/>
  <c r="P316" i="7"/>
  <c r="S105" i="13"/>
  <c r="AB106" i="13" s="1"/>
  <c r="M105" i="13"/>
  <c r="I65" i="14" l="1"/>
  <c r="K64" i="14"/>
  <c r="AI105" i="13"/>
  <c r="AR105" i="13" s="1"/>
  <c r="BT104" i="13"/>
  <c r="BW104" i="13" s="1"/>
  <c r="BX104" i="13" s="1"/>
  <c r="BP105" i="13"/>
  <c r="BS105" i="13"/>
  <c r="BF105" i="13"/>
  <c r="I105" i="13"/>
  <c r="L105" i="13" s="1"/>
  <c r="BI105" i="13"/>
  <c r="S316" i="7"/>
  <c r="K216" i="12" s="1"/>
  <c r="L216" i="12" s="1"/>
  <c r="M216" i="12" s="1"/>
  <c r="P105" i="13"/>
  <c r="L316" i="7"/>
  <c r="G216" i="12" s="1"/>
  <c r="H216" i="12" s="1"/>
  <c r="I216" i="12" s="1"/>
  <c r="BD126" i="13"/>
  <c r="BC126" i="13"/>
  <c r="BB126" i="13"/>
  <c r="AU105" i="13" l="1"/>
  <c r="M65" i="14"/>
  <c r="AK106" i="13"/>
  <c r="AT106" i="13" s="1"/>
  <c r="AW106" i="13" s="1"/>
  <c r="BY104" i="13"/>
  <c r="BH105" i="13"/>
  <c r="BO105" i="13"/>
  <c r="BR105" i="13"/>
  <c r="R105" i="13"/>
  <c r="AA106" i="13" s="1"/>
  <c r="BV105" i="13"/>
  <c r="J217" i="12"/>
  <c r="O105" i="13"/>
  <c r="N217" i="12"/>
  <c r="H105" i="13" l="1"/>
  <c r="Q105" i="13" s="1"/>
  <c r="Z106" i="13" s="1"/>
  <c r="BA106" i="13" s="1"/>
  <c r="H65" i="14"/>
  <c r="BE105" i="13"/>
  <c r="L65" i="14"/>
  <c r="BG106" i="13"/>
  <c r="AJ106" i="13"/>
  <c r="AS106" i="13" s="1"/>
  <c r="AV106" i="13" s="1"/>
  <c r="BU105" i="13"/>
  <c r="BD127" i="13"/>
  <c r="F316" i="7" l="1"/>
  <c r="G66" i="14" s="1"/>
  <c r="K105" i="13"/>
  <c r="BZ105" i="13" s="1"/>
  <c r="BK105" i="13"/>
  <c r="BL106" i="13" s="1"/>
  <c r="BJ106" i="13"/>
  <c r="J106" i="13"/>
  <c r="M106" i="13" s="1"/>
  <c r="J66" i="14"/>
  <c r="AI106" i="13"/>
  <c r="BC127" i="13"/>
  <c r="BB127" i="13"/>
  <c r="BN105" i="13" l="1"/>
  <c r="K65" i="14" s="1"/>
  <c r="N105" i="13"/>
  <c r="BQ105" i="13"/>
  <c r="K317" i="7"/>
  <c r="H317" i="7"/>
  <c r="G317" i="7"/>
  <c r="Q317" i="7"/>
  <c r="J317" i="7"/>
  <c r="N317" i="7"/>
  <c r="P317" i="7"/>
  <c r="O317" i="7"/>
  <c r="I317" i="7"/>
  <c r="R317" i="7"/>
  <c r="S106" i="13"/>
  <c r="AB107" i="13" s="1"/>
  <c r="BP106" i="13"/>
  <c r="BS106" i="13"/>
  <c r="BF106" i="13"/>
  <c r="I106" i="13"/>
  <c r="L106" i="13" s="1"/>
  <c r="I66" i="14"/>
  <c r="BI106" i="13"/>
  <c r="P106" i="13"/>
  <c r="BT105" i="13" l="1"/>
  <c r="BW105" i="13" s="1"/>
  <c r="BY105" i="13" s="1"/>
  <c r="AR106" i="13"/>
  <c r="BE106" i="13" s="1"/>
  <c r="L317" i="7"/>
  <c r="G217" i="12" s="1"/>
  <c r="H217" i="12" s="1"/>
  <c r="I217" i="12" s="1"/>
  <c r="J218" i="12" s="1"/>
  <c r="S317" i="7"/>
  <c r="K217" i="12" s="1"/>
  <c r="L217" i="12" s="1"/>
  <c r="M217" i="12" s="1"/>
  <c r="N218" i="12" s="1"/>
  <c r="M66" i="14"/>
  <c r="BO106" i="13"/>
  <c r="BR106" i="13"/>
  <c r="R106" i="13"/>
  <c r="AA107" i="13" s="1"/>
  <c r="AK107" i="13"/>
  <c r="AT107" i="13" s="1"/>
  <c r="AW107" i="13" s="1"/>
  <c r="BV106" i="13"/>
  <c r="O106" i="13"/>
  <c r="BB128" i="13"/>
  <c r="BC128" i="13"/>
  <c r="BD128" i="13"/>
  <c r="H106" i="13" l="1"/>
  <c r="K106" i="13" s="1"/>
  <c r="BZ106" i="13" s="1"/>
  <c r="BH106" i="13"/>
  <c r="BX105" i="13"/>
  <c r="H66" i="14"/>
  <c r="AU106" i="13"/>
  <c r="L66" i="14"/>
  <c r="AJ107" i="13"/>
  <c r="AS107" i="13" s="1"/>
  <c r="AV107" i="13" s="1"/>
  <c r="J67" i="14"/>
  <c r="BU106" i="13"/>
  <c r="BN106" i="13" l="1"/>
  <c r="K66" i="14" s="1"/>
  <c r="Q106" i="13"/>
  <c r="Z107" i="13" s="1"/>
  <c r="BA107" i="13" s="1"/>
  <c r="N106" i="13"/>
  <c r="BK106" i="13"/>
  <c r="BL107" i="13" s="1"/>
  <c r="BQ106" i="13"/>
  <c r="I67" i="14"/>
  <c r="BJ107" i="13"/>
  <c r="J107" i="13"/>
  <c r="M107" i="13" s="1"/>
  <c r="BG107" i="13"/>
  <c r="AI107" i="13"/>
  <c r="BT106" i="13" l="1"/>
  <c r="BW106" i="13" s="1"/>
  <c r="BX106" i="13" s="1"/>
  <c r="AR107" i="13"/>
  <c r="H67" i="14" s="1"/>
  <c r="F317" i="7"/>
  <c r="G67" i="14" s="1"/>
  <c r="BI107" i="13"/>
  <c r="I107" i="13"/>
  <c r="R107" i="13" s="1"/>
  <c r="AA108" i="13" s="1"/>
  <c r="BP107" i="13"/>
  <c r="BS107" i="13"/>
  <c r="S107" i="13"/>
  <c r="AB108" i="13" s="1"/>
  <c r="BF107" i="13"/>
  <c r="P107" i="13"/>
  <c r="BB129" i="13"/>
  <c r="BC129" i="13"/>
  <c r="BD129" i="13"/>
  <c r="BY106" i="13" l="1"/>
  <c r="O318" i="7"/>
  <c r="P318" i="7"/>
  <c r="K318" i="7"/>
  <c r="J318" i="7"/>
  <c r="G318" i="7"/>
  <c r="Q318" i="7"/>
  <c r="N318" i="7"/>
  <c r="I318" i="7"/>
  <c r="H318" i="7"/>
  <c r="R318" i="7"/>
  <c r="AU107" i="13"/>
  <c r="M67" i="14"/>
  <c r="L107" i="13"/>
  <c r="BR107" i="13" s="1"/>
  <c r="BE107" i="13"/>
  <c r="H107" i="13"/>
  <c r="BK107" i="13" s="1"/>
  <c r="BL108" i="13" s="1"/>
  <c r="BH107" i="13"/>
  <c r="AK108" i="13"/>
  <c r="AT108" i="13" s="1"/>
  <c r="AW108" i="13" s="1"/>
  <c r="BV107" i="13"/>
  <c r="S318" i="7" l="1"/>
  <c r="K218" i="12" s="1"/>
  <c r="L218" i="12" s="1"/>
  <c r="M218" i="12" s="1"/>
  <c r="N219" i="12" s="1"/>
  <c r="L318" i="7"/>
  <c r="G218" i="12" s="1"/>
  <c r="H218" i="12" s="1"/>
  <c r="I218" i="12" s="1"/>
  <c r="J219" i="12" s="1"/>
  <c r="BO107" i="13"/>
  <c r="O107" i="13"/>
  <c r="K107" i="13"/>
  <c r="BZ107" i="13" s="1"/>
  <c r="Q107" i="13"/>
  <c r="Z108" i="13" s="1"/>
  <c r="F318" i="7" s="1"/>
  <c r="G68" i="14" s="1"/>
  <c r="BB130" i="13"/>
  <c r="BC130" i="13"/>
  <c r="BQ107" i="13" l="1"/>
  <c r="L67" i="14"/>
  <c r="AJ108" i="13"/>
  <c r="AS108" i="13" s="1"/>
  <c r="AV108" i="13" s="1"/>
  <c r="BU107" i="13"/>
  <c r="BJ108" i="13"/>
  <c r="BG108" i="13"/>
  <c r="J108" i="13"/>
  <c r="S108" i="13" s="1"/>
  <c r="AB109" i="13" s="1"/>
  <c r="J68" i="14"/>
  <c r="BN107" i="13"/>
  <c r="N107" i="13"/>
  <c r="BA108" i="13"/>
  <c r="K319" i="7"/>
  <c r="I319" i="7"/>
  <c r="N319" i="7"/>
  <c r="P319" i="7"/>
  <c r="O319" i="7"/>
  <c r="G319" i="7"/>
  <c r="R319" i="7"/>
  <c r="H319" i="7"/>
  <c r="J319" i="7"/>
  <c r="Q319" i="7"/>
  <c r="BD130" i="13"/>
  <c r="I108" i="13" l="1"/>
  <c r="R108" i="13" s="1"/>
  <c r="AA109" i="13" s="1"/>
  <c r="K67" i="14"/>
  <c r="AI108" i="13"/>
  <c r="AR108" i="13" s="1"/>
  <c r="BT107" i="13"/>
  <c r="BW107" i="13" s="1"/>
  <c r="BX107" i="13" s="1"/>
  <c r="M108" i="13"/>
  <c r="BF108" i="13"/>
  <c r="BI108" i="13"/>
  <c r="I68" i="14"/>
  <c r="L319" i="7"/>
  <c r="G219" i="12" s="1"/>
  <c r="H219" i="12" s="1"/>
  <c r="I219" i="12" s="1"/>
  <c r="S319" i="7"/>
  <c r="K219" i="12" s="1"/>
  <c r="L219" i="12" s="1"/>
  <c r="M219" i="12" s="1"/>
  <c r="L108" i="13" l="1"/>
  <c r="BO108" i="13" s="1"/>
  <c r="AU108" i="13"/>
  <c r="BP108" i="13"/>
  <c r="BS108" i="13"/>
  <c r="BY107" i="13"/>
  <c r="P108" i="13"/>
  <c r="H68" i="14"/>
  <c r="H108" i="13"/>
  <c r="K108" i="13" s="1"/>
  <c r="BZ108" i="13" s="1"/>
  <c r="BH108" i="13"/>
  <c r="N220" i="12"/>
  <c r="J220" i="12"/>
  <c r="BD131" i="13"/>
  <c r="BB131" i="13"/>
  <c r="BC131" i="13"/>
  <c r="O108" i="13" l="1"/>
  <c r="BR108" i="13"/>
  <c r="BU108" i="13" s="1"/>
  <c r="BE108" i="13"/>
  <c r="L68" i="14"/>
  <c r="AJ109" i="13"/>
  <c r="AS109" i="13" s="1"/>
  <c r="AV109" i="13" s="1"/>
  <c r="M68" i="14"/>
  <c r="AK109" i="13"/>
  <c r="AT109" i="13" s="1"/>
  <c r="AW109" i="13" s="1"/>
  <c r="BV108" i="13"/>
  <c r="BN108" i="13"/>
  <c r="BQ108" i="13"/>
  <c r="BK108" i="13"/>
  <c r="BL109" i="13" s="1"/>
  <c r="Q108" i="13"/>
  <c r="Z109" i="13" s="1"/>
  <c r="F319" i="7" s="1"/>
  <c r="G69" i="14" s="1"/>
  <c r="N108" i="13"/>
  <c r="J69" i="14" l="1"/>
  <c r="K68" i="14"/>
  <c r="J109" i="13"/>
  <c r="M109" i="13" s="1"/>
  <c r="BG109" i="13"/>
  <c r="BJ109" i="13"/>
  <c r="I69" i="14"/>
  <c r="BA109" i="13"/>
  <c r="AI109" i="13"/>
  <c r="AR109" i="13" s="1"/>
  <c r="BT108" i="13"/>
  <c r="BW108" i="13" s="1"/>
  <c r="BY108" i="13" s="1"/>
  <c r="J320" i="7"/>
  <c r="R320" i="7"/>
  <c r="O320" i="7"/>
  <c r="K320" i="7"/>
  <c r="G320" i="7"/>
  <c r="P320" i="7"/>
  <c r="I320" i="7"/>
  <c r="N320" i="7"/>
  <c r="H320" i="7"/>
  <c r="Q320" i="7"/>
  <c r="AU109" i="13" l="1"/>
  <c r="S109" i="13"/>
  <c r="AB110" i="13" s="1"/>
  <c r="BP109" i="13"/>
  <c r="BS109" i="13"/>
  <c r="I109" i="13"/>
  <c r="R109" i="13" s="1"/>
  <c r="AA110" i="13" s="1"/>
  <c r="BF109" i="13"/>
  <c r="BI109" i="13"/>
  <c r="BX108" i="13"/>
  <c r="S320" i="7"/>
  <c r="K220" i="12" s="1"/>
  <c r="L220" i="12" s="1"/>
  <c r="M220" i="12" s="1"/>
  <c r="L320" i="7"/>
  <c r="G220" i="12" s="1"/>
  <c r="H220" i="12" s="1"/>
  <c r="I220" i="12" s="1"/>
  <c r="P109" i="13"/>
  <c r="BB132" i="13"/>
  <c r="BD132" i="13"/>
  <c r="BC132" i="13"/>
  <c r="H69" i="14" l="1"/>
  <c r="L109" i="13"/>
  <c r="O109" i="13" s="1"/>
  <c r="M69" i="14"/>
  <c r="AK110" i="13"/>
  <c r="AT110" i="13" s="1"/>
  <c r="AW110" i="13" s="1"/>
  <c r="BH109" i="13"/>
  <c r="H109" i="13"/>
  <c r="BK109" i="13" s="1"/>
  <c r="BL110" i="13" s="1"/>
  <c r="BE109" i="13"/>
  <c r="BV109" i="13"/>
  <c r="N221" i="12"/>
  <c r="J221" i="12"/>
  <c r="BO109" i="13" l="1"/>
  <c r="L69" i="14" s="1"/>
  <c r="BR109" i="13"/>
  <c r="K109" i="13"/>
  <c r="BZ109" i="13" s="1"/>
  <c r="Q109" i="13"/>
  <c r="Z110" i="13" s="1"/>
  <c r="F320" i="7" s="1"/>
  <c r="G70" i="14" s="1"/>
  <c r="BJ110" i="13"/>
  <c r="AJ110" i="13"/>
  <c r="BC133" i="13"/>
  <c r="BU109" i="13" l="1"/>
  <c r="AS110" i="13"/>
  <c r="AV110" i="13" s="1"/>
  <c r="BN109" i="13"/>
  <c r="BQ109" i="13"/>
  <c r="N109" i="13"/>
  <c r="BA110" i="13"/>
  <c r="BG110" i="13"/>
  <c r="J110" i="13"/>
  <c r="M110" i="13" s="1"/>
  <c r="J70" i="14"/>
  <c r="K321" i="7"/>
  <c r="P321" i="7"/>
  <c r="Q321" i="7"/>
  <c r="J321" i="7"/>
  <c r="O321" i="7"/>
  <c r="N321" i="7"/>
  <c r="G321" i="7"/>
  <c r="R321" i="7"/>
  <c r="H321" i="7"/>
  <c r="I321" i="7"/>
  <c r="BD133" i="13"/>
  <c r="BB133" i="13"/>
  <c r="K69" i="14" l="1"/>
  <c r="AI110" i="13"/>
  <c r="AR110" i="13" s="1"/>
  <c r="BT109" i="13"/>
  <c r="BW109" i="13" s="1"/>
  <c r="BX109" i="13" s="1"/>
  <c r="BP110" i="13"/>
  <c r="BS110" i="13"/>
  <c r="BF110" i="13"/>
  <c r="S110" i="13"/>
  <c r="AB111" i="13" s="1"/>
  <c r="BI110" i="13"/>
  <c r="I110" i="13"/>
  <c r="L110" i="13" s="1"/>
  <c r="I70" i="14"/>
  <c r="S321" i="7"/>
  <c r="K221" i="12" s="1"/>
  <c r="L221" i="12" s="1"/>
  <c r="M221" i="12" s="1"/>
  <c r="P110" i="13"/>
  <c r="L321" i="7"/>
  <c r="G221" i="12" s="1"/>
  <c r="H221" i="12" s="1"/>
  <c r="I221" i="12" s="1"/>
  <c r="AU110" i="13" l="1"/>
  <c r="H110" i="13"/>
  <c r="Q110" i="13" s="1"/>
  <c r="Z111" i="13" s="1"/>
  <c r="BY109" i="13"/>
  <c r="BO110" i="13"/>
  <c r="BR110" i="13"/>
  <c r="R110" i="13"/>
  <c r="AA111" i="13" s="1"/>
  <c r="BE110" i="13"/>
  <c r="H70" i="14"/>
  <c r="AK111" i="13"/>
  <c r="AT111" i="13" s="1"/>
  <c r="AW111" i="13" s="1"/>
  <c r="BV110" i="13"/>
  <c r="M70" i="14"/>
  <c r="J222" i="12"/>
  <c r="N222" i="12"/>
  <c r="O110" i="13"/>
  <c r="BD134" i="13"/>
  <c r="BC134" i="13"/>
  <c r="BH110" i="13" l="1"/>
  <c r="K110" i="13"/>
  <c r="BZ110" i="13" s="1"/>
  <c r="BK110" i="13"/>
  <c r="BL111" i="13" s="1"/>
  <c r="L70" i="14"/>
  <c r="F321" i="7"/>
  <c r="G71" i="14" s="1"/>
  <c r="BG111" i="13"/>
  <c r="AJ111" i="13"/>
  <c r="AS111" i="13" s="1"/>
  <c r="AV111" i="13" s="1"/>
  <c r="BU110" i="13"/>
  <c r="BA111" i="13"/>
  <c r="BB134" i="13"/>
  <c r="N110" i="13" l="1"/>
  <c r="BQ110" i="13"/>
  <c r="BN110" i="13"/>
  <c r="K70" i="14" s="1"/>
  <c r="J71" i="14"/>
  <c r="BJ111" i="13"/>
  <c r="J111" i="13"/>
  <c r="S111" i="13" s="1"/>
  <c r="AB112" i="13" s="1"/>
  <c r="BF111" i="13"/>
  <c r="AI111" i="13"/>
  <c r="Q322" i="7"/>
  <c r="K322" i="7"/>
  <c r="P322" i="7"/>
  <c r="I322" i="7"/>
  <c r="J322" i="7"/>
  <c r="H322" i="7"/>
  <c r="R322" i="7"/>
  <c r="N322" i="7"/>
  <c r="G322" i="7"/>
  <c r="O322" i="7"/>
  <c r="AR111" i="13" l="1"/>
  <c r="AU111" i="13" s="1"/>
  <c r="BT110" i="13"/>
  <c r="BW110" i="13" s="1"/>
  <c r="BY110" i="13" s="1"/>
  <c r="BI111" i="13"/>
  <c r="I111" i="13"/>
  <c r="R111" i="13" s="1"/>
  <c r="AA112" i="13" s="1"/>
  <c r="M111" i="13"/>
  <c r="I71" i="14"/>
  <c r="S322" i="7"/>
  <c r="K222" i="12" s="1"/>
  <c r="L222" i="12" s="1"/>
  <c r="M222" i="12" s="1"/>
  <c r="L322" i="7"/>
  <c r="G222" i="12" s="1"/>
  <c r="H222" i="12" s="1"/>
  <c r="I222" i="12" s="1"/>
  <c r="BB135" i="13"/>
  <c r="BC135" i="13"/>
  <c r="BD135" i="13"/>
  <c r="BH111" i="13" l="1"/>
  <c r="BX110" i="13"/>
  <c r="BP111" i="13"/>
  <c r="BS111" i="13"/>
  <c r="L111" i="13"/>
  <c r="O111" i="13" s="1"/>
  <c r="P111" i="13"/>
  <c r="BE111" i="13"/>
  <c r="H111" i="13"/>
  <c r="K111" i="13" s="1"/>
  <c r="BZ111" i="13" s="1"/>
  <c r="H71" i="14"/>
  <c r="N223" i="12"/>
  <c r="J223" i="12"/>
  <c r="M71" i="14" l="1"/>
  <c r="AK112" i="13"/>
  <c r="AT112" i="13" s="1"/>
  <c r="AW112" i="13" s="1"/>
  <c r="BV111" i="13"/>
  <c r="BO111" i="13"/>
  <c r="BR111" i="13"/>
  <c r="BN111" i="13"/>
  <c r="BQ111" i="13"/>
  <c r="BK111" i="13"/>
  <c r="BL112" i="13" s="1"/>
  <c r="Q111" i="13"/>
  <c r="Z112" i="13" s="1"/>
  <c r="F322" i="7" s="1"/>
  <c r="G72" i="14" s="1"/>
  <c r="N111" i="13"/>
  <c r="J112" i="13" l="1"/>
  <c r="M112" i="13" s="1"/>
  <c r="L71" i="14"/>
  <c r="AJ112" i="13"/>
  <c r="AS112" i="13" s="1"/>
  <c r="AV112" i="13" s="1"/>
  <c r="BU111" i="13"/>
  <c r="BG112" i="13"/>
  <c r="BA112" i="13"/>
  <c r="BJ112" i="13"/>
  <c r="J72" i="14"/>
  <c r="AI112" i="13"/>
  <c r="AR112" i="13" s="1"/>
  <c r="BT111" i="13"/>
  <c r="K71" i="14"/>
  <c r="H323" i="7"/>
  <c r="O323" i="7"/>
  <c r="N323" i="7"/>
  <c r="J323" i="7"/>
  <c r="I323" i="7"/>
  <c r="R323" i="7"/>
  <c r="K323" i="7"/>
  <c r="G323" i="7"/>
  <c r="Q323" i="7"/>
  <c r="P323" i="7"/>
  <c r="BD136" i="13"/>
  <c r="BB136" i="13"/>
  <c r="BC136" i="13"/>
  <c r="AU112" i="13" l="1"/>
  <c r="S112" i="13"/>
  <c r="AB113" i="13" s="1"/>
  <c r="BW111" i="13"/>
  <c r="BX111" i="13" s="1"/>
  <c r="BP112" i="13"/>
  <c r="BS112" i="13"/>
  <c r="I112" i="13"/>
  <c r="L112" i="13" s="1"/>
  <c r="BF112" i="13"/>
  <c r="I72" i="14"/>
  <c r="BI112" i="13"/>
  <c r="P112" i="13"/>
  <c r="S323" i="7"/>
  <c r="K223" i="12" s="1"/>
  <c r="L223" i="12" s="1"/>
  <c r="M223" i="12" s="1"/>
  <c r="L323" i="7"/>
  <c r="G223" i="12" s="1"/>
  <c r="H223" i="12" s="1"/>
  <c r="I223" i="12" s="1"/>
  <c r="BE112" i="13" l="1"/>
  <c r="R112" i="13"/>
  <c r="AA113" i="13" s="1"/>
  <c r="M72" i="14"/>
  <c r="BY111" i="13"/>
  <c r="BO112" i="13"/>
  <c r="BR112" i="13"/>
  <c r="BH112" i="13"/>
  <c r="H72" i="14"/>
  <c r="H112" i="13"/>
  <c r="Q112" i="13" s="1"/>
  <c r="Z113" i="13" s="1"/>
  <c r="AK113" i="13"/>
  <c r="AT113" i="13" s="1"/>
  <c r="AW113" i="13" s="1"/>
  <c r="BV112" i="13"/>
  <c r="O112" i="13"/>
  <c r="J224" i="12"/>
  <c r="N224" i="12"/>
  <c r="BD137" i="13"/>
  <c r="BC137" i="13"/>
  <c r="F323" i="7" l="1"/>
  <c r="G73" i="14" s="1"/>
  <c r="L72" i="14"/>
  <c r="AJ113" i="13"/>
  <c r="AS113" i="13" s="1"/>
  <c r="AV113" i="13" s="1"/>
  <c r="K112" i="13"/>
  <c r="BZ112" i="13" s="1"/>
  <c r="BK112" i="13"/>
  <c r="BL113" i="13" s="1"/>
  <c r="J73" i="14"/>
  <c r="BU112" i="13"/>
  <c r="BA113" i="13"/>
  <c r="BB137" i="13"/>
  <c r="BQ112" i="13" l="1"/>
  <c r="BN112" i="13"/>
  <c r="BG113" i="13"/>
  <c r="BJ113" i="13"/>
  <c r="J113" i="13"/>
  <c r="S113" i="13" s="1"/>
  <c r="AB114" i="13" s="1"/>
  <c r="N112" i="13"/>
  <c r="I73" i="14"/>
  <c r="R324" i="7"/>
  <c r="P324" i="7"/>
  <c r="O324" i="7"/>
  <c r="N324" i="7"/>
  <c r="G324" i="7"/>
  <c r="Q324" i="7"/>
  <c r="H324" i="7"/>
  <c r="K324" i="7"/>
  <c r="J324" i="7"/>
  <c r="I324" i="7"/>
  <c r="K72" i="14" l="1"/>
  <c r="AI113" i="13"/>
  <c r="AR113" i="13" s="1"/>
  <c r="BI113" i="13"/>
  <c r="BT112" i="13"/>
  <c r="BW112" i="13" s="1"/>
  <c r="BY112" i="13" s="1"/>
  <c r="M113" i="13"/>
  <c r="BS113" i="13" s="1"/>
  <c r="I113" i="13"/>
  <c r="L113" i="13" s="1"/>
  <c r="BF113" i="13"/>
  <c r="S324" i="7"/>
  <c r="K224" i="12" s="1"/>
  <c r="L224" i="12" s="1"/>
  <c r="M224" i="12" s="1"/>
  <c r="L324" i="7"/>
  <c r="G224" i="12" s="1"/>
  <c r="H224" i="12" s="1"/>
  <c r="I224" i="12" s="1"/>
  <c r="BB138" i="13"/>
  <c r="BC138" i="13"/>
  <c r="BD138" i="13"/>
  <c r="AU113" i="13" l="1"/>
  <c r="BO113" i="13"/>
  <c r="BR113" i="13"/>
  <c r="BP113" i="13"/>
  <c r="BH113" i="13"/>
  <c r="BE113" i="13"/>
  <c r="BX112" i="13"/>
  <c r="P113" i="13"/>
  <c r="R113" i="13"/>
  <c r="AA114" i="13" s="1"/>
  <c r="J225" i="12"/>
  <c r="N225" i="12"/>
  <c r="O113" i="13"/>
  <c r="H73" i="14" l="1"/>
  <c r="H113" i="13"/>
  <c r="Q113" i="13" s="1"/>
  <c r="Z114" i="13" s="1"/>
  <c r="BA114" i="13" s="1"/>
  <c r="L73" i="14"/>
  <c r="M73" i="14"/>
  <c r="AK114" i="13"/>
  <c r="AT114" i="13" s="1"/>
  <c r="AW114" i="13" s="1"/>
  <c r="BV113" i="13"/>
  <c r="AJ114" i="13"/>
  <c r="AS114" i="13" s="1"/>
  <c r="AV114" i="13" s="1"/>
  <c r="BU113" i="13"/>
  <c r="BC139" i="13"/>
  <c r="BD139" i="13"/>
  <c r="BK113" i="13" l="1"/>
  <c r="BL114" i="13" s="1"/>
  <c r="K113" i="13"/>
  <c r="BZ113" i="13" s="1"/>
  <c r="F324" i="7"/>
  <c r="G74" i="14" s="1"/>
  <c r="BG114" i="13"/>
  <c r="J74" i="14"/>
  <c r="BJ114" i="13"/>
  <c r="J114" i="13"/>
  <c r="S114" i="13" s="1"/>
  <c r="AB115" i="13" s="1"/>
  <c r="BB139" i="13"/>
  <c r="N113" i="13" l="1"/>
  <c r="BQ113" i="13"/>
  <c r="BN113" i="13"/>
  <c r="K73" i="14" s="1"/>
  <c r="I325" i="7"/>
  <c r="J325" i="7"/>
  <c r="R325" i="7"/>
  <c r="Q325" i="7"/>
  <c r="H325" i="7"/>
  <c r="G325" i="7"/>
  <c r="O325" i="7"/>
  <c r="N325" i="7"/>
  <c r="P325" i="7"/>
  <c r="K325" i="7"/>
  <c r="AI114" i="13"/>
  <c r="BF114" i="13"/>
  <c r="M114" i="13"/>
  <c r="BI114" i="13"/>
  <c r="I74" i="14"/>
  <c r="I114" i="13"/>
  <c r="R114" i="13" s="1"/>
  <c r="AA115" i="13" s="1"/>
  <c r="BB140" i="13"/>
  <c r="L325" i="7" l="1"/>
  <c r="G225" i="12" s="1"/>
  <c r="H225" i="12" s="1"/>
  <c r="I225" i="12" s="1"/>
  <c r="J226" i="12" s="1"/>
  <c r="AR114" i="13"/>
  <c r="AU114" i="13" s="1"/>
  <c r="BT113" i="13"/>
  <c r="BW113" i="13" s="1"/>
  <c r="BY113" i="13" s="1"/>
  <c r="S325" i="7"/>
  <c r="K225" i="12" s="1"/>
  <c r="L225" i="12" s="1"/>
  <c r="M225" i="12" s="1"/>
  <c r="N226" i="12" s="1"/>
  <c r="BP114" i="13"/>
  <c r="BS114" i="13"/>
  <c r="P114" i="13"/>
  <c r="L114" i="13"/>
  <c r="O114" i="13" s="1"/>
  <c r="BD140" i="13"/>
  <c r="BC140" i="13"/>
  <c r="BX113" i="13" l="1"/>
  <c r="BE114" i="13"/>
  <c r="H74" i="14"/>
  <c r="BH114" i="13"/>
  <c r="H114" i="13"/>
  <c r="Q114" i="13" s="1"/>
  <c r="Z115" i="13" s="1"/>
  <c r="F325" i="7" s="1"/>
  <c r="G75" i="14" s="1"/>
  <c r="M74" i="14"/>
  <c r="AK115" i="13"/>
  <c r="AT115" i="13" s="1"/>
  <c r="AW115" i="13" s="1"/>
  <c r="BV114" i="13"/>
  <c r="BO114" i="13"/>
  <c r="BR114" i="13"/>
  <c r="BA115" i="13" l="1"/>
  <c r="BK114" i="13"/>
  <c r="BL115" i="13" s="1"/>
  <c r="K114" i="13"/>
  <c r="BZ114" i="13" s="1"/>
  <c r="L74" i="14"/>
  <c r="AJ115" i="13"/>
  <c r="AS115" i="13" s="1"/>
  <c r="AV115" i="13" s="1"/>
  <c r="J75" i="14"/>
  <c r="BJ115" i="13"/>
  <c r="BU114" i="13"/>
  <c r="J115" i="13"/>
  <c r="S115" i="13" s="1"/>
  <c r="AB116" i="13" s="1"/>
  <c r="BG115" i="13"/>
  <c r="N326" i="7"/>
  <c r="I326" i="7"/>
  <c r="H326" i="7"/>
  <c r="Q326" i="7"/>
  <c r="J326" i="7"/>
  <c r="O326" i="7"/>
  <c r="R326" i="7"/>
  <c r="P326" i="7"/>
  <c r="G326" i="7"/>
  <c r="K326" i="7"/>
  <c r="BC141" i="13"/>
  <c r="N114" i="13" l="1"/>
  <c r="BQ114" i="13"/>
  <c r="BN114" i="13"/>
  <c r="K74" i="14" s="1"/>
  <c r="AI115" i="13"/>
  <c r="BI115" i="13"/>
  <c r="M115" i="13"/>
  <c r="BS115" i="13" s="1"/>
  <c r="BF115" i="13"/>
  <c r="I115" i="13"/>
  <c r="R115" i="13" s="1"/>
  <c r="AA116" i="13" s="1"/>
  <c r="I75" i="14"/>
  <c r="L326" i="7"/>
  <c r="G226" i="12" s="1"/>
  <c r="H226" i="12" s="1"/>
  <c r="I226" i="12" s="1"/>
  <c r="S326" i="7"/>
  <c r="K226" i="12" s="1"/>
  <c r="L226" i="12" s="1"/>
  <c r="M226" i="12" s="1"/>
  <c r="BB141" i="13"/>
  <c r="BD141" i="13"/>
  <c r="BT114" i="13" l="1"/>
  <c r="BW114" i="13" s="1"/>
  <c r="BY114" i="13" s="1"/>
  <c r="AR115" i="13"/>
  <c r="H75" i="14" s="1"/>
  <c r="BP115" i="13"/>
  <c r="P115" i="13"/>
  <c r="L115" i="13"/>
  <c r="BR115" i="13" s="1"/>
  <c r="N227" i="12"/>
  <c r="J227" i="12"/>
  <c r="BX114" i="13" l="1"/>
  <c r="H115" i="13"/>
  <c r="BK115" i="13" s="1"/>
  <c r="BL116" i="13" s="1"/>
  <c r="BH115" i="13"/>
  <c r="BE115" i="13"/>
  <c r="AU115" i="13"/>
  <c r="M75" i="14"/>
  <c r="AK116" i="13"/>
  <c r="AT116" i="13" s="1"/>
  <c r="AW116" i="13" s="1"/>
  <c r="BV115" i="13"/>
  <c r="BO115" i="13"/>
  <c r="O115" i="13"/>
  <c r="BB142" i="13"/>
  <c r="BC142" i="13"/>
  <c r="BD142" i="13"/>
  <c r="K115" i="13" l="1"/>
  <c r="BZ115" i="13" s="1"/>
  <c r="Q115" i="13"/>
  <c r="Z116" i="13" s="1"/>
  <c r="F326" i="7" s="1"/>
  <c r="G76" i="14" s="1"/>
  <c r="BU115" i="13"/>
  <c r="AJ116" i="13"/>
  <c r="AS116" i="13" s="1"/>
  <c r="AV116" i="13" s="1"/>
  <c r="BJ116" i="13"/>
  <c r="BG116" i="13"/>
  <c r="L75" i="14"/>
  <c r="J116" i="13"/>
  <c r="S116" i="13" s="1"/>
  <c r="AB117" i="13" s="1"/>
  <c r="J76" i="14"/>
  <c r="BQ115" i="13" l="1"/>
  <c r="BN115" i="13"/>
  <c r="K75" i="14" s="1"/>
  <c r="N327" i="7"/>
  <c r="BA116" i="13"/>
  <c r="N115" i="13"/>
  <c r="O327" i="7"/>
  <c r="J327" i="7"/>
  <c r="H327" i="7"/>
  <c r="P327" i="7"/>
  <c r="G327" i="7"/>
  <c r="Q327" i="7"/>
  <c r="R327" i="7"/>
  <c r="K327" i="7"/>
  <c r="I327" i="7"/>
  <c r="AI116" i="13"/>
  <c r="I76" i="14"/>
  <c r="BF116" i="13"/>
  <c r="M116" i="13"/>
  <c r="I116" i="13"/>
  <c r="L116" i="13" s="1"/>
  <c r="BI116" i="13"/>
  <c r="BD143" i="13"/>
  <c r="L327" i="7" l="1"/>
  <c r="G227" i="12" s="1"/>
  <c r="H227" i="12" s="1"/>
  <c r="I227" i="12" s="1"/>
  <c r="J228" i="12" s="1"/>
  <c r="BT115" i="13"/>
  <c r="BW115" i="13" s="1"/>
  <c r="BY115" i="13" s="1"/>
  <c r="AR116" i="13"/>
  <c r="AU116" i="13" s="1"/>
  <c r="S327" i="7"/>
  <c r="K227" i="12" s="1"/>
  <c r="L227" i="12" s="1"/>
  <c r="M227" i="12" s="1"/>
  <c r="N228" i="12" s="1"/>
  <c r="BP116" i="13"/>
  <c r="BS116" i="13"/>
  <c r="BO116" i="13"/>
  <c r="BR116" i="13"/>
  <c r="P116" i="13"/>
  <c r="R116" i="13"/>
  <c r="AA117" i="13" s="1"/>
  <c r="O116" i="13"/>
  <c r="BC143" i="13"/>
  <c r="BB143" i="13"/>
  <c r="BX115" i="13" l="1"/>
  <c r="H116" i="13"/>
  <c r="BK116" i="13" s="1"/>
  <c r="BL117" i="13" s="1"/>
  <c r="H76" i="14"/>
  <c r="BE116" i="13"/>
  <c r="BH116" i="13"/>
  <c r="L76" i="14"/>
  <c r="M76" i="14"/>
  <c r="AK117" i="13"/>
  <c r="AT117" i="13" s="1"/>
  <c r="AW117" i="13" s="1"/>
  <c r="BV116" i="13"/>
  <c r="AJ117" i="13"/>
  <c r="AS117" i="13" s="1"/>
  <c r="AV117" i="13" s="1"/>
  <c r="BU116" i="13"/>
  <c r="K116" i="13" l="1"/>
  <c r="BZ116" i="13" s="1"/>
  <c r="Q116" i="13"/>
  <c r="Z117" i="13" s="1"/>
  <c r="BA117" i="13" s="1"/>
  <c r="J117" i="13"/>
  <c r="S117" i="13" s="1"/>
  <c r="AB118" i="13" s="1"/>
  <c r="BG117" i="13"/>
  <c r="BJ117" i="13"/>
  <c r="J77" i="14"/>
  <c r="I77" i="14"/>
  <c r="BD144" i="13"/>
  <c r="BQ116" i="13" l="1"/>
  <c r="BN116" i="13"/>
  <c r="K76" i="14" s="1"/>
  <c r="N116" i="13"/>
  <c r="F327" i="7"/>
  <c r="G77" i="14" s="1"/>
  <c r="AI117" i="13"/>
  <c r="M117" i="13"/>
  <c r="BS117" i="13" s="1"/>
  <c r="I117" i="13"/>
  <c r="R117" i="13" s="1"/>
  <c r="AA118" i="13" s="1"/>
  <c r="BI117" i="13"/>
  <c r="BF117" i="13"/>
  <c r="BB144" i="13"/>
  <c r="BC144" i="13"/>
  <c r="AR117" i="13" l="1"/>
  <c r="H117" i="13" s="1"/>
  <c r="Q117" i="13" s="1"/>
  <c r="Z118" i="13" s="1"/>
  <c r="F328" i="7" s="1"/>
  <c r="BT116" i="13"/>
  <c r="BW116" i="13" s="1"/>
  <c r="BX116" i="13" s="1"/>
  <c r="H328" i="7"/>
  <c r="J328" i="7"/>
  <c r="I328" i="7"/>
  <c r="N328" i="7"/>
  <c r="R328" i="7"/>
  <c r="P328" i="7"/>
  <c r="K328" i="7"/>
  <c r="G328" i="7"/>
  <c r="Q328" i="7"/>
  <c r="O328" i="7"/>
  <c r="L117" i="13"/>
  <c r="BO117" i="13" s="1"/>
  <c r="BP117" i="13"/>
  <c r="P117" i="13"/>
  <c r="BY116" i="13" l="1"/>
  <c r="H77" i="14"/>
  <c r="BE117" i="13"/>
  <c r="BH117" i="13"/>
  <c r="AU117" i="13"/>
  <c r="L328" i="7"/>
  <c r="G228" i="12" s="1"/>
  <c r="H228" i="12" s="1"/>
  <c r="I228" i="12" s="1"/>
  <c r="J229" i="12" s="1"/>
  <c r="S328" i="7"/>
  <c r="K228" i="12" s="1"/>
  <c r="L228" i="12" s="1"/>
  <c r="M228" i="12" s="1"/>
  <c r="N229" i="12" s="1"/>
  <c r="L77" i="14"/>
  <c r="AJ118" i="13"/>
  <c r="AS118" i="13" s="1"/>
  <c r="AV118" i="13" s="1"/>
  <c r="M77" i="14"/>
  <c r="AK118" i="13"/>
  <c r="AT118" i="13" s="1"/>
  <c r="AW118" i="13" s="1"/>
  <c r="K117" i="13"/>
  <c r="BZ117" i="13" s="1"/>
  <c r="BR117" i="13"/>
  <c r="BU117" i="13" s="1"/>
  <c r="O117" i="13"/>
  <c r="BV117" i="13"/>
  <c r="BK117" i="13"/>
  <c r="BL118" i="13" s="1"/>
  <c r="BA118" i="13"/>
  <c r="G78" i="14"/>
  <c r="BB145" i="13"/>
  <c r="BD145" i="13"/>
  <c r="N117" i="13" l="1"/>
  <c r="BJ118" i="13"/>
  <c r="BQ117" i="13"/>
  <c r="BN117" i="13"/>
  <c r="BI118" i="13"/>
  <c r="J118" i="13"/>
  <c r="M118" i="13" s="1"/>
  <c r="BG118" i="13"/>
  <c r="J78" i="14"/>
  <c r="AI118" i="13"/>
  <c r="J329" i="7"/>
  <c r="G329" i="7"/>
  <c r="P329" i="7"/>
  <c r="R329" i="7"/>
  <c r="K329" i="7"/>
  <c r="N329" i="7"/>
  <c r="Q329" i="7"/>
  <c r="H329" i="7"/>
  <c r="O329" i="7"/>
  <c r="I329" i="7"/>
  <c r="BC145" i="13"/>
  <c r="AR118" i="13" l="1"/>
  <c r="AU118" i="13" s="1"/>
  <c r="BT117" i="13"/>
  <c r="BW117" i="13" s="1"/>
  <c r="BY117" i="13" s="1"/>
  <c r="K77" i="14"/>
  <c r="BP118" i="13"/>
  <c r="BS118" i="13"/>
  <c r="S118" i="13"/>
  <c r="AB119" i="13" s="1"/>
  <c r="I118" i="13"/>
  <c r="L118" i="13" s="1"/>
  <c r="BF118" i="13"/>
  <c r="I78" i="14"/>
  <c r="S329" i="7"/>
  <c r="K229" i="12" s="1"/>
  <c r="L229" i="12" s="1"/>
  <c r="M229" i="12" s="1"/>
  <c r="L329" i="7"/>
  <c r="G229" i="12" s="1"/>
  <c r="H229" i="12" s="1"/>
  <c r="I229" i="12" s="1"/>
  <c r="P118" i="13"/>
  <c r="BB146" i="13"/>
  <c r="H78" i="14" l="1"/>
  <c r="BX117" i="13"/>
  <c r="BO118" i="13"/>
  <c r="BR118" i="13"/>
  <c r="R118" i="13"/>
  <c r="AA119" i="13" s="1"/>
  <c r="BH118" i="13"/>
  <c r="H118" i="13"/>
  <c r="BK118" i="13" s="1"/>
  <c r="BL119" i="13" s="1"/>
  <c r="BE118" i="13"/>
  <c r="AK119" i="13"/>
  <c r="AT119" i="13" s="1"/>
  <c r="AW119" i="13" s="1"/>
  <c r="BV118" i="13"/>
  <c r="M78" i="14"/>
  <c r="N230" i="12"/>
  <c r="J230" i="12"/>
  <c r="O118" i="13"/>
  <c r="BD146" i="13"/>
  <c r="BC146" i="13"/>
  <c r="L78" i="14" l="1"/>
  <c r="AJ119" i="13"/>
  <c r="AS119" i="13" s="1"/>
  <c r="AV119" i="13" s="1"/>
  <c r="Q118" i="13"/>
  <c r="Z119" i="13" s="1"/>
  <c r="BA119" i="13" s="1"/>
  <c r="K118" i="13"/>
  <c r="BZ118" i="13" s="1"/>
  <c r="BG119" i="13"/>
  <c r="BU118" i="13"/>
  <c r="BQ118" i="13" l="1"/>
  <c r="F329" i="7"/>
  <c r="G79" i="14" s="1"/>
  <c r="N118" i="13"/>
  <c r="BN118" i="13"/>
  <c r="J119" i="13"/>
  <c r="S119" i="13" s="1"/>
  <c r="AB120" i="13" s="1"/>
  <c r="J79" i="14"/>
  <c r="BJ119" i="13"/>
  <c r="BB147" i="13"/>
  <c r="BT118" i="13" l="1"/>
  <c r="BW118" i="13" s="1"/>
  <c r="BX118" i="13" s="1"/>
  <c r="AI119" i="13"/>
  <c r="AR119" i="13" s="1"/>
  <c r="P330" i="7"/>
  <c r="O330" i="7"/>
  <c r="G330" i="7"/>
  <c r="J330" i="7"/>
  <c r="H330" i="7"/>
  <c r="I330" i="7"/>
  <c r="Q330" i="7"/>
  <c r="K330" i="7"/>
  <c r="N330" i="7"/>
  <c r="R330" i="7"/>
  <c r="K78" i="14"/>
  <c r="BI119" i="13"/>
  <c r="I119" i="13"/>
  <c r="L119" i="13" s="1"/>
  <c r="M119" i="13"/>
  <c r="BS119" i="13" s="1"/>
  <c r="BF119" i="13"/>
  <c r="I79" i="14"/>
  <c r="BC147" i="13"/>
  <c r="BD147" i="13"/>
  <c r="AU119" i="13" l="1"/>
  <c r="BY118" i="13"/>
  <c r="S330" i="7"/>
  <c r="K230" i="12" s="1"/>
  <c r="L230" i="12" s="1"/>
  <c r="M230" i="12" s="1"/>
  <c r="N231" i="12" s="1"/>
  <c r="L330" i="7"/>
  <c r="G230" i="12" s="1"/>
  <c r="H230" i="12" s="1"/>
  <c r="I230" i="12" s="1"/>
  <c r="J231" i="12" s="1"/>
  <c r="BO119" i="13"/>
  <c r="BR119" i="13"/>
  <c r="R119" i="13"/>
  <c r="AA120" i="13" s="1"/>
  <c r="BP119" i="13"/>
  <c r="BE119" i="13"/>
  <c r="P119" i="13"/>
  <c r="O119" i="13"/>
  <c r="H119" i="13" l="1"/>
  <c r="Q119" i="13" s="1"/>
  <c r="Z120" i="13" s="1"/>
  <c r="BA120" i="13" s="1"/>
  <c r="BH119" i="13"/>
  <c r="H79" i="14"/>
  <c r="L79" i="14"/>
  <c r="M79" i="14"/>
  <c r="AK120" i="13"/>
  <c r="AT120" i="13" s="1"/>
  <c r="AW120" i="13" s="1"/>
  <c r="BV119" i="13"/>
  <c r="AJ120" i="13"/>
  <c r="AS120" i="13" s="1"/>
  <c r="AV120" i="13" s="1"/>
  <c r="BU119" i="13"/>
  <c r="BC148" i="13"/>
  <c r="BD148" i="13"/>
  <c r="BB148" i="13"/>
  <c r="BK119" i="13" l="1"/>
  <c r="BL120" i="13" s="1"/>
  <c r="F330" i="7"/>
  <c r="G80" i="14" s="1"/>
  <c r="K119" i="13"/>
  <c r="BZ119" i="13" s="1"/>
  <c r="BG120" i="13"/>
  <c r="J120" i="13"/>
  <c r="M120" i="13" s="1"/>
  <c r="J80" i="14"/>
  <c r="BJ120" i="13"/>
  <c r="N119" i="13" l="1"/>
  <c r="BN119" i="13"/>
  <c r="BQ119" i="13"/>
  <c r="J331" i="7"/>
  <c r="G331" i="7"/>
  <c r="R331" i="7"/>
  <c r="P331" i="7"/>
  <c r="K331" i="7"/>
  <c r="O331" i="7"/>
  <c r="H331" i="7"/>
  <c r="I331" i="7"/>
  <c r="N331" i="7"/>
  <c r="Q331" i="7"/>
  <c r="AI120" i="13"/>
  <c r="S120" i="13"/>
  <c r="AB121" i="13" s="1"/>
  <c r="BP120" i="13"/>
  <c r="BS120" i="13"/>
  <c r="BF120" i="13"/>
  <c r="I80" i="14"/>
  <c r="BI120" i="13"/>
  <c r="I120" i="13"/>
  <c r="R120" i="13" s="1"/>
  <c r="AA121" i="13" s="1"/>
  <c r="P120" i="13"/>
  <c r="AR120" i="13" l="1"/>
  <c r="AU120" i="13" s="1"/>
  <c r="BT119" i="13"/>
  <c r="BW119" i="13" s="1"/>
  <c r="BY119" i="13" s="1"/>
  <c r="K79" i="14"/>
  <c r="L331" i="7"/>
  <c r="G231" i="12" s="1"/>
  <c r="H231" i="12" s="1"/>
  <c r="I231" i="12" s="1"/>
  <c r="J232" i="12" s="1"/>
  <c r="S331" i="7"/>
  <c r="K231" i="12" s="1"/>
  <c r="L231" i="12" s="1"/>
  <c r="M231" i="12" s="1"/>
  <c r="N232" i="12" s="1"/>
  <c r="L120" i="13"/>
  <c r="O120" i="13" s="1"/>
  <c r="AK121" i="13"/>
  <c r="AT121" i="13" s="1"/>
  <c r="AW121" i="13" s="1"/>
  <c r="BV120" i="13"/>
  <c r="M80" i="14"/>
  <c r="BD149" i="13"/>
  <c r="BB149" i="13"/>
  <c r="BC149" i="13"/>
  <c r="BX119" i="13" l="1"/>
  <c r="H80" i="14"/>
  <c r="BE120" i="13"/>
  <c r="H120" i="13"/>
  <c r="K120" i="13" s="1"/>
  <c r="BH120" i="13"/>
  <c r="BO120" i="13"/>
  <c r="BR120" i="13"/>
  <c r="J81" i="14"/>
  <c r="BQ120" i="13" l="1"/>
  <c r="BZ120" i="13"/>
  <c r="BN120" i="13"/>
  <c r="N120" i="13"/>
  <c r="BK120" i="13"/>
  <c r="BL121" i="13" s="1"/>
  <c r="Q120" i="13"/>
  <c r="Z121" i="13" s="1"/>
  <c r="F331" i="7" s="1"/>
  <c r="G81" i="14" s="1"/>
  <c r="L80" i="14"/>
  <c r="AJ121" i="13"/>
  <c r="BU120" i="13"/>
  <c r="BJ121" i="13"/>
  <c r="J121" i="13"/>
  <c r="M121" i="13" s="1"/>
  <c r="BG121" i="13"/>
  <c r="AI121" i="13"/>
  <c r="BD150" i="13"/>
  <c r="BT120" i="13" l="1"/>
  <c r="BW120" i="13" s="1"/>
  <c r="BX120" i="13" s="1"/>
  <c r="AR121" i="13"/>
  <c r="BE121" i="13" s="1"/>
  <c r="K80" i="14"/>
  <c r="BA121" i="13"/>
  <c r="G332" i="7"/>
  <c r="Q332" i="7"/>
  <c r="I332" i="7"/>
  <c r="O332" i="7"/>
  <c r="H332" i="7"/>
  <c r="P332" i="7"/>
  <c r="J332" i="7"/>
  <c r="K332" i="7"/>
  <c r="N332" i="7"/>
  <c r="R332" i="7"/>
  <c r="AS121" i="13"/>
  <c r="AV121" i="13" s="1"/>
  <c r="BP121" i="13"/>
  <c r="BS121" i="13"/>
  <c r="S121" i="13"/>
  <c r="AB122" i="13" s="1"/>
  <c r="P121" i="13"/>
  <c r="BC150" i="13"/>
  <c r="BB150" i="13"/>
  <c r="L332" i="7" l="1"/>
  <c r="G232" i="12" s="1"/>
  <c r="H232" i="12" s="1"/>
  <c r="I232" i="12" s="1"/>
  <c r="J233" i="12" s="1"/>
  <c r="S332" i="7"/>
  <c r="K232" i="12" s="1"/>
  <c r="L232" i="12" s="1"/>
  <c r="M232" i="12" s="1"/>
  <c r="N233" i="12" s="1"/>
  <c r="AU121" i="13"/>
  <c r="I121" i="13"/>
  <c r="L121" i="13" s="1"/>
  <c r="BR121" i="13" s="1"/>
  <c r="BI121" i="13"/>
  <c r="BF121" i="13"/>
  <c r="I81" i="14"/>
  <c r="M81" i="14"/>
  <c r="BY120" i="13"/>
  <c r="H121" i="13"/>
  <c r="Q121" i="13" s="1"/>
  <c r="Z122" i="13" s="1"/>
  <c r="BH121" i="13"/>
  <c r="H81" i="14"/>
  <c r="AK122" i="13"/>
  <c r="AT122" i="13" s="1"/>
  <c r="AW122" i="13" s="1"/>
  <c r="BV121" i="13"/>
  <c r="O121" i="13" l="1"/>
  <c r="R121" i="13"/>
  <c r="AA122" i="13" s="1"/>
  <c r="BA122" i="13" s="1"/>
  <c r="BO121" i="13"/>
  <c r="L81" i="14" s="1"/>
  <c r="K121" i="13"/>
  <c r="BZ121" i="13" s="1"/>
  <c r="BK121" i="13"/>
  <c r="BL122" i="13" s="1"/>
  <c r="BG122" i="13"/>
  <c r="AJ122" i="13"/>
  <c r="BC151" i="13"/>
  <c r="BD151" i="13"/>
  <c r="BB151" i="13"/>
  <c r="BN121" i="13" l="1"/>
  <c r="K81" i="14" s="1"/>
  <c r="F332" i="7"/>
  <c r="G82" i="14" s="1"/>
  <c r="BU121" i="13"/>
  <c r="AS122" i="13"/>
  <c r="AV122" i="13" s="1"/>
  <c r="N121" i="13"/>
  <c r="BQ121" i="13"/>
  <c r="BJ122" i="13"/>
  <c r="J122" i="13"/>
  <c r="M122" i="13" s="1"/>
  <c r="J82" i="14"/>
  <c r="AI122" i="13"/>
  <c r="AR122" i="13" l="1"/>
  <c r="BE122" i="13" s="1"/>
  <c r="BT121" i="13"/>
  <c r="BW121" i="13" s="1"/>
  <c r="BY121" i="13" s="1"/>
  <c r="N333" i="7"/>
  <c r="Q333" i="7"/>
  <c r="G333" i="7"/>
  <c r="R333" i="7"/>
  <c r="I333" i="7"/>
  <c r="K333" i="7"/>
  <c r="H333" i="7"/>
  <c r="P333" i="7"/>
  <c r="O333" i="7"/>
  <c r="J333" i="7"/>
  <c r="BF122" i="13"/>
  <c r="S122" i="13"/>
  <c r="AB123" i="13" s="1"/>
  <c r="BP122" i="13"/>
  <c r="BS122" i="13"/>
  <c r="BI122" i="13"/>
  <c r="I122" i="13"/>
  <c r="R122" i="13" s="1"/>
  <c r="AA123" i="13" s="1"/>
  <c r="I82" i="14"/>
  <c r="P122" i="13"/>
  <c r="BB152" i="13"/>
  <c r="AU122" i="13" l="1"/>
  <c r="S333" i="7"/>
  <c r="K233" i="12" s="1"/>
  <c r="L233" i="12" s="1"/>
  <c r="M233" i="12" s="1"/>
  <c r="N234" i="12" s="1"/>
  <c r="L333" i="7"/>
  <c r="G233" i="12" s="1"/>
  <c r="H233" i="12" s="1"/>
  <c r="I233" i="12" s="1"/>
  <c r="J234" i="12" s="1"/>
  <c r="BX121" i="13"/>
  <c r="H82" i="14"/>
  <c r="L122" i="13"/>
  <c r="H122" i="13"/>
  <c r="Q122" i="13" s="1"/>
  <c r="Z123" i="13" s="1"/>
  <c r="F333" i="7" s="1"/>
  <c r="BH122" i="13"/>
  <c r="AK123" i="13"/>
  <c r="AT123" i="13" s="1"/>
  <c r="AW123" i="13" s="1"/>
  <c r="BV122" i="13"/>
  <c r="M82" i="14"/>
  <c r="BC152" i="13"/>
  <c r="BD152" i="13"/>
  <c r="BO122" i="13" l="1"/>
  <c r="BR122" i="13"/>
  <c r="O122" i="13"/>
  <c r="K122" i="13"/>
  <c r="BZ122" i="13" s="1"/>
  <c r="BK122" i="13"/>
  <c r="BL123" i="13" s="1"/>
  <c r="BJ123" i="13"/>
  <c r="BA123" i="13"/>
  <c r="G83" i="14"/>
  <c r="N122" i="13" l="1"/>
  <c r="L82" i="14"/>
  <c r="AJ123" i="13"/>
  <c r="AS123" i="13" s="1"/>
  <c r="AV123" i="13" s="1"/>
  <c r="J123" i="13"/>
  <c r="S123" i="13" s="1"/>
  <c r="AB124" i="13" s="1"/>
  <c r="J83" i="14"/>
  <c r="BU122" i="13"/>
  <c r="BG123" i="13"/>
  <c r="BN122" i="13"/>
  <c r="BQ122" i="13"/>
  <c r="O334" i="7"/>
  <c r="G334" i="7"/>
  <c r="H334" i="7"/>
  <c r="J334" i="7"/>
  <c r="I334" i="7"/>
  <c r="R334" i="7"/>
  <c r="N334" i="7"/>
  <c r="K334" i="7"/>
  <c r="Q334" i="7"/>
  <c r="P334" i="7"/>
  <c r="BB153" i="13"/>
  <c r="BC153" i="13"/>
  <c r="I123" i="13" l="1"/>
  <c r="L123" i="13" s="1"/>
  <c r="K82" i="14"/>
  <c r="AI123" i="13"/>
  <c r="AR123" i="13" s="1"/>
  <c r="M123" i="13"/>
  <c r="BS123" i="13" s="1"/>
  <c r="BT122" i="13"/>
  <c r="BW122" i="13" s="1"/>
  <c r="BX122" i="13" s="1"/>
  <c r="BI123" i="13"/>
  <c r="BF123" i="13"/>
  <c r="I83" i="14"/>
  <c r="L334" i="7"/>
  <c r="G234" i="12" s="1"/>
  <c r="H234" i="12" s="1"/>
  <c r="I234" i="12" s="1"/>
  <c r="S334" i="7"/>
  <c r="K234" i="12" s="1"/>
  <c r="L234" i="12" s="1"/>
  <c r="M234" i="12" s="1"/>
  <c r="BD153" i="13"/>
  <c r="AU123" i="13" l="1"/>
  <c r="R123" i="13"/>
  <c r="AA124" i="13" s="1"/>
  <c r="P123" i="13"/>
  <c r="BP123" i="13"/>
  <c r="BY122" i="13"/>
  <c r="BO123" i="13"/>
  <c r="BR123" i="13"/>
  <c r="BE123" i="13"/>
  <c r="BH123" i="13"/>
  <c r="H123" i="13"/>
  <c r="Q123" i="13" s="1"/>
  <c r="Z124" i="13" s="1"/>
  <c r="N235" i="12"/>
  <c r="J235" i="12"/>
  <c r="O123" i="13"/>
  <c r="BB154" i="13"/>
  <c r="H83" i="14" l="1"/>
  <c r="F334" i="7"/>
  <c r="G84" i="14" s="1"/>
  <c r="L83" i="14"/>
  <c r="AJ124" i="13"/>
  <c r="AS124" i="13" s="1"/>
  <c r="AV124" i="13" s="1"/>
  <c r="M83" i="14"/>
  <c r="AK124" i="13"/>
  <c r="AT124" i="13" s="1"/>
  <c r="AW124" i="13" s="1"/>
  <c r="BV123" i="13"/>
  <c r="BK123" i="13"/>
  <c r="BL124" i="13" s="1"/>
  <c r="K123" i="13"/>
  <c r="BZ123" i="13" s="1"/>
  <c r="BU123" i="13"/>
  <c r="BA124" i="13"/>
  <c r="BC154" i="13"/>
  <c r="BQ123" i="13" l="1"/>
  <c r="J84" i="14"/>
  <c r="N123" i="13"/>
  <c r="BN123" i="13"/>
  <c r="J124" i="13"/>
  <c r="M124" i="13" s="1"/>
  <c r="BG124" i="13"/>
  <c r="BJ124" i="13"/>
  <c r="O335" i="7"/>
  <c r="H335" i="7"/>
  <c r="G335" i="7"/>
  <c r="P335" i="7"/>
  <c r="I335" i="7"/>
  <c r="N335" i="7"/>
  <c r="K335" i="7"/>
  <c r="Q335" i="7"/>
  <c r="R335" i="7"/>
  <c r="J335" i="7"/>
  <c r="BD154" i="13"/>
  <c r="K83" i="14" l="1"/>
  <c r="AI124" i="13"/>
  <c r="AR124" i="13" s="1"/>
  <c r="I124" i="13"/>
  <c r="L124" i="13" s="1"/>
  <c r="BP124" i="13"/>
  <c r="BS124" i="13"/>
  <c r="BF124" i="13"/>
  <c r="BI124" i="13"/>
  <c r="BT123" i="13"/>
  <c r="BW123" i="13" s="1"/>
  <c r="BY123" i="13" s="1"/>
  <c r="S124" i="13"/>
  <c r="AB125" i="13" s="1"/>
  <c r="I84" i="14"/>
  <c r="P124" i="13"/>
  <c r="L335" i="7"/>
  <c r="G235" i="12" s="1"/>
  <c r="H235" i="12" s="1"/>
  <c r="I235" i="12" s="1"/>
  <c r="S335" i="7"/>
  <c r="K235" i="12" s="1"/>
  <c r="L235" i="12" s="1"/>
  <c r="M235" i="12" s="1"/>
  <c r="BC155" i="13"/>
  <c r="BB155" i="13"/>
  <c r="AU124" i="13" l="1"/>
  <c r="M84" i="14"/>
  <c r="R124" i="13"/>
  <c r="AA125" i="13" s="1"/>
  <c r="BO124" i="13"/>
  <c r="BR124" i="13"/>
  <c r="BX123" i="13"/>
  <c r="H84" i="14"/>
  <c r="AK125" i="13"/>
  <c r="AT125" i="13" s="1"/>
  <c r="AW125" i="13" s="1"/>
  <c r="BV124" i="13"/>
  <c r="J236" i="12"/>
  <c r="N236" i="12"/>
  <c r="O124" i="13"/>
  <c r="BD155" i="13"/>
  <c r="BE124" i="13" l="1"/>
  <c r="BH124" i="13"/>
  <c r="H124" i="13"/>
  <c r="K124" i="13" s="1"/>
  <c r="BZ124" i="13" s="1"/>
  <c r="L84" i="14"/>
  <c r="AJ125" i="13"/>
  <c r="AS125" i="13" s="1"/>
  <c r="AV125" i="13" s="1"/>
  <c r="J125" i="13"/>
  <c r="BU124" i="13"/>
  <c r="BQ124" i="13" l="1"/>
  <c r="BN124" i="13"/>
  <c r="K84" i="14" s="1"/>
  <c r="Q124" i="13"/>
  <c r="Z125" i="13" s="1"/>
  <c r="F335" i="7" s="1"/>
  <c r="G85" i="14" s="1"/>
  <c r="N124" i="13"/>
  <c r="BK124" i="13"/>
  <c r="BL125" i="13" s="1"/>
  <c r="BG125" i="13"/>
  <c r="J85" i="14"/>
  <c r="I85" i="14"/>
  <c r="BJ125" i="13"/>
  <c r="AI125" i="13"/>
  <c r="M125" i="13"/>
  <c r="S125" i="13"/>
  <c r="AB126" i="13" s="1"/>
  <c r="BB156" i="13"/>
  <c r="BT124" i="13" l="1"/>
  <c r="BW124" i="13" s="1"/>
  <c r="BY124" i="13" s="1"/>
  <c r="AR125" i="13"/>
  <c r="AU125" i="13" s="1"/>
  <c r="J336" i="7"/>
  <c r="N336" i="7"/>
  <c r="I336" i="7"/>
  <c r="BA125" i="13"/>
  <c r="O336" i="7"/>
  <c r="Q336" i="7"/>
  <c r="P336" i="7"/>
  <c r="R336" i="7"/>
  <c r="H336" i="7"/>
  <c r="K336" i="7"/>
  <c r="G336" i="7"/>
  <c r="BP125" i="13"/>
  <c r="BS125" i="13"/>
  <c r="I125" i="13"/>
  <c r="R125" i="13" s="1"/>
  <c r="AA126" i="13" s="1"/>
  <c r="BF125" i="13"/>
  <c r="BI125" i="13"/>
  <c r="P125" i="13"/>
  <c r="BD156" i="13"/>
  <c r="BC156" i="13"/>
  <c r="BB157" i="13"/>
  <c r="BX124" i="13" l="1"/>
  <c r="S336" i="7"/>
  <c r="K236" i="12" s="1"/>
  <c r="L236" i="12" s="1"/>
  <c r="M236" i="12" s="1"/>
  <c r="N237" i="12" s="1"/>
  <c r="L336" i="7"/>
  <c r="G236" i="12" s="1"/>
  <c r="H236" i="12" s="1"/>
  <c r="I236" i="12" s="1"/>
  <c r="J237" i="12" s="1"/>
  <c r="M85" i="14"/>
  <c r="AK126" i="13"/>
  <c r="AT126" i="13" s="1"/>
  <c r="AW126" i="13" s="1"/>
  <c r="BH125" i="13"/>
  <c r="H125" i="13"/>
  <c r="BK125" i="13" s="1"/>
  <c r="BL126" i="13" s="1"/>
  <c r="H85" i="14"/>
  <c r="BE125" i="13"/>
  <c r="L125" i="13"/>
  <c r="O125" i="13" s="1"/>
  <c r="BV125" i="13"/>
  <c r="K125" i="13" l="1"/>
  <c r="BZ125" i="13" s="1"/>
  <c r="Q125" i="13"/>
  <c r="Z126" i="13" s="1"/>
  <c r="F336" i="7" s="1"/>
  <c r="G86" i="14" s="1"/>
  <c r="BO125" i="13"/>
  <c r="BR125" i="13"/>
  <c r="BG126" i="13"/>
  <c r="BD157" i="13"/>
  <c r="BC157" i="13"/>
  <c r="N125" i="13" l="1"/>
  <c r="L85" i="14"/>
  <c r="AJ126" i="13"/>
  <c r="AS126" i="13" s="1"/>
  <c r="AV126" i="13" s="1"/>
  <c r="BU125" i="13"/>
  <c r="BA126" i="13"/>
  <c r="BN125" i="13"/>
  <c r="BQ125" i="13"/>
  <c r="BJ126" i="13"/>
  <c r="J126" i="13"/>
  <c r="M126" i="13" s="1"/>
  <c r="J86" i="14"/>
  <c r="I337" i="7"/>
  <c r="O337" i="7"/>
  <c r="Q337" i="7"/>
  <c r="K337" i="7"/>
  <c r="J337" i="7"/>
  <c r="N337" i="7"/>
  <c r="G337" i="7"/>
  <c r="R337" i="7"/>
  <c r="H337" i="7"/>
  <c r="P337" i="7"/>
  <c r="K85" i="14" l="1"/>
  <c r="AI126" i="13"/>
  <c r="AR126" i="13" s="1"/>
  <c r="BT125" i="13"/>
  <c r="BW125" i="13" s="1"/>
  <c r="BY125" i="13" s="1"/>
  <c r="BP126" i="13"/>
  <c r="BS126" i="13"/>
  <c r="BF126" i="13"/>
  <c r="I86" i="14"/>
  <c r="BI126" i="13"/>
  <c r="I126" i="13"/>
  <c r="L126" i="13" s="1"/>
  <c r="S126" i="13"/>
  <c r="AB127" i="13" s="1"/>
  <c r="P126" i="13"/>
  <c r="S337" i="7"/>
  <c r="K237" i="12" s="1"/>
  <c r="L237" i="12" s="1"/>
  <c r="M237" i="12" s="1"/>
  <c r="L337" i="7"/>
  <c r="G237" i="12" s="1"/>
  <c r="H237" i="12" s="1"/>
  <c r="I237" i="12" s="1"/>
  <c r="BB158" i="13"/>
  <c r="BD158" i="13"/>
  <c r="BC158" i="13"/>
  <c r="AU126" i="13" l="1"/>
  <c r="M86" i="14"/>
  <c r="AK127" i="13"/>
  <c r="AT127" i="13" s="1"/>
  <c r="AW127" i="13" s="1"/>
  <c r="H86" i="14"/>
  <c r="BX125" i="13"/>
  <c r="BO126" i="13"/>
  <c r="BR126" i="13"/>
  <c r="R126" i="13"/>
  <c r="AA127" i="13" s="1"/>
  <c r="H126" i="13"/>
  <c r="BK126" i="13" s="1"/>
  <c r="BL127" i="13" s="1"/>
  <c r="BH126" i="13"/>
  <c r="BV126" i="13"/>
  <c r="N238" i="12"/>
  <c r="J238" i="12"/>
  <c r="O126" i="13"/>
  <c r="BE126" i="13" l="1"/>
  <c r="L86" i="14"/>
  <c r="K126" i="13"/>
  <c r="BZ126" i="13" s="1"/>
  <c r="J127" i="13"/>
  <c r="Q126" i="13"/>
  <c r="Z127" i="13" s="1"/>
  <c r="F337" i="7" s="1"/>
  <c r="G87" i="14" s="1"/>
  <c r="AJ127" i="13"/>
  <c r="AS127" i="13" s="1"/>
  <c r="AV127" i="13" s="1"/>
  <c r="BU126" i="13"/>
  <c r="BB159" i="13"/>
  <c r="BC159" i="13"/>
  <c r="BQ126" i="13" l="1"/>
  <c r="BJ127" i="13"/>
  <c r="BN126" i="13"/>
  <c r="J87" i="14"/>
  <c r="BG127" i="13"/>
  <c r="N126" i="13"/>
  <c r="BA127" i="13"/>
  <c r="S127" i="13"/>
  <c r="AB128" i="13" s="1"/>
  <c r="M127" i="13"/>
  <c r="N338" i="7"/>
  <c r="I338" i="7"/>
  <c r="R338" i="7"/>
  <c r="O338" i="7"/>
  <c r="J338" i="7"/>
  <c r="Q338" i="7"/>
  <c r="P338" i="7"/>
  <c r="K338" i="7"/>
  <c r="G338" i="7"/>
  <c r="H338" i="7"/>
  <c r="BD159" i="13"/>
  <c r="K86" i="14" l="1"/>
  <c r="AI127" i="13"/>
  <c r="AR127" i="13" s="1"/>
  <c r="BP127" i="13"/>
  <c r="BS127" i="13"/>
  <c r="BF127" i="13"/>
  <c r="I87" i="14"/>
  <c r="I127" i="13"/>
  <c r="L127" i="13" s="1"/>
  <c r="BI127" i="13"/>
  <c r="BT126" i="13"/>
  <c r="BW126" i="13" s="1"/>
  <c r="BX126" i="13" s="1"/>
  <c r="P127" i="13"/>
  <c r="S338" i="7"/>
  <c r="K238" i="12" s="1"/>
  <c r="L238" i="12" s="1"/>
  <c r="M238" i="12" s="1"/>
  <c r="L338" i="7"/>
  <c r="G238" i="12" s="1"/>
  <c r="H238" i="12" s="1"/>
  <c r="I238" i="12" s="1"/>
  <c r="AU127" i="13" l="1"/>
  <c r="R127" i="13"/>
  <c r="AA128" i="13" s="1"/>
  <c r="BO127" i="13"/>
  <c r="BR127" i="13"/>
  <c r="BE127" i="13"/>
  <c r="BH127" i="13"/>
  <c r="BY126" i="13"/>
  <c r="AK128" i="13"/>
  <c r="AT128" i="13" s="1"/>
  <c r="AW128" i="13" s="1"/>
  <c r="BV127" i="13"/>
  <c r="M87" i="14"/>
  <c r="J239" i="12"/>
  <c r="O127" i="13"/>
  <c r="N239" i="12"/>
  <c r="BB160" i="13"/>
  <c r="BC160" i="13"/>
  <c r="BD160" i="13"/>
  <c r="H87" i="14" l="1"/>
  <c r="H127" i="13"/>
  <c r="BK127" i="13" s="1"/>
  <c r="BL128" i="13" s="1"/>
  <c r="L87" i="14"/>
  <c r="AJ128" i="13"/>
  <c r="AS128" i="13" s="1"/>
  <c r="AV128" i="13" s="1"/>
  <c r="J128" i="13"/>
  <c r="BU127" i="13"/>
  <c r="Q127" i="13" l="1"/>
  <c r="Z128" i="13" s="1"/>
  <c r="F338" i="7" s="1"/>
  <c r="G88" i="14" s="1"/>
  <c r="K127" i="13"/>
  <c r="BZ127" i="13" s="1"/>
  <c r="I88" i="14"/>
  <c r="J88" i="14"/>
  <c r="BG128" i="13"/>
  <c r="BJ128" i="13"/>
  <c r="S128" i="13"/>
  <c r="AB129" i="13" s="1"/>
  <c r="M128" i="13"/>
  <c r="BN127" i="13" l="1"/>
  <c r="K87" i="14" s="1"/>
  <c r="BA128" i="13"/>
  <c r="K339" i="7"/>
  <c r="R339" i="7"/>
  <c r="P339" i="7"/>
  <c r="N339" i="7"/>
  <c r="I339" i="7"/>
  <c r="J339" i="7"/>
  <c r="Q339" i="7"/>
  <c r="G339" i="7"/>
  <c r="O339" i="7"/>
  <c r="N127" i="13"/>
  <c r="H339" i="7"/>
  <c r="BQ127" i="13"/>
  <c r="AI128" i="13"/>
  <c r="BP128" i="13"/>
  <c r="BS128" i="13"/>
  <c r="I128" i="13"/>
  <c r="R128" i="13" s="1"/>
  <c r="AA129" i="13" s="1"/>
  <c r="BF128" i="13"/>
  <c r="BI128" i="13"/>
  <c r="P128" i="13"/>
  <c r="BD161" i="13"/>
  <c r="BC161" i="13"/>
  <c r="BB161" i="13"/>
  <c r="AR128" i="13" l="1"/>
  <c r="AU128" i="13" s="1"/>
  <c r="BT127" i="13"/>
  <c r="BW127" i="13" s="1"/>
  <c r="BY127" i="13" s="1"/>
  <c r="S339" i="7"/>
  <c r="K239" i="12" s="1"/>
  <c r="L239" i="12" s="1"/>
  <c r="M239" i="12" s="1"/>
  <c r="N240" i="12" s="1"/>
  <c r="L339" i="7"/>
  <c r="G239" i="12" s="1"/>
  <c r="H239" i="12" s="1"/>
  <c r="I239" i="12" s="1"/>
  <c r="J240" i="12" s="1"/>
  <c r="M88" i="14"/>
  <c r="L128" i="13"/>
  <c r="AK129" i="13"/>
  <c r="AT129" i="13" s="1"/>
  <c r="AW129" i="13" s="1"/>
  <c r="BV128" i="13"/>
  <c r="BX127" i="13" l="1"/>
  <c r="H88" i="14"/>
  <c r="BE128" i="13"/>
  <c r="H128" i="13"/>
  <c r="BK128" i="13" s="1"/>
  <c r="BL129" i="13" s="1"/>
  <c r="BH128" i="13"/>
  <c r="BO128" i="13"/>
  <c r="BR128" i="13"/>
  <c r="O128" i="13"/>
  <c r="BJ129" i="13"/>
  <c r="BB162" i="13"/>
  <c r="K128" i="13" l="1"/>
  <c r="BZ128" i="13" s="1"/>
  <c r="Q128" i="13"/>
  <c r="Z129" i="13" s="1"/>
  <c r="F339" i="7" s="1"/>
  <c r="G89" i="14" s="1"/>
  <c r="L88" i="14"/>
  <c r="AJ129" i="13"/>
  <c r="AS129" i="13" s="1"/>
  <c r="AV129" i="13" s="1"/>
  <c r="BU128" i="13"/>
  <c r="J129" i="13"/>
  <c r="M129" i="13" s="1"/>
  <c r="J89" i="14"/>
  <c r="BG129" i="13"/>
  <c r="BD162" i="13"/>
  <c r="BC162" i="13"/>
  <c r="BQ128" i="13" l="1"/>
  <c r="BN128" i="13"/>
  <c r="N128" i="13"/>
  <c r="BA129" i="13"/>
  <c r="N340" i="7"/>
  <c r="I340" i="7"/>
  <c r="H340" i="7"/>
  <c r="Q340" i="7"/>
  <c r="J340" i="7"/>
  <c r="O340" i="7"/>
  <c r="R340" i="7"/>
  <c r="P340" i="7"/>
  <c r="G340" i="7"/>
  <c r="K340" i="7"/>
  <c r="BI129" i="13"/>
  <c r="K88" i="14"/>
  <c r="AI129" i="13"/>
  <c r="BP129" i="13"/>
  <c r="BS129" i="13"/>
  <c r="S129" i="13"/>
  <c r="AB130" i="13" s="1"/>
  <c r="I89" i="14"/>
  <c r="BF129" i="13"/>
  <c r="I129" i="13"/>
  <c r="R129" i="13" s="1"/>
  <c r="AA130" i="13" s="1"/>
  <c r="P129" i="13"/>
  <c r="BB163" i="13"/>
  <c r="AR129" i="13" l="1"/>
  <c r="AU129" i="13" s="1"/>
  <c r="BT128" i="13"/>
  <c r="BW128" i="13" s="1"/>
  <c r="BX128" i="13" s="1"/>
  <c r="S340" i="7"/>
  <c r="K240" i="12" s="1"/>
  <c r="L240" i="12" s="1"/>
  <c r="M240" i="12" s="1"/>
  <c r="N241" i="12" s="1"/>
  <c r="L340" i="7"/>
  <c r="G240" i="12" s="1"/>
  <c r="H240" i="12" s="1"/>
  <c r="I240" i="12" s="1"/>
  <c r="J241" i="12" s="1"/>
  <c r="M89" i="14"/>
  <c r="L129" i="13"/>
  <c r="BR129" i="13" s="1"/>
  <c r="AK130" i="13"/>
  <c r="AT130" i="13" s="1"/>
  <c r="AW130" i="13" s="1"/>
  <c r="BV129" i="13"/>
  <c r="BC163" i="13"/>
  <c r="BD163" i="13"/>
  <c r="BY128" i="13" l="1"/>
  <c r="H129" i="13"/>
  <c r="BK129" i="13" s="1"/>
  <c r="BL130" i="13" s="1"/>
  <c r="BE129" i="13"/>
  <c r="BH129" i="13"/>
  <c r="H89" i="14"/>
  <c r="BO129" i="13"/>
  <c r="O129" i="13"/>
  <c r="Q129" i="13" l="1"/>
  <c r="Z130" i="13" s="1"/>
  <c r="F340" i="7" s="1"/>
  <c r="G90" i="14" s="1"/>
  <c r="K129" i="13"/>
  <c r="L89" i="14"/>
  <c r="AJ130" i="13"/>
  <c r="AS130" i="13" s="1"/>
  <c r="AV130" i="13" s="1"/>
  <c r="J130" i="13"/>
  <c r="M130" i="13" s="1"/>
  <c r="BG130" i="13"/>
  <c r="BJ130" i="13"/>
  <c r="J90" i="14"/>
  <c r="BU129" i="13"/>
  <c r="BC164" i="13"/>
  <c r="BB164" i="13"/>
  <c r="BN129" i="13" l="1"/>
  <c r="K89" i="14" s="1"/>
  <c r="BZ129" i="13"/>
  <c r="N129" i="13"/>
  <c r="J341" i="7"/>
  <c r="Q341" i="7"/>
  <c r="G341" i="7"/>
  <c r="N341" i="7"/>
  <c r="H341" i="7"/>
  <c r="BQ129" i="13"/>
  <c r="R341" i="7"/>
  <c r="I341" i="7"/>
  <c r="P341" i="7"/>
  <c r="O341" i="7"/>
  <c r="BA130" i="13"/>
  <c r="K341" i="7"/>
  <c r="S130" i="13"/>
  <c r="AB131" i="13" s="1"/>
  <c r="AI130" i="13"/>
  <c r="BF130" i="13"/>
  <c r="BP130" i="13"/>
  <c r="BS130" i="13"/>
  <c r="BI130" i="13"/>
  <c r="I130" i="13"/>
  <c r="R130" i="13" s="1"/>
  <c r="AA131" i="13" s="1"/>
  <c r="I90" i="14"/>
  <c r="P130" i="13"/>
  <c r="BD164" i="13"/>
  <c r="AR130" i="13" l="1"/>
  <c r="H90" i="14" s="1"/>
  <c r="BT129" i="13"/>
  <c r="BW129" i="13" s="1"/>
  <c r="BY129" i="13" s="1"/>
  <c r="S341" i="7"/>
  <c r="K241" i="12" s="1"/>
  <c r="L241" i="12" s="1"/>
  <c r="M241" i="12" s="1"/>
  <c r="N242" i="12" s="1"/>
  <c r="L341" i="7"/>
  <c r="G241" i="12" s="1"/>
  <c r="H241" i="12" s="1"/>
  <c r="I241" i="12" s="1"/>
  <c r="J242" i="12" s="1"/>
  <c r="M90" i="14"/>
  <c r="AK131" i="13"/>
  <c r="AT131" i="13" s="1"/>
  <c r="AW131" i="13" s="1"/>
  <c r="L130" i="13"/>
  <c r="BR130" i="13" s="1"/>
  <c r="BV130" i="13"/>
  <c r="BB165" i="13"/>
  <c r="BX129" i="13" l="1"/>
  <c r="BE130" i="13"/>
  <c r="AU130" i="13"/>
  <c r="H130" i="13"/>
  <c r="Q130" i="13" s="1"/>
  <c r="Z131" i="13" s="1"/>
  <c r="F341" i="7" s="1"/>
  <c r="G91" i="14" s="1"/>
  <c r="BH130" i="13"/>
  <c r="BO130" i="13"/>
  <c r="BJ131" i="13"/>
  <c r="O130" i="13"/>
  <c r="BD165" i="13"/>
  <c r="BC165" i="13"/>
  <c r="K130" i="13" l="1"/>
  <c r="BZ130" i="13" s="1"/>
  <c r="BA131" i="13"/>
  <c r="BK130" i="13"/>
  <c r="BL131" i="13" s="1"/>
  <c r="L90" i="14"/>
  <c r="AJ131" i="13"/>
  <c r="AS131" i="13" s="1"/>
  <c r="AV131" i="13" s="1"/>
  <c r="BG131" i="13"/>
  <c r="BU130" i="13"/>
  <c r="J91" i="14"/>
  <c r="J131" i="13"/>
  <c r="M131" i="13" s="1"/>
  <c r="I342" i="7"/>
  <c r="R342" i="7"/>
  <c r="K342" i="7"/>
  <c r="O342" i="7"/>
  <c r="N342" i="7"/>
  <c r="H342" i="7"/>
  <c r="Q342" i="7"/>
  <c r="P342" i="7"/>
  <c r="G342" i="7"/>
  <c r="J342" i="7"/>
  <c r="N130" i="13" l="1"/>
  <c r="BQ130" i="13"/>
  <c r="BN130" i="13"/>
  <c r="K90" i="14" s="1"/>
  <c r="AI131" i="13"/>
  <c r="BP131" i="13"/>
  <c r="BS131" i="13"/>
  <c r="S131" i="13"/>
  <c r="AB132" i="13" s="1"/>
  <c r="I91" i="14"/>
  <c r="BI131" i="13"/>
  <c r="BF131" i="13"/>
  <c r="I131" i="13"/>
  <c r="R131" i="13" s="1"/>
  <c r="AA132" i="13" s="1"/>
  <c r="S342" i="7"/>
  <c r="K242" i="12" s="1"/>
  <c r="L242" i="12" s="1"/>
  <c r="M242" i="12" s="1"/>
  <c r="P131" i="13"/>
  <c r="L342" i="7"/>
  <c r="G242" i="12" s="1"/>
  <c r="H242" i="12" s="1"/>
  <c r="I242" i="12" s="1"/>
  <c r="BD166" i="13"/>
  <c r="BB166" i="13"/>
  <c r="AR131" i="13" l="1"/>
  <c r="AU131" i="13" s="1"/>
  <c r="BT130" i="13"/>
  <c r="BW130" i="13" s="1"/>
  <c r="BY130" i="13" s="1"/>
  <c r="M91" i="14"/>
  <c r="L131" i="13"/>
  <c r="BR131" i="13" s="1"/>
  <c r="AK132" i="13"/>
  <c r="AT132" i="13" s="1"/>
  <c r="AW132" i="13" s="1"/>
  <c r="BV131" i="13"/>
  <c r="J243" i="12"/>
  <c r="N243" i="12"/>
  <c r="BC166" i="13"/>
  <c r="BX130" i="13" l="1"/>
  <c r="H131" i="13"/>
  <c r="Q131" i="13" s="1"/>
  <c r="Z132" i="13" s="1"/>
  <c r="F342" i="7" s="1"/>
  <c r="G92" i="14" s="1"/>
  <c r="BH131" i="13"/>
  <c r="H91" i="14"/>
  <c r="BE131" i="13"/>
  <c r="BO131" i="13"/>
  <c r="O131" i="13"/>
  <c r="BG132" i="13"/>
  <c r="BK131" i="13" l="1"/>
  <c r="BL132" i="13" s="1"/>
  <c r="K131" i="13"/>
  <c r="BZ131" i="13" s="1"/>
  <c r="BA132" i="13"/>
  <c r="L91" i="14"/>
  <c r="AJ132" i="13"/>
  <c r="AS132" i="13" s="1"/>
  <c r="AV132" i="13" s="1"/>
  <c r="BU131" i="13"/>
  <c r="BJ132" i="13"/>
  <c r="J132" i="13"/>
  <c r="S132" i="13" s="1"/>
  <c r="AB133" i="13" s="1"/>
  <c r="J92" i="14"/>
  <c r="J343" i="7"/>
  <c r="R343" i="7"/>
  <c r="G343" i="7"/>
  <c r="P343" i="7"/>
  <c r="H343" i="7"/>
  <c r="K343" i="7"/>
  <c r="N343" i="7"/>
  <c r="I343" i="7"/>
  <c r="O343" i="7"/>
  <c r="Q343" i="7"/>
  <c r="BD167" i="13"/>
  <c r="BB167" i="13"/>
  <c r="N131" i="13" l="1"/>
  <c r="BQ131" i="13"/>
  <c r="BN131" i="13"/>
  <c r="K91" i="14" s="1"/>
  <c r="AI132" i="13"/>
  <c r="M132" i="13"/>
  <c r="BF132" i="13"/>
  <c r="I92" i="14"/>
  <c r="BI132" i="13"/>
  <c r="I132" i="13"/>
  <c r="R132" i="13" s="1"/>
  <c r="AA133" i="13" s="1"/>
  <c r="S343" i="7"/>
  <c r="K243" i="12" s="1"/>
  <c r="L243" i="12" s="1"/>
  <c r="M243" i="12" s="1"/>
  <c r="L343" i="7"/>
  <c r="G243" i="12" s="1"/>
  <c r="H243" i="12" s="1"/>
  <c r="I243" i="12" s="1"/>
  <c r="BC167" i="13"/>
  <c r="AR132" i="13" l="1"/>
  <c r="AU132" i="13" s="1"/>
  <c r="BT131" i="13"/>
  <c r="BW131" i="13" s="1"/>
  <c r="BX131" i="13" s="1"/>
  <c r="BP132" i="13"/>
  <c r="AK133" i="13" s="1"/>
  <c r="AT133" i="13" s="1"/>
  <c r="AW133" i="13" s="1"/>
  <c r="BS132" i="13"/>
  <c r="P132" i="13"/>
  <c r="L132" i="13"/>
  <c r="BR132" i="13" s="1"/>
  <c r="J244" i="12"/>
  <c r="N244" i="12"/>
  <c r="BB168" i="13"/>
  <c r="BY131" i="13" l="1"/>
  <c r="BH132" i="13"/>
  <c r="BE132" i="13"/>
  <c r="H92" i="14"/>
  <c r="H132" i="13"/>
  <c r="Q132" i="13" s="1"/>
  <c r="Z133" i="13" s="1"/>
  <c r="F343" i="7" s="1"/>
  <c r="G93" i="14" s="1"/>
  <c r="BV132" i="13"/>
  <c r="M92" i="14"/>
  <c r="BO132" i="13"/>
  <c r="O132" i="13"/>
  <c r="BD168" i="13"/>
  <c r="BK132" i="13" l="1"/>
  <c r="BL133" i="13" s="1"/>
  <c r="K132" i="13"/>
  <c r="BZ132" i="13" s="1"/>
  <c r="BA133" i="13"/>
  <c r="L92" i="14"/>
  <c r="AJ133" i="13"/>
  <c r="AS133" i="13" s="1"/>
  <c r="AV133" i="13" s="1"/>
  <c r="AI133" i="13"/>
  <c r="BU132" i="13"/>
  <c r="BJ133" i="13"/>
  <c r="BG133" i="13"/>
  <c r="J133" i="13"/>
  <c r="M133" i="13" s="1"/>
  <c r="J93" i="14"/>
  <c r="G344" i="7"/>
  <c r="N344" i="7"/>
  <c r="K344" i="7"/>
  <c r="O344" i="7"/>
  <c r="Q344" i="7"/>
  <c r="J344" i="7"/>
  <c r="P344" i="7"/>
  <c r="I344" i="7"/>
  <c r="R344" i="7"/>
  <c r="H344" i="7"/>
  <c r="BC168" i="13"/>
  <c r="BB169" i="13"/>
  <c r="BQ132" i="13" l="1"/>
  <c r="N132" i="13"/>
  <c r="BN132" i="13"/>
  <c r="K92" i="14" s="1"/>
  <c r="I133" i="13"/>
  <c r="R133" i="13" s="1"/>
  <c r="AA134" i="13" s="1"/>
  <c r="BF133" i="13"/>
  <c r="BP133" i="13"/>
  <c r="BS133" i="13"/>
  <c r="BI133" i="13"/>
  <c r="I93" i="14"/>
  <c r="S133" i="13"/>
  <c r="AB134" i="13" s="1"/>
  <c r="P133" i="13"/>
  <c r="S344" i="7"/>
  <c r="K244" i="12" s="1"/>
  <c r="L244" i="12" s="1"/>
  <c r="M244" i="12" s="1"/>
  <c r="L344" i="7"/>
  <c r="G244" i="12" s="1"/>
  <c r="H244" i="12" s="1"/>
  <c r="I244" i="12" s="1"/>
  <c r="AR133" i="13" l="1"/>
  <c r="AU133" i="13" s="1"/>
  <c r="BT132" i="13"/>
  <c r="BW132" i="13" s="1"/>
  <c r="BY132" i="13" s="1"/>
  <c r="L133" i="13"/>
  <c r="O133" i="13" s="1"/>
  <c r="M93" i="14"/>
  <c r="AK134" i="13"/>
  <c r="AT134" i="13" s="1"/>
  <c r="AW134" i="13" s="1"/>
  <c r="BV133" i="13"/>
  <c r="N245" i="12"/>
  <c r="J245" i="12"/>
  <c r="BD169" i="13"/>
  <c r="BR133" i="13" l="1"/>
  <c r="BO133" i="13"/>
  <c r="L93" i="14" s="1"/>
  <c r="BE133" i="13"/>
  <c r="H133" i="13"/>
  <c r="K133" i="13" s="1"/>
  <c r="BZ133" i="13" s="1"/>
  <c r="BH133" i="13"/>
  <c r="H93" i="14"/>
  <c r="BX132" i="13"/>
  <c r="AJ134" i="13"/>
  <c r="BG134" i="13"/>
  <c r="BC169" i="13"/>
  <c r="BN133" i="13" l="1"/>
  <c r="K93" i="14" s="1"/>
  <c r="AS134" i="13"/>
  <c r="AV134" i="13" s="1"/>
  <c r="BU133" i="13"/>
  <c r="N133" i="13"/>
  <c r="BQ133" i="13"/>
  <c r="Q133" i="13"/>
  <c r="Z134" i="13" s="1"/>
  <c r="F344" i="7" s="1"/>
  <c r="G94" i="14" s="1"/>
  <c r="BK133" i="13"/>
  <c r="BL134" i="13" s="1"/>
  <c r="BJ134" i="13"/>
  <c r="J134" i="13"/>
  <c r="M134" i="13" s="1"/>
  <c r="J94" i="14"/>
  <c r="AI134" i="13"/>
  <c r="BD170" i="13"/>
  <c r="BB170" i="13"/>
  <c r="AR134" i="13" l="1"/>
  <c r="AU134" i="13" s="1"/>
  <c r="BT133" i="13"/>
  <c r="BW133" i="13" s="1"/>
  <c r="BY133" i="13" s="1"/>
  <c r="I94" i="14"/>
  <c r="P345" i="7"/>
  <c r="J345" i="7"/>
  <c r="I345" i="7"/>
  <c r="BA134" i="13"/>
  <c r="N345" i="7"/>
  <c r="Q345" i="7"/>
  <c r="K345" i="7"/>
  <c r="O345" i="7"/>
  <c r="R345" i="7"/>
  <c r="H345" i="7"/>
  <c r="G345" i="7"/>
  <c r="I134" i="13"/>
  <c r="L134" i="13" s="1"/>
  <c r="BP134" i="13"/>
  <c r="BS134" i="13"/>
  <c r="BF134" i="13"/>
  <c r="BI134" i="13"/>
  <c r="S134" i="13"/>
  <c r="AB135" i="13" s="1"/>
  <c r="P134" i="13"/>
  <c r="BX133" i="13" l="1"/>
  <c r="S345" i="7"/>
  <c r="K245" i="12" s="1"/>
  <c r="L245" i="12" s="1"/>
  <c r="M245" i="12" s="1"/>
  <c r="N246" i="12" s="1"/>
  <c r="L345" i="7"/>
  <c r="G245" i="12" s="1"/>
  <c r="H245" i="12" s="1"/>
  <c r="I245" i="12" s="1"/>
  <c r="J246" i="12" s="1"/>
  <c r="H94" i="14"/>
  <c r="M94" i="14"/>
  <c r="R134" i="13"/>
  <c r="AA135" i="13" s="1"/>
  <c r="BE134" i="13"/>
  <c r="BO134" i="13"/>
  <c r="BR134" i="13"/>
  <c r="H134" i="13"/>
  <c r="BK134" i="13" s="1"/>
  <c r="BL135" i="13" s="1"/>
  <c r="BH134" i="13"/>
  <c r="AK135" i="13"/>
  <c r="AT135" i="13" s="1"/>
  <c r="AW135" i="13" s="1"/>
  <c r="BV134" i="13"/>
  <c r="O134" i="13"/>
  <c r="BC170" i="13"/>
  <c r="L94" i="14" l="1"/>
  <c r="K134" i="13"/>
  <c r="BZ134" i="13" s="1"/>
  <c r="Q134" i="13"/>
  <c r="Z135" i="13" s="1"/>
  <c r="F345" i="7" s="1"/>
  <c r="G95" i="14" s="1"/>
  <c r="BG135" i="13"/>
  <c r="AJ135" i="13"/>
  <c r="AS135" i="13" s="1"/>
  <c r="AV135" i="13" s="1"/>
  <c r="BU134" i="13"/>
  <c r="BB171" i="13"/>
  <c r="BD171" i="13"/>
  <c r="BQ134" i="13" l="1"/>
  <c r="N134" i="13"/>
  <c r="BN134" i="13"/>
  <c r="BA135" i="13"/>
  <c r="BJ135" i="13"/>
  <c r="J135" i="13"/>
  <c r="S135" i="13" s="1"/>
  <c r="AB136" i="13" s="1"/>
  <c r="J95" i="14"/>
  <c r="K346" i="7"/>
  <c r="J346" i="7"/>
  <c r="P346" i="7"/>
  <c r="H346" i="7"/>
  <c r="I346" i="7"/>
  <c r="N346" i="7"/>
  <c r="R346" i="7"/>
  <c r="G346" i="7"/>
  <c r="O346" i="7"/>
  <c r="Q346" i="7"/>
  <c r="K94" i="14" l="1"/>
  <c r="AI135" i="13"/>
  <c r="AR135" i="13" s="1"/>
  <c r="BT134" i="13"/>
  <c r="BW134" i="13" s="1"/>
  <c r="BY134" i="13" s="1"/>
  <c r="BI135" i="13"/>
  <c r="M135" i="13"/>
  <c r="BS135" i="13" s="1"/>
  <c r="I135" i="13"/>
  <c r="L135" i="13" s="1"/>
  <c r="I95" i="14"/>
  <c r="BF135" i="13"/>
  <c r="L346" i="7"/>
  <c r="G246" i="12" s="1"/>
  <c r="H246" i="12" s="1"/>
  <c r="I246" i="12" s="1"/>
  <c r="S346" i="7"/>
  <c r="K246" i="12" s="1"/>
  <c r="L246" i="12" s="1"/>
  <c r="M246" i="12" s="1"/>
  <c r="BB172" i="13"/>
  <c r="BC171" i="13"/>
  <c r="AU135" i="13" l="1"/>
  <c r="BX134" i="13"/>
  <c r="BO135" i="13"/>
  <c r="BR135" i="13"/>
  <c r="R135" i="13"/>
  <c r="AA136" i="13" s="1"/>
  <c r="P135" i="13"/>
  <c r="BP135" i="13"/>
  <c r="N247" i="12"/>
  <c r="J247" i="12"/>
  <c r="O135" i="13"/>
  <c r="BD172" i="13"/>
  <c r="BE135" i="13" l="1"/>
  <c r="H135" i="13"/>
  <c r="Q135" i="13" s="1"/>
  <c r="Z136" i="13" s="1"/>
  <c r="BA136" i="13" s="1"/>
  <c r="H95" i="14"/>
  <c r="BH135" i="13"/>
  <c r="M95" i="14"/>
  <c r="AK136" i="13"/>
  <c r="AT136" i="13" s="1"/>
  <c r="AW136" i="13" s="1"/>
  <c r="L95" i="14"/>
  <c r="BV135" i="13"/>
  <c r="AJ136" i="13"/>
  <c r="AS136" i="13" s="1"/>
  <c r="AV136" i="13" s="1"/>
  <c r="BU135" i="13"/>
  <c r="BC172" i="13"/>
  <c r="F346" i="7" l="1"/>
  <c r="G96" i="14" s="1"/>
  <c r="BK135" i="13"/>
  <c r="BL136" i="13" s="1"/>
  <c r="K135" i="13"/>
  <c r="J136" i="13"/>
  <c r="M136" i="13" s="1"/>
  <c r="BJ136" i="13"/>
  <c r="BG136" i="13"/>
  <c r="J96" i="14"/>
  <c r="N135" i="13" l="1"/>
  <c r="BZ135" i="13"/>
  <c r="BQ135" i="13"/>
  <c r="BN135" i="13"/>
  <c r="K95" i="14" s="1"/>
  <c r="G347" i="7"/>
  <c r="Q347" i="7"/>
  <c r="H347" i="7"/>
  <c r="P347" i="7"/>
  <c r="I347" i="7"/>
  <c r="K347" i="7"/>
  <c r="N347" i="7"/>
  <c r="O347" i="7"/>
  <c r="J347" i="7"/>
  <c r="R347" i="7"/>
  <c r="S136" i="13"/>
  <c r="AB137" i="13" s="1"/>
  <c r="AI136" i="13"/>
  <c r="BF136" i="13"/>
  <c r="BP136" i="13"/>
  <c r="BS136" i="13"/>
  <c r="I96" i="14"/>
  <c r="I136" i="13"/>
  <c r="R136" i="13" s="1"/>
  <c r="AA137" i="13" s="1"/>
  <c r="BI136" i="13"/>
  <c r="P136" i="13"/>
  <c r="BB173" i="13"/>
  <c r="BD173" i="13"/>
  <c r="BC173" i="13"/>
  <c r="AR136" i="13" l="1"/>
  <c r="AU136" i="13" s="1"/>
  <c r="BT135" i="13"/>
  <c r="BW135" i="13" s="1"/>
  <c r="BY135" i="13" s="1"/>
  <c r="S347" i="7"/>
  <c r="K247" i="12" s="1"/>
  <c r="L247" i="12" s="1"/>
  <c r="M247" i="12" s="1"/>
  <c r="N248" i="12" s="1"/>
  <c r="L347" i="7"/>
  <c r="G247" i="12" s="1"/>
  <c r="H247" i="12" s="1"/>
  <c r="I247" i="12" s="1"/>
  <c r="J248" i="12" s="1"/>
  <c r="L136" i="13"/>
  <c r="O136" i="13" s="1"/>
  <c r="AK137" i="13"/>
  <c r="AT137" i="13" s="1"/>
  <c r="AW137" i="13" s="1"/>
  <c r="BV136" i="13"/>
  <c r="M96" i="14"/>
  <c r="BX135" i="13" l="1"/>
  <c r="H136" i="13"/>
  <c r="Q136" i="13" s="1"/>
  <c r="Z137" i="13" s="1"/>
  <c r="F347" i="7" s="1"/>
  <c r="G97" i="14" s="1"/>
  <c r="BH136" i="13"/>
  <c r="H96" i="14"/>
  <c r="BE136" i="13"/>
  <c r="BO136" i="13"/>
  <c r="BR136" i="13"/>
  <c r="BG137" i="13"/>
  <c r="K136" i="13" l="1"/>
  <c r="BZ136" i="13" s="1"/>
  <c r="BK136" i="13"/>
  <c r="BL137" i="13" s="1"/>
  <c r="BA137" i="13"/>
  <c r="L96" i="14"/>
  <c r="AJ137" i="13"/>
  <c r="AS137" i="13" s="1"/>
  <c r="AV137" i="13" s="1"/>
  <c r="BU136" i="13"/>
  <c r="J97" i="14"/>
  <c r="J137" i="13"/>
  <c r="M137" i="13" s="1"/>
  <c r="BJ137" i="13"/>
  <c r="P348" i="7"/>
  <c r="N348" i="7"/>
  <c r="K348" i="7"/>
  <c r="Q348" i="7"/>
  <c r="I348" i="7"/>
  <c r="H348" i="7"/>
  <c r="G348" i="7"/>
  <c r="R348" i="7"/>
  <c r="J348" i="7"/>
  <c r="O348" i="7"/>
  <c r="BB174" i="13"/>
  <c r="BD174" i="13"/>
  <c r="BC174" i="13"/>
  <c r="BQ136" i="13" l="1"/>
  <c r="BN136" i="13"/>
  <c r="K96" i="14" s="1"/>
  <c r="N136" i="13"/>
  <c r="I97" i="14"/>
  <c r="AI137" i="13"/>
  <c r="S137" i="13"/>
  <c r="AB138" i="13" s="1"/>
  <c r="BP137" i="13"/>
  <c r="BS137" i="13"/>
  <c r="I137" i="13"/>
  <c r="L137" i="13" s="1"/>
  <c r="BI137" i="13"/>
  <c r="BF137" i="13"/>
  <c r="S348" i="7"/>
  <c r="K248" i="12" s="1"/>
  <c r="L248" i="12" s="1"/>
  <c r="M248" i="12" s="1"/>
  <c r="P137" i="13"/>
  <c r="L348" i="7"/>
  <c r="G248" i="12" s="1"/>
  <c r="H248" i="12" s="1"/>
  <c r="I248" i="12" s="1"/>
  <c r="AR137" i="13" l="1"/>
  <c r="AU137" i="13" s="1"/>
  <c r="BT136" i="13"/>
  <c r="BW136" i="13" s="1"/>
  <c r="BX136" i="13" s="1"/>
  <c r="BO137" i="13"/>
  <c r="BR137" i="13"/>
  <c r="R137" i="13"/>
  <c r="AA138" i="13" s="1"/>
  <c r="AK138" i="13"/>
  <c r="AT138" i="13" s="1"/>
  <c r="AW138" i="13" s="1"/>
  <c r="BV137" i="13"/>
  <c r="M97" i="14"/>
  <c r="J249" i="12"/>
  <c r="O137" i="13"/>
  <c r="N249" i="12"/>
  <c r="BB175" i="13"/>
  <c r="H137" i="13" l="1"/>
  <c r="K137" i="13" s="1"/>
  <c r="BZ137" i="13" s="1"/>
  <c r="BY136" i="13"/>
  <c r="BH137" i="13"/>
  <c r="H97" i="14"/>
  <c r="BE137" i="13"/>
  <c r="AJ138" i="13"/>
  <c r="AS138" i="13" s="1"/>
  <c r="AV138" i="13" s="1"/>
  <c r="BU137" i="13"/>
  <c r="L97" i="14"/>
  <c r="BD175" i="13"/>
  <c r="BQ137" i="13" l="1"/>
  <c r="Q137" i="13"/>
  <c r="Z138" i="13" s="1"/>
  <c r="F348" i="7" s="1"/>
  <c r="G98" i="14" s="1"/>
  <c r="BK137" i="13"/>
  <c r="BL138" i="13" s="1"/>
  <c r="N137" i="13"/>
  <c r="BN137" i="13"/>
  <c r="K97" i="14" s="1"/>
  <c r="J138" i="13"/>
  <c r="S138" i="13" s="1"/>
  <c r="AB139" i="13" s="1"/>
  <c r="BJ138" i="13"/>
  <c r="BG138" i="13"/>
  <c r="J98" i="14"/>
  <c r="BF138" i="13"/>
  <c r="AI138" i="13"/>
  <c r="BC175" i="13"/>
  <c r="BB176" i="13"/>
  <c r="AR138" i="13" l="1"/>
  <c r="AU138" i="13" s="1"/>
  <c r="R349" i="7"/>
  <c r="J349" i="7"/>
  <c r="O349" i="7"/>
  <c r="BA138" i="13"/>
  <c r="K349" i="7"/>
  <c r="H349" i="7"/>
  <c r="Q349" i="7"/>
  <c r="P349" i="7"/>
  <c r="I349" i="7"/>
  <c r="N349" i="7"/>
  <c r="G349" i="7"/>
  <c r="BT137" i="13"/>
  <c r="BW137" i="13" s="1"/>
  <c r="BX137" i="13" s="1"/>
  <c r="M138" i="13"/>
  <c r="P138" i="13" s="1"/>
  <c r="BI138" i="13"/>
  <c r="I98" i="14"/>
  <c r="I138" i="13"/>
  <c r="L138" i="13" s="1"/>
  <c r="BD176" i="13"/>
  <c r="S349" i="7" l="1"/>
  <c r="K249" i="12" s="1"/>
  <c r="L249" i="12" s="1"/>
  <c r="M249" i="12" s="1"/>
  <c r="N250" i="12" s="1"/>
  <c r="L349" i="7"/>
  <c r="G249" i="12" s="1"/>
  <c r="H249" i="12" s="1"/>
  <c r="I249" i="12" s="1"/>
  <c r="J250" i="12" s="1"/>
  <c r="H98" i="14"/>
  <c r="BY137" i="13"/>
  <c r="BS138" i="13"/>
  <c r="BP138" i="13"/>
  <c r="BO138" i="13"/>
  <c r="BR138" i="13"/>
  <c r="H138" i="13"/>
  <c r="Q138" i="13" s="1"/>
  <c r="Z139" i="13" s="1"/>
  <c r="BE138" i="13"/>
  <c r="R138" i="13"/>
  <c r="AA139" i="13" s="1"/>
  <c r="BH138" i="13"/>
  <c r="O138" i="13"/>
  <c r="M98" i="14" l="1"/>
  <c r="AK139" i="13"/>
  <c r="AT139" i="13" s="1"/>
  <c r="AW139" i="13" s="1"/>
  <c r="L98" i="14"/>
  <c r="BV138" i="13"/>
  <c r="K138" i="13"/>
  <c r="BZ138" i="13" s="1"/>
  <c r="BK138" i="13"/>
  <c r="BL139" i="13" s="1"/>
  <c r="F349" i="7"/>
  <c r="G99" i="14" s="1"/>
  <c r="AJ139" i="13"/>
  <c r="AS139" i="13" s="1"/>
  <c r="AV139" i="13" s="1"/>
  <c r="BU138" i="13"/>
  <c r="BA139" i="13"/>
  <c r="BC176" i="13"/>
  <c r="J139" i="13" l="1"/>
  <c r="S139" i="13" s="1"/>
  <c r="AB140" i="13" s="1"/>
  <c r="BN138" i="13"/>
  <c r="BQ138" i="13"/>
  <c r="N138" i="13"/>
  <c r="BG139" i="13"/>
  <c r="BF139" i="13"/>
  <c r="BJ139" i="13"/>
  <c r="J99" i="14"/>
  <c r="K350" i="7"/>
  <c r="N350" i="7"/>
  <c r="Q350" i="7"/>
  <c r="P350" i="7"/>
  <c r="G350" i="7"/>
  <c r="J350" i="7"/>
  <c r="H350" i="7"/>
  <c r="R350" i="7"/>
  <c r="I350" i="7"/>
  <c r="O350" i="7"/>
  <c r="M139" i="13" l="1"/>
  <c r="P139" i="13" s="1"/>
  <c r="K98" i="14"/>
  <c r="AI139" i="13"/>
  <c r="AR139" i="13" s="1"/>
  <c r="BT138" i="13"/>
  <c r="BW138" i="13" s="1"/>
  <c r="BY138" i="13" s="1"/>
  <c r="BI139" i="13"/>
  <c r="I99" i="14"/>
  <c r="I139" i="13"/>
  <c r="R139" i="13" s="1"/>
  <c r="AA140" i="13" s="1"/>
  <c r="S350" i="7"/>
  <c r="K250" i="12" s="1"/>
  <c r="L250" i="12" s="1"/>
  <c r="M250" i="12" s="1"/>
  <c r="L350" i="7"/>
  <c r="G250" i="12" s="1"/>
  <c r="H250" i="12" s="1"/>
  <c r="I250" i="12" s="1"/>
  <c r="BD177" i="13"/>
  <c r="BB177" i="13"/>
  <c r="BS139" i="13" l="1"/>
  <c r="BP139" i="13"/>
  <c r="M99" i="14" s="1"/>
  <c r="AU139" i="13"/>
  <c r="H99" i="14"/>
  <c r="BX138" i="13"/>
  <c r="BE139" i="13"/>
  <c r="BH139" i="13"/>
  <c r="L139" i="13"/>
  <c r="BR139" i="13" s="1"/>
  <c r="AK140" i="13"/>
  <c r="J251" i="12"/>
  <c r="N251" i="12"/>
  <c r="BC177" i="13"/>
  <c r="AT140" i="13" l="1"/>
  <c r="AW140" i="13" s="1"/>
  <c r="BV139" i="13"/>
  <c r="H139" i="13"/>
  <c r="K139" i="13" s="1"/>
  <c r="BZ139" i="13" s="1"/>
  <c r="BO139" i="13"/>
  <c r="O139" i="13"/>
  <c r="BB178" i="13"/>
  <c r="BN139" i="13" l="1"/>
  <c r="K99" i="14" s="1"/>
  <c r="N139" i="13"/>
  <c r="BQ139" i="13"/>
  <c r="BK139" i="13"/>
  <c r="BL140" i="13" s="1"/>
  <c r="Q139" i="13"/>
  <c r="Z140" i="13" s="1"/>
  <c r="F350" i="7" s="1"/>
  <c r="G100" i="14" s="1"/>
  <c r="L99" i="14"/>
  <c r="AJ140" i="13"/>
  <c r="AS140" i="13" s="1"/>
  <c r="AV140" i="13" s="1"/>
  <c r="BU139" i="13"/>
  <c r="BG140" i="13"/>
  <c r="BJ140" i="13"/>
  <c r="J100" i="14"/>
  <c r="J140" i="13"/>
  <c r="S140" i="13" s="1"/>
  <c r="AB141" i="13" s="1"/>
  <c r="AI140" i="13"/>
  <c r="BD178" i="13"/>
  <c r="AR140" i="13" l="1"/>
  <c r="BE140" i="13" s="1"/>
  <c r="BT139" i="13"/>
  <c r="BW139" i="13" s="1"/>
  <c r="BY139" i="13" s="1"/>
  <c r="BA140" i="13"/>
  <c r="K351" i="7"/>
  <c r="P351" i="7"/>
  <c r="G351" i="7"/>
  <c r="R351" i="7"/>
  <c r="I351" i="7"/>
  <c r="O351" i="7"/>
  <c r="N351" i="7"/>
  <c r="H351" i="7"/>
  <c r="J351" i="7"/>
  <c r="Q351" i="7"/>
  <c r="I140" i="13"/>
  <c r="L140" i="13" s="1"/>
  <c r="M140" i="13"/>
  <c r="BF140" i="13"/>
  <c r="BI140" i="13"/>
  <c r="I100" i="14"/>
  <c r="BC178" i="13"/>
  <c r="BB179" i="13"/>
  <c r="AU140" i="13" l="1"/>
  <c r="S351" i="7"/>
  <c r="K251" i="12" s="1"/>
  <c r="L251" i="12" s="1"/>
  <c r="M251" i="12" s="1"/>
  <c r="N252" i="12" s="1"/>
  <c r="L351" i="7"/>
  <c r="G251" i="12" s="1"/>
  <c r="H251" i="12" s="1"/>
  <c r="I251" i="12" s="1"/>
  <c r="J252" i="12" s="1"/>
  <c r="R140" i="13"/>
  <c r="AA141" i="13" s="1"/>
  <c r="H140" i="13"/>
  <c r="BK140" i="13" s="1"/>
  <c r="BL141" i="13" s="1"/>
  <c r="BP140" i="13"/>
  <c r="BS140" i="13"/>
  <c r="BO140" i="13"/>
  <c r="BR140" i="13"/>
  <c r="P140" i="13"/>
  <c r="BX139" i="13"/>
  <c r="H100" i="14"/>
  <c r="BH140" i="13"/>
  <c r="O140" i="13"/>
  <c r="BC179" i="13"/>
  <c r="M100" i="14" l="1"/>
  <c r="AK141" i="13"/>
  <c r="AT141" i="13" s="1"/>
  <c r="AW141" i="13" s="1"/>
  <c r="K140" i="13"/>
  <c r="BZ140" i="13" s="1"/>
  <c r="Q140" i="13"/>
  <c r="Z141" i="13" s="1"/>
  <c r="F351" i="7" s="1"/>
  <c r="G101" i="14" s="1"/>
  <c r="BV140" i="13"/>
  <c r="AJ141" i="13"/>
  <c r="AS141" i="13" s="1"/>
  <c r="AV141" i="13" s="1"/>
  <c r="BU140" i="13"/>
  <c r="L100" i="14"/>
  <c r="BD179" i="13"/>
  <c r="BN140" i="13" l="1"/>
  <c r="K100" i="14" s="1"/>
  <c r="J101" i="14"/>
  <c r="AI141" i="13"/>
  <c r="BQ140" i="13"/>
  <c r="N140" i="13"/>
  <c r="BA141" i="13"/>
  <c r="BJ141" i="13"/>
  <c r="J141" i="13"/>
  <c r="M141" i="13" s="1"/>
  <c r="I101" i="14"/>
  <c r="BG141" i="13"/>
  <c r="P352" i="7"/>
  <c r="H352" i="7"/>
  <c r="N352" i="7"/>
  <c r="O352" i="7"/>
  <c r="K352" i="7"/>
  <c r="J352" i="7"/>
  <c r="G352" i="7"/>
  <c r="R352" i="7"/>
  <c r="I352" i="7"/>
  <c r="Q352" i="7"/>
  <c r="AR141" i="13" l="1"/>
  <c r="AU141" i="13" s="1"/>
  <c r="BT140" i="13"/>
  <c r="BW140" i="13" s="1"/>
  <c r="BX140" i="13" s="1"/>
  <c r="S141" i="13"/>
  <c r="AB142" i="13" s="1"/>
  <c r="BP141" i="13"/>
  <c r="BS141" i="13"/>
  <c r="BI141" i="13"/>
  <c r="I141" i="13"/>
  <c r="R141" i="13" s="1"/>
  <c r="AA142" i="13" s="1"/>
  <c r="BF141" i="13"/>
  <c r="L352" i="7"/>
  <c r="G252" i="12" s="1"/>
  <c r="H252" i="12" s="1"/>
  <c r="I252" i="12" s="1"/>
  <c r="S352" i="7"/>
  <c r="K252" i="12" s="1"/>
  <c r="L252" i="12" s="1"/>
  <c r="M252" i="12" s="1"/>
  <c r="P141" i="13"/>
  <c r="BB180" i="13"/>
  <c r="BD180" i="13"/>
  <c r="BC180" i="13"/>
  <c r="BH141" i="13" l="1"/>
  <c r="BY140" i="13"/>
  <c r="L141" i="13"/>
  <c r="O141" i="13" s="1"/>
  <c r="H101" i="14"/>
  <c r="BE141" i="13"/>
  <c r="H141" i="13"/>
  <c r="BK141" i="13" s="1"/>
  <c r="BL142" i="13" s="1"/>
  <c r="AK142" i="13"/>
  <c r="AT142" i="13" s="1"/>
  <c r="AW142" i="13" s="1"/>
  <c r="BV141" i="13"/>
  <c r="M101" i="14"/>
  <c r="J253" i="12"/>
  <c r="N253" i="12"/>
  <c r="Q141" i="13" l="1"/>
  <c r="Z142" i="13" s="1"/>
  <c r="F352" i="7" s="1"/>
  <c r="G102" i="14" s="1"/>
  <c r="BO141" i="13"/>
  <c r="BR141" i="13"/>
  <c r="K141" i="13"/>
  <c r="BZ141" i="13" s="1"/>
  <c r="BG142" i="13"/>
  <c r="L101" i="14" l="1"/>
  <c r="AJ142" i="13"/>
  <c r="AS142" i="13" s="1"/>
  <c r="AV142" i="13" s="1"/>
  <c r="BU141" i="13"/>
  <c r="BA142" i="13"/>
  <c r="BN141" i="13"/>
  <c r="BQ141" i="13"/>
  <c r="J102" i="14"/>
  <c r="N141" i="13"/>
  <c r="BJ142" i="13"/>
  <c r="J142" i="13"/>
  <c r="S142" i="13" s="1"/>
  <c r="AB143" i="13" s="1"/>
  <c r="P353" i="7"/>
  <c r="H353" i="7"/>
  <c r="Q353" i="7"/>
  <c r="R353" i="7"/>
  <c r="O353" i="7"/>
  <c r="J353" i="7"/>
  <c r="G353" i="7"/>
  <c r="K353" i="7"/>
  <c r="I353" i="7"/>
  <c r="N353" i="7"/>
  <c r="BC181" i="13"/>
  <c r="BD181" i="13"/>
  <c r="BB181" i="13"/>
  <c r="K101" i="14" l="1"/>
  <c r="AI142" i="13"/>
  <c r="AR142" i="13" s="1"/>
  <c r="BT141" i="13"/>
  <c r="BW141" i="13" s="1"/>
  <c r="BX141" i="13" s="1"/>
  <c r="BI142" i="13"/>
  <c r="I142" i="13"/>
  <c r="L142" i="13" s="1"/>
  <c r="M142" i="13"/>
  <c r="BS142" i="13" s="1"/>
  <c r="BF142" i="13"/>
  <c r="I102" i="14"/>
  <c r="S353" i="7"/>
  <c r="K253" i="12" s="1"/>
  <c r="L253" i="12" s="1"/>
  <c r="M253" i="12" s="1"/>
  <c r="L353" i="7"/>
  <c r="G253" i="12" s="1"/>
  <c r="H253" i="12" s="1"/>
  <c r="I253" i="12" s="1"/>
  <c r="BB182" i="13"/>
  <c r="AU142" i="13" l="1"/>
  <c r="BY141" i="13"/>
  <c r="BO142" i="13"/>
  <c r="BR142" i="13"/>
  <c r="R142" i="13"/>
  <c r="AA143" i="13" s="1"/>
  <c r="BP142" i="13"/>
  <c r="P142" i="13"/>
  <c r="H102" i="14"/>
  <c r="O142" i="13"/>
  <c r="J254" i="12"/>
  <c r="N254" i="12"/>
  <c r="BC182" i="13"/>
  <c r="BD182" i="13"/>
  <c r="BH142" i="13" l="1"/>
  <c r="BE142" i="13"/>
  <c r="H142" i="13"/>
  <c r="BK142" i="13" s="1"/>
  <c r="BL143" i="13" s="1"/>
  <c r="M102" i="14"/>
  <c r="AK143" i="13"/>
  <c r="AT143" i="13" s="1"/>
  <c r="AW143" i="13" s="1"/>
  <c r="L102" i="14"/>
  <c r="BV142" i="13"/>
  <c r="AJ143" i="13"/>
  <c r="AS143" i="13" s="1"/>
  <c r="AV143" i="13" s="1"/>
  <c r="BU142" i="13"/>
  <c r="BB183" i="13"/>
  <c r="BC183" i="13"/>
  <c r="K142" i="13" l="1"/>
  <c r="BZ142" i="13" s="1"/>
  <c r="Q142" i="13"/>
  <c r="Z143" i="13" s="1"/>
  <c r="F353" i="7" s="1"/>
  <c r="G103" i="14" s="1"/>
  <c r="J103" i="14"/>
  <c r="BJ143" i="13"/>
  <c r="BF143" i="13"/>
  <c r="J143" i="13"/>
  <c r="M143" i="13" s="1"/>
  <c r="BG143" i="13"/>
  <c r="BQ142" i="13" l="1"/>
  <c r="N142" i="13"/>
  <c r="BN142" i="13"/>
  <c r="BT142" i="13" s="1"/>
  <c r="BW142" i="13" s="1"/>
  <c r="BY142" i="13" s="1"/>
  <c r="R354" i="7"/>
  <c r="O354" i="7"/>
  <c r="H354" i="7"/>
  <c r="BA143" i="13"/>
  <c r="P354" i="7"/>
  <c r="K354" i="7"/>
  <c r="I354" i="7"/>
  <c r="Q354" i="7"/>
  <c r="G354" i="7"/>
  <c r="J354" i="7"/>
  <c r="N354" i="7"/>
  <c r="AI143" i="13"/>
  <c r="AR143" i="13" s="1"/>
  <c r="S143" i="13"/>
  <c r="AB144" i="13" s="1"/>
  <c r="BP143" i="13"/>
  <c r="BS143" i="13"/>
  <c r="I103" i="14"/>
  <c r="I143" i="13"/>
  <c r="L143" i="13" s="1"/>
  <c r="BI143" i="13"/>
  <c r="P143" i="13"/>
  <c r="BD183" i="13"/>
  <c r="K102" i="14" l="1"/>
  <c r="S354" i="7"/>
  <c r="K254" i="12" s="1"/>
  <c r="L254" i="12" s="1"/>
  <c r="M254" i="12" s="1"/>
  <c r="N255" i="12" s="1"/>
  <c r="L354" i="7"/>
  <c r="G254" i="12" s="1"/>
  <c r="H254" i="12" s="1"/>
  <c r="I254" i="12" s="1"/>
  <c r="J255" i="12" s="1"/>
  <c r="AU143" i="13"/>
  <c r="M103" i="14"/>
  <c r="AK144" i="13"/>
  <c r="AT144" i="13" s="1"/>
  <c r="AW144" i="13" s="1"/>
  <c r="BX142" i="13"/>
  <c r="BO143" i="13"/>
  <c r="BR143" i="13"/>
  <c r="R143" i="13"/>
  <c r="AA144" i="13" s="1"/>
  <c r="BV143" i="13"/>
  <c r="O143" i="13"/>
  <c r="BC184" i="13"/>
  <c r="H143" i="13" l="1"/>
  <c r="Q143" i="13" s="1"/>
  <c r="Z144" i="13" s="1"/>
  <c r="F354" i="7" s="1"/>
  <c r="G104" i="14" s="1"/>
  <c r="BH143" i="13"/>
  <c r="H103" i="14"/>
  <c r="BE143" i="13"/>
  <c r="L103" i="14"/>
  <c r="J104" i="14"/>
  <c r="AJ144" i="13"/>
  <c r="AS144" i="13" s="1"/>
  <c r="AV144" i="13" s="1"/>
  <c r="BU143" i="13"/>
  <c r="BB184" i="13"/>
  <c r="BK143" i="13" l="1"/>
  <c r="BL144" i="13" s="1"/>
  <c r="K143" i="13"/>
  <c r="BZ143" i="13" s="1"/>
  <c r="BA144" i="13"/>
  <c r="AI144" i="13"/>
  <c r="J144" i="13"/>
  <c r="M144" i="13" s="1"/>
  <c r="BJ144" i="13"/>
  <c r="BG144" i="13"/>
  <c r="I144" i="13"/>
  <c r="O355" i="7"/>
  <c r="R355" i="7"/>
  <c r="I355" i="7"/>
  <c r="Q355" i="7"/>
  <c r="J355" i="7"/>
  <c r="K355" i="7"/>
  <c r="P355" i="7"/>
  <c r="N355" i="7"/>
  <c r="G355" i="7"/>
  <c r="H355" i="7"/>
  <c r="BD184" i="13"/>
  <c r="BQ143" i="13" l="1"/>
  <c r="N143" i="13"/>
  <c r="BN143" i="13"/>
  <c r="K103" i="14" s="1"/>
  <c r="BP144" i="13"/>
  <c r="BS144" i="13"/>
  <c r="S144" i="13"/>
  <c r="AB145" i="13" s="1"/>
  <c r="BF144" i="13"/>
  <c r="BI144" i="13"/>
  <c r="I104" i="14"/>
  <c r="P144" i="13"/>
  <c r="S355" i="7"/>
  <c r="K255" i="12" s="1"/>
  <c r="L255" i="12" s="1"/>
  <c r="M255" i="12" s="1"/>
  <c r="L355" i="7"/>
  <c r="G255" i="12" s="1"/>
  <c r="H255" i="12" s="1"/>
  <c r="I255" i="12" s="1"/>
  <c r="R144" i="13"/>
  <c r="AA145" i="13" s="1"/>
  <c r="L144" i="13"/>
  <c r="BD185" i="13"/>
  <c r="AR144" i="13" l="1"/>
  <c r="BH144" i="13" s="1"/>
  <c r="BT143" i="13"/>
  <c r="BW143" i="13" s="1"/>
  <c r="M104" i="14"/>
  <c r="AK145" i="13"/>
  <c r="AT145" i="13" s="1"/>
  <c r="AW145" i="13" s="1"/>
  <c r="BO144" i="13"/>
  <c r="BR144" i="13"/>
  <c r="BV144" i="13"/>
  <c r="O144" i="13"/>
  <c r="J256" i="12"/>
  <c r="N256" i="12"/>
  <c r="BB185" i="13"/>
  <c r="BC185" i="13"/>
  <c r="H104" i="14" l="1"/>
  <c r="AU144" i="13"/>
  <c r="BE144" i="13"/>
  <c r="H144" i="13"/>
  <c r="K144" i="13" s="1"/>
  <c r="BY143" i="13"/>
  <c r="BX143" i="13"/>
  <c r="L104" i="14"/>
  <c r="BG145" i="13"/>
  <c r="AJ145" i="13"/>
  <c r="AS145" i="13" s="1"/>
  <c r="AV145" i="13" s="1"/>
  <c r="BU144" i="13"/>
  <c r="BD186" i="13"/>
  <c r="BN144" i="13" l="1"/>
  <c r="K104" i="14" s="1"/>
  <c r="BZ144" i="13"/>
  <c r="N144" i="13"/>
  <c r="BQ144" i="13"/>
  <c r="Q144" i="13"/>
  <c r="Z145" i="13" s="1"/>
  <c r="F355" i="7" s="1"/>
  <c r="G105" i="14" s="1"/>
  <c r="BK144" i="13"/>
  <c r="BL145" i="13" s="1"/>
  <c r="AI145" i="13"/>
  <c r="J105" i="14"/>
  <c r="J145" i="13"/>
  <c r="M145" i="13" s="1"/>
  <c r="BJ145" i="13"/>
  <c r="BT144" i="13" l="1"/>
  <c r="BW144" i="13" s="1"/>
  <c r="BY144" i="13" s="1"/>
  <c r="AR145" i="13"/>
  <c r="BA145" i="13"/>
  <c r="P356" i="7"/>
  <c r="O356" i="7"/>
  <c r="H356" i="7"/>
  <c r="I356" i="7"/>
  <c r="Q356" i="7"/>
  <c r="N356" i="7"/>
  <c r="J356" i="7"/>
  <c r="K356" i="7"/>
  <c r="R356" i="7"/>
  <c r="G356" i="7"/>
  <c r="AU145" i="13"/>
  <c r="BP145" i="13"/>
  <c r="BS145" i="13"/>
  <c r="BF145" i="13"/>
  <c r="I105" i="14"/>
  <c r="BI145" i="13"/>
  <c r="I145" i="13"/>
  <c r="L145" i="13" s="1"/>
  <c r="S145" i="13"/>
  <c r="AB146" i="13" s="1"/>
  <c r="P145" i="13"/>
  <c r="BC186" i="13"/>
  <c r="BB186" i="13"/>
  <c r="BX144" i="13" l="1"/>
  <c r="L356" i="7"/>
  <c r="G256" i="12" s="1"/>
  <c r="H256" i="12" s="1"/>
  <c r="I256" i="12" s="1"/>
  <c r="K1" i="13" s="1"/>
  <c r="S356" i="7"/>
  <c r="K256" i="12" s="1"/>
  <c r="L256" i="12" s="1"/>
  <c r="M256" i="12" s="1"/>
  <c r="N257" i="12" s="1"/>
  <c r="H105" i="14"/>
  <c r="M105" i="14"/>
  <c r="AK146" i="13"/>
  <c r="AT146" i="13" s="1"/>
  <c r="AW146" i="13" s="1"/>
  <c r="BO145" i="13"/>
  <c r="BR145" i="13"/>
  <c r="BH145" i="13"/>
  <c r="H145" i="13"/>
  <c r="BK145" i="13" s="1"/>
  <c r="BL146" i="13" s="1"/>
  <c r="R145" i="13"/>
  <c r="AA146" i="13" s="1"/>
  <c r="BE145" i="13"/>
  <c r="BV145" i="13"/>
  <c r="O145" i="13"/>
  <c r="BD187" i="13"/>
  <c r="J257" i="12" l="1"/>
  <c r="K145" i="13"/>
  <c r="BZ145" i="13" s="1"/>
  <c r="Q145" i="13"/>
  <c r="Z146" i="13" s="1"/>
  <c r="BA146" i="13" s="1"/>
  <c r="J146" i="13"/>
  <c r="AJ146" i="13"/>
  <c r="AS146" i="13" s="1"/>
  <c r="AV146" i="13" s="1"/>
  <c r="BU145" i="13"/>
  <c r="L105" i="14"/>
  <c r="BB187" i="13"/>
  <c r="BC187" i="13"/>
  <c r="BN145" i="13" l="1"/>
  <c r="BQ145" i="13"/>
  <c r="BG146" i="13"/>
  <c r="N145" i="13"/>
  <c r="F356" i="7"/>
  <c r="G106" i="14" s="1"/>
  <c r="BF146" i="13"/>
  <c r="BJ146" i="13"/>
  <c r="J106" i="14"/>
  <c r="S146" i="13"/>
  <c r="AB147" i="13" s="1"/>
  <c r="M146" i="13"/>
  <c r="BD188" i="13"/>
  <c r="K105" i="14" l="1"/>
  <c r="AI146" i="13"/>
  <c r="AR146" i="13" s="1"/>
  <c r="G357" i="7"/>
  <c r="BT145" i="13"/>
  <c r="BW145" i="13" s="1"/>
  <c r="BX145" i="13" s="1"/>
  <c r="I146" i="13"/>
  <c r="R146" i="13" s="1"/>
  <c r="AA147" i="13" s="1"/>
  <c r="I106" i="14"/>
  <c r="BP146" i="13"/>
  <c r="BS146" i="13"/>
  <c r="O357" i="7"/>
  <c r="J357" i="7"/>
  <c r="Q357" i="7"/>
  <c r="K357" i="7"/>
  <c r="R357" i="7"/>
  <c r="P357" i="7"/>
  <c r="H357" i="7"/>
  <c r="N357" i="7"/>
  <c r="I357" i="7"/>
  <c r="BI146" i="13"/>
  <c r="P146" i="13"/>
  <c r="BB188" i="13"/>
  <c r="H106" i="14" l="1"/>
  <c r="L146" i="13"/>
  <c r="O146" i="13" s="1"/>
  <c r="BY145" i="13"/>
  <c r="L357" i="7"/>
  <c r="G257" i="12" s="1"/>
  <c r="H257" i="12" s="1"/>
  <c r="I257" i="12" s="1"/>
  <c r="J258" i="12" s="1"/>
  <c r="S357" i="7"/>
  <c r="K257" i="12" s="1"/>
  <c r="L257" i="12" s="1"/>
  <c r="M257" i="12" s="1"/>
  <c r="BH146" i="13"/>
  <c r="AK147" i="13"/>
  <c r="AT147" i="13" s="1"/>
  <c r="AW147" i="13" s="1"/>
  <c r="BV146" i="13"/>
  <c r="M106" i="14"/>
  <c r="BC188" i="13"/>
  <c r="BR146" i="13" l="1"/>
  <c r="BO146" i="13"/>
  <c r="BE146" i="13"/>
  <c r="H146" i="13"/>
  <c r="K146" i="13" s="1"/>
  <c r="BZ146" i="13" s="1"/>
  <c r="AU146" i="13"/>
  <c r="N258" i="12"/>
  <c r="BG147" i="13"/>
  <c r="AJ147" i="13"/>
  <c r="BU146" i="13" l="1"/>
  <c r="N146" i="13"/>
  <c r="BN146" i="13"/>
  <c r="K106" i="14" s="1"/>
  <c r="BK146" i="13"/>
  <c r="BL147" i="13" s="1"/>
  <c r="Q146" i="13"/>
  <c r="Z147" i="13" s="1"/>
  <c r="F357" i="7" s="1"/>
  <c r="G107" i="14" s="1"/>
  <c r="L106" i="14"/>
  <c r="AS147" i="13"/>
  <c r="AV147" i="13" s="1"/>
  <c r="BQ146" i="13"/>
  <c r="J147" i="13"/>
  <c r="M147" i="13" s="1"/>
  <c r="BJ147" i="13"/>
  <c r="J107" i="14"/>
  <c r="AI147" i="13"/>
  <c r="BC189" i="13"/>
  <c r="AR147" i="13" l="1"/>
  <c r="AU147" i="13" s="1"/>
  <c r="BT146" i="13"/>
  <c r="BW146" i="13" s="1"/>
  <c r="BY146" i="13" s="1"/>
  <c r="BA147" i="13"/>
  <c r="P358" i="7"/>
  <c r="H358" i="7"/>
  <c r="R358" i="7"/>
  <c r="I358" i="7"/>
  <c r="K358" i="7"/>
  <c r="N358" i="7"/>
  <c r="O358" i="7"/>
  <c r="Q358" i="7"/>
  <c r="BF147" i="13"/>
  <c r="J358" i="7"/>
  <c r="G358" i="7"/>
  <c r="BP147" i="13"/>
  <c r="BS147" i="13"/>
  <c r="S147" i="13"/>
  <c r="AB148" i="13" s="1"/>
  <c r="I147" i="13"/>
  <c r="L147" i="13" s="1"/>
  <c r="BI147" i="13"/>
  <c r="I107" i="14"/>
  <c r="P147" i="13"/>
  <c r="BD189" i="13"/>
  <c r="BB189" i="13"/>
  <c r="BX146" i="13" l="1"/>
  <c r="L358" i="7"/>
  <c r="G258" i="12" s="1"/>
  <c r="H258" i="12" s="1"/>
  <c r="I258" i="12" s="1"/>
  <c r="J259" i="12" s="1"/>
  <c r="S358" i="7"/>
  <c r="K258" i="12" s="1"/>
  <c r="L258" i="12" s="1"/>
  <c r="M258" i="12" s="1"/>
  <c r="N259" i="12" s="1"/>
  <c r="H147" i="13"/>
  <c r="BK147" i="13" s="1"/>
  <c r="BL148" i="13" s="1"/>
  <c r="M107" i="14"/>
  <c r="AK148" i="13"/>
  <c r="AT148" i="13" s="1"/>
  <c r="AW148" i="13" s="1"/>
  <c r="BO147" i="13"/>
  <c r="BR147" i="13"/>
  <c r="R147" i="13"/>
  <c r="AA148" i="13" s="1"/>
  <c r="BE147" i="13"/>
  <c r="BH147" i="13"/>
  <c r="H107" i="14"/>
  <c r="BV147" i="13"/>
  <c r="O147" i="13"/>
  <c r="BD190" i="13"/>
  <c r="K147" i="13" l="1"/>
  <c r="BZ147" i="13" s="1"/>
  <c r="Q147" i="13"/>
  <c r="Z148" i="13" s="1"/>
  <c r="F358" i="7" s="1"/>
  <c r="G108" i="14" s="1"/>
  <c r="L107" i="14"/>
  <c r="BG148" i="13"/>
  <c r="AJ148" i="13"/>
  <c r="AS148" i="13" s="1"/>
  <c r="AV148" i="13" s="1"/>
  <c r="BU147" i="13"/>
  <c r="BC190" i="13"/>
  <c r="BA148" i="13" l="1"/>
  <c r="N147" i="13"/>
  <c r="BQ147" i="13"/>
  <c r="BN147" i="13"/>
  <c r="AI148" i="13"/>
  <c r="I108" i="14"/>
  <c r="BJ148" i="13"/>
  <c r="J108" i="14"/>
  <c r="J148" i="13"/>
  <c r="S148" i="13" s="1"/>
  <c r="AB149" i="13" s="1"/>
  <c r="Q359" i="7"/>
  <c r="O359" i="7"/>
  <c r="P359" i="7"/>
  <c r="I359" i="7"/>
  <c r="H359" i="7"/>
  <c r="G359" i="7"/>
  <c r="N359" i="7"/>
  <c r="J359" i="7"/>
  <c r="K359" i="7"/>
  <c r="R359" i="7"/>
  <c r="BB190" i="13"/>
  <c r="AR148" i="13" l="1"/>
  <c r="AU148" i="13" s="1"/>
  <c r="BT147" i="13"/>
  <c r="BW147" i="13" s="1"/>
  <c r="BY147" i="13" s="1"/>
  <c r="K107" i="14"/>
  <c r="BF148" i="13"/>
  <c r="M148" i="13"/>
  <c r="BS148" i="13" s="1"/>
  <c r="BI148" i="13"/>
  <c r="I148" i="13"/>
  <c r="R148" i="13" s="1"/>
  <c r="AA149" i="13" s="1"/>
  <c r="L359" i="7"/>
  <c r="G259" i="12" s="1"/>
  <c r="H259" i="12" s="1"/>
  <c r="I259" i="12" s="1"/>
  <c r="S359" i="7"/>
  <c r="K259" i="12" s="1"/>
  <c r="L259" i="12" s="1"/>
  <c r="M259" i="12" s="1"/>
  <c r="BC191" i="13"/>
  <c r="BX147" i="13" l="1"/>
  <c r="BH148" i="13"/>
  <c r="P148" i="13"/>
  <c r="BP148" i="13"/>
  <c r="H148" i="13"/>
  <c r="BK148" i="13" s="1"/>
  <c r="BL149" i="13" s="1"/>
  <c r="BE148" i="13"/>
  <c r="H108" i="14"/>
  <c r="L148" i="13"/>
  <c r="BR148" i="13" s="1"/>
  <c r="J260" i="12"/>
  <c r="N260" i="12"/>
  <c r="BD191" i="13"/>
  <c r="M108" i="14" l="1"/>
  <c r="AK149" i="13"/>
  <c r="AT149" i="13" s="1"/>
  <c r="AW149" i="13" s="1"/>
  <c r="Q148" i="13"/>
  <c r="Z149" i="13" s="1"/>
  <c r="BA149" i="13" s="1"/>
  <c r="BO148" i="13"/>
  <c r="BV148" i="13"/>
  <c r="K148" i="13"/>
  <c r="BZ148" i="13" s="1"/>
  <c r="O148" i="13"/>
  <c r="BB191" i="13"/>
  <c r="N148" i="13" l="1"/>
  <c r="L108" i="14"/>
  <c r="AJ149" i="13"/>
  <c r="AS149" i="13" s="1"/>
  <c r="AV149" i="13" s="1"/>
  <c r="BN148" i="13"/>
  <c r="BQ148" i="13"/>
  <c r="F359" i="7"/>
  <c r="I360" i="7" s="1"/>
  <c r="BJ149" i="13"/>
  <c r="BU148" i="13"/>
  <c r="BG149" i="13"/>
  <c r="J149" i="13"/>
  <c r="S149" i="13" s="1"/>
  <c r="AB150" i="13" s="1"/>
  <c r="J109" i="14"/>
  <c r="BC192" i="13"/>
  <c r="K108" i="14" l="1"/>
  <c r="AI149" i="13"/>
  <c r="AR149" i="13" s="1"/>
  <c r="I109" i="14"/>
  <c r="BT148" i="13"/>
  <c r="BW148" i="13" s="1"/>
  <c r="BX148" i="13" s="1"/>
  <c r="O360" i="7"/>
  <c r="G360" i="7"/>
  <c r="H360" i="7"/>
  <c r="J360" i="7"/>
  <c r="Q360" i="7"/>
  <c r="N360" i="7"/>
  <c r="K360" i="7"/>
  <c r="R360" i="7"/>
  <c r="P360" i="7"/>
  <c r="M149" i="13"/>
  <c r="P149" i="13" s="1"/>
  <c r="G109" i="14"/>
  <c r="I149" i="13"/>
  <c r="R149" i="13" s="1"/>
  <c r="AA150" i="13" s="1"/>
  <c r="BI149" i="13"/>
  <c r="BF149" i="13"/>
  <c r="BD192" i="13"/>
  <c r="BB192" i="13"/>
  <c r="AU149" i="13" l="1"/>
  <c r="L360" i="7"/>
  <c r="G260" i="12" s="1"/>
  <c r="H260" i="12" s="1"/>
  <c r="I260" i="12" s="1"/>
  <c r="J261" i="12" s="1"/>
  <c r="BP149" i="13"/>
  <c r="BS149" i="13"/>
  <c r="S360" i="7"/>
  <c r="K260" i="12" s="1"/>
  <c r="L260" i="12" s="1"/>
  <c r="M260" i="12" s="1"/>
  <c r="N261" i="12" s="1"/>
  <c r="L149" i="13"/>
  <c r="BY148" i="13"/>
  <c r="BH149" i="13"/>
  <c r="BD193" i="13"/>
  <c r="H149" i="13" l="1"/>
  <c r="BK149" i="13" s="1"/>
  <c r="BL150" i="13" s="1"/>
  <c r="H109" i="14"/>
  <c r="BE149" i="13"/>
  <c r="M109" i="14"/>
  <c r="AK150" i="13"/>
  <c r="AT150" i="13" s="1"/>
  <c r="AW150" i="13" s="1"/>
  <c r="BV149" i="13"/>
  <c r="BO149" i="13"/>
  <c r="BR149" i="13"/>
  <c r="O149" i="13"/>
  <c r="BB193" i="13"/>
  <c r="BC193" i="13"/>
  <c r="Q149" i="13" l="1"/>
  <c r="Z150" i="13" s="1"/>
  <c r="F360" i="7" s="1"/>
  <c r="G110" i="14" s="1"/>
  <c r="K149" i="13"/>
  <c r="BZ149" i="13" s="1"/>
  <c r="L109" i="14"/>
  <c r="AJ150" i="13"/>
  <c r="AS150" i="13" s="1"/>
  <c r="AV150" i="13" s="1"/>
  <c r="AI150" i="13"/>
  <c r="J150" i="13"/>
  <c r="M150" i="13" s="1"/>
  <c r="BU149" i="13"/>
  <c r="BJ150" i="13"/>
  <c r="BG150" i="13"/>
  <c r="J110" i="14"/>
  <c r="BQ149" i="13" l="1"/>
  <c r="N149" i="13"/>
  <c r="I361" i="7"/>
  <c r="BA150" i="13"/>
  <c r="N361" i="7"/>
  <c r="Q361" i="7"/>
  <c r="R361" i="7"/>
  <c r="K361" i="7"/>
  <c r="J361" i="7"/>
  <c r="P361" i="7"/>
  <c r="O361" i="7"/>
  <c r="S150" i="13"/>
  <c r="AB151" i="13" s="1"/>
  <c r="H361" i="7"/>
  <c r="G361" i="7"/>
  <c r="BN149" i="13"/>
  <c r="BI150" i="13"/>
  <c r="BP150" i="13"/>
  <c r="BS150" i="13"/>
  <c r="I150" i="13"/>
  <c r="L150" i="13" s="1"/>
  <c r="I110" i="14"/>
  <c r="BF150" i="13"/>
  <c r="P150" i="13"/>
  <c r="AR150" i="13" l="1"/>
  <c r="AU150" i="13" s="1"/>
  <c r="S361" i="7"/>
  <c r="K261" i="12" s="1"/>
  <c r="L261" i="12" s="1"/>
  <c r="M261" i="12" s="1"/>
  <c r="N262" i="12" s="1"/>
  <c r="L361" i="7"/>
  <c r="G261" i="12" s="1"/>
  <c r="H261" i="12" s="1"/>
  <c r="I261" i="12" s="1"/>
  <c r="J262" i="12" s="1"/>
  <c r="K109" i="14"/>
  <c r="BT149" i="13"/>
  <c r="BW149" i="13" s="1"/>
  <c r="BY149" i="13" s="1"/>
  <c r="M110" i="14"/>
  <c r="BO150" i="13"/>
  <c r="BR150" i="13"/>
  <c r="R150" i="13"/>
  <c r="AA151" i="13" s="1"/>
  <c r="AK151" i="13"/>
  <c r="AT151" i="13" s="1"/>
  <c r="AW151" i="13" s="1"/>
  <c r="BV150" i="13"/>
  <c r="O150" i="13"/>
  <c r="BD194" i="13"/>
  <c r="BC194" i="13"/>
  <c r="BB194" i="13"/>
  <c r="H150" i="13" l="1"/>
  <c r="BK150" i="13" s="1"/>
  <c r="BL151" i="13" s="1"/>
  <c r="H110" i="14"/>
  <c r="BE150" i="13"/>
  <c r="BH150" i="13"/>
  <c r="BX149" i="13"/>
  <c r="BJ151" i="13"/>
  <c r="AJ151" i="13"/>
  <c r="AS151" i="13" s="1"/>
  <c r="AV151" i="13" s="1"/>
  <c r="BU150" i="13"/>
  <c r="L110" i="14"/>
  <c r="Q150" i="13" l="1"/>
  <c r="Z151" i="13" s="1"/>
  <c r="F361" i="7" s="1"/>
  <c r="G111" i="14" s="1"/>
  <c r="K150" i="13"/>
  <c r="BZ150" i="13" s="1"/>
  <c r="BG151" i="13"/>
  <c r="BI151" i="13"/>
  <c r="J111" i="14"/>
  <c r="J151" i="13"/>
  <c r="S151" i="13" s="1"/>
  <c r="AB152" i="13" s="1"/>
  <c r="BD195" i="13"/>
  <c r="BN150" i="13" l="1"/>
  <c r="K110" i="14" s="1"/>
  <c r="BQ150" i="13"/>
  <c r="N150" i="13"/>
  <c r="G362" i="7"/>
  <c r="N362" i="7"/>
  <c r="R362" i="7"/>
  <c r="I362" i="7"/>
  <c r="K362" i="7"/>
  <c r="BA151" i="13"/>
  <c r="Q362" i="7"/>
  <c r="H362" i="7"/>
  <c r="P362" i="7"/>
  <c r="J362" i="7"/>
  <c r="O362" i="7"/>
  <c r="AI151" i="13"/>
  <c r="M151" i="13"/>
  <c r="I111" i="14"/>
  <c r="BF151" i="13"/>
  <c r="I151" i="13"/>
  <c r="L151" i="13" s="1"/>
  <c r="BB195" i="13"/>
  <c r="BC195" i="13"/>
  <c r="BT150" i="13" l="1"/>
  <c r="BW150" i="13" s="1"/>
  <c r="BX150" i="13" s="1"/>
  <c r="AR151" i="13"/>
  <c r="AU151" i="13" s="1"/>
  <c r="S362" i="7"/>
  <c r="K262" i="12" s="1"/>
  <c r="L262" i="12" s="1"/>
  <c r="M262" i="12" s="1"/>
  <c r="N263" i="12" s="1"/>
  <c r="L362" i="7"/>
  <c r="G262" i="12" s="1"/>
  <c r="H262" i="12" s="1"/>
  <c r="I262" i="12" s="1"/>
  <c r="J263" i="12" s="1"/>
  <c r="BP151" i="13"/>
  <c r="BS151" i="13"/>
  <c r="R151" i="13"/>
  <c r="AA152" i="13" s="1"/>
  <c r="BO151" i="13"/>
  <c r="BR151" i="13"/>
  <c r="P151" i="13"/>
  <c r="O151" i="13"/>
  <c r="BY150" i="13" l="1"/>
  <c r="H151" i="13"/>
  <c r="K151" i="13" s="1"/>
  <c r="BZ151" i="13" s="1"/>
  <c r="BE151" i="13"/>
  <c r="BH151" i="13"/>
  <c r="H111" i="14"/>
  <c r="L111" i="14"/>
  <c r="AJ152" i="13"/>
  <c r="AS152" i="13" s="1"/>
  <c r="AV152" i="13" s="1"/>
  <c r="M111" i="14"/>
  <c r="AK152" i="13"/>
  <c r="AT152" i="13" s="1"/>
  <c r="AW152" i="13" s="1"/>
  <c r="BV151" i="13"/>
  <c r="BU151" i="13"/>
  <c r="BD196" i="13"/>
  <c r="BC196" i="13"/>
  <c r="BN151" i="13" l="1"/>
  <c r="K111" i="14" s="1"/>
  <c r="Q151" i="13"/>
  <c r="Z152" i="13" s="1"/>
  <c r="F362" i="7" s="1"/>
  <c r="G112" i="14" s="1"/>
  <c r="BQ151" i="13"/>
  <c r="N151" i="13"/>
  <c r="BK151" i="13"/>
  <c r="BL152" i="13" s="1"/>
  <c r="J112" i="14"/>
  <c r="AI152" i="13"/>
  <c r="BG152" i="13"/>
  <c r="BJ152" i="13"/>
  <c r="J152" i="13"/>
  <c r="S152" i="13" s="1"/>
  <c r="AB153" i="13" s="1"/>
  <c r="BB196" i="13"/>
  <c r="AR152" i="13" l="1"/>
  <c r="H152" i="13" s="1"/>
  <c r="BT151" i="13"/>
  <c r="BW151" i="13" s="1"/>
  <c r="BY151" i="13" s="1"/>
  <c r="BA152" i="13"/>
  <c r="Q363" i="7"/>
  <c r="K363" i="7"/>
  <c r="G363" i="7"/>
  <c r="I363" i="7"/>
  <c r="H363" i="7"/>
  <c r="P363" i="7"/>
  <c r="O363" i="7"/>
  <c r="R363" i="7"/>
  <c r="J363" i="7"/>
  <c r="N363" i="7"/>
  <c r="BF152" i="13"/>
  <c r="M152" i="13"/>
  <c r="P152" i="13" s="1"/>
  <c r="BI152" i="13"/>
  <c r="I112" i="14"/>
  <c r="I152" i="13"/>
  <c r="L152" i="13" s="1"/>
  <c r="AU152" i="13" l="1"/>
  <c r="BX151" i="13"/>
  <c r="L363" i="7"/>
  <c r="G263" i="12" s="1"/>
  <c r="H263" i="12" s="1"/>
  <c r="I263" i="12" s="1"/>
  <c r="J264" i="12" s="1"/>
  <c r="S363" i="7"/>
  <c r="K263" i="12" s="1"/>
  <c r="L263" i="12" s="1"/>
  <c r="M263" i="12" s="1"/>
  <c r="N264" i="12" s="1"/>
  <c r="R152" i="13"/>
  <c r="AA153" i="13" s="1"/>
  <c r="BE152" i="13"/>
  <c r="BP152" i="13"/>
  <c r="BS152" i="13"/>
  <c r="BO152" i="13"/>
  <c r="BR152" i="13"/>
  <c r="BH152" i="13"/>
  <c r="H112" i="14"/>
  <c r="O152" i="13"/>
  <c r="Q152" i="13"/>
  <c r="Z153" i="13" s="1"/>
  <c r="K152" i="13"/>
  <c r="BZ152" i="13" s="1"/>
  <c r="BK152" i="13"/>
  <c r="BL153" i="13" s="1"/>
  <c r="BD197" i="13"/>
  <c r="BB197" i="13"/>
  <c r="BC197" i="13"/>
  <c r="F363" i="7" l="1"/>
  <c r="G113" i="14" s="1"/>
  <c r="M112" i="14"/>
  <c r="AK153" i="13"/>
  <c r="L112" i="14"/>
  <c r="AJ153" i="13"/>
  <c r="AS153" i="13" s="1"/>
  <c r="AV153" i="13" s="1"/>
  <c r="BV152" i="13"/>
  <c r="BN152" i="13"/>
  <c r="BQ152" i="13"/>
  <c r="BU152" i="13"/>
  <c r="BA153" i="13"/>
  <c r="N152" i="13"/>
  <c r="AT153" i="13" l="1"/>
  <c r="AW153" i="13" s="1"/>
  <c r="K112" i="14"/>
  <c r="AI153" i="13"/>
  <c r="AR153" i="13" s="1"/>
  <c r="BF153" i="13"/>
  <c r="BT152" i="13"/>
  <c r="BW152" i="13" s="1"/>
  <c r="BY152" i="13" s="1"/>
  <c r="I364" i="7"/>
  <c r="Q364" i="7"/>
  <c r="K364" i="7"/>
  <c r="O364" i="7"/>
  <c r="P364" i="7"/>
  <c r="R364" i="7"/>
  <c r="N364" i="7"/>
  <c r="J364" i="7"/>
  <c r="G364" i="7"/>
  <c r="H364" i="7"/>
  <c r="BD198" i="13"/>
  <c r="AU153" i="13" l="1"/>
  <c r="BG153" i="13"/>
  <c r="J153" i="13"/>
  <c r="S153" i="13" s="1"/>
  <c r="AB154" i="13" s="1"/>
  <c r="BJ153" i="13"/>
  <c r="J113" i="14"/>
  <c r="BI153" i="13"/>
  <c r="I153" i="13"/>
  <c r="R153" i="13" s="1"/>
  <c r="AA154" i="13" s="1"/>
  <c r="I113" i="14"/>
  <c r="BX152" i="13"/>
  <c r="S364" i="7"/>
  <c r="K264" i="12" s="1"/>
  <c r="L264" i="12" s="1"/>
  <c r="M264" i="12" s="1"/>
  <c r="L364" i="7"/>
  <c r="G264" i="12" s="1"/>
  <c r="H264" i="12" s="1"/>
  <c r="I264" i="12" s="1"/>
  <c r="BC198" i="13"/>
  <c r="BB198" i="13"/>
  <c r="M153" i="13" l="1"/>
  <c r="P153" i="13" s="1"/>
  <c r="BE153" i="13"/>
  <c r="L153" i="13"/>
  <c r="O153" i="13" s="1"/>
  <c r="H153" i="13"/>
  <c r="K153" i="13" s="1"/>
  <c r="BZ153" i="13" s="1"/>
  <c r="H113" i="14"/>
  <c r="BH153" i="13"/>
  <c r="N265" i="12"/>
  <c r="J265" i="12"/>
  <c r="BS153" i="13" l="1"/>
  <c r="BP153" i="13"/>
  <c r="M113" i="14" s="1"/>
  <c r="AK154" i="13"/>
  <c r="BN153" i="13"/>
  <c r="BQ153" i="13"/>
  <c r="BO153" i="13"/>
  <c r="BR153" i="13"/>
  <c r="BK153" i="13"/>
  <c r="BL154" i="13" s="1"/>
  <c r="Q153" i="13"/>
  <c r="Z154" i="13" s="1"/>
  <c r="F364" i="7" s="1"/>
  <c r="G114" i="14" s="1"/>
  <c r="N153" i="13"/>
  <c r="BC199" i="13"/>
  <c r="BD199" i="13"/>
  <c r="BB199" i="13"/>
  <c r="BV153" i="13" l="1"/>
  <c r="AT154" i="13"/>
  <c r="AW154" i="13" s="1"/>
  <c r="L113" i="14"/>
  <c r="AJ154" i="13"/>
  <c r="K113" i="14"/>
  <c r="AI154" i="13"/>
  <c r="AR154" i="13" s="1"/>
  <c r="BU153" i="13"/>
  <c r="BA154" i="13"/>
  <c r="BT153" i="13"/>
  <c r="N365" i="7"/>
  <c r="K365" i="7"/>
  <c r="O365" i="7"/>
  <c r="R365" i="7"/>
  <c r="H365" i="7"/>
  <c r="I365" i="7"/>
  <c r="J365" i="7"/>
  <c r="G365" i="7"/>
  <c r="P365" i="7"/>
  <c r="Q365" i="7"/>
  <c r="J154" i="13" l="1"/>
  <c r="S154" i="13" s="1"/>
  <c r="AB155" i="13" s="1"/>
  <c r="J114" i="14"/>
  <c r="BJ154" i="13"/>
  <c r="BG154" i="13"/>
  <c r="AU154" i="13"/>
  <c r="AS154" i="13"/>
  <c r="AV154" i="13" s="1"/>
  <c r="BW153" i="13"/>
  <c r="BY153" i="13" s="1"/>
  <c r="H114" i="14"/>
  <c r="L365" i="7"/>
  <c r="G265" i="12" s="1"/>
  <c r="H265" i="12" s="1"/>
  <c r="I265" i="12" s="1"/>
  <c r="S365" i="7"/>
  <c r="K265" i="12" s="1"/>
  <c r="L265" i="12" s="1"/>
  <c r="M265" i="12" s="1"/>
  <c r="BD200" i="13"/>
  <c r="M154" i="13" l="1"/>
  <c r="P154" i="13" s="1"/>
  <c r="BI154" i="13"/>
  <c r="I154" i="13"/>
  <c r="BF154" i="13"/>
  <c r="I114" i="14"/>
  <c r="H154" i="13"/>
  <c r="BX153" i="13"/>
  <c r="BE154" i="13"/>
  <c r="BH154" i="13"/>
  <c r="J266" i="12"/>
  <c r="N266" i="12"/>
  <c r="BC200" i="13"/>
  <c r="BB200" i="13"/>
  <c r="BP154" i="13" l="1"/>
  <c r="M114" i="14" s="1"/>
  <c r="BS154" i="13"/>
  <c r="L154" i="13"/>
  <c r="R154" i="13"/>
  <c r="AA155" i="13" s="1"/>
  <c r="BK154" i="13"/>
  <c r="BL155" i="13" s="1"/>
  <c r="AK155" i="13"/>
  <c r="Q154" i="13"/>
  <c r="Z155" i="13" s="1"/>
  <c r="K154" i="13"/>
  <c r="BZ154" i="13" s="1"/>
  <c r="AJ155" i="13"/>
  <c r="BD201" i="13"/>
  <c r="BV154" i="13" l="1"/>
  <c r="AT155" i="13"/>
  <c r="AW155" i="13" s="1"/>
  <c r="BQ154" i="13"/>
  <c r="F365" i="7"/>
  <c r="G115" i="14" s="1"/>
  <c r="BO154" i="13"/>
  <c r="L114" i="14" s="1"/>
  <c r="BR154" i="13"/>
  <c r="O154" i="13"/>
  <c r="BA155" i="13"/>
  <c r="N154" i="13"/>
  <c r="BN154" i="13"/>
  <c r="BC201" i="13"/>
  <c r="BG155" i="13" l="1"/>
  <c r="J155" i="13"/>
  <c r="S155" i="13" s="1"/>
  <c r="AB156" i="13" s="1"/>
  <c r="J115" i="14"/>
  <c r="BJ155" i="13"/>
  <c r="I366" i="7"/>
  <c r="BU154" i="13"/>
  <c r="K366" i="7"/>
  <c r="N366" i="7"/>
  <c r="O366" i="7"/>
  <c r="Q366" i="7"/>
  <c r="P366" i="7"/>
  <c r="AS155" i="13"/>
  <c r="I155" i="13" s="1"/>
  <c r="R155" i="13" s="1"/>
  <c r="AA156" i="13" s="1"/>
  <c r="J366" i="7"/>
  <c r="H366" i="7"/>
  <c r="G366" i="7"/>
  <c r="R366" i="7"/>
  <c r="K114" i="14"/>
  <c r="AI155" i="13"/>
  <c r="AR155" i="13" s="1"/>
  <c r="BT154" i="13"/>
  <c r="BB201" i="13"/>
  <c r="M155" i="13" l="1"/>
  <c r="BS155" i="13" s="1"/>
  <c r="BW154" i="13"/>
  <c r="BX154" i="13" s="1"/>
  <c r="S366" i="7"/>
  <c r="K266" i="12" s="1"/>
  <c r="L266" i="12" s="1"/>
  <c r="M266" i="12" s="1"/>
  <c r="N267" i="12" s="1"/>
  <c r="I115" i="14"/>
  <c r="BF155" i="13"/>
  <c r="AU155" i="13"/>
  <c r="L366" i="7"/>
  <c r="G266" i="12" s="1"/>
  <c r="H266" i="12" s="1"/>
  <c r="I266" i="12" s="1"/>
  <c r="J267" i="12" s="1"/>
  <c r="AV155" i="13"/>
  <c r="BI155" i="13"/>
  <c r="L155" i="13"/>
  <c r="BR155" i="13" s="1"/>
  <c r="BC202" i="13"/>
  <c r="BP155" i="13" l="1"/>
  <c r="BV155" i="13" s="1"/>
  <c r="P155" i="13"/>
  <c r="BY154" i="13"/>
  <c r="H155" i="13"/>
  <c r="BK155" i="13" s="1"/>
  <c r="BL156" i="13" s="1"/>
  <c r="BE155" i="13"/>
  <c r="H115" i="14"/>
  <c r="BH155" i="13"/>
  <c r="AK156" i="13"/>
  <c r="BO155" i="13"/>
  <c r="O155" i="13"/>
  <c r="BD202" i="13"/>
  <c r="BB202" i="13"/>
  <c r="AT156" i="13" l="1"/>
  <c r="AW156" i="13" s="1"/>
  <c r="M115" i="14"/>
  <c r="K155" i="13"/>
  <c r="BZ155" i="13" s="1"/>
  <c r="Q155" i="13"/>
  <c r="Z156" i="13" s="1"/>
  <c r="F366" i="7" s="1"/>
  <c r="G116" i="14" s="1"/>
  <c r="L115" i="14"/>
  <c r="AJ156" i="13"/>
  <c r="AS156" i="13" s="1"/>
  <c r="AV156" i="13" s="1"/>
  <c r="BU155" i="13"/>
  <c r="J156" i="13" l="1"/>
  <c r="S156" i="13" s="1"/>
  <c r="AB157" i="13" s="1"/>
  <c r="BG156" i="13"/>
  <c r="J116" i="14"/>
  <c r="BJ156" i="13"/>
  <c r="BQ155" i="13"/>
  <c r="BN155" i="13"/>
  <c r="K115" i="14" s="1"/>
  <c r="N155" i="13"/>
  <c r="O367" i="7"/>
  <c r="N367" i="7"/>
  <c r="P367" i="7"/>
  <c r="R367" i="7"/>
  <c r="H367" i="7"/>
  <c r="J367" i="7"/>
  <c r="I367" i="7"/>
  <c r="BA156" i="13"/>
  <c r="G367" i="7"/>
  <c r="K367" i="7"/>
  <c r="Q367" i="7"/>
  <c r="AI156" i="13"/>
  <c r="BF156" i="13"/>
  <c r="BI156" i="13"/>
  <c r="I156" i="13"/>
  <c r="L156" i="13" s="1"/>
  <c r="I116" i="14"/>
  <c r="AR156" i="13" l="1"/>
  <c r="H116" i="14" s="1"/>
  <c r="M156" i="13"/>
  <c r="P156" i="13" s="1"/>
  <c r="BT155" i="13"/>
  <c r="BW155" i="13" s="1"/>
  <c r="BY155" i="13" s="1"/>
  <c r="S367" i="7"/>
  <c r="K267" i="12" s="1"/>
  <c r="L267" i="12" s="1"/>
  <c r="M267" i="12" s="1"/>
  <c r="N268" i="12" s="1"/>
  <c r="L367" i="7"/>
  <c r="G267" i="12" s="1"/>
  <c r="H267" i="12" s="1"/>
  <c r="I267" i="12" s="1"/>
  <c r="J268" i="12" s="1"/>
  <c r="AK157" i="13"/>
  <c r="BO156" i="13"/>
  <c r="BR156" i="13"/>
  <c r="R156" i="13"/>
  <c r="AA157" i="13" s="1"/>
  <c r="O156" i="13"/>
  <c r="BD203" i="13"/>
  <c r="BC203" i="13"/>
  <c r="BB203" i="13"/>
  <c r="BE156" i="13" l="1"/>
  <c r="H156" i="13"/>
  <c r="BK156" i="13" s="1"/>
  <c r="BL157" i="13" s="1"/>
  <c r="BP156" i="13"/>
  <c r="M116" i="14" s="1"/>
  <c r="BS156" i="13"/>
  <c r="BX155" i="13"/>
  <c r="AU156" i="13"/>
  <c r="BH156" i="13"/>
  <c r="L116" i="14"/>
  <c r="AJ157" i="13"/>
  <c r="AS157" i="13" s="1"/>
  <c r="AV157" i="13" s="1"/>
  <c r="BU156" i="13"/>
  <c r="Q156" i="13" l="1"/>
  <c r="Z157" i="13" s="1"/>
  <c r="F367" i="7" s="1"/>
  <c r="G117" i="14" s="1"/>
  <c r="K156" i="13"/>
  <c r="BZ156" i="13" s="1"/>
  <c r="BV156" i="13"/>
  <c r="AT157" i="13"/>
  <c r="AW157" i="13" s="1"/>
  <c r="BN156" i="13"/>
  <c r="N156" i="13"/>
  <c r="BF157" i="13"/>
  <c r="BD204" i="13"/>
  <c r="BQ156" i="13" l="1"/>
  <c r="BT156" i="13" s="1"/>
  <c r="BW156" i="13" s="1"/>
  <c r="BY156" i="13" s="1"/>
  <c r="BA157" i="13"/>
  <c r="O368" i="7"/>
  <c r="R368" i="7"/>
  <c r="H368" i="7"/>
  <c r="Q368" i="7"/>
  <c r="N368" i="7"/>
  <c r="P368" i="7"/>
  <c r="J368" i="7"/>
  <c r="G368" i="7"/>
  <c r="I368" i="7"/>
  <c r="K368" i="7"/>
  <c r="BJ157" i="13"/>
  <c r="BG157" i="13"/>
  <c r="J117" i="14"/>
  <c r="J157" i="13"/>
  <c r="S157" i="13" s="1"/>
  <c r="AB158" i="13" s="1"/>
  <c r="K116" i="14"/>
  <c r="AI157" i="13"/>
  <c r="AR157" i="13" s="1"/>
  <c r="I117" i="14"/>
  <c r="I157" i="13"/>
  <c r="R157" i="13" s="1"/>
  <c r="AA158" i="13" s="1"/>
  <c r="BI157" i="13"/>
  <c r="BC204" i="13"/>
  <c r="BB204" i="13"/>
  <c r="S368" i="7" l="1"/>
  <c r="K268" i="12" s="1"/>
  <c r="L268" i="12" s="1"/>
  <c r="M268" i="12" s="1"/>
  <c r="N269" i="12" s="1"/>
  <c r="L368" i="7"/>
  <c r="G268" i="12" s="1"/>
  <c r="H268" i="12" s="1"/>
  <c r="I268" i="12" s="1"/>
  <c r="J269" i="12" s="1"/>
  <c r="M157" i="13"/>
  <c r="BS157" i="13" s="1"/>
  <c r="AU157" i="13"/>
  <c r="L157" i="13"/>
  <c r="BR157" i="13" s="1"/>
  <c r="BX156" i="13"/>
  <c r="BD205" i="13"/>
  <c r="P157" i="13" l="1"/>
  <c r="BP157" i="13"/>
  <c r="M117" i="14" s="1"/>
  <c r="BO157" i="13"/>
  <c r="L117" i="14" s="1"/>
  <c r="BE157" i="13"/>
  <c r="BH157" i="13"/>
  <c r="H157" i="13"/>
  <c r="K157" i="13" s="1"/>
  <c r="BZ157" i="13" s="1"/>
  <c r="H117" i="14"/>
  <c r="AJ158" i="13"/>
  <c r="AK158" i="13"/>
  <c r="O157" i="13"/>
  <c r="BC205" i="13"/>
  <c r="BV157" i="13" l="1"/>
  <c r="AT158" i="13"/>
  <c r="AW158" i="13" s="1"/>
  <c r="N157" i="13"/>
  <c r="BK157" i="13"/>
  <c r="BL158" i="13" s="1"/>
  <c r="BQ157" i="13"/>
  <c r="Q157" i="13"/>
  <c r="Z158" i="13" s="1"/>
  <c r="F368" i="7" s="1"/>
  <c r="H369" i="7" s="1"/>
  <c r="BN157" i="13"/>
  <c r="BU157" i="13"/>
  <c r="AS158" i="13"/>
  <c r="AV158" i="13" s="1"/>
  <c r="AI158" i="13"/>
  <c r="BB205" i="13"/>
  <c r="BJ158" i="13" l="1"/>
  <c r="BG158" i="13"/>
  <c r="J118" i="14"/>
  <c r="J158" i="13"/>
  <c r="S158" i="13" s="1"/>
  <c r="AB159" i="13" s="1"/>
  <c r="AR158" i="13"/>
  <c r="AU158" i="13" s="1"/>
  <c r="BT157" i="13"/>
  <c r="BW157" i="13" s="1"/>
  <c r="BX157" i="13" s="1"/>
  <c r="K117" i="14"/>
  <c r="G369" i="7"/>
  <c r="G118" i="14"/>
  <c r="O369" i="7"/>
  <c r="I369" i="7"/>
  <c r="P369" i="7"/>
  <c r="Q369" i="7"/>
  <c r="K369" i="7"/>
  <c r="J369" i="7"/>
  <c r="N369" i="7"/>
  <c r="BA158" i="13"/>
  <c r="R369" i="7"/>
  <c r="I158" i="13"/>
  <c r="L158" i="13" s="1"/>
  <c r="I118" i="14"/>
  <c r="BF158" i="13"/>
  <c r="BI158" i="13"/>
  <c r="M158" i="13" l="1"/>
  <c r="P158" i="13" s="1"/>
  <c r="BY157" i="13"/>
  <c r="L369" i="7"/>
  <c r="G269" i="12" s="1"/>
  <c r="H269" i="12" s="1"/>
  <c r="I269" i="12" s="1"/>
  <c r="J270" i="12" s="1"/>
  <c r="S369" i="7"/>
  <c r="K269" i="12" s="1"/>
  <c r="L269" i="12" s="1"/>
  <c r="M269" i="12" s="1"/>
  <c r="N270" i="12" s="1"/>
  <c r="H118" i="14"/>
  <c r="R158" i="13"/>
  <c r="AA159" i="13" s="1"/>
  <c r="BE158" i="13"/>
  <c r="BO158" i="13"/>
  <c r="BR158" i="13"/>
  <c r="BH158" i="13"/>
  <c r="H158" i="13"/>
  <c r="BK158" i="13" s="1"/>
  <c r="BL159" i="13" s="1"/>
  <c r="O158" i="13"/>
  <c r="BD206" i="13"/>
  <c r="BC206" i="13"/>
  <c r="BS158" i="13" l="1"/>
  <c r="BP158" i="13"/>
  <c r="M118" i="14" s="1"/>
  <c r="AK159" i="13"/>
  <c r="L118" i="14"/>
  <c r="AJ159" i="13"/>
  <c r="AS159" i="13" s="1"/>
  <c r="AV159" i="13" s="1"/>
  <c r="Q158" i="13"/>
  <c r="Z159" i="13" s="1"/>
  <c r="F369" i="7" s="1"/>
  <c r="G119" i="14" s="1"/>
  <c r="K158" i="13"/>
  <c r="BZ158" i="13" s="1"/>
  <c r="BU158" i="13"/>
  <c r="BD207" i="13"/>
  <c r="BB206" i="13"/>
  <c r="BV158" i="13" l="1"/>
  <c r="N158" i="13"/>
  <c r="AT159" i="13"/>
  <c r="AW159" i="13" s="1"/>
  <c r="BN158" i="13"/>
  <c r="BQ158" i="13"/>
  <c r="BA159" i="13"/>
  <c r="BF159" i="13"/>
  <c r="G370" i="7"/>
  <c r="H370" i="7"/>
  <c r="P370" i="7"/>
  <c r="J370" i="7"/>
  <c r="R370" i="7"/>
  <c r="I370" i="7"/>
  <c r="Q370" i="7"/>
  <c r="K370" i="7"/>
  <c r="N370" i="7"/>
  <c r="O370" i="7"/>
  <c r="BC207" i="13"/>
  <c r="BB207" i="13"/>
  <c r="BJ159" i="13" l="1"/>
  <c r="BG159" i="13"/>
  <c r="J119" i="14"/>
  <c r="J159" i="13"/>
  <c r="M159" i="13" s="1"/>
  <c r="BP159" i="13" s="1"/>
  <c r="K118" i="14"/>
  <c r="AI159" i="13"/>
  <c r="AR159" i="13" s="1"/>
  <c r="I159" i="13"/>
  <c r="L159" i="13" s="1"/>
  <c r="BI159" i="13"/>
  <c r="BT158" i="13"/>
  <c r="BW158" i="13" s="1"/>
  <c r="BY158" i="13" s="1"/>
  <c r="I119" i="14"/>
  <c r="S370" i="7"/>
  <c r="K270" i="12" s="1"/>
  <c r="L270" i="12" s="1"/>
  <c r="M270" i="12" s="1"/>
  <c r="L370" i="7"/>
  <c r="G270" i="12" s="1"/>
  <c r="H270" i="12" s="1"/>
  <c r="I270" i="12" s="1"/>
  <c r="AU159" i="13" l="1"/>
  <c r="P159" i="13"/>
  <c r="S159" i="13"/>
  <c r="AB160" i="13" s="1"/>
  <c r="BS159" i="13"/>
  <c r="BV159" i="13" s="1"/>
  <c r="H119" i="14"/>
  <c r="R159" i="13"/>
  <c r="AA160" i="13" s="1"/>
  <c r="BO159" i="13"/>
  <c r="BR159" i="13"/>
  <c r="BX158" i="13"/>
  <c r="BH159" i="13"/>
  <c r="BE159" i="13"/>
  <c r="AK160" i="13"/>
  <c r="AT160" i="13" s="1"/>
  <c r="AW160" i="13" s="1"/>
  <c r="M119" i="14"/>
  <c r="O159" i="13"/>
  <c r="N271" i="12"/>
  <c r="J271" i="12"/>
  <c r="BD208" i="13"/>
  <c r="BC208" i="13"/>
  <c r="H159" i="13" l="1"/>
  <c r="Q159" i="13" s="1"/>
  <c r="Z160" i="13" s="1"/>
  <c r="F370" i="7" s="1"/>
  <c r="G120" i="14" s="1"/>
  <c r="L119" i="14"/>
  <c r="AJ160" i="13"/>
  <c r="AS160" i="13" s="1"/>
  <c r="AV160" i="13" s="1"/>
  <c r="BG160" i="13"/>
  <c r="BU159" i="13"/>
  <c r="BB208" i="13"/>
  <c r="K159" i="13" l="1"/>
  <c r="BZ159" i="13" s="1"/>
  <c r="BK159" i="13"/>
  <c r="BL160" i="13" s="1"/>
  <c r="BA160" i="13"/>
  <c r="BJ160" i="13"/>
  <c r="J120" i="14"/>
  <c r="J160" i="13"/>
  <c r="M160" i="13" s="1"/>
  <c r="I120" i="14"/>
  <c r="K371" i="7"/>
  <c r="Q371" i="7"/>
  <c r="H371" i="7"/>
  <c r="N371" i="7"/>
  <c r="O371" i="7"/>
  <c r="G371" i="7"/>
  <c r="R371" i="7"/>
  <c r="I371" i="7"/>
  <c r="J371" i="7"/>
  <c r="P371" i="7"/>
  <c r="BN159" i="13" l="1"/>
  <c r="K119" i="14" s="1"/>
  <c r="N159" i="13"/>
  <c r="BQ159" i="13"/>
  <c r="AI160" i="13"/>
  <c r="BP160" i="13"/>
  <c r="BS160" i="13"/>
  <c r="I160" i="13"/>
  <c r="L160" i="13" s="1"/>
  <c r="BF160" i="13"/>
  <c r="S160" i="13"/>
  <c r="AB161" i="13" s="1"/>
  <c r="BI160" i="13"/>
  <c r="L371" i="7"/>
  <c r="G271" i="12" s="1"/>
  <c r="H271" i="12" s="1"/>
  <c r="I271" i="12" s="1"/>
  <c r="P160" i="13"/>
  <c r="S371" i="7"/>
  <c r="K271" i="12" s="1"/>
  <c r="L271" i="12" s="1"/>
  <c r="M271" i="12" s="1"/>
  <c r="BD209" i="13"/>
  <c r="BC209" i="13"/>
  <c r="BB209" i="13"/>
  <c r="AR160" i="13" l="1"/>
  <c r="AU160" i="13" s="1"/>
  <c r="BT159" i="13"/>
  <c r="BW159" i="13" s="1"/>
  <c r="BY159" i="13" s="1"/>
  <c r="M120" i="14"/>
  <c r="BO160" i="13"/>
  <c r="BR160" i="13"/>
  <c r="R160" i="13"/>
  <c r="AA161" i="13" s="1"/>
  <c r="AK161" i="13"/>
  <c r="AT161" i="13" s="1"/>
  <c r="AW161" i="13" s="1"/>
  <c r="BV160" i="13"/>
  <c r="O160" i="13"/>
  <c r="J272" i="12"/>
  <c r="N272" i="12"/>
  <c r="BX159" i="13" l="1"/>
  <c r="BE160" i="13"/>
  <c r="H120" i="14"/>
  <c r="H160" i="13"/>
  <c r="K160" i="13" s="1"/>
  <c r="BH160" i="13"/>
  <c r="L120" i="14"/>
  <c r="BG161" i="13"/>
  <c r="AJ161" i="13"/>
  <c r="AS161" i="13" s="1"/>
  <c r="AV161" i="13" s="1"/>
  <c r="BU160" i="13"/>
  <c r="BN160" i="13" l="1"/>
  <c r="K120" i="14" s="1"/>
  <c r="BZ160" i="13"/>
  <c r="BK160" i="13"/>
  <c r="BL161" i="13" s="1"/>
  <c r="BQ160" i="13"/>
  <c r="Q160" i="13"/>
  <c r="Z161" i="13" s="1"/>
  <c r="F371" i="7" s="1"/>
  <c r="G121" i="14" s="1"/>
  <c r="N160" i="13"/>
  <c r="J121" i="14"/>
  <c r="BJ161" i="13"/>
  <c r="J161" i="13"/>
  <c r="S161" i="13" s="1"/>
  <c r="AB162" i="13" s="1"/>
  <c r="I161" i="13"/>
  <c r="AI161" i="13"/>
  <c r="BD210" i="13"/>
  <c r="BC210" i="13"/>
  <c r="BB210" i="13"/>
  <c r="BT160" i="13" l="1"/>
  <c r="BW160" i="13" s="1"/>
  <c r="BX160" i="13" s="1"/>
  <c r="AR161" i="13"/>
  <c r="AU161" i="13" s="1"/>
  <c r="Q372" i="7"/>
  <c r="I372" i="7"/>
  <c r="P372" i="7"/>
  <c r="N372" i="7"/>
  <c r="J372" i="7"/>
  <c r="O372" i="7"/>
  <c r="H372" i="7"/>
  <c r="BA161" i="13"/>
  <c r="K372" i="7"/>
  <c r="R372" i="7"/>
  <c r="G372" i="7"/>
  <c r="M161" i="13"/>
  <c r="BP161" i="13" s="1"/>
  <c r="BI161" i="13"/>
  <c r="BF161" i="13"/>
  <c r="I121" i="14"/>
  <c r="R161" i="13"/>
  <c r="AA162" i="13" s="1"/>
  <c r="L161" i="13"/>
  <c r="BC211" i="13"/>
  <c r="BD211" i="13"/>
  <c r="H121" i="14" l="1"/>
  <c r="BY160" i="13"/>
  <c r="S372" i="7"/>
  <c r="K272" i="12" s="1"/>
  <c r="L272" i="12" s="1"/>
  <c r="M272" i="12" s="1"/>
  <c r="N273" i="12" s="1"/>
  <c r="L372" i="7"/>
  <c r="G272" i="12" s="1"/>
  <c r="H272" i="12" s="1"/>
  <c r="I272" i="12" s="1"/>
  <c r="J273" i="12" s="1"/>
  <c r="P161" i="13"/>
  <c r="BS161" i="13"/>
  <c r="BV161" i="13" s="1"/>
  <c r="H161" i="13"/>
  <c r="Q161" i="13" s="1"/>
  <c r="Z162" i="13" s="1"/>
  <c r="F372" i="7" s="1"/>
  <c r="BO161" i="13"/>
  <c r="BR161" i="13"/>
  <c r="BH161" i="13"/>
  <c r="BE161" i="13"/>
  <c r="AK162" i="13"/>
  <c r="AT162" i="13" s="1"/>
  <c r="AW162" i="13" s="1"/>
  <c r="M121" i="14"/>
  <c r="O161" i="13"/>
  <c r="BB211" i="13"/>
  <c r="K161" i="13" l="1"/>
  <c r="BZ161" i="13" s="1"/>
  <c r="BK161" i="13"/>
  <c r="BL162" i="13" s="1"/>
  <c r="BJ162" i="13"/>
  <c r="AJ162" i="13"/>
  <c r="AS162" i="13" s="1"/>
  <c r="AV162" i="13" s="1"/>
  <c r="BU161" i="13"/>
  <c r="L121" i="14"/>
  <c r="BA162" i="13"/>
  <c r="G122" i="14"/>
  <c r="BQ161" i="13" l="1"/>
  <c r="BN161" i="13"/>
  <c r="N161" i="13"/>
  <c r="BG162" i="13"/>
  <c r="J162" i="13"/>
  <c r="S162" i="13" s="1"/>
  <c r="AB163" i="13" s="1"/>
  <c r="J122" i="14"/>
  <c r="G373" i="7"/>
  <c r="R373" i="7"/>
  <c r="N373" i="7"/>
  <c r="P373" i="7"/>
  <c r="K373" i="7"/>
  <c r="O373" i="7"/>
  <c r="I373" i="7"/>
  <c r="H373" i="7"/>
  <c r="J373" i="7"/>
  <c r="Q373" i="7"/>
  <c r="K121" i="14" l="1"/>
  <c r="AI162" i="13"/>
  <c r="AR162" i="13" s="1"/>
  <c r="BT161" i="13"/>
  <c r="BW161" i="13" s="1"/>
  <c r="BY161" i="13" s="1"/>
  <c r="M162" i="13"/>
  <c r="BI162" i="13"/>
  <c r="I162" i="13"/>
  <c r="R162" i="13" s="1"/>
  <c r="AA163" i="13" s="1"/>
  <c r="I122" i="14"/>
  <c r="BF162" i="13"/>
  <c r="L373" i="7"/>
  <c r="G273" i="12" s="1"/>
  <c r="H273" i="12" s="1"/>
  <c r="I273" i="12" s="1"/>
  <c r="S373" i="7"/>
  <c r="K273" i="12" s="1"/>
  <c r="L273" i="12" s="1"/>
  <c r="M273" i="12" s="1"/>
  <c r="BD212" i="13"/>
  <c r="BC212" i="13"/>
  <c r="BB212" i="13"/>
  <c r="H162" i="13" l="1"/>
  <c r="BK162" i="13" s="1"/>
  <c r="BL163" i="13" s="1"/>
  <c r="L162" i="13"/>
  <c r="O162" i="13" s="1"/>
  <c r="BX161" i="13"/>
  <c r="BP162" i="13"/>
  <c r="BS162" i="13"/>
  <c r="P162" i="13"/>
  <c r="N274" i="12"/>
  <c r="J274" i="12"/>
  <c r="BD213" i="13"/>
  <c r="BR162" i="13" l="1"/>
  <c r="BO162" i="13"/>
  <c r="L122" i="14" s="1"/>
  <c r="BE162" i="13"/>
  <c r="BH162" i="13"/>
  <c r="H122" i="14"/>
  <c r="AU162" i="13"/>
  <c r="AJ163" i="13"/>
  <c r="M122" i="14"/>
  <c r="AK163" i="13"/>
  <c r="BV162" i="13"/>
  <c r="K162" i="13"/>
  <c r="BZ162" i="13" s="1"/>
  <c r="Q162" i="13"/>
  <c r="Z163" i="13" s="1"/>
  <c r="F373" i="7" s="1"/>
  <c r="G123" i="14" s="1"/>
  <c r="BC213" i="13"/>
  <c r="BB213" i="13"/>
  <c r="BU162" i="13" l="1"/>
  <c r="AS163" i="13"/>
  <c r="AV163" i="13" s="1"/>
  <c r="N162" i="13"/>
  <c r="AT163" i="13"/>
  <c r="AW163" i="13" s="1"/>
  <c r="BA163" i="13"/>
  <c r="BN162" i="13"/>
  <c r="BQ162" i="13"/>
  <c r="J374" i="7"/>
  <c r="G374" i="7"/>
  <c r="O374" i="7"/>
  <c r="K374" i="7"/>
  <c r="P374" i="7"/>
  <c r="N374" i="7"/>
  <c r="H374" i="7"/>
  <c r="I374" i="7"/>
  <c r="R374" i="7"/>
  <c r="Q374" i="7"/>
  <c r="BF163" i="13" l="1"/>
  <c r="BG163" i="13"/>
  <c r="BJ163" i="13"/>
  <c r="J163" i="13"/>
  <c r="J123" i="14"/>
  <c r="K122" i="14"/>
  <c r="AI163" i="13"/>
  <c r="AR163" i="13" s="1"/>
  <c r="BT162" i="13"/>
  <c r="BW162" i="13" s="1"/>
  <c r="BY162" i="13" s="1"/>
  <c r="BI163" i="13"/>
  <c r="I163" i="13"/>
  <c r="L163" i="13" s="1"/>
  <c r="I123" i="14"/>
  <c r="S374" i="7"/>
  <c r="K274" i="12" s="1"/>
  <c r="L274" i="12" s="1"/>
  <c r="M274" i="12" s="1"/>
  <c r="L374" i="7"/>
  <c r="G274" i="12" s="1"/>
  <c r="H274" i="12" s="1"/>
  <c r="I274" i="12" s="1"/>
  <c r="AU163" i="13" l="1"/>
  <c r="M163" i="13"/>
  <c r="S163" i="13"/>
  <c r="AB164" i="13" s="1"/>
  <c r="BX162" i="13"/>
  <c r="BO163" i="13"/>
  <c r="BR163" i="13"/>
  <c r="R163" i="13"/>
  <c r="AA164" i="13" s="1"/>
  <c r="AK164" i="13"/>
  <c r="N275" i="12"/>
  <c r="J275" i="12"/>
  <c r="O163" i="13"/>
  <c r="BC214" i="13"/>
  <c r="BD214" i="13"/>
  <c r="BB214" i="13"/>
  <c r="BE163" i="13" l="1"/>
  <c r="H123" i="14"/>
  <c r="BH163" i="13"/>
  <c r="H163" i="13"/>
  <c r="K163" i="13" s="1"/>
  <c r="BZ163" i="13" s="1"/>
  <c r="BP163" i="13"/>
  <c r="M123" i="14" s="1"/>
  <c r="P163" i="13"/>
  <c r="BS163" i="13"/>
  <c r="L123" i="14"/>
  <c r="AJ164" i="13"/>
  <c r="AS164" i="13" s="1"/>
  <c r="AV164" i="13" s="1"/>
  <c r="BU163" i="13"/>
  <c r="BD215" i="13"/>
  <c r="BC215" i="13"/>
  <c r="BQ163" i="13" l="1"/>
  <c r="N163" i="13"/>
  <c r="Q163" i="13"/>
  <c r="Z164" i="13" s="1"/>
  <c r="F374" i="7" s="1"/>
  <c r="G124" i="14" s="1"/>
  <c r="BN163" i="13"/>
  <c r="BK163" i="13"/>
  <c r="BL164" i="13" s="1"/>
  <c r="BV163" i="13"/>
  <c r="AT164" i="13"/>
  <c r="BI164" i="13"/>
  <c r="AI164" i="13"/>
  <c r="AR164" i="13" l="1"/>
  <c r="AU164" i="13" s="1"/>
  <c r="BA164" i="13"/>
  <c r="BT163" i="13"/>
  <c r="BW163" i="13" s="1"/>
  <c r="BX163" i="13" s="1"/>
  <c r="J375" i="7"/>
  <c r="K123" i="14"/>
  <c r="Q375" i="7"/>
  <c r="O375" i="7"/>
  <c r="K375" i="7"/>
  <c r="N375" i="7"/>
  <c r="R375" i="7"/>
  <c r="P375" i="7"/>
  <c r="G375" i="7"/>
  <c r="H375" i="7"/>
  <c r="I375" i="7"/>
  <c r="AW164" i="13"/>
  <c r="J164" i="13"/>
  <c r="BJ164" i="13"/>
  <c r="J124" i="14"/>
  <c r="BG164" i="13"/>
  <c r="I164" i="13"/>
  <c r="R164" i="13" s="1"/>
  <c r="AA165" i="13" s="1"/>
  <c r="BF164" i="13"/>
  <c r="I124" i="14"/>
  <c r="BB215" i="13"/>
  <c r="S375" i="7" l="1"/>
  <c r="K275" i="12" s="1"/>
  <c r="L275" i="12" s="1"/>
  <c r="M275" i="12" s="1"/>
  <c r="N276" i="12" s="1"/>
  <c r="L375" i="7"/>
  <c r="G275" i="12" s="1"/>
  <c r="H275" i="12" s="1"/>
  <c r="I275" i="12" s="1"/>
  <c r="J276" i="12" s="1"/>
  <c r="H124" i="14"/>
  <c r="BY163" i="13"/>
  <c r="S164" i="13"/>
  <c r="AB165" i="13" s="1"/>
  <c r="M164" i="13"/>
  <c r="AK165" i="13"/>
  <c r="L164" i="13"/>
  <c r="BH164" i="13"/>
  <c r="BE164" i="13"/>
  <c r="H164" i="13"/>
  <c r="BK164" i="13" s="1"/>
  <c r="BL165" i="13" s="1"/>
  <c r="BS164" i="13" l="1"/>
  <c r="P164" i="13"/>
  <c r="BP164" i="13"/>
  <c r="M124" i="14" s="1"/>
  <c r="BO164" i="13"/>
  <c r="BR164" i="13"/>
  <c r="O164" i="13"/>
  <c r="K164" i="13"/>
  <c r="BZ164" i="13" s="1"/>
  <c r="Q164" i="13"/>
  <c r="Z165" i="13" s="1"/>
  <c r="F375" i="7" s="1"/>
  <c r="G125" i="14" s="1"/>
  <c r="BD216" i="13"/>
  <c r="BC216" i="13"/>
  <c r="BV164" i="13" l="1"/>
  <c r="AT165" i="13"/>
  <c r="L124" i="14"/>
  <c r="AJ165" i="13"/>
  <c r="AS165" i="13" s="1"/>
  <c r="AV165" i="13" s="1"/>
  <c r="BA165" i="13"/>
  <c r="BU164" i="13"/>
  <c r="BN164" i="13"/>
  <c r="BQ164" i="13"/>
  <c r="N164" i="13"/>
  <c r="J376" i="7"/>
  <c r="G376" i="7"/>
  <c r="Q376" i="7"/>
  <c r="K376" i="7"/>
  <c r="N376" i="7"/>
  <c r="H376" i="7"/>
  <c r="R376" i="7"/>
  <c r="O376" i="7"/>
  <c r="P376" i="7"/>
  <c r="I376" i="7"/>
  <c r="BB216" i="13"/>
  <c r="AW165" i="13" l="1"/>
  <c r="BG165" i="13"/>
  <c r="J165" i="13"/>
  <c r="M165" i="13" s="1"/>
  <c r="P165" i="13" s="1"/>
  <c r="J125" i="14"/>
  <c r="BJ165" i="13"/>
  <c r="K124" i="14"/>
  <c r="AI165" i="13"/>
  <c r="AR165" i="13" s="1"/>
  <c r="I165" i="13"/>
  <c r="L165" i="13" s="1"/>
  <c r="BF165" i="13"/>
  <c r="BT164" i="13"/>
  <c r="BW164" i="13" s="1"/>
  <c r="BY164" i="13" s="1"/>
  <c r="BI165" i="13"/>
  <c r="I125" i="14"/>
  <c r="L376" i="7"/>
  <c r="G276" i="12" s="1"/>
  <c r="H276" i="12" s="1"/>
  <c r="I276" i="12" s="1"/>
  <c r="S376" i="7"/>
  <c r="K276" i="12" s="1"/>
  <c r="L276" i="12" s="1"/>
  <c r="M276" i="12" s="1"/>
  <c r="BB217" i="13"/>
  <c r="BP165" i="13" l="1"/>
  <c r="M125" i="14" s="1"/>
  <c r="BS165" i="13"/>
  <c r="R165" i="13"/>
  <c r="AA166" i="13" s="1"/>
  <c r="S165" i="13"/>
  <c r="AB166" i="13" s="1"/>
  <c r="AU165" i="13"/>
  <c r="BX164" i="13"/>
  <c r="BO165" i="13"/>
  <c r="BR165" i="13"/>
  <c r="AK166" i="13"/>
  <c r="J277" i="12"/>
  <c r="O165" i="13"/>
  <c r="N277" i="12"/>
  <c r="BC217" i="13"/>
  <c r="BD217" i="13"/>
  <c r="AT166" i="13" l="1"/>
  <c r="AW166" i="13" s="1"/>
  <c r="BV165" i="13"/>
  <c r="BH165" i="13"/>
  <c r="BE165" i="13"/>
  <c r="H125" i="14"/>
  <c r="H165" i="13"/>
  <c r="Q165" i="13" s="1"/>
  <c r="Z166" i="13" s="1"/>
  <c r="F376" i="7" s="1"/>
  <c r="G126" i="14" s="1"/>
  <c r="L125" i="14"/>
  <c r="AJ166" i="13"/>
  <c r="AS166" i="13" s="1"/>
  <c r="AV166" i="13" s="1"/>
  <c r="BU165" i="13"/>
  <c r="J166" i="13" l="1"/>
  <c r="S166" i="13" s="1"/>
  <c r="AB167" i="13" s="1"/>
  <c r="BJ166" i="13"/>
  <c r="J126" i="14"/>
  <c r="BK165" i="13"/>
  <c r="BL166" i="13" s="1"/>
  <c r="K165" i="13"/>
  <c r="BZ165" i="13" s="1"/>
  <c r="BA166" i="13"/>
  <c r="I126" i="14"/>
  <c r="BG166" i="13"/>
  <c r="Q377" i="7"/>
  <c r="J377" i="7"/>
  <c r="G377" i="7"/>
  <c r="P377" i="7"/>
  <c r="H377" i="7"/>
  <c r="K377" i="7"/>
  <c r="R377" i="7"/>
  <c r="O377" i="7"/>
  <c r="I377" i="7"/>
  <c r="N377" i="7"/>
  <c r="M166" i="13" l="1"/>
  <c r="P166" i="13" s="1"/>
  <c r="BQ165" i="13"/>
  <c r="BN165" i="13"/>
  <c r="K125" i="14" s="1"/>
  <c r="N165" i="13"/>
  <c r="AI166" i="13"/>
  <c r="BF166" i="13"/>
  <c r="I166" i="13"/>
  <c r="L166" i="13" s="1"/>
  <c r="BI166" i="13"/>
  <c r="L377" i="7"/>
  <c r="G277" i="12" s="1"/>
  <c r="H277" i="12" s="1"/>
  <c r="I277" i="12" s="1"/>
  <c r="S377" i="7"/>
  <c r="K277" i="12" s="1"/>
  <c r="L277" i="12" s="1"/>
  <c r="M277" i="12" s="1"/>
  <c r="AR166" i="13" l="1"/>
  <c r="AU166" i="13" s="1"/>
  <c r="BS166" i="13"/>
  <c r="BP166" i="13"/>
  <c r="M126" i="14" s="1"/>
  <c r="BT165" i="13"/>
  <c r="BW165" i="13" s="1"/>
  <c r="BY165" i="13" s="1"/>
  <c r="AK167" i="13"/>
  <c r="R166" i="13"/>
  <c r="AA167" i="13" s="1"/>
  <c r="BO166" i="13"/>
  <c r="BR166" i="13"/>
  <c r="O166" i="13"/>
  <c r="N278" i="12"/>
  <c r="J278" i="12"/>
  <c r="BD218" i="13"/>
  <c r="BB218" i="13"/>
  <c r="BC218" i="13"/>
  <c r="AT167" i="13" l="1"/>
  <c r="AW167" i="13" s="1"/>
  <c r="BV166" i="13"/>
  <c r="BE166" i="13"/>
  <c r="BX165" i="13"/>
  <c r="H126" i="14"/>
  <c r="H166" i="13"/>
  <c r="BK166" i="13" s="1"/>
  <c r="BL167" i="13" s="1"/>
  <c r="BH166" i="13"/>
  <c r="L126" i="14"/>
  <c r="AJ167" i="13"/>
  <c r="AS167" i="13" s="1"/>
  <c r="AV167" i="13" s="1"/>
  <c r="BU166" i="13"/>
  <c r="BG167" i="13" l="1"/>
  <c r="Q166" i="13"/>
  <c r="Z167" i="13" s="1"/>
  <c r="F377" i="7" s="1"/>
  <c r="G127" i="14" s="1"/>
  <c r="K166" i="13"/>
  <c r="BZ166" i="13" s="1"/>
  <c r="BI167" i="13"/>
  <c r="J167" i="13"/>
  <c r="S167" i="13" s="1"/>
  <c r="AB168" i="13" s="1"/>
  <c r="J127" i="14"/>
  <c r="BJ167" i="13"/>
  <c r="BN166" i="13" l="1"/>
  <c r="K126" i="14" s="1"/>
  <c r="BQ166" i="13"/>
  <c r="N166" i="13"/>
  <c r="BA167" i="13"/>
  <c r="G378" i="7"/>
  <c r="P378" i="7"/>
  <c r="J378" i="7"/>
  <c r="H378" i="7"/>
  <c r="Q378" i="7"/>
  <c r="N378" i="7"/>
  <c r="O378" i="7"/>
  <c r="I378" i="7"/>
  <c r="K378" i="7"/>
  <c r="R378" i="7"/>
  <c r="AI167" i="13"/>
  <c r="M167" i="13"/>
  <c r="BF167" i="13"/>
  <c r="I127" i="14"/>
  <c r="I167" i="13"/>
  <c r="R167" i="13" s="1"/>
  <c r="AA168" i="13" s="1"/>
  <c r="AR167" i="13" l="1"/>
  <c r="AU167" i="13" s="1"/>
  <c r="BT166" i="13"/>
  <c r="BW166" i="13" s="1"/>
  <c r="BX166" i="13" s="1"/>
  <c r="L378" i="7"/>
  <c r="G278" i="12" s="1"/>
  <c r="H278" i="12" s="1"/>
  <c r="I278" i="12" s="1"/>
  <c r="J279" i="12" s="1"/>
  <c r="S378" i="7"/>
  <c r="K278" i="12" s="1"/>
  <c r="L278" i="12" s="1"/>
  <c r="M278" i="12" s="1"/>
  <c r="N279" i="12" s="1"/>
  <c r="BP167" i="13"/>
  <c r="BS167" i="13"/>
  <c r="P167" i="13"/>
  <c r="L167" i="13"/>
  <c r="H167" i="13" l="1"/>
  <c r="BK167" i="13" s="1"/>
  <c r="BL168" i="13" s="1"/>
  <c r="BH167" i="13"/>
  <c r="BY166" i="13"/>
  <c r="BE167" i="13"/>
  <c r="H127" i="14"/>
  <c r="M127" i="14"/>
  <c r="AK168" i="13"/>
  <c r="AT168" i="13" s="1"/>
  <c r="AW168" i="13" s="1"/>
  <c r="BV167" i="13"/>
  <c r="BO167" i="13"/>
  <c r="BR167" i="13"/>
  <c r="O167" i="13"/>
  <c r="Q167" i="13" l="1"/>
  <c r="Z168" i="13" s="1"/>
  <c r="F378" i="7" s="1"/>
  <c r="G128" i="14" s="1"/>
  <c r="K167" i="13"/>
  <c r="BG168" i="13"/>
  <c r="L127" i="14"/>
  <c r="AJ168" i="13"/>
  <c r="AS168" i="13" s="1"/>
  <c r="AV168" i="13" s="1"/>
  <c r="BU167" i="13"/>
  <c r="BJ168" i="13"/>
  <c r="J168" i="13"/>
  <c r="S168" i="13" s="1"/>
  <c r="AB169" i="13" s="1"/>
  <c r="J128" i="14"/>
  <c r="BD219" i="13"/>
  <c r="BD220" i="13"/>
  <c r="BB219" i="13"/>
  <c r="BC219" i="13"/>
  <c r="BD221" i="13"/>
  <c r="BB220" i="13"/>
  <c r="BC220" i="13"/>
  <c r="BD222" i="13"/>
  <c r="BB221" i="13"/>
  <c r="BC221" i="13"/>
  <c r="BD223" i="13"/>
  <c r="BB222" i="13"/>
  <c r="BC222" i="13"/>
  <c r="BD224" i="13"/>
  <c r="BB223" i="13"/>
  <c r="BC223" i="13"/>
  <c r="BD225" i="13"/>
  <c r="BB224" i="13"/>
  <c r="BC224" i="13"/>
  <c r="BD226" i="13"/>
  <c r="BB225" i="13"/>
  <c r="BC225" i="13"/>
  <c r="BD227" i="13"/>
  <c r="BB226" i="13"/>
  <c r="BC226" i="13"/>
  <c r="BD228" i="13"/>
  <c r="BB227" i="13"/>
  <c r="BC227" i="13"/>
  <c r="BD229" i="13"/>
  <c r="BB228" i="13"/>
  <c r="BC228" i="13"/>
  <c r="BD230" i="13"/>
  <c r="BB229" i="13"/>
  <c r="BC229" i="13"/>
  <c r="BD231" i="13"/>
  <c r="BB230" i="13"/>
  <c r="BC230" i="13"/>
  <c r="BD232" i="13"/>
  <c r="BB231" i="13"/>
  <c r="BC231" i="13"/>
  <c r="BD233" i="13"/>
  <c r="BB232" i="13"/>
  <c r="BC232" i="13"/>
  <c r="BD234" i="13"/>
  <c r="BB233" i="13"/>
  <c r="BC233" i="13"/>
  <c r="BD235" i="13"/>
  <c r="BB234" i="13"/>
  <c r="BC234" i="13"/>
  <c r="BD236" i="13"/>
  <c r="BB235" i="13"/>
  <c r="BC235" i="13"/>
  <c r="BD237" i="13"/>
  <c r="BB236" i="13"/>
  <c r="BC236" i="13"/>
  <c r="BD238" i="13"/>
  <c r="BB237" i="13"/>
  <c r="BC237" i="13"/>
  <c r="BD239" i="13"/>
  <c r="BB238" i="13"/>
  <c r="BC238" i="13"/>
  <c r="BD240" i="13"/>
  <c r="BB239" i="13"/>
  <c r="BC239" i="13"/>
  <c r="BD241" i="13"/>
  <c r="BB240" i="13"/>
  <c r="BC240" i="13"/>
  <c r="BD242" i="13"/>
  <c r="BB241" i="13"/>
  <c r="BC241" i="13"/>
  <c r="BD243" i="13"/>
  <c r="BB242" i="13"/>
  <c r="BC242" i="13"/>
  <c r="BD244" i="13"/>
  <c r="BB243" i="13"/>
  <c r="BC243" i="13"/>
  <c r="BD245" i="13"/>
  <c r="BB244" i="13"/>
  <c r="BC244" i="13"/>
  <c r="BB245" i="13"/>
  <c r="BB246" i="13"/>
  <c r="BC245" i="13"/>
  <c r="BC246" i="13"/>
  <c r="BD246" i="13"/>
  <c r="BC247" i="13"/>
  <c r="BB247" i="13"/>
  <c r="BD247" i="13"/>
  <c r="BC248" i="13"/>
  <c r="BC249" i="13"/>
  <c r="BB248" i="13"/>
  <c r="BD248" i="13"/>
  <c r="BC250" i="13"/>
  <c r="BB249" i="13"/>
  <c r="BD249" i="13"/>
  <c r="BB250" i="13"/>
  <c r="BD250" i="13"/>
  <c r="BC251" i="13"/>
  <c r="BB251" i="13"/>
  <c r="BD251" i="13"/>
  <c r="BC252" i="13"/>
  <c r="BC253" i="13"/>
  <c r="BB252" i="13"/>
  <c r="BD252" i="13"/>
  <c r="BB253" i="13"/>
  <c r="BD253" i="13"/>
  <c r="BC254" i="13"/>
  <c r="BC255" i="13"/>
  <c r="BB254" i="13"/>
  <c r="BD254" i="13"/>
  <c r="BC256" i="13"/>
  <c r="BB255" i="13"/>
  <c r="BD255" i="13"/>
  <c r="BC257" i="13"/>
  <c r="BB256" i="13"/>
  <c r="BD256" i="13"/>
  <c r="BC258" i="13"/>
  <c r="BB257" i="13"/>
  <c r="BD257" i="13"/>
  <c r="BD258" i="13"/>
  <c r="BB258" i="13"/>
  <c r="BD259" i="13"/>
  <c r="BB259" i="13"/>
  <c r="BC259" i="13"/>
  <c r="BD260" i="13"/>
  <c r="BD261" i="13"/>
  <c r="BB260" i="13"/>
  <c r="BC260" i="13"/>
  <c r="BB261" i="13"/>
  <c r="BC261" i="13"/>
  <c r="BB262" i="13"/>
  <c r="BB263" i="13"/>
  <c r="BC262" i="13"/>
  <c r="BD262" i="13"/>
  <c r="BB264" i="13"/>
  <c r="BC263" i="13"/>
  <c r="BD263" i="13"/>
  <c r="BB265" i="13"/>
  <c r="BC264" i="13"/>
  <c r="BD264" i="13"/>
  <c r="BB266" i="13"/>
  <c r="BC265" i="13"/>
  <c r="BD265" i="13"/>
  <c r="BB267" i="13"/>
  <c r="BC266" i="13"/>
  <c r="BD266" i="13"/>
  <c r="BC267" i="13"/>
  <c r="BC268" i="13"/>
  <c r="BD267" i="13"/>
  <c r="BB268" i="13"/>
  <c r="BD268" i="13"/>
  <c r="BB269" i="13"/>
  <c r="BB270" i="13"/>
  <c r="BD269" i="13"/>
  <c r="BC269" i="13"/>
  <c r="BB271" i="13"/>
  <c r="BC270" i="13"/>
  <c r="BD270" i="13"/>
  <c r="BC271" i="13"/>
  <c r="BD271" i="13"/>
  <c r="BC272" i="13"/>
  <c r="BB272" i="13"/>
  <c r="BD272" i="13"/>
  <c r="BC273" i="13"/>
  <c r="BB273" i="13"/>
  <c r="BD273" i="13"/>
  <c r="BC274" i="13"/>
  <c r="BC275" i="13"/>
  <c r="BD274" i="13"/>
  <c r="BB274" i="13"/>
  <c r="BD275" i="13"/>
  <c r="BB275" i="13"/>
  <c r="BD276" i="13"/>
  <c r="BB276" i="13"/>
  <c r="BC276" i="13"/>
  <c r="BD277" i="13"/>
  <c r="BB277" i="13"/>
  <c r="BC277" i="13"/>
  <c r="BD278" i="13"/>
  <c r="BD279" i="13"/>
  <c r="BB278" i="13"/>
  <c r="BC278" i="13"/>
  <c r="BB279" i="13"/>
  <c r="BC279" i="13"/>
  <c r="BD280" i="13"/>
  <c r="BB280" i="13"/>
  <c r="BC280" i="13"/>
  <c r="BD281" i="13"/>
  <c r="BD282" i="13"/>
  <c r="BB281" i="13"/>
  <c r="BC281" i="13"/>
  <c r="BC282" i="13"/>
  <c r="BC283" i="13"/>
  <c r="BB282" i="13"/>
  <c r="BC284" i="13"/>
  <c r="BB283" i="13"/>
  <c r="BD283" i="13"/>
  <c r="BC285" i="13"/>
  <c r="BB284" i="13"/>
  <c r="BD284" i="13"/>
  <c r="BC286" i="13"/>
  <c r="BB285" i="13"/>
  <c r="BD285" i="13"/>
  <c r="BB286" i="13"/>
  <c r="BD286" i="13"/>
  <c r="BC287" i="13"/>
  <c r="BC288" i="13"/>
  <c r="BD287" i="13"/>
  <c r="BB287" i="13"/>
  <c r="BB288" i="13"/>
  <c r="BD288" i="13"/>
  <c r="BB289" i="13"/>
  <c r="BC289" i="13"/>
  <c r="BD289" i="13"/>
  <c r="BB290" i="13"/>
  <c r="BB291" i="13"/>
  <c r="BD290" i="13"/>
  <c r="BD291" i="13"/>
  <c r="BC290" i="13"/>
  <c r="BC291" i="13"/>
  <c r="BC292" i="13"/>
  <c r="BC293" i="13"/>
  <c r="BB292" i="13"/>
  <c r="BB293" i="13"/>
  <c r="BD292" i="13"/>
  <c r="BD293" i="13"/>
  <c r="BD294" i="13"/>
  <c r="BB294" i="13"/>
  <c r="BC294" i="13"/>
  <c r="BD295" i="13"/>
  <c r="BD296" i="13"/>
  <c r="BB295" i="13"/>
  <c r="BC295" i="13"/>
  <c r="BC296" i="13"/>
  <c r="BC297" i="13"/>
  <c r="BB296" i="13"/>
  <c r="BB297" i="13"/>
  <c r="BD297" i="13"/>
  <c r="BB298" i="13"/>
  <c r="BC298" i="13"/>
  <c r="BD298" i="13"/>
  <c r="BB299" i="13"/>
  <c r="BB300" i="13"/>
  <c r="BC299" i="13"/>
  <c r="BC300" i="13"/>
  <c r="BD299" i="13"/>
  <c r="BD300" i="13"/>
  <c r="BD301" i="13"/>
  <c r="BD302" i="13"/>
  <c r="BB301" i="13"/>
  <c r="BC301" i="13"/>
  <c r="BC302" i="13"/>
  <c r="BB302" i="13"/>
  <c r="BC303" i="13"/>
  <c r="BB303" i="13"/>
  <c r="BD303" i="13"/>
  <c r="BC304" i="13"/>
  <c r="BC305" i="13"/>
  <c r="BD304" i="13"/>
  <c r="BD305" i="13"/>
  <c r="BB304" i="13"/>
  <c r="BB305" i="13"/>
  <c r="BC306" i="13"/>
  <c r="BC307" i="13"/>
  <c r="BB306" i="13"/>
  <c r="BD306" i="13"/>
  <c r="BB307" i="13"/>
  <c r="BD307" i="13"/>
  <c r="BC308" i="13"/>
  <c r="BB308" i="13"/>
  <c r="BD308" i="13"/>
  <c r="BC309" i="13"/>
  <c r="BC310" i="13"/>
  <c r="BB309" i="13"/>
  <c r="BD309" i="13"/>
  <c r="BB310" i="13"/>
  <c r="BD310" i="13"/>
  <c r="BC311" i="13"/>
  <c r="BB311" i="13"/>
  <c r="BD311" i="13"/>
  <c r="BC312" i="13"/>
  <c r="BB312" i="13"/>
  <c r="BD312" i="13"/>
  <c r="BC313" i="13"/>
  <c r="BB313" i="13"/>
  <c r="BD313" i="13"/>
  <c r="BC314" i="13"/>
  <c r="BC315" i="13"/>
  <c r="BD314" i="13"/>
  <c r="BB314" i="13"/>
  <c r="BD315" i="13"/>
  <c r="BD316" i="13"/>
  <c r="BB315" i="13"/>
  <c r="BB316" i="13"/>
  <c r="BC316" i="13"/>
  <c r="BD317" i="13"/>
  <c r="BD318" i="13"/>
  <c r="BC317" i="13"/>
  <c r="BB317" i="13"/>
  <c r="BB318" i="13"/>
  <c r="BC318" i="13"/>
  <c r="BC319" i="13"/>
  <c r="BC320" i="13"/>
  <c r="BD319" i="13"/>
  <c r="BD320" i="13"/>
  <c r="BB319" i="13"/>
  <c r="BD321" i="13"/>
  <c r="BB320" i="13"/>
  <c r="BB321" i="13"/>
  <c r="BC321" i="13"/>
  <c r="BB322" i="13"/>
  <c r="BC322" i="13"/>
  <c r="BD322" i="13"/>
  <c r="BB323" i="13"/>
  <c r="BC323" i="13"/>
  <c r="BD323" i="13"/>
  <c r="BB324" i="13"/>
  <c r="BB325" i="13"/>
  <c r="BD324" i="13"/>
  <c r="BD325" i="13"/>
  <c r="BC324" i="13"/>
  <c r="BD326" i="13"/>
  <c r="BC325" i="13"/>
  <c r="BC326" i="13"/>
  <c r="BC327" i="13"/>
  <c r="BB326" i="13"/>
  <c r="BB327" i="13"/>
  <c r="BD327" i="13"/>
  <c r="BB328" i="13"/>
  <c r="BC328" i="13"/>
  <c r="BD328" i="13"/>
  <c r="BB329" i="13"/>
  <c r="BC329" i="13"/>
  <c r="BD329" i="13"/>
  <c r="BB330" i="13"/>
  <c r="BC330" i="13"/>
  <c r="BD330" i="13"/>
  <c r="BB331" i="13"/>
  <c r="BC331" i="13"/>
  <c r="BD331" i="13"/>
  <c r="BB332" i="13"/>
  <c r="BB333" i="13"/>
  <c r="BD332" i="13"/>
  <c r="BD333" i="13"/>
  <c r="BC332" i="13"/>
  <c r="BD334" i="13"/>
  <c r="BC333" i="13"/>
  <c r="BD335" i="13"/>
  <c r="BB334" i="13"/>
  <c r="BC334" i="13"/>
  <c r="BD336" i="13"/>
  <c r="BB335" i="13"/>
  <c r="BC335" i="13"/>
  <c r="BB336" i="13"/>
  <c r="BC336" i="13"/>
  <c r="BD337" i="13"/>
  <c r="BB337" i="13"/>
  <c r="BC337" i="13"/>
  <c r="BD338" i="13"/>
  <c r="BB338" i="13"/>
  <c r="BC338" i="13"/>
  <c r="BD339" i="13"/>
  <c r="BB339" i="13"/>
  <c r="BC339" i="13"/>
  <c r="BD340" i="13"/>
  <c r="BB340" i="13"/>
  <c r="BC340" i="13"/>
  <c r="BD341" i="13"/>
  <c r="BD342" i="13"/>
  <c r="BC341" i="13"/>
  <c r="BC342" i="13"/>
  <c r="BB341" i="13"/>
  <c r="BC343" i="13"/>
  <c r="BB342" i="13"/>
  <c r="BB343" i="13"/>
  <c r="BB344" i="13"/>
  <c r="BD343" i="13"/>
  <c r="BB345" i="13"/>
  <c r="BC344" i="13"/>
  <c r="BC345" i="13"/>
  <c r="BD344" i="13"/>
  <c r="BD345" i="13"/>
  <c r="BD346" i="13"/>
  <c r="BC346" i="13"/>
  <c r="BB346" i="13"/>
  <c r="O379" i="7" l="1"/>
  <c r="J379" i="7"/>
  <c r="R379" i="7"/>
  <c r="BA168" i="13"/>
  <c r="G379" i="7"/>
  <c r="I379" i="7"/>
  <c r="K379" i="7"/>
  <c r="Q379" i="7"/>
  <c r="N379" i="7"/>
  <c r="H379" i="7"/>
  <c r="P379" i="7"/>
  <c r="BQ167" i="13"/>
  <c r="BZ167" i="13"/>
  <c r="BN167" i="13"/>
  <c r="K127" i="14" s="1"/>
  <c r="N167" i="13"/>
  <c r="BF168" i="13"/>
  <c r="AI168" i="13"/>
  <c r="M168" i="13"/>
  <c r="I128" i="14"/>
  <c r="BI168" i="13"/>
  <c r="I168" i="13"/>
  <c r="R168" i="13" s="1"/>
  <c r="AA169" i="13" s="1"/>
  <c r="S379" i="7" l="1"/>
  <c r="K279" i="12" s="1"/>
  <c r="L279" i="12" s="1"/>
  <c r="M279" i="12" s="1"/>
  <c r="N280" i="12" s="1"/>
  <c r="L379" i="7"/>
  <c r="G279" i="12" s="1"/>
  <c r="H279" i="12" s="1"/>
  <c r="I279" i="12" s="1"/>
  <c r="J280" i="12" s="1"/>
  <c r="BT167" i="13"/>
  <c r="BW167" i="13" s="1"/>
  <c r="BY167" i="13" s="1"/>
  <c r="AR168" i="13"/>
  <c r="AU168" i="13" s="1"/>
  <c r="BP168" i="13"/>
  <c r="BS168" i="13"/>
  <c r="P168" i="13"/>
  <c r="L168" i="13"/>
  <c r="O168" i="13" s="1"/>
  <c r="H168" i="13" l="1"/>
  <c r="BK168" i="13" s="1"/>
  <c r="BL169" i="13" s="1"/>
  <c r="BH168" i="13"/>
  <c r="BX167" i="13"/>
  <c r="H128" i="14"/>
  <c r="BE168" i="13"/>
  <c r="M128" i="14"/>
  <c r="AK169" i="13"/>
  <c r="AT169" i="13" s="1"/>
  <c r="AW169" i="13" s="1"/>
  <c r="BV168" i="13"/>
  <c r="BO168" i="13"/>
  <c r="BR168" i="13"/>
  <c r="Q168" i="13" l="1"/>
  <c r="Z169" i="13" s="1"/>
  <c r="F379" i="7" s="1"/>
  <c r="G129" i="14" s="1"/>
  <c r="K168" i="13"/>
  <c r="J129" i="14"/>
  <c r="L128" i="14"/>
  <c r="AJ169" i="13"/>
  <c r="AS169" i="13" s="1"/>
  <c r="AV169" i="13" s="1"/>
  <c r="BU168" i="13"/>
  <c r="J169" i="13"/>
  <c r="S169" i="13" s="1"/>
  <c r="AB170" i="13" s="1"/>
  <c r="BJ169" i="13"/>
  <c r="BG169" i="13"/>
  <c r="O380" i="7" l="1"/>
  <c r="Q380" i="7"/>
  <c r="BA169" i="13"/>
  <c r="J380" i="7"/>
  <c r="I380" i="7"/>
  <c r="K380" i="7"/>
  <c r="R380" i="7"/>
  <c r="G380" i="7"/>
  <c r="N380" i="7"/>
  <c r="P380" i="7"/>
  <c r="H380" i="7"/>
  <c r="N168" i="13"/>
  <c r="BZ168" i="13"/>
  <c r="BQ168" i="13"/>
  <c r="BN168" i="13"/>
  <c r="K128" i="14" s="1"/>
  <c r="I169" i="13"/>
  <c r="L169" i="13" s="1"/>
  <c r="AI169" i="13"/>
  <c r="BI169" i="13"/>
  <c r="M169" i="13"/>
  <c r="BF169" i="13"/>
  <c r="I129" i="14"/>
  <c r="L380" i="7" l="1"/>
  <c r="G280" i="12" s="1"/>
  <c r="H280" i="12" s="1"/>
  <c r="I280" i="12" s="1"/>
  <c r="J281" i="12" s="1"/>
  <c r="S380" i="7"/>
  <c r="K280" i="12" s="1"/>
  <c r="L280" i="12" s="1"/>
  <c r="M280" i="12" s="1"/>
  <c r="N281" i="12" s="1"/>
  <c r="AR169" i="13"/>
  <c r="BE169" i="13" s="1"/>
  <c r="BT168" i="13"/>
  <c r="BW168" i="13" s="1"/>
  <c r="BX168" i="13" s="1"/>
  <c r="R169" i="13"/>
  <c r="AA170" i="13" s="1"/>
  <c r="BP169" i="13"/>
  <c r="BS169" i="13"/>
  <c r="BO169" i="13"/>
  <c r="BR169" i="13"/>
  <c r="P169" i="13"/>
  <c r="O169" i="13"/>
  <c r="H129" i="14" l="1"/>
  <c r="AU169" i="13"/>
  <c r="BY168" i="13"/>
  <c r="H169" i="13"/>
  <c r="BK169" i="13" s="1"/>
  <c r="BL170" i="13" s="1"/>
  <c r="BH169" i="13"/>
  <c r="L129" i="14"/>
  <c r="M129" i="14"/>
  <c r="AK170" i="13"/>
  <c r="AT170" i="13" s="1"/>
  <c r="AW170" i="13" s="1"/>
  <c r="BV169" i="13"/>
  <c r="AJ170" i="13"/>
  <c r="AS170" i="13" s="1"/>
  <c r="AV170" i="13" s="1"/>
  <c r="BU169" i="13"/>
  <c r="Q169" i="13" l="1"/>
  <c r="Z170" i="13" s="1"/>
  <c r="F380" i="7" s="1"/>
  <c r="G130" i="14" s="1"/>
  <c r="K169" i="13"/>
  <c r="BZ169" i="13" s="1"/>
  <c r="J170" i="13"/>
  <c r="M170" i="13" s="1"/>
  <c r="BG170" i="13"/>
  <c r="BJ170" i="13"/>
  <c r="J130" i="14"/>
  <c r="BF170" i="13"/>
  <c r="BN169" i="13" l="1"/>
  <c r="K129" i="14" s="1"/>
  <c r="R381" i="7"/>
  <c r="Q381" i="7"/>
  <c r="N169" i="13"/>
  <c r="N381" i="7"/>
  <c r="H381" i="7"/>
  <c r="I381" i="7"/>
  <c r="BA170" i="13"/>
  <c r="O381" i="7"/>
  <c r="BQ169" i="13"/>
  <c r="G381" i="7"/>
  <c r="J381" i="7"/>
  <c r="K381" i="7"/>
  <c r="P381" i="7"/>
  <c r="AI170" i="13"/>
  <c r="BP170" i="13"/>
  <c r="BS170" i="13"/>
  <c r="BI170" i="13"/>
  <c r="I170" i="13"/>
  <c r="R170" i="13" s="1"/>
  <c r="AA171" i="13" s="1"/>
  <c r="I130" i="14"/>
  <c r="S170" i="13"/>
  <c r="AB171" i="13" s="1"/>
  <c r="P170" i="13"/>
  <c r="AR170" i="13" l="1"/>
  <c r="BH170" i="13" s="1"/>
  <c r="BT169" i="13"/>
  <c r="BW169" i="13" s="1"/>
  <c r="BX169" i="13" s="1"/>
  <c r="L381" i="7"/>
  <c r="G281" i="12" s="1"/>
  <c r="H281" i="12" s="1"/>
  <c r="I281" i="12" s="1"/>
  <c r="J282" i="12" s="1"/>
  <c r="S381" i="7"/>
  <c r="K281" i="12" s="1"/>
  <c r="L281" i="12" s="1"/>
  <c r="M281" i="12" s="1"/>
  <c r="N282" i="12" s="1"/>
  <c r="M130" i="14"/>
  <c r="L170" i="13"/>
  <c r="AK171" i="13"/>
  <c r="AT171" i="13" s="1"/>
  <c r="AW171" i="13" s="1"/>
  <c r="BV170" i="13"/>
  <c r="BY169" i="13" l="1"/>
  <c r="BE170" i="13"/>
  <c r="AU170" i="13"/>
  <c r="H130" i="14"/>
  <c r="H170" i="13"/>
  <c r="Q170" i="13" s="1"/>
  <c r="Z171" i="13" s="1"/>
  <c r="F381" i="7" s="1"/>
  <c r="G131" i="14" s="1"/>
  <c r="BO170" i="13"/>
  <c r="BR170" i="13"/>
  <c r="O170" i="13"/>
  <c r="BG171" i="13"/>
  <c r="K170" i="13" l="1"/>
  <c r="BK170" i="13"/>
  <c r="BL171" i="13" s="1"/>
  <c r="BA171" i="13"/>
  <c r="L130" i="14"/>
  <c r="AJ171" i="13"/>
  <c r="AS171" i="13" s="1"/>
  <c r="AV171" i="13" s="1"/>
  <c r="BU170" i="13"/>
  <c r="J131" i="14"/>
  <c r="J171" i="13"/>
  <c r="M171" i="13" s="1"/>
  <c r="BJ171" i="13"/>
  <c r="J382" i="7"/>
  <c r="H382" i="7"/>
  <c r="Q382" i="7"/>
  <c r="P382" i="7"/>
  <c r="N382" i="7"/>
  <c r="K382" i="7"/>
  <c r="O382" i="7"/>
  <c r="G382" i="7"/>
  <c r="R382" i="7"/>
  <c r="I382" i="7"/>
  <c r="BQ170" i="13" l="1"/>
  <c r="BZ170" i="13"/>
  <c r="BN170" i="13"/>
  <c r="N170" i="13"/>
  <c r="I131" i="14"/>
  <c r="AI171" i="13"/>
  <c r="BP171" i="13"/>
  <c r="BS171" i="13"/>
  <c r="S171" i="13"/>
  <c r="AB172" i="13" s="1"/>
  <c r="BF171" i="13"/>
  <c r="I171" i="13"/>
  <c r="L171" i="13" s="1"/>
  <c r="BI171" i="13"/>
  <c r="L382" i="7"/>
  <c r="G282" i="12" s="1"/>
  <c r="H282" i="12" s="1"/>
  <c r="I282" i="12" s="1"/>
  <c r="P171" i="13"/>
  <c r="S382" i="7"/>
  <c r="K282" i="12" s="1"/>
  <c r="L282" i="12" s="1"/>
  <c r="M282" i="12" s="1"/>
  <c r="BT170" i="13" l="1"/>
  <c r="BW170" i="13" s="1"/>
  <c r="BX170" i="13" s="1"/>
  <c r="AR171" i="13"/>
  <c r="AU171" i="13" s="1"/>
  <c r="K130" i="14"/>
  <c r="R171" i="13"/>
  <c r="AA172" i="13" s="1"/>
  <c r="BO171" i="13"/>
  <c r="BR171" i="13"/>
  <c r="AK172" i="13"/>
  <c r="AT172" i="13" s="1"/>
  <c r="AW172" i="13" s="1"/>
  <c r="BV171" i="13"/>
  <c r="M131" i="14"/>
  <c r="J283" i="12"/>
  <c r="N283" i="12"/>
  <c r="O171" i="13"/>
  <c r="BY170" i="13" l="1"/>
  <c r="BH171" i="13"/>
  <c r="BE171" i="13"/>
  <c r="H131" i="14"/>
  <c r="H171" i="13"/>
  <c r="Q171" i="13" s="1"/>
  <c r="Z172" i="13" s="1"/>
  <c r="BA172" i="13" s="1"/>
  <c r="L131" i="14"/>
  <c r="AJ172" i="13"/>
  <c r="AS172" i="13" s="1"/>
  <c r="AV172" i="13" s="1"/>
  <c r="BG172" i="13"/>
  <c r="BU171" i="13"/>
  <c r="K171" i="13" l="1"/>
  <c r="BK171" i="13"/>
  <c r="BL172" i="13" s="1"/>
  <c r="F382" i="7"/>
  <c r="G132" i="14" s="1"/>
  <c r="J172" i="13"/>
  <c r="S172" i="13" s="1"/>
  <c r="AB173" i="13" s="1"/>
  <c r="J132" i="14"/>
  <c r="BJ172" i="13"/>
  <c r="I132" i="14"/>
  <c r="BQ171" i="13" l="1"/>
  <c r="BZ171" i="13"/>
  <c r="N171" i="13"/>
  <c r="P383" i="7"/>
  <c r="BN171" i="13"/>
  <c r="K131" i="14" s="1"/>
  <c r="G383" i="7"/>
  <c r="J383" i="7"/>
  <c r="O383" i="7"/>
  <c r="R383" i="7"/>
  <c r="N383" i="7"/>
  <c r="K383" i="7"/>
  <c r="Q383" i="7"/>
  <c r="I383" i="7"/>
  <c r="H383" i="7"/>
  <c r="AI172" i="13"/>
  <c r="BF172" i="13"/>
  <c r="M172" i="13"/>
  <c r="BI172" i="13"/>
  <c r="I172" i="13"/>
  <c r="L172" i="13" s="1"/>
  <c r="AR172" i="13" l="1"/>
  <c r="H132" i="14" s="1"/>
  <c r="BT171" i="13"/>
  <c r="BW171" i="13" s="1"/>
  <c r="BX171" i="13" s="1"/>
  <c r="L383" i="7"/>
  <c r="G283" i="12" s="1"/>
  <c r="H283" i="12" s="1"/>
  <c r="I283" i="12" s="1"/>
  <c r="J284" i="12" s="1"/>
  <c r="S383" i="7"/>
  <c r="K283" i="12" s="1"/>
  <c r="L283" i="12" s="1"/>
  <c r="M283" i="12" s="1"/>
  <c r="N284" i="12" s="1"/>
  <c r="BP172" i="13"/>
  <c r="BS172" i="13"/>
  <c r="R172" i="13"/>
  <c r="AA173" i="13" s="1"/>
  <c r="BO172" i="13"/>
  <c r="BR172" i="13"/>
  <c r="P172" i="13"/>
  <c r="O172" i="13"/>
  <c r="BY171" i="13" l="1"/>
  <c r="AU172" i="13"/>
  <c r="BE172" i="13"/>
  <c r="H172" i="13"/>
  <c r="K172" i="13" s="1"/>
  <c r="BZ172" i="13" s="1"/>
  <c r="BH172" i="13"/>
  <c r="M132" i="14"/>
  <c r="AK173" i="13"/>
  <c r="AT173" i="13" s="1"/>
  <c r="AW173" i="13" s="1"/>
  <c r="BV172" i="13"/>
  <c r="AJ173" i="13"/>
  <c r="AS173" i="13" s="1"/>
  <c r="AV173" i="13" s="1"/>
  <c r="BU172" i="13"/>
  <c r="L132" i="14"/>
  <c r="N172" i="13" l="1"/>
  <c r="BK172" i="13"/>
  <c r="BL173" i="13" s="1"/>
  <c r="Q172" i="13"/>
  <c r="Z173" i="13" s="1"/>
  <c r="F383" i="7" s="1"/>
  <c r="G133" i="14" s="1"/>
  <c r="BN172" i="13"/>
  <c r="K132" i="14" s="1"/>
  <c r="BQ172" i="13"/>
  <c r="J133" i="14"/>
  <c r="BJ173" i="13"/>
  <c r="BG173" i="13"/>
  <c r="I133" i="14"/>
  <c r="J173" i="13"/>
  <c r="S173" i="13" s="1"/>
  <c r="AB174" i="13" s="1"/>
  <c r="AI173" i="13"/>
  <c r="AR173" i="13" l="1"/>
  <c r="H133" i="14" s="1"/>
  <c r="P384" i="7"/>
  <c r="BA173" i="13"/>
  <c r="R384" i="7"/>
  <c r="J384" i="7"/>
  <c r="G384" i="7"/>
  <c r="BT172" i="13"/>
  <c r="BW172" i="13" s="1"/>
  <c r="BY172" i="13" s="1"/>
  <c r="H384" i="7"/>
  <c r="K384" i="7"/>
  <c r="I384" i="7"/>
  <c r="N384" i="7"/>
  <c r="O384" i="7"/>
  <c r="Q384" i="7"/>
  <c r="BI173" i="13"/>
  <c r="I173" i="13"/>
  <c r="L173" i="13" s="1"/>
  <c r="M173" i="13"/>
  <c r="BS173" i="13" s="1"/>
  <c r="BF173" i="13"/>
  <c r="AU173" i="13" l="1"/>
  <c r="BX172" i="13"/>
  <c r="L384" i="7"/>
  <c r="G284" i="12" s="1"/>
  <c r="H284" i="12" s="1"/>
  <c r="I284" i="12" s="1"/>
  <c r="J285" i="12" s="1"/>
  <c r="S384" i="7"/>
  <c r="K284" i="12" s="1"/>
  <c r="L284" i="12" s="1"/>
  <c r="M284" i="12" s="1"/>
  <c r="N285" i="12" s="1"/>
  <c r="R173" i="13"/>
  <c r="AA174" i="13" s="1"/>
  <c r="BO173" i="13"/>
  <c r="BR173" i="13"/>
  <c r="BP173" i="13"/>
  <c r="BE173" i="13"/>
  <c r="P173" i="13"/>
  <c r="H173" i="13"/>
  <c r="K173" i="13" s="1"/>
  <c r="BZ173" i="13" s="1"/>
  <c r="BH173" i="13"/>
  <c r="O173" i="13"/>
  <c r="Q173" i="13" l="1"/>
  <c r="Z174" i="13" s="1"/>
  <c r="F384" i="7" s="1"/>
  <c r="G134" i="14" s="1"/>
  <c r="M133" i="14"/>
  <c r="AK174" i="13"/>
  <c r="AT174" i="13" s="1"/>
  <c r="AW174" i="13" s="1"/>
  <c r="L133" i="14"/>
  <c r="BN173" i="13"/>
  <c r="BQ173" i="13"/>
  <c r="BK173" i="13"/>
  <c r="BL174" i="13" s="1"/>
  <c r="BV173" i="13"/>
  <c r="AJ174" i="13"/>
  <c r="AS174" i="13" s="1"/>
  <c r="AV174" i="13" s="1"/>
  <c r="BU173" i="13"/>
  <c r="N173" i="13"/>
  <c r="BA174" i="13" l="1"/>
  <c r="BJ174" i="13"/>
  <c r="BG174" i="13"/>
  <c r="J174" i="13"/>
  <c r="M174" i="13" s="1"/>
  <c r="J134" i="14"/>
  <c r="I174" i="13"/>
  <c r="AI174" i="13"/>
  <c r="AR174" i="13" s="1"/>
  <c r="BT173" i="13"/>
  <c r="BW173" i="13" s="1"/>
  <c r="BY173" i="13" s="1"/>
  <c r="K133" i="14"/>
  <c r="O385" i="7"/>
  <c r="G385" i="7"/>
  <c r="K385" i="7"/>
  <c r="R385" i="7"/>
  <c r="Q385" i="7"/>
  <c r="N385" i="7"/>
  <c r="H385" i="7"/>
  <c r="J385" i="7"/>
  <c r="I385" i="7"/>
  <c r="P385" i="7"/>
  <c r="AU174" i="13" l="1"/>
  <c r="BP174" i="13"/>
  <c r="BS174" i="13"/>
  <c r="BF174" i="13"/>
  <c r="S174" i="13"/>
  <c r="AB175" i="13" s="1"/>
  <c r="I134" i="14"/>
  <c r="H134" i="14"/>
  <c r="BI174" i="13"/>
  <c r="BX173" i="13"/>
  <c r="P174" i="13"/>
  <c r="R174" i="13"/>
  <c r="AA175" i="13" s="1"/>
  <c r="L174" i="13"/>
  <c r="S385" i="7"/>
  <c r="K285" i="12" s="1"/>
  <c r="L285" i="12" s="1"/>
  <c r="M285" i="12" s="1"/>
  <c r="L385" i="7"/>
  <c r="G285" i="12" s="1"/>
  <c r="H285" i="12" s="1"/>
  <c r="I285" i="12" s="1"/>
  <c r="M134" i="14" l="1"/>
  <c r="AK175" i="13"/>
  <c r="AT175" i="13" s="1"/>
  <c r="AW175" i="13" s="1"/>
  <c r="BO174" i="13"/>
  <c r="BR174" i="13"/>
  <c r="H174" i="13"/>
  <c r="BK174" i="13" s="1"/>
  <c r="BL175" i="13" s="1"/>
  <c r="BH174" i="13"/>
  <c r="BE174" i="13"/>
  <c r="BV174" i="13"/>
  <c r="N286" i="12"/>
  <c r="O174" i="13"/>
  <c r="J286" i="12"/>
  <c r="L134" i="14" l="1"/>
  <c r="Q174" i="13"/>
  <c r="Z175" i="13" s="1"/>
  <c r="F385" i="7" s="1"/>
  <c r="G135" i="14" s="1"/>
  <c r="K174" i="13"/>
  <c r="BZ174" i="13" s="1"/>
  <c r="BJ175" i="13"/>
  <c r="AJ175" i="13"/>
  <c r="AS175" i="13" s="1"/>
  <c r="AV175" i="13" s="1"/>
  <c r="BU174" i="13"/>
  <c r="BN174" i="13" l="1"/>
  <c r="BQ174" i="13"/>
  <c r="N174" i="13"/>
  <c r="BA175" i="13"/>
  <c r="J175" i="13"/>
  <c r="S175" i="13" s="1"/>
  <c r="AB176" i="13" s="1"/>
  <c r="I175" i="13"/>
  <c r="BG175" i="13"/>
  <c r="J135" i="14"/>
  <c r="I386" i="7"/>
  <c r="R386" i="7"/>
  <c r="H386" i="7"/>
  <c r="J386" i="7"/>
  <c r="G386" i="7"/>
  <c r="P386" i="7"/>
  <c r="O386" i="7"/>
  <c r="K386" i="7"/>
  <c r="N386" i="7"/>
  <c r="Q386" i="7"/>
  <c r="K134" i="14" l="1"/>
  <c r="AI175" i="13"/>
  <c r="AR175" i="13" s="1"/>
  <c r="BT174" i="13"/>
  <c r="BW174" i="13" s="1"/>
  <c r="BX174" i="13" s="1"/>
  <c r="BF175" i="13"/>
  <c r="M175" i="13"/>
  <c r="BI175" i="13"/>
  <c r="I135" i="14"/>
  <c r="R175" i="13"/>
  <c r="AA176" i="13" s="1"/>
  <c r="L175" i="13"/>
  <c r="S386" i="7"/>
  <c r="K286" i="12" s="1"/>
  <c r="L286" i="12" s="1"/>
  <c r="M286" i="12" s="1"/>
  <c r="L386" i="7"/>
  <c r="G286" i="12" s="1"/>
  <c r="H286" i="12" s="1"/>
  <c r="I286" i="12" s="1"/>
  <c r="AU175" i="13" l="1"/>
  <c r="BY174" i="13"/>
  <c r="BO175" i="13"/>
  <c r="BR175" i="13"/>
  <c r="BP175" i="13"/>
  <c r="BS175" i="13"/>
  <c r="P175" i="13"/>
  <c r="H175" i="13"/>
  <c r="Q175" i="13" s="1"/>
  <c r="Z176" i="13" s="1"/>
  <c r="BH175" i="13"/>
  <c r="O175" i="13"/>
  <c r="J287" i="12"/>
  <c r="N287" i="12"/>
  <c r="H135" i="14" l="1"/>
  <c r="BE175" i="13"/>
  <c r="L135" i="14"/>
  <c r="AJ176" i="13"/>
  <c r="AS176" i="13" s="1"/>
  <c r="AV176" i="13" s="1"/>
  <c r="M135" i="14"/>
  <c r="AK176" i="13"/>
  <c r="AT176" i="13" s="1"/>
  <c r="AW176" i="13" s="1"/>
  <c r="BV175" i="13"/>
  <c r="BK175" i="13"/>
  <c r="BL176" i="13" s="1"/>
  <c r="K175" i="13"/>
  <c r="BZ175" i="13" s="1"/>
  <c r="BA176" i="13"/>
  <c r="F386" i="7"/>
  <c r="G136" i="14" s="1"/>
  <c r="BU175" i="13"/>
  <c r="J136" i="14" l="1"/>
  <c r="BN175" i="13"/>
  <c r="BQ175" i="13"/>
  <c r="N175" i="13"/>
  <c r="J176" i="13"/>
  <c r="M176" i="13" s="1"/>
  <c r="BJ176" i="13"/>
  <c r="BG176" i="13"/>
  <c r="BF176" i="13"/>
  <c r="H387" i="7"/>
  <c r="N387" i="7"/>
  <c r="K387" i="7"/>
  <c r="I387" i="7"/>
  <c r="R387" i="7"/>
  <c r="G387" i="7"/>
  <c r="J387" i="7"/>
  <c r="O387" i="7"/>
  <c r="Q387" i="7"/>
  <c r="P387" i="7"/>
  <c r="K135" i="14" l="1"/>
  <c r="AI176" i="13"/>
  <c r="AR176" i="13" s="1"/>
  <c r="BT175" i="13"/>
  <c r="BW175" i="13" s="1"/>
  <c r="BX175" i="13" s="1"/>
  <c r="S176" i="13"/>
  <c r="AB177" i="13" s="1"/>
  <c r="BP176" i="13"/>
  <c r="BS176" i="13"/>
  <c r="BI176" i="13"/>
  <c r="I176" i="13"/>
  <c r="L176" i="13" s="1"/>
  <c r="I136" i="14"/>
  <c r="L387" i="7"/>
  <c r="G287" i="12" s="1"/>
  <c r="H287" i="12" s="1"/>
  <c r="I287" i="12" s="1"/>
  <c r="S387" i="7"/>
  <c r="K287" i="12" s="1"/>
  <c r="L287" i="12" s="1"/>
  <c r="M287" i="12" s="1"/>
  <c r="P176" i="13"/>
  <c r="AU176" i="13" l="1"/>
  <c r="M136" i="14"/>
  <c r="AK177" i="13"/>
  <c r="AT177" i="13" s="1"/>
  <c r="AW177" i="13" s="1"/>
  <c r="H176" i="13"/>
  <c r="Q176" i="13" s="1"/>
  <c r="Z177" i="13" s="1"/>
  <c r="BE176" i="13"/>
  <c r="BY175" i="13"/>
  <c r="BH176" i="13"/>
  <c r="BO176" i="13"/>
  <c r="BR176" i="13"/>
  <c r="R176" i="13"/>
  <c r="AA177" i="13" s="1"/>
  <c r="BV176" i="13"/>
  <c r="O176" i="13"/>
  <c r="J288" i="12"/>
  <c r="N288" i="12"/>
  <c r="H136" i="14" l="1"/>
  <c r="L136" i="14"/>
  <c r="K176" i="13"/>
  <c r="BZ176" i="13" s="1"/>
  <c r="BK176" i="13"/>
  <c r="BL177" i="13" s="1"/>
  <c r="F387" i="7"/>
  <c r="G137" i="14" s="1"/>
  <c r="J177" i="13"/>
  <c r="AJ177" i="13"/>
  <c r="AS177" i="13" s="1"/>
  <c r="AV177" i="13" s="1"/>
  <c r="BU176" i="13"/>
  <c r="BA177" i="13"/>
  <c r="BQ176" i="13" l="1"/>
  <c r="N176" i="13"/>
  <c r="BN176" i="13"/>
  <c r="I177" i="13"/>
  <c r="BG177" i="13"/>
  <c r="BJ177" i="13"/>
  <c r="J137" i="14"/>
  <c r="M177" i="13"/>
  <c r="S177" i="13"/>
  <c r="AB178" i="13" s="1"/>
  <c r="G388" i="7"/>
  <c r="Q388" i="7"/>
  <c r="K388" i="7"/>
  <c r="R388" i="7"/>
  <c r="H388" i="7"/>
  <c r="J388" i="7"/>
  <c r="N388" i="7"/>
  <c r="I388" i="7"/>
  <c r="P388" i="7"/>
  <c r="O388" i="7"/>
  <c r="K136" i="14" l="1"/>
  <c r="AI177" i="13"/>
  <c r="AR177" i="13" s="1"/>
  <c r="BT176" i="13"/>
  <c r="BW176" i="13" s="1"/>
  <c r="BY176" i="13" s="1"/>
  <c r="BP177" i="13"/>
  <c r="BS177" i="13"/>
  <c r="BF177" i="13"/>
  <c r="BI177" i="13"/>
  <c r="I137" i="14"/>
  <c r="R177" i="13"/>
  <c r="AA178" i="13" s="1"/>
  <c r="L177" i="13"/>
  <c r="P177" i="13"/>
  <c r="S388" i="7"/>
  <c r="K288" i="12" s="1"/>
  <c r="L288" i="12" s="1"/>
  <c r="M288" i="12" s="1"/>
  <c r="L388" i="7"/>
  <c r="G288" i="12" s="1"/>
  <c r="H288" i="12" s="1"/>
  <c r="I288" i="12" s="1"/>
  <c r="AU177" i="13" l="1"/>
  <c r="BX176" i="13"/>
  <c r="BO177" i="13"/>
  <c r="BR177" i="13"/>
  <c r="BE177" i="13"/>
  <c r="H137" i="14"/>
  <c r="H177" i="13"/>
  <c r="Q177" i="13" s="1"/>
  <c r="Z178" i="13" s="1"/>
  <c r="F388" i="7" s="1"/>
  <c r="AK178" i="13"/>
  <c r="AT178" i="13" s="1"/>
  <c r="AW178" i="13" s="1"/>
  <c r="BV177" i="13"/>
  <c r="M137" i="14"/>
  <c r="O177" i="13"/>
  <c r="N289" i="12"/>
  <c r="J289" i="12"/>
  <c r="BH177" i="13" l="1"/>
  <c r="J178" i="13"/>
  <c r="K177" i="13"/>
  <c r="BZ177" i="13" s="1"/>
  <c r="BK177" i="13"/>
  <c r="BL178" i="13" s="1"/>
  <c r="AJ178" i="13"/>
  <c r="AS178" i="13" s="1"/>
  <c r="AV178" i="13" s="1"/>
  <c r="BU177" i="13"/>
  <c r="L137" i="14"/>
  <c r="BA178" i="13"/>
  <c r="G138" i="14"/>
  <c r="BQ177" i="13" l="1"/>
  <c r="BN177" i="13"/>
  <c r="BG178" i="13"/>
  <c r="J138" i="14"/>
  <c r="BJ178" i="13"/>
  <c r="N177" i="13"/>
  <c r="S178" i="13"/>
  <c r="AB179" i="13" s="1"/>
  <c r="M178" i="13"/>
  <c r="J389" i="7"/>
  <c r="R389" i="7"/>
  <c r="K389" i="7"/>
  <c r="Q389" i="7"/>
  <c r="G389" i="7"/>
  <c r="H389" i="7"/>
  <c r="P389" i="7"/>
  <c r="O389" i="7"/>
  <c r="N389" i="7"/>
  <c r="I389" i="7"/>
  <c r="K137" i="14" l="1"/>
  <c r="AI178" i="13"/>
  <c r="AR178" i="13" s="1"/>
  <c r="BP178" i="13"/>
  <c r="BS178" i="13"/>
  <c r="BF178" i="13"/>
  <c r="BI178" i="13"/>
  <c r="I178" i="13"/>
  <c r="R178" i="13" s="1"/>
  <c r="AA179" i="13" s="1"/>
  <c r="I138" i="14"/>
  <c r="BT177" i="13"/>
  <c r="BW177" i="13" s="1"/>
  <c r="BY177" i="13" s="1"/>
  <c r="S389" i="7"/>
  <c r="K289" i="12" s="1"/>
  <c r="L289" i="12" s="1"/>
  <c r="M289" i="12" s="1"/>
  <c r="L389" i="7"/>
  <c r="G289" i="12" s="1"/>
  <c r="H289" i="12" s="1"/>
  <c r="I289" i="12" s="1"/>
  <c r="P178" i="13"/>
  <c r="AU178" i="13" l="1"/>
  <c r="M138" i="14"/>
  <c r="L178" i="13"/>
  <c r="BX177" i="13"/>
  <c r="AK179" i="13"/>
  <c r="AT179" i="13" s="1"/>
  <c r="AW179" i="13" s="1"/>
  <c r="BV178" i="13"/>
  <c r="N290" i="12"/>
  <c r="J290" i="12"/>
  <c r="BE178" i="13" l="1"/>
  <c r="H178" i="13"/>
  <c r="BK178" i="13" s="1"/>
  <c r="BL179" i="13" s="1"/>
  <c r="BH178" i="13"/>
  <c r="H138" i="14"/>
  <c r="BO178" i="13"/>
  <c r="BR178" i="13"/>
  <c r="O178" i="13"/>
  <c r="K178" i="13"/>
  <c r="BZ178" i="13" s="1"/>
  <c r="J139" i="14"/>
  <c r="Q178" i="13" l="1"/>
  <c r="Z179" i="13" s="1"/>
  <c r="F389" i="7" s="1"/>
  <c r="G139" i="14" s="1"/>
  <c r="L138" i="14"/>
  <c r="AJ179" i="13"/>
  <c r="BU178" i="13"/>
  <c r="BN178" i="13"/>
  <c r="BQ178" i="13"/>
  <c r="N178" i="13"/>
  <c r="J179" i="13"/>
  <c r="M179" i="13" s="1"/>
  <c r="BG179" i="13"/>
  <c r="BJ179" i="13"/>
  <c r="O390" i="7" l="1"/>
  <c r="J390" i="7"/>
  <c r="R390" i="7"/>
  <c r="BA179" i="13"/>
  <c r="H390" i="7"/>
  <c r="I390" i="7"/>
  <c r="G390" i="7"/>
  <c r="N390" i="7"/>
  <c r="K390" i="7"/>
  <c r="Q390" i="7"/>
  <c r="P390" i="7"/>
  <c r="AS179" i="13"/>
  <c r="AV179" i="13" s="1"/>
  <c r="K138" i="14"/>
  <c r="AI179" i="13"/>
  <c r="AR179" i="13" s="1"/>
  <c r="S179" i="13"/>
  <c r="AB180" i="13" s="1"/>
  <c r="BT178" i="13"/>
  <c r="BW178" i="13" s="1"/>
  <c r="BY178" i="13" s="1"/>
  <c r="BP179" i="13"/>
  <c r="BS179" i="13"/>
  <c r="P179" i="13"/>
  <c r="L390" i="7" l="1"/>
  <c r="G290" i="12" s="1"/>
  <c r="H290" i="12" s="1"/>
  <c r="I290" i="12" s="1"/>
  <c r="J291" i="12" s="1"/>
  <c r="S390" i="7"/>
  <c r="K290" i="12" s="1"/>
  <c r="L290" i="12" s="1"/>
  <c r="M290" i="12" s="1"/>
  <c r="N291" i="12" s="1"/>
  <c r="AU179" i="13"/>
  <c r="BF179" i="13"/>
  <c r="I139" i="14"/>
  <c r="BI179" i="13"/>
  <c r="I179" i="13"/>
  <c r="L179" i="13" s="1"/>
  <c r="BR179" i="13" s="1"/>
  <c r="M139" i="14"/>
  <c r="AK180" i="13"/>
  <c r="AT180" i="13" s="1"/>
  <c r="AW180" i="13" s="1"/>
  <c r="BX178" i="13"/>
  <c r="BH179" i="13"/>
  <c r="H139" i="14"/>
  <c r="H179" i="13"/>
  <c r="Q179" i="13" s="1"/>
  <c r="Z180" i="13" s="1"/>
  <c r="BV179" i="13"/>
  <c r="BE179" i="13" l="1"/>
  <c r="O179" i="13"/>
  <c r="R179" i="13"/>
  <c r="AA180" i="13" s="1"/>
  <c r="BA180" i="13" s="1"/>
  <c r="BO179" i="13"/>
  <c r="BU179" i="13" s="1"/>
  <c r="AJ180" i="13"/>
  <c r="K179" i="13"/>
  <c r="BZ179" i="13" s="1"/>
  <c r="BK179" i="13"/>
  <c r="BL180" i="13" s="1"/>
  <c r="F390" i="7"/>
  <c r="G140" i="14" s="1"/>
  <c r="BJ180" i="13"/>
  <c r="AS180" i="13" l="1"/>
  <c r="AV180" i="13" s="1"/>
  <c r="L139" i="14"/>
  <c r="BN179" i="13"/>
  <c r="BQ179" i="13"/>
  <c r="N179" i="13"/>
  <c r="J140" i="14"/>
  <c r="J180" i="13"/>
  <c r="S180" i="13" s="1"/>
  <c r="AB181" i="13" s="1"/>
  <c r="BG180" i="13"/>
  <c r="R391" i="7"/>
  <c r="J391" i="7"/>
  <c r="G391" i="7"/>
  <c r="K391" i="7"/>
  <c r="H391" i="7"/>
  <c r="P391" i="7"/>
  <c r="Q391" i="7"/>
  <c r="I391" i="7"/>
  <c r="O391" i="7"/>
  <c r="N391" i="7"/>
  <c r="BF180" i="13" l="1"/>
  <c r="K139" i="14"/>
  <c r="AI180" i="13"/>
  <c r="AR180" i="13" s="1"/>
  <c r="BT179" i="13"/>
  <c r="BW179" i="13" s="1"/>
  <c r="BX179" i="13" s="1"/>
  <c r="BI180" i="13"/>
  <c r="I140" i="14"/>
  <c r="I180" i="13"/>
  <c r="L180" i="13" s="1"/>
  <c r="M180" i="13"/>
  <c r="BS180" i="13" s="1"/>
  <c r="S391" i="7"/>
  <c r="K291" i="12" s="1"/>
  <c r="L291" i="12" s="1"/>
  <c r="M291" i="12" s="1"/>
  <c r="L391" i="7"/>
  <c r="G291" i="12" s="1"/>
  <c r="H291" i="12" s="1"/>
  <c r="I291" i="12" s="1"/>
  <c r="AU180" i="13" l="1"/>
  <c r="BY179" i="13"/>
  <c r="BO180" i="13"/>
  <c r="BR180" i="13"/>
  <c r="BP180" i="13"/>
  <c r="R180" i="13"/>
  <c r="AA181" i="13" s="1"/>
  <c r="BH180" i="13"/>
  <c r="P180" i="13"/>
  <c r="J292" i="12"/>
  <c r="O180" i="13"/>
  <c r="N292" i="12"/>
  <c r="H140" i="14" l="1"/>
  <c r="H180" i="13"/>
  <c r="K180" i="13" s="1"/>
  <c r="BZ180" i="13" s="1"/>
  <c r="BE180" i="13"/>
  <c r="M140" i="14"/>
  <c r="AK181" i="13"/>
  <c r="AT181" i="13" s="1"/>
  <c r="AW181" i="13" s="1"/>
  <c r="L140" i="14"/>
  <c r="BV180" i="13"/>
  <c r="AJ181" i="13"/>
  <c r="AS181" i="13" s="1"/>
  <c r="AV181" i="13" s="1"/>
  <c r="BU180" i="13"/>
  <c r="BQ180" i="13" l="1"/>
  <c r="BN180" i="13"/>
  <c r="N180" i="13"/>
  <c r="BK180" i="13"/>
  <c r="BL181" i="13" s="1"/>
  <c r="Q180" i="13"/>
  <c r="Z181" i="13" s="1"/>
  <c r="BI181" i="13"/>
  <c r="BJ181" i="13"/>
  <c r="J181" i="13"/>
  <c r="M181" i="13" s="1"/>
  <c r="BG181" i="13"/>
  <c r="J141" i="14"/>
  <c r="AI181" i="13"/>
  <c r="AR181" i="13" l="1"/>
  <c r="AU181" i="13" s="1"/>
  <c r="BT180" i="13"/>
  <c r="BW180" i="13" s="1"/>
  <c r="BY180" i="13" s="1"/>
  <c r="K140" i="14"/>
  <c r="S181" i="13"/>
  <c r="AB182" i="13" s="1"/>
  <c r="F391" i="7"/>
  <c r="BA181" i="13"/>
  <c r="BP181" i="13"/>
  <c r="BS181" i="13"/>
  <c r="I141" i="14"/>
  <c r="BF181" i="13"/>
  <c r="I181" i="13"/>
  <c r="R181" i="13" s="1"/>
  <c r="AA182" i="13" s="1"/>
  <c r="P181" i="13"/>
  <c r="BX180" i="13" l="1"/>
  <c r="BH181" i="13"/>
  <c r="G141" i="14"/>
  <c r="O392" i="7"/>
  <c r="N392" i="7"/>
  <c r="I392" i="7"/>
  <c r="G392" i="7"/>
  <c r="J392" i="7"/>
  <c r="Q392" i="7"/>
  <c r="H392" i="7"/>
  <c r="K392" i="7"/>
  <c r="P392" i="7"/>
  <c r="R392" i="7"/>
  <c r="BE181" i="13"/>
  <c r="H181" i="13"/>
  <c r="BK181" i="13" s="1"/>
  <c r="BL182" i="13" s="1"/>
  <c r="L181" i="13"/>
  <c r="BR181" i="13" s="1"/>
  <c r="H141" i="14"/>
  <c r="AK182" i="13"/>
  <c r="AT182" i="13" s="1"/>
  <c r="AW182" i="13" s="1"/>
  <c r="BV181" i="13"/>
  <c r="M141" i="14"/>
  <c r="L392" i="7" l="1"/>
  <c r="G292" i="12" s="1"/>
  <c r="H292" i="12" s="1"/>
  <c r="I292" i="12" s="1"/>
  <c r="J293" i="12" s="1"/>
  <c r="S392" i="7"/>
  <c r="K292" i="12" s="1"/>
  <c r="L292" i="12" s="1"/>
  <c r="M292" i="12" s="1"/>
  <c r="N293" i="12" s="1"/>
  <c r="K181" i="13"/>
  <c r="BZ181" i="13" s="1"/>
  <c r="Q181" i="13"/>
  <c r="Z182" i="13" s="1"/>
  <c r="F392" i="7" s="1"/>
  <c r="G142" i="14" s="1"/>
  <c r="BO181" i="13"/>
  <c r="O181" i="13"/>
  <c r="J142" i="14"/>
  <c r="L141" i="14" l="1"/>
  <c r="AJ182" i="13"/>
  <c r="AS182" i="13" s="1"/>
  <c r="AV182" i="13" s="1"/>
  <c r="BA182" i="13"/>
  <c r="BN181" i="13"/>
  <c r="BQ181" i="13"/>
  <c r="N181" i="13"/>
  <c r="BJ182" i="13"/>
  <c r="J182" i="13"/>
  <c r="M182" i="13" s="1"/>
  <c r="BU181" i="13"/>
  <c r="BG182" i="13"/>
  <c r="J393" i="7"/>
  <c r="O393" i="7"/>
  <c r="Q393" i="7"/>
  <c r="K393" i="7"/>
  <c r="R393" i="7"/>
  <c r="G393" i="7"/>
  <c r="N393" i="7"/>
  <c r="P393" i="7"/>
  <c r="H393" i="7"/>
  <c r="I393" i="7"/>
  <c r="I142" i="14" l="1"/>
  <c r="K141" i="14"/>
  <c r="AI182" i="13"/>
  <c r="AR182" i="13" s="1"/>
  <c r="S182" i="13"/>
  <c r="AB183" i="13" s="1"/>
  <c r="BP182" i="13"/>
  <c r="BS182" i="13"/>
  <c r="BT181" i="13"/>
  <c r="BW181" i="13" s="1"/>
  <c r="BY181" i="13" s="1"/>
  <c r="BF182" i="13"/>
  <c r="I182" i="13"/>
  <c r="L182" i="13" s="1"/>
  <c r="BI182" i="13"/>
  <c r="P182" i="13"/>
  <c r="S393" i="7"/>
  <c r="K293" i="12" s="1"/>
  <c r="L293" i="12" s="1"/>
  <c r="M293" i="12" s="1"/>
  <c r="L393" i="7"/>
  <c r="G293" i="12" s="1"/>
  <c r="H293" i="12" s="1"/>
  <c r="I293" i="12" s="1"/>
  <c r="AU182" i="13" l="1"/>
  <c r="M142" i="14"/>
  <c r="AK183" i="13"/>
  <c r="AT183" i="13" s="1"/>
  <c r="AW183" i="13" s="1"/>
  <c r="BO182" i="13"/>
  <c r="BR182" i="13"/>
  <c r="BX181" i="13"/>
  <c r="R182" i="13"/>
  <c r="AA183" i="13" s="1"/>
  <c r="H142" i="14"/>
  <c r="BV182" i="13"/>
  <c r="N294" i="12"/>
  <c r="J294" i="12"/>
  <c r="O182" i="13"/>
  <c r="BH182" i="13" l="1"/>
  <c r="BE182" i="13"/>
  <c r="H182" i="13"/>
  <c r="Q182" i="13" s="1"/>
  <c r="Z183" i="13" s="1"/>
  <c r="BA183" i="13" s="1"/>
  <c r="L142" i="14"/>
  <c r="AJ183" i="13"/>
  <c r="AS183" i="13" s="1"/>
  <c r="AV183" i="13" s="1"/>
  <c r="BG183" i="13"/>
  <c r="BU182" i="13"/>
  <c r="BK182" i="13" l="1"/>
  <c r="BL183" i="13" s="1"/>
  <c r="F393" i="7"/>
  <c r="G143" i="14" s="1"/>
  <c r="K182" i="13"/>
  <c r="BZ182" i="13" s="1"/>
  <c r="BJ183" i="13"/>
  <c r="J183" i="13"/>
  <c r="S183" i="13" s="1"/>
  <c r="AB184" i="13" s="1"/>
  <c r="J143" i="14"/>
  <c r="BI183" i="13"/>
  <c r="G394" i="7" l="1"/>
  <c r="P394" i="7"/>
  <c r="J394" i="7"/>
  <c r="Q394" i="7"/>
  <c r="R394" i="7"/>
  <c r="H394" i="7"/>
  <c r="N394" i="7"/>
  <c r="I394" i="7"/>
  <c r="O394" i="7"/>
  <c r="K394" i="7"/>
  <c r="BQ182" i="13"/>
  <c r="BN182" i="13"/>
  <c r="K142" i="14" s="1"/>
  <c r="N182" i="13"/>
  <c r="AI183" i="13"/>
  <c r="M183" i="13"/>
  <c r="I183" i="13"/>
  <c r="R183" i="13" s="1"/>
  <c r="AA184" i="13" s="1"/>
  <c r="BF183" i="13"/>
  <c r="I143" i="14"/>
  <c r="AR183" i="13" l="1"/>
  <c r="AU183" i="13" s="1"/>
  <c r="S394" i="7"/>
  <c r="K294" i="12" s="1"/>
  <c r="L294" i="12" s="1"/>
  <c r="M294" i="12" s="1"/>
  <c r="N295" i="12" s="1"/>
  <c r="L394" i="7"/>
  <c r="G294" i="12" s="1"/>
  <c r="H294" i="12" s="1"/>
  <c r="I294" i="12" s="1"/>
  <c r="J295" i="12" s="1"/>
  <c r="BT182" i="13"/>
  <c r="BW182" i="13" s="1"/>
  <c r="BY182" i="13" s="1"/>
  <c r="BP183" i="13"/>
  <c r="BS183" i="13"/>
  <c r="P183" i="13"/>
  <c r="L183" i="13"/>
  <c r="BX182" i="13" l="1"/>
  <c r="H143" i="14"/>
  <c r="BE183" i="13"/>
  <c r="BH183" i="13"/>
  <c r="H183" i="13"/>
  <c r="Q183" i="13" s="1"/>
  <c r="Z184" i="13" s="1"/>
  <c r="F394" i="7" s="1"/>
  <c r="G144" i="14" s="1"/>
  <c r="M143" i="14"/>
  <c r="AK184" i="13"/>
  <c r="AT184" i="13" s="1"/>
  <c r="AW184" i="13" s="1"/>
  <c r="BO183" i="13"/>
  <c r="BR183" i="13"/>
  <c r="BV183" i="13"/>
  <c r="O183" i="13"/>
  <c r="BA184" i="13" l="1"/>
  <c r="K183" i="13"/>
  <c r="BZ183" i="13" s="1"/>
  <c r="BK183" i="13"/>
  <c r="BL184" i="13" s="1"/>
  <c r="BJ184" i="13"/>
  <c r="L143" i="14"/>
  <c r="AJ184" i="13"/>
  <c r="AS184" i="13" s="1"/>
  <c r="AV184" i="13" s="1"/>
  <c r="BU183" i="13"/>
  <c r="BG184" i="13"/>
  <c r="J144" i="14"/>
  <c r="J184" i="13"/>
  <c r="S184" i="13" s="1"/>
  <c r="AB185" i="13" s="1"/>
  <c r="N395" i="7"/>
  <c r="H395" i="7"/>
  <c r="G395" i="7"/>
  <c r="J395" i="7"/>
  <c r="I395" i="7"/>
  <c r="O395" i="7"/>
  <c r="P395" i="7"/>
  <c r="K395" i="7"/>
  <c r="Q395" i="7"/>
  <c r="R395" i="7"/>
  <c r="BQ183" i="13" l="1"/>
  <c r="BN183" i="13"/>
  <c r="K143" i="14" s="1"/>
  <c r="N183" i="13"/>
  <c r="AI184" i="13"/>
  <c r="I184" i="13"/>
  <c r="R184" i="13" s="1"/>
  <c r="AA185" i="13" s="1"/>
  <c r="M184" i="13"/>
  <c r="BF184" i="13"/>
  <c r="I144" i="14"/>
  <c r="BI184" i="13"/>
  <c r="L395" i="7"/>
  <c r="G295" i="12" s="1"/>
  <c r="H295" i="12" s="1"/>
  <c r="I295" i="12" s="1"/>
  <c r="S395" i="7"/>
  <c r="K295" i="12" s="1"/>
  <c r="L295" i="12" s="1"/>
  <c r="M295" i="12" s="1"/>
  <c r="AR184" i="13" l="1"/>
  <c r="AU184" i="13" s="1"/>
  <c r="L184" i="13"/>
  <c r="O184" i="13" s="1"/>
  <c r="BT183" i="13"/>
  <c r="BW183" i="13" s="1"/>
  <c r="BY183" i="13" s="1"/>
  <c r="BP184" i="13"/>
  <c r="BS184" i="13"/>
  <c r="P184" i="13"/>
  <c r="N296" i="12"/>
  <c r="J296" i="12"/>
  <c r="BO184" i="13" l="1"/>
  <c r="L144" i="14" s="1"/>
  <c r="BR184" i="13"/>
  <c r="H144" i="14"/>
  <c r="H184" i="13"/>
  <c r="K184" i="13" s="1"/>
  <c r="BZ184" i="13" s="1"/>
  <c r="BX183" i="13"/>
  <c r="BH184" i="13"/>
  <c r="BE184" i="13"/>
  <c r="M144" i="14"/>
  <c r="AK185" i="13"/>
  <c r="AT185" i="13" s="1"/>
  <c r="AW185" i="13" s="1"/>
  <c r="BV184" i="13"/>
  <c r="AJ185" i="13"/>
  <c r="AS185" i="13" l="1"/>
  <c r="AV185" i="13" s="1"/>
  <c r="BU184" i="13"/>
  <c r="N184" i="13"/>
  <c r="Q184" i="13"/>
  <c r="Z185" i="13" s="1"/>
  <c r="F395" i="7" s="1"/>
  <c r="G145" i="14" s="1"/>
  <c r="BK184" i="13"/>
  <c r="BL185" i="13" s="1"/>
  <c r="BQ184" i="13"/>
  <c r="BN184" i="13"/>
  <c r="K144" i="14" s="1"/>
  <c r="BJ185" i="13"/>
  <c r="J145" i="14"/>
  <c r="J185" i="13"/>
  <c r="M185" i="13" s="1"/>
  <c r="BG185" i="13"/>
  <c r="AI185" i="13"/>
  <c r="AR185" i="13" l="1"/>
  <c r="AU185" i="13" s="1"/>
  <c r="BF185" i="13"/>
  <c r="BA185" i="13"/>
  <c r="N396" i="7"/>
  <c r="J396" i="7"/>
  <c r="Q396" i="7"/>
  <c r="O396" i="7"/>
  <c r="I396" i="7"/>
  <c r="G396" i="7"/>
  <c r="R396" i="7"/>
  <c r="P396" i="7"/>
  <c r="H396" i="7"/>
  <c r="K396" i="7"/>
  <c r="BT184" i="13"/>
  <c r="BW184" i="13" s="1"/>
  <c r="BX184" i="13" s="1"/>
  <c r="S185" i="13"/>
  <c r="AB186" i="13" s="1"/>
  <c r="BP185" i="13"/>
  <c r="BS185" i="13"/>
  <c r="BI185" i="13"/>
  <c r="I145" i="14"/>
  <c r="I185" i="13"/>
  <c r="L185" i="13" s="1"/>
  <c r="P185" i="13"/>
  <c r="L396" i="7" l="1"/>
  <c r="G296" i="12" s="1"/>
  <c r="H296" i="12" s="1"/>
  <c r="I296" i="12" s="1"/>
  <c r="J297" i="12" s="1"/>
  <c r="S396" i="7"/>
  <c r="K296" i="12" s="1"/>
  <c r="L296" i="12" s="1"/>
  <c r="M296" i="12" s="1"/>
  <c r="N297" i="12" s="1"/>
  <c r="BY184" i="13"/>
  <c r="BH185" i="13"/>
  <c r="M145" i="14"/>
  <c r="R185" i="13"/>
  <c r="AA186" i="13" s="1"/>
  <c r="BO185" i="13"/>
  <c r="BR185" i="13"/>
  <c r="BE185" i="13"/>
  <c r="H185" i="13"/>
  <c r="K185" i="13" s="1"/>
  <c r="BZ185" i="13" s="1"/>
  <c r="H145" i="14"/>
  <c r="AK186" i="13"/>
  <c r="AT186" i="13" s="1"/>
  <c r="AW186" i="13" s="1"/>
  <c r="BV185" i="13"/>
  <c r="O185" i="13"/>
  <c r="L145" i="14" l="1"/>
  <c r="BN185" i="13"/>
  <c r="BQ185" i="13"/>
  <c r="BK185" i="13"/>
  <c r="BL186" i="13" s="1"/>
  <c r="Q185" i="13"/>
  <c r="Z186" i="13" s="1"/>
  <c r="F396" i="7" s="1"/>
  <c r="G146" i="14" s="1"/>
  <c r="BJ186" i="13"/>
  <c r="AJ186" i="13"/>
  <c r="AS186" i="13" s="1"/>
  <c r="AV186" i="13" s="1"/>
  <c r="BU185" i="13"/>
  <c r="N185" i="13"/>
  <c r="J186" i="13" l="1"/>
  <c r="S186" i="13" s="1"/>
  <c r="AB187" i="13" s="1"/>
  <c r="J146" i="14"/>
  <c r="BA186" i="13"/>
  <c r="BG186" i="13"/>
  <c r="BF186" i="13"/>
  <c r="AI186" i="13"/>
  <c r="AR186" i="13" s="1"/>
  <c r="BT185" i="13"/>
  <c r="BW185" i="13" s="1"/>
  <c r="K145" i="14"/>
  <c r="Q397" i="7"/>
  <c r="R397" i="7"/>
  <c r="N397" i="7"/>
  <c r="P397" i="7"/>
  <c r="I397" i="7"/>
  <c r="O397" i="7"/>
  <c r="J397" i="7"/>
  <c r="G397" i="7"/>
  <c r="H397" i="7"/>
  <c r="K397" i="7"/>
  <c r="AU186" i="13" l="1"/>
  <c r="M186" i="13"/>
  <c r="BS186" i="13" s="1"/>
  <c r="BI186" i="13"/>
  <c r="I146" i="14"/>
  <c r="I186" i="13"/>
  <c r="L186" i="13" s="1"/>
  <c r="BY185" i="13"/>
  <c r="BX185" i="13"/>
  <c r="L397" i="7"/>
  <c r="G297" i="12" s="1"/>
  <c r="H297" i="12" s="1"/>
  <c r="I297" i="12" s="1"/>
  <c r="S397" i="7"/>
  <c r="K297" i="12" s="1"/>
  <c r="L297" i="12" s="1"/>
  <c r="M297" i="12" s="1"/>
  <c r="BE186" i="13" l="1"/>
  <c r="R186" i="13"/>
  <c r="AA187" i="13" s="1"/>
  <c r="P186" i="13"/>
  <c r="BP186" i="13"/>
  <c r="BO186" i="13"/>
  <c r="BR186" i="13"/>
  <c r="BH186" i="13"/>
  <c r="H186" i="13"/>
  <c r="Q186" i="13" s="1"/>
  <c r="Z187" i="13" s="1"/>
  <c r="H146" i="14"/>
  <c r="O186" i="13"/>
  <c r="J298" i="12"/>
  <c r="N298" i="12"/>
  <c r="M146" i="14" l="1"/>
  <c r="AK187" i="13"/>
  <c r="AT187" i="13" s="1"/>
  <c r="AW187" i="13" s="1"/>
  <c r="L146" i="14"/>
  <c r="F397" i="7"/>
  <c r="G147" i="14" s="1"/>
  <c r="BV186" i="13"/>
  <c r="K186" i="13"/>
  <c r="BZ186" i="13" s="1"/>
  <c r="BK186" i="13"/>
  <c r="BL187" i="13" s="1"/>
  <c r="AJ187" i="13"/>
  <c r="AS187" i="13" s="1"/>
  <c r="AV187" i="13" s="1"/>
  <c r="BU186" i="13"/>
  <c r="BA187" i="13"/>
  <c r="BQ186" i="13" l="1"/>
  <c r="J187" i="13"/>
  <c r="M187" i="13" s="1"/>
  <c r="BN186" i="13"/>
  <c r="N186" i="13"/>
  <c r="I187" i="13"/>
  <c r="J147" i="14"/>
  <c r="BJ187" i="13"/>
  <c r="BG187" i="13"/>
  <c r="N398" i="7"/>
  <c r="I398" i="7"/>
  <c r="G398" i="7"/>
  <c r="O398" i="7"/>
  <c r="H398" i="7"/>
  <c r="K398" i="7"/>
  <c r="J398" i="7"/>
  <c r="P398" i="7"/>
  <c r="R398" i="7"/>
  <c r="Q398" i="7"/>
  <c r="S187" i="13" l="1"/>
  <c r="AB188" i="13" s="1"/>
  <c r="K146" i="14"/>
  <c r="AI187" i="13"/>
  <c r="AR187" i="13" s="1"/>
  <c r="BP187" i="13"/>
  <c r="BS187" i="13"/>
  <c r="BT186" i="13"/>
  <c r="BW186" i="13" s="1"/>
  <c r="BY186" i="13" s="1"/>
  <c r="BF187" i="13"/>
  <c r="BI187" i="13"/>
  <c r="I147" i="14"/>
  <c r="S398" i="7"/>
  <c r="K298" i="12" s="1"/>
  <c r="L298" i="12" s="1"/>
  <c r="M298" i="12" s="1"/>
  <c r="R187" i="13"/>
  <c r="AA188" i="13" s="1"/>
  <c r="L187" i="13"/>
  <c r="P187" i="13"/>
  <c r="L398" i="7"/>
  <c r="G298" i="12" s="1"/>
  <c r="H298" i="12" s="1"/>
  <c r="I298" i="12" s="1"/>
  <c r="AU187" i="13" l="1"/>
  <c r="M147" i="14"/>
  <c r="AK188" i="13"/>
  <c r="AT188" i="13" s="1"/>
  <c r="AW188" i="13" s="1"/>
  <c r="BO187" i="13"/>
  <c r="BR187" i="13"/>
  <c r="BX186" i="13"/>
  <c r="H187" i="13"/>
  <c r="BK187" i="13" s="1"/>
  <c r="BL188" i="13" s="1"/>
  <c r="H147" i="14"/>
  <c r="BH187" i="13"/>
  <c r="BV187" i="13"/>
  <c r="O187" i="13"/>
  <c r="N299" i="12"/>
  <c r="J299" i="12"/>
  <c r="BE187" i="13" l="1"/>
  <c r="L147" i="14"/>
  <c r="Q187" i="13"/>
  <c r="Z188" i="13" s="1"/>
  <c r="F398" i="7" s="1"/>
  <c r="G148" i="14" s="1"/>
  <c r="K187" i="13"/>
  <c r="BZ187" i="13" s="1"/>
  <c r="BG188" i="13"/>
  <c r="AJ188" i="13"/>
  <c r="AS188" i="13" s="1"/>
  <c r="AV188" i="13" s="1"/>
  <c r="BU187" i="13"/>
  <c r="N187" i="13" l="1"/>
  <c r="BQ187" i="13"/>
  <c r="BN187" i="13"/>
  <c r="BA188" i="13"/>
  <c r="J188" i="13"/>
  <c r="S188" i="13" s="1"/>
  <c r="AB189" i="13" s="1"/>
  <c r="BJ188" i="13"/>
  <c r="J148" i="14"/>
  <c r="I148" i="14"/>
  <c r="I399" i="7"/>
  <c r="K399" i="7"/>
  <c r="N399" i="7"/>
  <c r="O399" i="7"/>
  <c r="P399" i="7"/>
  <c r="G399" i="7"/>
  <c r="J399" i="7"/>
  <c r="Q399" i="7"/>
  <c r="R399" i="7"/>
  <c r="H399" i="7"/>
  <c r="K147" i="14" l="1"/>
  <c r="AI188" i="13"/>
  <c r="AR188" i="13" s="1"/>
  <c r="BT187" i="13"/>
  <c r="BW187" i="13" s="1"/>
  <c r="BY187" i="13" s="1"/>
  <c r="M188" i="13"/>
  <c r="I188" i="13"/>
  <c r="R188" i="13" s="1"/>
  <c r="AA189" i="13" s="1"/>
  <c r="BF188" i="13"/>
  <c r="BI188" i="13"/>
  <c r="S399" i="7"/>
  <c r="K299" i="12" s="1"/>
  <c r="L299" i="12" s="1"/>
  <c r="M299" i="12" s="1"/>
  <c r="L399" i="7"/>
  <c r="G299" i="12" s="1"/>
  <c r="H299" i="12" s="1"/>
  <c r="I299" i="12" s="1"/>
  <c r="H148" i="14" l="1"/>
  <c r="BP188" i="13"/>
  <c r="BS188" i="13"/>
  <c r="BX187" i="13"/>
  <c r="BE188" i="13"/>
  <c r="P188" i="13"/>
  <c r="L188" i="13"/>
  <c r="O188" i="13" s="1"/>
  <c r="J300" i="12"/>
  <c r="N300" i="12"/>
  <c r="H188" i="13" l="1"/>
  <c r="BK188" i="13" s="1"/>
  <c r="BL189" i="13" s="1"/>
  <c r="BH188" i="13"/>
  <c r="AU188" i="13"/>
  <c r="M148" i="14"/>
  <c r="AK189" i="13"/>
  <c r="AT189" i="13" s="1"/>
  <c r="AW189" i="13" s="1"/>
  <c r="BV188" i="13"/>
  <c r="BO188" i="13"/>
  <c r="BR188" i="13"/>
  <c r="K188" i="13" l="1"/>
  <c r="BZ188" i="13" s="1"/>
  <c r="Q188" i="13"/>
  <c r="Z189" i="13" s="1"/>
  <c r="F399" i="7" s="1"/>
  <c r="G149" i="14" s="1"/>
  <c r="L148" i="14"/>
  <c r="AJ189" i="13"/>
  <c r="AS189" i="13" s="1"/>
  <c r="AV189" i="13" s="1"/>
  <c r="J189" i="13"/>
  <c r="S189" i="13" s="1"/>
  <c r="AB190" i="13" s="1"/>
  <c r="BU188" i="13"/>
  <c r="BJ189" i="13"/>
  <c r="J149" i="14"/>
  <c r="BG189" i="13"/>
  <c r="AI189" i="13"/>
  <c r="BN188" i="13" l="1"/>
  <c r="K148" i="14" s="1"/>
  <c r="R400" i="7"/>
  <c r="K400" i="7"/>
  <c r="BA189" i="13"/>
  <c r="Q400" i="7"/>
  <c r="G400" i="7"/>
  <c r="J400" i="7"/>
  <c r="I400" i="7"/>
  <c r="O400" i="7"/>
  <c r="H400" i="7"/>
  <c r="P400" i="7"/>
  <c r="N400" i="7"/>
  <c r="N188" i="13"/>
  <c r="BQ188" i="13"/>
  <c r="M189" i="13"/>
  <c r="BS189" i="13" s="1"/>
  <c r="I149" i="14"/>
  <c r="I189" i="13"/>
  <c r="L189" i="13" s="1"/>
  <c r="BI189" i="13"/>
  <c r="BF189" i="13"/>
  <c r="AR189" i="13" l="1"/>
  <c r="H149" i="14" s="1"/>
  <c r="BT188" i="13"/>
  <c r="BW188" i="13" s="1"/>
  <c r="BY188" i="13" s="1"/>
  <c r="S400" i="7"/>
  <c r="K300" i="12" s="1"/>
  <c r="L300" i="12" s="1"/>
  <c r="M300" i="12" s="1"/>
  <c r="N301" i="12" s="1"/>
  <c r="L400" i="7"/>
  <c r="G300" i="12" s="1"/>
  <c r="H300" i="12" s="1"/>
  <c r="I300" i="12" s="1"/>
  <c r="J301" i="12" s="1"/>
  <c r="BP189" i="13"/>
  <c r="M149" i="14" s="1"/>
  <c r="P189" i="13"/>
  <c r="BO189" i="13"/>
  <c r="BR189" i="13"/>
  <c r="R189" i="13"/>
  <c r="AA190" i="13" s="1"/>
  <c r="AK190" i="13"/>
  <c r="O189" i="13"/>
  <c r="BE189" i="13" l="1"/>
  <c r="BH189" i="13"/>
  <c r="H189" i="13"/>
  <c r="K189" i="13" s="1"/>
  <c r="BZ189" i="13" s="1"/>
  <c r="AU189" i="13"/>
  <c r="BX188" i="13"/>
  <c r="AT190" i="13"/>
  <c r="AW190" i="13" s="1"/>
  <c r="BV189" i="13"/>
  <c r="L149" i="14"/>
  <c r="AJ190" i="13"/>
  <c r="AS190" i="13" s="1"/>
  <c r="AV190" i="13" s="1"/>
  <c r="BU189" i="13"/>
  <c r="N189" i="13" l="1"/>
  <c r="BK189" i="13"/>
  <c r="BL190" i="13" s="1"/>
  <c r="Q189" i="13"/>
  <c r="Z190" i="13" s="1"/>
  <c r="F400" i="7" s="1"/>
  <c r="G150" i="14" s="1"/>
  <c r="BQ189" i="13"/>
  <c r="BN189" i="13"/>
  <c r="K149" i="14" s="1"/>
  <c r="J150" i="14"/>
  <c r="BG190" i="13"/>
  <c r="BJ190" i="13"/>
  <c r="I150" i="14"/>
  <c r="J190" i="13"/>
  <c r="M190" i="13" s="1"/>
  <c r="AI190" i="13"/>
  <c r="AR190" i="13" l="1"/>
  <c r="H150" i="14" s="1"/>
  <c r="O401" i="7"/>
  <c r="N401" i="7"/>
  <c r="K401" i="7"/>
  <c r="I401" i="7"/>
  <c r="P401" i="7"/>
  <c r="G401" i="7"/>
  <c r="Q401" i="7"/>
  <c r="BA190" i="13"/>
  <c r="R401" i="7"/>
  <c r="J401" i="7"/>
  <c r="H401" i="7"/>
  <c r="BT189" i="13"/>
  <c r="BW189" i="13" s="1"/>
  <c r="BX189" i="13" s="1"/>
  <c r="S190" i="13"/>
  <c r="AB191" i="13" s="1"/>
  <c r="I190" i="13"/>
  <c r="L190" i="13" s="1"/>
  <c r="BI190" i="13"/>
  <c r="BP190" i="13"/>
  <c r="BS190" i="13"/>
  <c r="BF190" i="13"/>
  <c r="P190" i="13"/>
  <c r="L401" i="7" l="1"/>
  <c r="G301" i="12" s="1"/>
  <c r="H301" i="12" s="1"/>
  <c r="I301" i="12" s="1"/>
  <c r="J302" i="12" s="1"/>
  <c r="S401" i="7"/>
  <c r="K301" i="12" s="1"/>
  <c r="L301" i="12" s="1"/>
  <c r="M301" i="12" s="1"/>
  <c r="N302" i="12" s="1"/>
  <c r="AU190" i="13"/>
  <c r="BY189" i="13"/>
  <c r="M150" i="14"/>
  <c r="R190" i="13"/>
  <c r="AA191" i="13" s="1"/>
  <c r="BO190" i="13"/>
  <c r="BR190" i="13"/>
  <c r="H190" i="13"/>
  <c r="Q190" i="13" s="1"/>
  <c r="Z191" i="13" s="1"/>
  <c r="BE190" i="13"/>
  <c r="BH190" i="13"/>
  <c r="AK191" i="13"/>
  <c r="AT191" i="13" s="1"/>
  <c r="AW191" i="13" s="1"/>
  <c r="BV190" i="13"/>
  <c r="O190" i="13"/>
  <c r="L150" i="14" l="1"/>
  <c r="AJ191" i="13"/>
  <c r="AS191" i="13" s="1"/>
  <c r="AV191" i="13" s="1"/>
  <c r="F401" i="7"/>
  <c r="G151" i="14" s="1"/>
  <c r="K190" i="13"/>
  <c r="BZ190" i="13" s="1"/>
  <c r="BK190" i="13"/>
  <c r="BL191" i="13" s="1"/>
  <c r="BG191" i="13"/>
  <c r="BU190" i="13"/>
  <c r="BA191" i="13"/>
  <c r="BN190" i="13" l="1"/>
  <c r="BQ190" i="13"/>
  <c r="N190" i="13"/>
  <c r="BJ191" i="13"/>
  <c r="J191" i="13"/>
  <c r="M191" i="13" s="1"/>
  <c r="J151" i="14"/>
  <c r="I151" i="14"/>
  <c r="N402" i="7"/>
  <c r="P402" i="7"/>
  <c r="H402" i="7"/>
  <c r="K402" i="7"/>
  <c r="J402" i="7"/>
  <c r="I402" i="7"/>
  <c r="G402" i="7"/>
  <c r="O402" i="7"/>
  <c r="R402" i="7"/>
  <c r="Q402" i="7"/>
  <c r="K150" i="14" l="1"/>
  <c r="AI191" i="13"/>
  <c r="AR191" i="13" s="1"/>
  <c r="BT190" i="13"/>
  <c r="BW190" i="13" s="1"/>
  <c r="BX190" i="13" s="1"/>
  <c r="BP191" i="13"/>
  <c r="BS191" i="13"/>
  <c r="S191" i="13"/>
  <c r="AB192" i="13" s="1"/>
  <c r="BF191" i="13"/>
  <c r="BI191" i="13"/>
  <c r="I191" i="13"/>
  <c r="L191" i="13" s="1"/>
  <c r="S402" i="7"/>
  <c r="K302" i="12" s="1"/>
  <c r="L302" i="12" s="1"/>
  <c r="M302" i="12" s="1"/>
  <c r="P191" i="13"/>
  <c r="L402" i="7"/>
  <c r="G302" i="12" s="1"/>
  <c r="H302" i="12" s="1"/>
  <c r="I302" i="12" s="1"/>
  <c r="AU191" i="13" l="1"/>
  <c r="BY190" i="13"/>
  <c r="BO191" i="13"/>
  <c r="BR191" i="13"/>
  <c r="R191" i="13"/>
  <c r="AA192" i="13" s="1"/>
  <c r="H191" i="13"/>
  <c r="Q191" i="13" s="1"/>
  <c r="Z192" i="13" s="1"/>
  <c r="AK192" i="13"/>
  <c r="AT192" i="13" s="1"/>
  <c r="AW192" i="13" s="1"/>
  <c r="BV191" i="13"/>
  <c r="M151" i="14"/>
  <c r="J303" i="12"/>
  <c r="O191" i="13"/>
  <c r="N303" i="12"/>
  <c r="H151" i="14" l="1"/>
  <c r="BH191" i="13"/>
  <c r="BE191" i="13"/>
  <c r="F402" i="7"/>
  <c r="G152" i="14" s="1"/>
  <c r="K191" i="13"/>
  <c r="BZ191" i="13" s="1"/>
  <c r="BK191" i="13"/>
  <c r="BL192" i="13" s="1"/>
  <c r="BJ192" i="13"/>
  <c r="AJ192" i="13"/>
  <c r="AS192" i="13" s="1"/>
  <c r="AV192" i="13" s="1"/>
  <c r="BU191" i="13"/>
  <c r="L151" i="14"/>
  <c r="BA192" i="13"/>
  <c r="BN191" i="13" l="1"/>
  <c r="BQ191" i="13"/>
  <c r="J192" i="13"/>
  <c r="S192" i="13" s="1"/>
  <c r="AB193" i="13" s="1"/>
  <c r="N191" i="13"/>
  <c r="BG192" i="13"/>
  <c r="J152" i="14"/>
  <c r="I192" i="13"/>
  <c r="I403" i="7"/>
  <c r="G403" i="7"/>
  <c r="H403" i="7"/>
  <c r="R403" i="7"/>
  <c r="N403" i="7"/>
  <c r="Q403" i="7"/>
  <c r="P403" i="7"/>
  <c r="J403" i="7"/>
  <c r="K403" i="7"/>
  <c r="O403" i="7"/>
  <c r="M192" i="13" l="1"/>
  <c r="BS192" i="13" s="1"/>
  <c r="K151" i="14"/>
  <c r="AI192" i="13"/>
  <c r="AR192" i="13" s="1"/>
  <c r="BT191" i="13"/>
  <c r="BW191" i="13" s="1"/>
  <c r="BX191" i="13" s="1"/>
  <c r="BI192" i="13"/>
  <c r="BF192" i="13"/>
  <c r="I152" i="14"/>
  <c r="S403" i="7"/>
  <c r="K303" i="12" s="1"/>
  <c r="L303" i="12" s="1"/>
  <c r="M303" i="12" s="1"/>
  <c r="L403" i="7"/>
  <c r="G303" i="12" s="1"/>
  <c r="H303" i="12" s="1"/>
  <c r="I303" i="12" s="1"/>
  <c r="R192" i="13"/>
  <c r="AA193" i="13" s="1"/>
  <c r="L192" i="13"/>
  <c r="BP192" i="13" l="1"/>
  <c r="M152" i="14" s="1"/>
  <c r="AU192" i="13"/>
  <c r="P192" i="13"/>
  <c r="BY191" i="13"/>
  <c r="BO192" i="13"/>
  <c r="BR192" i="13"/>
  <c r="H152" i="14"/>
  <c r="AK193" i="13"/>
  <c r="J304" i="12"/>
  <c r="O192" i="13"/>
  <c r="N304" i="12"/>
  <c r="BV192" i="13" l="1"/>
  <c r="AT193" i="13"/>
  <c r="AW193" i="13" s="1"/>
  <c r="BH192" i="13"/>
  <c r="BE192" i="13"/>
  <c r="H192" i="13"/>
  <c r="BK192" i="13" s="1"/>
  <c r="BL193" i="13" s="1"/>
  <c r="AJ193" i="13"/>
  <c r="AS193" i="13" s="1"/>
  <c r="AV193" i="13" s="1"/>
  <c r="BU192" i="13"/>
  <c r="L152" i="14"/>
  <c r="BG193" i="13" l="1"/>
  <c r="K192" i="13"/>
  <c r="BZ192" i="13" s="1"/>
  <c r="Q192" i="13"/>
  <c r="Z193" i="13" s="1"/>
  <c r="F403" i="7" s="1"/>
  <c r="G153" i="14" s="1"/>
  <c r="BJ193" i="13"/>
  <c r="J153" i="14"/>
  <c r="J193" i="13"/>
  <c r="M193" i="13" s="1"/>
  <c r="BI193" i="13"/>
  <c r="BQ192" i="13" l="1"/>
  <c r="N192" i="13"/>
  <c r="P404" i="7"/>
  <c r="K404" i="7"/>
  <c r="G404" i="7"/>
  <c r="H404" i="7"/>
  <c r="N404" i="7"/>
  <c r="Q404" i="7"/>
  <c r="I404" i="7"/>
  <c r="BN192" i="13"/>
  <c r="K152" i="14" s="1"/>
  <c r="J404" i="7"/>
  <c r="O404" i="7"/>
  <c r="R404" i="7"/>
  <c r="BA193" i="13"/>
  <c r="AI193" i="13"/>
  <c r="AR193" i="13" s="1"/>
  <c r="BP193" i="13"/>
  <c r="BS193" i="13"/>
  <c r="BF193" i="13"/>
  <c r="S193" i="13"/>
  <c r="AB194" i="13" s="1"/>
  <c r="I193" i="13"/>
  <c r="R193" i="13" s="1"/>
  <c r="AA194" i="13" s="1"/>
  <c r="I153" i="14"/>
  <c r="P193" i="13"/>
  <c r="AU193" i="13" l="1"/>
  <c r="L404" i="7"/>
  <c r="G304" i="12" s="1"/>
  <c r="H304" i="12" s="1"/>
  <c r="I304" i="12" s="1"/>
  <c r="J305" i="12" s="1"/>
  <c r="BT192" i="13"/>
  <c r="BW192" i="13" s="1"/>
  <c r="BX192" i="13" s="1"/>
  <c r="S404" i="7"/>
  <c r="K304" i="12" s="1"/>
  <c r="L304" i="12" s="1"/>
  <c r="M304" i="12" s="1"/>
  <c r="N305" i="12" s="1"/>
  <c r="M153" i="14"/>
  <c r="L193" i="13"/>
  <c r="BR193" i="13" s="1"/>
  <c r="AK194" i="13"/>
  <c r="AT194" i="13" s="1"/>
  <c r="AW194" i="13" s="1"/>
  <c r="BV193" i="13"/>
  <c r="BY192" i="13" l="1"/>
  <c r="H153" i="14"/>
  <c r="BE193" i="13"/>
  <c r="H193" i="13"/>
  <c r="K193" i="13" s="1"/>
  <c r="BZ193" i="13" s="1"/>
  <c r="BH193" i="13"/>
  <c r="BO193" i="13"/>
  <c r="O193" i="13"/>
  <c r="J154" i="14"/>
  <c r="BK193" i="13" l="1"/>
  <c r="BL194" i="13" s="1"/>
  <c r="BN193" i="13"/>
  <c r="K153" i="14" s="1"/>
  <c r="Q193" i="13"/>
  <c r="Z194" i="13" s="1"/>
  <c r="F404" i="7" s="1"/>
  <c r="G154" i="14" s="1"/>
  <c r="BQ193" i="13"/>
  <c r="N193" i="13"/>
  <c r="L153" i="14"/>
  <c r="AJ194" i="13"/>
  <c r="AS194" i="13" s="1"/>
  <c r="AV194" i="13" s="1"/>
  <c r="BU193" i="13"/>
  <c r="BG194" i="13"/>
  <c r="BJ194" i="13"/>
  <c r="J194" i="13"/>
  <c r="M194" i="13" s="1"/>
  <c r="AI194" i="13"/>
  <c r="AR194" i="13" l="1"/>
  <c r="AU194" i="13" s="1"/>
  <c r="BT193" i="13"/>
  <c r="BW193" i="13" s="1"/>
  <c r="BY193" i="13" s="1"/>
  <c r="I405" i="7"/>
  <c r="Q405" i="7"/>
  <c r="N405" i="7"/>
  <c r="R405" i="7"/>
  <c r="P405" i="7"/>
  <c r="H405" i="7"/>
  <c r="J405" i="7"/>
  <c r="K405" i="7"/>
  <c r="BA194" i="13"/>
  <c r="G405" i="7"/>
  <c r="O405" i="7"/>
  <c r="I154" i="14"/>
  <c r="S194" i="13"/>
  <c r="AB195" i="13" s="1"/>
  <c r="BP194" i="13"/>
  <c r="BS194" i="13"/>
  <c r="BI194" i="13"/>
  <c r="BF194" i="13"/>
  <c r="I194" i="13"/>
  <c r="L194" i="13" s="1"/>
  <c r="P194" i="13"/>
  <c r="H154" i="14" l="1"/>
  <c r="S405" i="7"/>
  <c r="K305" i="12" s="1"/>
  <c r="L305" i="12" s="1"/>
  <c r="M305" i="12" s="1"/>
  <c r="N306" i="12" s="1"/>
  <c r="L405" i="7"/>
  <c r="G305" i="12" s="1"/>
  <c r="H305" i="12" s="1"/>
  <c r="I305" i="12" s="1"/>
  <c r="J306" i="12" s="1"/>
  <c r="M154" i="14"/>
  <c r="BX193" i="13"/>
  <c r="BO194" i="13"/>
  <c r="BR194" i="13"/>
  <c r="R194" i="13"/>
  <c r="AA195" i="13" s="1"/>
  <c r="BH194" i="13"/>
  <c r="H194" i="13"/>
  <c r="K194" i="13" s="1"/>
  <c r="BZ194" i="13" s="1"/>
  <c r="BE194" i="13"/>
  <c r="AK195" i="13"/>
  <c r="AT195" i="13" s="1"/>
  <c r="AW195" i="13" s="1"/>
  <c r="BV194" i="13"/>
  <c r="O194" i="13"/>
  <c r="L154" i="14" l="1"/>
  <c r="Q194" i="13"/>
  <c r="Z195" i="13" s="1"/>
  <c r="F405" i="7" s="1"/>
  <c r="G155" i="14" s="1"/>
  <c r="BK194" i="13"/>
  <c r="BL195" i="13" s="1"/>
  <c r="BN194" i="13"/>
  <c r="BQ194" i="13"/>
  <c r="BG195" i="13"/>
  <c r="AJ195" i="13"/>
  <c r="AS195" i="13" s="1"/>
  <c r="AV195" i="13" s="1"/>
  <c r="BU194" i="13"/>
  <c r="N194" i="13"/>
  <c r="K154" i="14" l="1"/>
  <c r="BA195" i="13"/>
  <c r="BI195" i="13"/>
  <c r="BJ195" i="13"/>
  <c r="J195" i="13"/>
  <c r="M195" i="13" s="1"/>
  <c r="J155" i="14"/>
  <c r="AI195" i="13"/>
  <c r="AR195" i="13" s="1"/>
  <c r="BT194" i="13"/>
  <c r="BW194" i="13" s="1"/>
  <c r="BX194" i="13" s="1"/>
  <c r="Q406" i="7"/>
  <c r="H406" i="7"/>
  <c r="O406" i="7"/>
  <c r="N406" i="7"/>
  <c r="K406" i="7"/>
  <c r="J406" i="7"/>
  <c r="P406" i="7"/>
  <c r="R406" i="7"/>
  <c r="I406" i="7"/>
  <c r="G406" i="7"/>
  <c r="AU195" i="13" l="1"/>
  <c r="S195" i="13"/>
  <c r="AB196" i="13" s="1"/>
  <c r="BP195" i="13"/>
  <c r="BS195" i="13"/>
  <c r="BE195" i="13"/>
  <c r="BF195" i="13"/>
  <c r="I195" i="13"/>
  <c r="R195" i="13" s="1"/>
  <c r="AA196" i="13" s="1"/>
  <c r="I155" i="14"/>
  <c r="BY194" i="13"/>
  <c r="L406" i="7"/>
  <c r="G306" i="12" s="1"/>
  <c r="H306" i="12" s="1"/>
  <c r="I306" i="12" s="1"/>
  <c r="S406" i="7"/>
  <c r="K306" i="12" s="1"/>
  <c r="L306" i="12" s="1"/>
  <c r="M306" i="12" s="1"/>
  <c r="P195" i="13"/>
  <c r="L195" i="13" l="1"/>
  <c r="BR195" i="13" s="1"/>
  <c r="H195" i="13"/>
  <c r="BK195" i="13" s="1"/>
  <c r="BL196" i="13" s="1"/>
  <c r="BH195" i="13"/>
  <c r="H155" i="14"/>
  <c r="AK196" i="13"/>
  <c r="AT196" i="13" s="1"/>
  <c r="AW196" i="13" s="1"/>
  <c r="BV195" i="13"/>
  <c r="M155" i="14"/>
  <c r="N307" i="12"/>
  <c r="J307" i="12"/>
  <c r="Q195" i="13" l="1"/>
  <c r="Z196" i="13" s="1"/>
  <c r="F406" i="7" s="1"/>
  <c r="G156" i="14" s="1"/>
  <c r="K195" i="13"/>
  <c r="BZ195" i="13" s="1"/>
  <c r="BO195" i="13"/>
  <c r="O195" i="13"/>
  <c r="BJ196" i="13"/>
  <c r="L155" i="14" l="1"/>
  <c r="AJ196" i="13"/>
  <c r="AS196" i="13" s="1"/>
  <c r="AV196" i="13" s="1"/>
  <c r="BA196" i="13"/>
  <c r="BN195" i="13"/>
  <c r="BQ195" i="13"/>
  <c r="N195" i="13"/>
  <c r="J196" i="13"/>
  <c r="M196" i="13" s="1"/>
  <c r="BU195" i="13"/>
  <c r="J156" i="14"/>
  <c r="BG196" i="13"/>
  <c r="G407" i="7"/>
  <c r="J407" i="7"/>
  <c r="O407" i="7"/>
  <c r="I407" i="7"/>
  <c r="R407" i="7"/>
  <c r="N407" i="7"/>
  <c r="P407" i="7"/>
  <c r="K407" i="7"/>
  <c r="Q407" i="7"/>
  <c r="H407" i="7"/>
  <c r="I156" i="14" l="1"/>
  <c r="K155" i="14"/>
  <c r="AI196" i="13"/>
  <c r="AR196" i="13" s="1"/>
  <c r="S196" i="13"/>
  <c r="AB197" i="13" s="1"/>
  <c r="BT195" i="13"/>
  <c r="BW195" i="13" s="1"/>
  <c r="BY195" i="13" s="1"/>
  <c r="BF196" i="13"/>
  <c r="BP196" i="13"/>
  <c r="BS196" i="13"/>
  <c r="BI196" i="13"/>
  <c r="I196" i="13"/>
  <c r="R196" i="13" s="1"/>
  <c r="AA197" i="13" s="1"/>
  <c r="S407" i="7"/>
  <c r="K307" i="12" s="1"/>
  <c r="L307" i="12" s="1"/>
  <c r="M307" i="12" s="1"/>
  <c r="P196" i="13"/>
  <c r="L407" i="7"/>
  <c r="G307" i="12" s="1"/>
  <c r="H307" i="12" s="1"/>
  <c r="I307" i="12" s="1"/>
  <c r="AU196" i="13" l="1"/>
  <c r="M156" i="14"/>
  <c r="AK197" i="13"/>
  <c r="AT197" i="13" s="1"/>
  <c r="AW197" i="13" s="1"/>
  <c r="BX195" i="13"/>
  <c r="L196" i="13"/>
  <c r="BV196" i="13"/>
  <c r="J308" i="12"/>
  <c r="N308" i="12"/>
  <c r="H196" i="13" l="1"/>
  <c r="Q196" i="13" s="1"/>
  <c r="Z197" i="13" s="1"/>
  <c r="F407" i="7" s="1"/>
  <c r="G157" i="14" s="1"/>
  <c r="H156" i="14"/>
  <c r="BH196" i="13"/>
  <c r="BE196" i="13"/>
  <c r="BO196" i="13"/>
  <c r="BR196" i="13"/>
  <c r="O196" i="13"/>
  <c r="J197" i="13"/>
  <c r="K196" i="13" l="1"/>
  <c r="BZ196" i="13" s="1"/>
  <c r="BK196" i="13"/>
  <c r="BL197" i="13" s="1"/>
  <c r="BA197" i="13"/>
  <c r="L156" i="14"/>
  <c r="AJ197" i="13"/>
  <c r="AS197" i="13" s="1"/>
  <c r="AV197" i="13" s="1"/>
  <c r="BU196" i="13"/>
  <c r="J157" i="14"/>
  <c r="BG197" i="13"/>
  <c r="BJ197" i="13"/>
  <c r="S197" i="13"/>
  <c r="AB198" i="13" s="1"/>
  <c r="M197" i="13"/>
  <c r="K408" i="7"/>
  <c r="G408" i="7"/>
  <c r="R408" i="7"/>
  <c r="N408" i="7"/>
  <c r="P408" i="7"/>
  <c r="Q408" i="7"/>
  <c r="O408" i="7"/>
  <c r="H408" i="7"/>
  <c r="I408" i="7"/>
  <c r="J408" i="7"/>
  <c r="BN196" i="13" l="1"/>
  <c r="K156" i="14" s="1"/>
  <c r="N196" i="13"/>
  <c r="BQ196" i="13"/>
  <c r="BF197" i="13"/>
  <c r="AI197" i="13"/>
  <c r="BP197" i="13"/>
  <c r="BS197" i="13"/>
  <c r="I157" i="14"/>
  <c r="I197" i="13"/>
  <c r="R197" i="13" s="1"/>
  <c r="AA198" i="13" s="1"/>
  <c r="BI197" i="13"/>
  <c r="L408" i="7"/>
  <c r="G308" i="12" s="1"/>
  <c r="H308" i="12" s="1"/>
  <c r="I308" i="12" s="1"/>
  <c r="P197" i="13"/>
  <c r="S408" i="7"/>
  <c r="K308" i="12" s="1"/>
  <c r="L308" i="12" s="1"/>
  <c r="M308" i="12" s="1"/>
  <c r="AR197" i="13" l="1"/>
  <c r="AU197" i="13" s="1"/>
  <c r="BT196" i="13"/>
  <c r="BW196" i="13" s="1"/>
  <c r="BX196" i="13" s="1"/>
  <c r="M157" i="14"/>
  <c r="L197" i="13"/>
  <c r="BR197" i="13" s="1"/>
  <c r="AK198" i="13"/>
  <c r="AT198" i="13" s="1"/>
  <c r="AW198" i="13" s="1"/>
  <c r="BV197" i="13"/>
  <c r="N309" i="12"/>
  <c r="J309" i="12"/>
  <c r="BH197" i="13" l="1"/>
  <c r="H157" i="14"/>
  <c r="H197" i="13"/>
  <c r="K197" i="13" s="1"/>
  <c r="BZ197" i="13" s="1"/>
  <c r="BY196" i="13"/>
  <c r="BE197" i="13"/>
  <c r="BO197" i="13"/>
  <c r="O197" i="13"/>
  <c r="BG198" i="13"/>
  <c r="BN197" i="13" l="1"/>
  <c r="K157" i="14" s="1"/>
  <c r="N197" i="13"/>
  <c r="Q197" i="13"/>
  <c r="Z198" i="13" s="1"/>
  <c r="F408" i="7" s="1"/>
  <c r="G158" i="14" s="1"/>
  <c r="BK197" i="13"/>
  <c r="BL198" i="13" s="1"/>
  <c r="BQ197" i="13"/>
  <c r="L157" i="14"/>
  <c r="AJ198" i="13"/>
  <c r="AS198" i="13" s="1"/>
  <c r="AV198" i="13" s="1"/>
  <c r="BU197" i="13"/>
  <c r="J198" i="13"/>
  <c r="M198" i="13" s="1"/>
  <c r="BJ198" i="13"/>
  <c r="J158" i="14"/>
  <c r="AI198" i="13"/>
  <c r="AR198" i="13" l="1"/>
  <c r="AU198" i="13" s="1"/>
  <c r="BT197" i="13"/>
  <c r="N409" i="7"/>
  <c r="R409" i="7"/>
  <c r="P409" i="7"/>
  <c r="G409" i="7"/>
  <c r="J409" i="7"/>
  <c r="Q409" i="7"/>
  <c r="O409" i="7"/>
  <c r="I409" i="7"/>
  <c r="K409" i="7"/>
  <c r="H409" i="7"/>
  <c r="BA198" i="13"/>
  <c r="BW197" i="13"/>
  <c r="BX197" i="13" s="1"/>
  <c r="BP198" i="13"/>
  <c r="BS198" i="13"/>
  <c r="S198" i="13"/>
  <c r="AB199" i="13" s="1"/>
  <c r="BI198" i="13"/>
  <c r="I158" i="14"/>
  <c r="I198" i="13"/>
  <c r="L198" i="13" s="1"/>
  <c r="BF198" i="13"/>
  <c r="P198" i="13"/>
  <c r="S409" i="7" l="1"/>
  <c r="K309" i="12" s="1"/>
  <c r="L309" i="12" s="1"/>
  <c r="M309" i="12" s="1"/>
  <c r="N310" i="12" s="1"/>
  <c r="L409" i="7"/>
  <c r="G309" i="12" s="1"/>
  <c r="H309" i="12" s="1"/>
  <c r="I309" i="12" s="1"/>
  <c r="J310" i="12" s="1"/>
  <c r="BE198" i="13"/>
  <c r="M158" i="14"/>
  <c r="BH198" i="13"/>
  <c r="BY197" i="13"/>
  <c r="BO198" i="13"/>
  <c r="BR198" i="13"/>
  <c r="R198" i="13"/>
  <c r="AA199" i="13" s="1"/>
  <c r="H198" i="13"/>
  <c r="Q198" i="13" s="1"/>
  <c r="Z199" i="13" s="1"/>
  <c r="H158" i="14"/>
  <c r="AK199" i="13"/>
  <c r="AT199" i="13" s="1"/>
  <c r="AW199" i="13" s="1"/>
  <c r="BV198" i="13"/>
  <c r="O198" i="13"/>
  <c r="BK198" i="13" l="1"/>
  <c r="BL199" i="13" s="1"/>
  <c r="F409" i="7"/>
  <c r="G159" i="14" s="1"/>
  <c r="K198" i="13"/>
  <c r="BZ198" i="13" s="1"/>
  <c r="BJ199" i="13"/>
  <c r="AJ199" i="13"/>
  <c r="AS199" i="13" s="1"/>
  <c r="AV199" i="13" s="1"/>
  <c r="BU198" i="13"/>
  <c r="L158" i="14"/>
  <c r="BA199" i="13"/>
  <c r="BN198" i="13" l="1"/>
  <c r="BQ198" i="13"/>
  <c r="N198" i="13"/>
  <c r="I199" i="13"/>
  <c r="J159" i="14"/>
  <c r="J199" i="13"/>
  <c r="M199" i="13" s="1"/>
  <c r="BG199" i="13"/>
  <c r="I410" i="7"/>
  <c r="G410" i="7"/>
  <c r="J410" i="7"/>
  <c r="O410" i="7"/>
  <c r="K410" i="7"/>
  <c r="Q410" i="7"/>
  <c r="H410" i="7"/>
  <c r="R410" i="7"/>
  <c r="N410" i="7"/>
  <c r="P410" i="7"/>
  <c r="K158" i="14" l="1"/>
  <c r="AI199" i="13"/>
  <c r="AR199" i="13" s="1"/>
  <c r="S199" i="13"/>
  <c r="AB200" i="13" s="1"/>
  <c r="BT198" i="13"/>
  <c r="BW198" i="13" s="1"/>
  <c r="BX198" i="13" s="1"/>
  <c r="BP199" i="13"/>
  <c r="BS199" i="13"/>
  <c r="BF199" i="13"/>
  <c r="I159" i="14"/>
  <c r="BI199" i="13"/>
  <c r="S410" i="7"/>
  <c r="K310" i="12" s="1"/>
  <c r="L310" i="12" s="1"/>
  <c r="M310" i="12" s="1"/>
  <c r="L199" i="13"/>
  <c r="R199" i="13"/>
  <c r="AA200" i="13" s="1"/>
  <c r="L410" i="7"/>
  <c r="G310" i="12" s="1"/>
  <c r="H310" i="12" s="1"/>
  <c r="I310" i="12" s="1"/>
  <c r="P199" i="13"/>
  <c r="AU199" i="13" l="1"/>
  <c r="BY198" i="13"/>
  <c r="BO199" i="13"/>
  <c r="BR199" i="13"/>
  <c r="H159" i="14"/>
  <c r="AK200" i="13"/>
  <c r="AT200" i="13" s="1"/>
  <c r="AW200" i="13" s="1"/>
  <c r="BV199" i="13"/>
  <c r="M159" i="14"/>
  <c r="N311" i="12"/>
  <c r="J311" i="12"/>
  <c r="O199" i="13"/>
  <c r="BE199" i="13" l="1"/>
  <c r="H199" i="13"/>
  <c r="K199" i="13" s="1"/>
  <c r="BH199" i="13"/>
  <c r="L159" i="14"/>
  <c r="AJ200" i="13"/>
  <c r="AS200" i="13" s="1"/>
  <c r="AV200" i="13" s="1"/>
  <c r="J200" i="13"/>
  <c r="BU199" i="13"/>
  <c r="BN199" i="13" l="1"/>
  <c r="K159" i="14" s="1"/>
  <c r="BZ199" i="13"/>
  <c r="BQ199" i="13"/>
  <c r="Q199" i="13"/>
  <c r="Z200" i="13" s="1"/>
  <c r="F410" i="7" s="1"/>
  <c r="G160" i="14" s="1"/>
  <c r="BK199" i="13"/>
  <c r="BL200" i="13" s="1"/>
  <c r="N199" i="13"/>
  <c r="AI200" i="13"/>
  <c r="J160" i="14"/>
  <c r="BG200" i="13"/>
  <c r="BJ200" i="13"/>
  <c r="BI200" i="13"/>
  <c r="S200" i="13"/>
  <c r="AB201" i="13" s="1"/>
  <c r="M200" i="13"/>
  <c r="BT199" i="13" l="1"/>
  <c r="BW199" i="13" s="1"/>
  <c r="BX199" i="13" s="1"/>
  <c r="AR200" i="13"/>
  <c r="AU200" i="13" s="1"/>
  <c r="R411" i="7"/>
  <c r="O411" i="7"/>
  <c r="Q411" i="7"/>
  <c r="I411" i="7"/>
  <c r="J411" i="7"/>
  <c r="N411" i="7"/>
  <c r="BA200" i="13"/>
  <c r="P411" i="7"/>
  <c r="G411" i="7"/>
  <c r="H411" i="7"/>
  <c r="K411" i="7"/>
  <c r="BF200" i="13"/>
  <c r="BP200" i="13"/>
  <c r="BS200" i="13"/>
  <c r="I200" i="13"/>
  <c r="R200" i="13" s="1"/>
  <c r="AA201" i="13" s="1"/>
  <c r="I160" i="14"/>
  <c r="P200" i="13"/>
  <c r="BY199" i="13" l="1"/>
  <c r="S411" i="7"/>
  <c r="K311" i="12" s="1"/>
  <c r="L311" i="12" s="1"/>
  <c r="M311" i="12" s="1"/>
  <c r="N312" i="12" s="1"/>
  <c r="L411" i="7"/>
  <c r="G311" i="12" s="1"/>
  <c r="H311" i="12" s="1"/>
  <c r="I311" i="12" s="1"/>
  <c r="J312" i="12" s="1"/>
  <c r="BH200" i="13"/>
  <c r="BE200" i="13"/>
  <c r="H200" i="13"/>
  <c r="BK200" i="13" s="1"/>
  <c r="BL201" i="13" s="1"/>
  <c r="H160" i="14"/>
  <c r="L200" i="13"/>
  <c r="BR200" i="13" s="1"/>
  <c r="AK201" i="13"/>
  <c r="AT201" i="13" s="1"/>
  <c r="AW201" i="13" s="1"/>
  <c r="BV200" i="13"/>
  <c r="M160" i="14"/>
  <c r="K200" i="13" l="1"/>
  <c r="BZ200" i="13" s="1"/>
  <c r="BO200" i="13"/>
  <c r="Q200" i="13"/>
  <c r="Z201" i="13" s="1"/>
  <c r="F411" i="7" s="1"/>
  <c r="G161" i="14" s="1"/>
  <c r="O200" i="13"/>
  <c r="J161" i="14"/>
  <c r="N200" i="13" l="1"/>
  <c r="L160" i="14"/>
  <c r="AJ201" i="13"/>
  <c r="AS201" i="13" s="1"/>
  <c r="AV201" i="13" s="1"/>
  <c r="BN200" i="13"/>
  <c r="BA201" i="13"/>
  <c r="BQ200" i="13"/>
  <c r="BU200" i="13"/>
  <c r="BG201" i="13"/>
  <c r="J201" i="13"/>
  <c r="M201" i="13" s="1"/>
  <c r="BJ201" i="13"/>
  <c r="H412" i="7"/>
  <c r="P412" i="7"/>
  <c r="N412" i="7"/>
  <c r="Q412" i="7"/>
  <c r="O412" i="7"/>
  <c r="I412" i="7"/>
  <c r="J412" i="7"/>
  <c r="G412" i="7"/>
  <c r="R412" i="7"/>
  <c r="K412" i="7"/>
  <c r="K160" i="14" l="1"/>
  <c r="AI201" i="13"/>
  <c r="AR201" i="13" s="1"/>
  <c r="BI201" i="13"/>
  <c r="BT200" i="13"/>
  <c r="BW200" i="13" s="1"/>
  <c r="BY200" i="13" s="1"/>
  <c r="S201" i="13"/>
  <c r="AB202" i="13" s="1"/>
  <c r="BP201" i="13"/>
  <c r="BS201" i="13"/>
  <c r="I201" i="13"/>
  <c r="L201" i="13" s="1"/>
  <c r="BF201" i="13"/>
  <c r="I161" i="14"/>
  <c r="P201" i="13"/>
  <c r="S412" i="7"/>
  <c r="K312" i="12" s="1"/>
  <c r="L312" i="12" s="1"/>
  <c r="M312" i="12" s="1"/>
  <c r="L412" i="7"/>
  <c r="G312" i="12" s="1"/>
  <c r="H312" i="12" s="1"/>
  <c r="I312" i="12" s="1"/>
  <c r="AU201" i="13" l="1"/>
  <c r="M161" i="14"/>
  <c r="AK202" i="13"/>
  <c r="AT202" i="13" s="1"/>
  <c r="AW202" i="13" s="1"/>
  <c r="BX200" i="13"/>
  <c r="BO201" i="13"/>
  <c r="BR201" i="13"/>
  <c r="H201" i="13"/>
  <c r="BK201" i="13" s="1"/>
  <c r="BL202" i="13" s="1"/>
  <c r="R201" i="13"/>
  <c r="AA202" i="13" s="1"/>
  <c r="BV201" i="13"/>
  <c r="J313" i="12"/>
  <c r="N313" i="12"/>
  <c r="O201" i="13"/>
  <c r="H161" i="14" l="1"/>
  <c r="BH201" i="13"/>
  <c r="BE201" i="13"/>
  <c r="L161" i="14"/>
  <c r="Q201" i="13"/>
  <c r="Z202" i="13" s="1"/>
  <c r="F412" i="7" s="1"/>
  <c r="G162" i="14" s="1"/>
  <c r="K201" i="13"/>
  <c r="BZ201" i="13" s="1"/>
  <c r="J162" i="14"/>
  <c r="AJ202" i="13"/>
  <c r="AS202" i="13" s="1"/>
  <c r="AV202" i="13" s="1"/>
  <c r="BU201" i="13"/>
  <c r="BA202" i="13" l="1"/>
  <c r="BN201" i="13"/>
  <c r="BQ201" i="13"/>
  <c r="N201" i="13"/>
  <c r="BG202" i="13"/>
  <c r="BJ202" i="13"/>
  <c r="J202" i="13"/>
  <c r="S202" i="13" s="1"/>
  <c r="AB203" i="13" s="1"/>
  <c r="BF202" i="13"/>
  <c r="N413" i="7"/>
  <c r="I413" i="7"/>
  <c r="Q413" i="7"/>
  <c r="K413" i="7"/>
  <c r="G413" i="7"/>
  <c r="O413" i="7"/>
  <c r="J413" i="7"/>
  <c r="R413" i="7"/>
  <c r="P413" i="7"/>
  <c r="H413" i="7"/>
  <c r="K161" i="14" l="1"/>
  <c r="AI202" i="13"/>
  <c r="AR202" i="13" s="1"/>
  <c r="BT201" i="13"/>
  <c r="BW201" i="13" s="1"/>
  <c r="BX201" i="13" s="1"/>
  <c r="M202" i="13"/>
  <c r="BI202" i="13"/>
  <c r="I202" i="13"/>
  <c r="L202" i="13" s="1"/>
  <c r="I162" i="14"/>
  <c r="L413" i="7"/>
  <c r="G313" i="12" s="1"/>
  <c r="H313" i="12" s="1"/>
  <c r="I313" i="12" s="1"/>
  <c r="S413" i="7"/>
  <c r="K313" i="12" s="1"/>
  <c r="L313" i="12" s="1"/>
  <c r="M313" i="12" s="1"/>
  <c r="AU202" i="13" l="1"/>
  <c r="BY201" i="13"/>
  <c r="BO202" i="13"/>
  <c r="BR202" i="13"/>
  <c r="BP202" i="13"/>
  <c r="BS202" i="13"/>
  <c r="P202" i="13"/>
  <c r="R202" i="13"/>
  <c r="AA203" i="13" s="1"/>
  <c r="H162" i="14"/>
  <c r="J314" i="12"/>
  <c r="N314" i="12"/>
  <c r="O202" i="13"/>
  <c r="BE202" i="13" l="1"/>
  <c r="H202" i="13"/>
  <c r="BK202" i="13" s="1"/>
  <c r="BL203" i="13" s="1"/>
  <c r="BH202" i="13"/>
  <c r="M162" i="14"/>
  <c r="AK203" i="13"/>
  <c r="AT203" i="13" s="1"/>
  <c r="AW203" i="13" s="1"/>
  <c r="L162" i="14"/>
  <c r="BV202" i="13"/>
  <c r="AJ203" i="13"/>
  <c r="AS203" i="13" s="1"/>
  <c r="AV203" i="13" s="1"/>
  <c r="BU202" i="13"/>
  <c r="Q202" i="13" l="1"/>
  <c r="Z203" i="13" s="1"/>
  <c r="F413" i="7" s="1"/>
  <c r="G163" i="14" s="1"/>
  <c r="K202" i="13"/>
  <c r="BZ202" i="13" s="1"/>
  <c r="J163" i="14"/>
  <c r="BJ203" i="13"/>
  <c r="J203" i="13"/>
  <c r="S203" i="13" s="1"/>
  <c r="AB204" i="13" s="1"/>
  <c r="BG203" i="13"/>
  <c r="I163" i="14"/>
  <c r="BN202" i="13" l="1"/>
  <c r="K162" i="14" s="1"/>
  <c r="N202" i="13"/>
  <c r="R414" i="7"/>
  <c r="H414" i="7"/>
  <c r="O414" i="7"/>
  <c r="BA203" i="13"/>
  <c r="I414" i="7"/>
  <c r="K414" i="7"/>
  <c r="N414" i="7"/>
  <c r="G414" i="7"/>
  <c r="P414" i="7"/>
  <c r="J414" i="7"/>
  <c r="BQ202" i="13"/>
  <c r="Q414" i="7"/>
  <c r="AI203" i="13"/>
  <c r="BF203" i="13"/>
  <c r="I203" i="13"/>
  <c r="R203" i="13" s="1"/>
  <c r="AA204" i="13" s="1"/>
  <c r="BI203" i="13"/>
  <c r="M203" i="13"/>
  <c r="BS203" i="13" s="1"/>
  <c r="AR203" i="13" l="1"/>
  <c r="AU203" i="13" s="1"/>
  <c r="BT202" i="13"/>
  <c r="BW202" i="13" s="1"/>
  <c r="BX202" i="13" s="1"/>
  <c r="S414" i="7"/>
  <c r="K314" i="12" s="1"/>
  <c r="L314" i="12" s="1"/>
  <c r="M314" i="12" s="1"/>
  <c r="N315" i="12" s="1"/>
  <c r="L414" i="7"/>
  <c r="G314" i="12" s="1"/>
  <c r="H314" i="12" s="1"/>
  <c r="I314" i="12" s="1"/>
  <c r="J315" i="12" s="1"/>
  <c r="L203" i="13"/>
  <c r="BR203" i="13" s="1"/>
  <c r="BP203" i="13"/>
  <c r="P203" i="13"/>
  <c r="BY202" i="13" l="1"/>
  <c r="H203" i="13"/>
  <c r="BK203" i="13" s="1"/>
  <c r="BL204" i="13" s="1"/>
  <c r="H163" i="14"/>
  <c r="BE203" i="13"/>
  <c r="BH203" i="13"/>
  <c r="M163" i="14"/>
  <c r="AK204" i="13"/>
  <c r="AT204" i="13" s="1"/>
  <c r="AW204" i="13" s="1"/>
  <c r="O203" i="13"/>
  <c r="BO203" i="13"/>
  <c r="BV203" i="13"/>
  <c r="K203" i="13" l="1"/>
  <c r="BZ203" i="13" s="1"/>
  <c r="Q203" i="13"/>
  <c r="Z204" i="13" s="1"/>
  <c r="F414" i="7" s="1"/>
  <c r="G164" i="14" s="1"/>
  <c r="L163" i="14"/>
  <c r="AJ204" i="13"/>
  <c r="AS204" i="13" s="1"/>
  <c r="AV204" i="13" s="1"/>
  <c r="J164" i="14"/>
  <c r="BU203" i="13"/>
  <c r="BJ204" i="13"/>
  <c r="BG204" i="13"/>
  <c r="J204" i="13"/>
  <c r="M204" i="13" s="1"/>
  <c r="N203" i="13" l="1"/>
  <c r="BQ203" i="13"/>
  <c r="BN203" i="13"/>
  <c r="K163" i="14" s="1"/>
  <c r="BA204" i="13"/>
  <c r="P415" i="7"/>
  <c r="H415" i="7"/>
  <c r="O415" i="7"/>
  <c r="J415" i="7"/>
  <c r="R415" i="7"/>
  <c r="Q415" i="7"/>
  <c r="G415" i="7"/>
  <c r="K415" i="7"/>
  <c r="N415" i="7"/>
  <c r="I415" i="7"/>
  <c r="AI204" i="13"/>
  <c r="AR204" i="13" s="1"/>
  <c r="I164" i="14"/>
  <c r="BP204" i="13"/>
  <c r="BS204" i="13"/>
  <c r="S204" i="13"/>
  <c r="AB205" i="13" s="1"/>
  <c r="BF204" i="13"/>
  <c r="I204" i="13"/>
  <c r="R204" i="13" s="1"/>
  <c r="AA205" i="13" s="1"/>
  <c r="BI204" i="13"/>
  <c r="P204" i="13"/>
  <c r="BT203" i="13" l="1"/>
  <c r="BW203" i="13" s="1"/>
  <c r="BX203" i="13" s="1"/>
  <c r="S415" i="7"/>
  <c r="K315" i="12" s="1"/>
  <c r="L315" i="12" s="1"/>
  <c r="M315" i="12" s="1"/>
  <c r="N316" i="12" s="1"/>
  <c r="AU204" i="13"/>
  <c r="L415" i="7"/>
  <c r="G315" i="12" s="1"/>
  <c r="H315" i="12" s="1"/>
  <c r="I315" i="12" s="1"/>
  <c r="J316" i="12" s="1"/>
  <c r="L204" i="13"/>
  <c r="H204" i="13"/>
  <c r="Q204" i="13" s="1"/>
  <c r="Z205" i="13" s="1"/>
  <c r="F415" i="7" s="1"/>
  <c r="BH204" i="13"/>
  <c r="AK205" i="13"/>
  <c r="AT205" i="13" s="1"/>
  <c r="AW205" i="13" s="1"/>
  <c r="BV204" i="13"/>
  <c r="M164" i="14"/>
  <c r="BY203" i="13" l="1"/>
  <c r="H164" i="14"/>
  <c r="BE204" i="13"/>
  <c r="BO204" i="13"/>
  <c r="BR204" i="13"/>
  <c r="O204" i="13"/>
  <c r="BK204" i="13"/>
  <c r="BL205" i="13" s="1"/>
  <c r="K204" i="13"/>
  <c r="BZ204" i="13" s="1"/>
  <c r="J165" i="14"/>
  <c r="BA205" i="13"/>
  <c r="G165" i="14"/>
  <c r="L164" i="14" l="1"/>
  <c r="AJ205" i="13"/>
  <c r="AS205" i="13" s="1"/>
  <c r="AV205" i="13" s="1"/>
  <c r="BU204" i="13"/>
  <c r="BN204" i="13"/>
  <c r="BQ204" i="13"/>
  <c r="BJ205" i="13"/>
  <c r="N204" i="13"/>
  <c r="J205" i="13"/>
  <c r="S205" i="13" s="1"/>
  <c r="AB206" i="13" s="1"/>
  <c r="BG205" i="13"/>
  <c r="G416" i="7"/>
  <c r="K416" i="7"/>
  <c r="P416" i="7"/>
  <c r="H416" i="7"/>
  <c r="J416" i="7"/>
  <c r="O416" i="7"/>
  <c r="Q416" i="7"/>
  <c r="R416" i="7"/>
  <c r="I416" i="7"/>
  <c r="N416" i="7"/>
  <c r="K164" i="14" l="1"/>
  <c r="AI205" i="13"/>
  <c r="AR205" i="13" s="1"/>
  <c r="I205" i="13"/>
  <c r="R205" i="13" s="1"/>
  <c r="AA206" i="13" s="1"/>
  <c r="BT204" i="13"/>
  <c r="BW204" i="13" s="1"/>
  <c r="BX204" i="13" s="1"/>
  <c r="M205" i="13"/>
  <c r="P205" i="13" s="1"/>
  <c r="BF205" i="13"/>
  <c r="BI205" i="13"/>
  <c r="I165" i="14"/>
  <c r="L416" i="7"/>
  <c r="G316" i="12" s="1"/>
  <c r="H316" i="12" s="1"/>
  <c r="I316" i="12" s="1"/>
  <c r="S416" i="7"/>
  <c r="K316" i="12" s="1"/>
  <c r="L316" i="12" s="1"/>
  <c r="M316" i="12" s="1"/>
  <c r="L205" i="13" l="1"/>
  <c r="BO205" i="13" s="1"/>
  <c r="AU205" i="13"/>
  <c r="BY204" i="13"/>
  <c r="BP205" i="13"/>
  <c r="BS205" i="13"/>
  <c r="BH205" i="13"/>
  <c r="H165" i="14"/>
  <c r="J317" i="12"/>
  <c r="N317" i="12"/>
  <c r="BR205" i="13" l="1"/>
  <c r="BU205" i="13" s="1"/>
  <c r="O205" i="13"/>
  <c r="H205" i="13"/>
  <c r="K205" i="13" s="1"/>
  <c r="BZ205" i="13" s="1"/>
  <c r="BE205" i="13"/>
  <c r="M165" i="14"/>
  <c r="AK206" i="13"/>
  <c r="AT206" i="13" s="1"/>
  <c r="AW206" i="13" s="1"/>
  <c r="L165" i="14"/>
  <c r="BV205" i="13"/>
  <c r="AJ206" i="13"/>
  <c r="AS206" i="13" s="1"/>
  <c r="AV206" i="13" s="1"/>
  <c r="BN205" i="13" l="1"/>
  <c r="K165" i="14" s="1"/>
  <c r="BK205" i="13"/>
  <c r="BL206" i="13" s="1"/>
  <c r="BQ205" i="13"/>
  <c r="N205" i="13"/>
  <c r="Q205" i="13"/>
  <c r="Z206" i="13" s="1"/>
  <c r="F416" i="7" s="1"/>
  <c r="G166" i="14" s="1"/>
  <c r="J166" i="14"/>
  <c r="BG206" i="13"/>
  <c r="J206" i="13"/>
  <c r="M206" i="13" s="1"/>
  <c r="BJ206" i="13"/>
  <c r="BI206" i="13"/>
  <c r="AI206" i="13"/>
  <c r="AR206" i="13" l="1"/>
  <c r="AU206" i="13" s="1"/>
  <c r="BT205" i="13"/>
  <c r="BW205" i="13" s="1"/>
  <c r="BX205" i="13" s="1"/>
  <c r="O417" i="7"/>
  <c r="J417" i="7"/>
  <c r="N417" i="7"/>
  <c r="Q417" i="7"/>
  <c r="K417" i="7"/>
  <c r="R417" i="7"/>
  <c r="BA206" i="13"/>
  <c r="G417" i="7"/>
  <c r="H417" i="7"/>
  <c r="I417" i="7"/>
  <c r="P417" i="7"/>
  <c r="BP206" i="13"/>
  <c r="BS206" i="13"/>
  <c r="I206" i="13"/>
  <c r="L206" i="13" s="1"/>
  <c r="BF206" i="13"/>
  <c r="S206" i="13"/>
  <c r="AB207" i="13" s="1"/>
  <c r="I166" i="14"/>
  <c r="P206" i="13"/>
  <c r="BY205" i="13" l="1"/>
  <c r="S417" i="7"/>
  <c r="K317" i="12" s="1"/>
  <c r="L317" i="12" s="1"/>
  <c r="M317" i="12" s="1"/>
  <c r="N318" i="12" s="1"/>
  <c r="L417" i="7"/>
  <c r="G317" i="12" s="1"/>
  <c r="H317" i="12" s="1"/>
  <c r="I317" i="12" s="1"/>
  <c r="J318" i="12" s="1"/>
  <c r="H166" i="14"/>
  <c r="M166" i="14"/>
  <c r="AK207" i="13"/>
  <c r="AT207" i="13" s="1"/>
  <c r="AW207" i="13" s="1"/>
  <c r="R206" i="13"/>
  <c r="AA207" i="13" s="1"/>
  <c r="BE206" i="13"/>
  <c r="BO206" i="13"/>
  <c r="BR206" i="13"/>
  <c r="H206" i="13"/>
  <c r="BK206" i="13" s="1"/>
  <c r="BL207" i="13" s="1"/>
  <c r="BH206" i="13"/>
  <c r="BV206" i="13"/>
  <c r="O206" i="13"/>
  <c r="Q206" i="13" l="1"/>
  <c r="Z207" i="13" s="1"/>
  <c r="F417" i="7" s="1"/>
  <c r="G167" i="14" s="1"/>
  <c r="K206" i="13"/>
  <c r="BZ206" i="13" s="1"/>
  <c r="J167" i="14"/>
  <c r="AJ207" i="13"/>
  <c r="AS207" i="13" s="1"/>
  <c r="AV207" i="13" s="1"/>
  <c r="BU206" i="13"/>
  <c r="L166" i="14"/>
  <c r="BN206" i="13" l="1"/>
  <c r="BQ206" i="13"/>
  <c r="N206" i="13"/>
  <c r="BA207" i="13"/>
  <c r="J207" i="13"/>
  <c r="S207" i="13" s="1"/>
  <c r="AB208" i="13" s="1"/>
  <c r="BG207" i="13"/>
  <c r="BJ207" i="13"/>
  <c r="I167" i="14"/>
  <c r="I418" i="7"/>
  <c r="Q418" i="7"/>
  <c r="G418" i="7"/>
  <c r="K418" i="7"/>
  <c r="P418" i="7"/>
  <c r="J418" i="7"/>
  <c r="O418" i="7"/>
  <c r="N418" i="7"/>
  <c r="R418" i="7"/>
  <c r="H418" i="7"/>
  <c r="K166" i="14" l="1"/>
  <c r="AI207" i="13"/>
  <c r="AR207" i="13" s="1"/>
  <c r="M207" i="13"/>
  <c r="P207" i="13" s="1"/>
  <c r="BT206" i="13"/>
  <c r="BW206" i="13" s="1"/>
  <c r="BY206" i="13" s="1"/>
  <c r="I207" i="13"/>
  <c r="R207" i="13" s="1"/>
  <c r="AA208" i="13" s="1"/>
  <c r="BI207" i="13"/>
  <c r="BF207" i="13"/>
  <c r="L418" i="7"/>
  <c r="G318" i="12" s="1"/>
  <c r="H318" i="12" s="1"/>
  <c r="I318" i="12" s="1"/>
  <c r="S418" i="7"/>
  <c r="K318" i="12" s="1"/>
  <c r="L318" i="12" s="1"/>
  <c r="M318" i="12" s="1"/>
  <c r="H167" i="14" l="1"/>
  <c r="L207" i="13"/>
  <c r="BR207" i="13" s="1"/>
  <c r="BS207" i="13"/>
  <c r="BP207" i="13"/>
  <c r="BX206" i="13"/>
  <c r="BE207" i="13"/>
  <c r="BH207" i="13"/>
  <c r="N319" i="12"/>
  <c r="J319" i="12"/>
  <c r="AU207" i="13" l="1"/>
  <c r="H207" i="13"/>
  <c r="K207" i="13" s="1"/>
  <c r="M167" i="14"/>
  <c r="AK208" i="13"/>
  <c r="AT208" i="13" s="1"/>
  <c r="AW208" i="13" s="1"/>
  <c r="BV207" i="13"/>
  <c r="BO207" i="13"/>
  <c r="O207" i="13"/>
  <c r="BN207" i="13" l="1"/>
  <c r="K167" i="14" s="1"/>
  <c r="BZ207" i="13"/>
  <c r="N207" i="13"/>
  <c r="BQ207" i="13"/>
  <c r="Q207" i="13"/>
  <c r="Z208" i="13" s="1"/>
  <c r="F418" i="7" s="1"/>
  <c r="G168" i="14" s="1"/>
  <c r="BK207" i="13"/>
  <c r="BL208" i="13" s="1"/>
  <c r="BG208" i="13"/>
  <c r="L167" i="14"/>
  <c r="AJ208" i="13"/>
  <c r="AS208" i="13" s="1"/>
  <c r="AV208" i="13" s="1"/>
  <c r="AI208" i="13"/>
  <c r="BU207" i="13"/>
  <c r="J168" i="14"/>
  <c r="BJ208" i="13"/>
  <c r="J208" i="13"/>
  <c r="S208" i="13" s="1"/>
  <c r="AB209" i="13" s="1"/>
  <c r="BT207" i="13" l="1"/>
  <c r="BW207" i="13" s="1"/>
  <c r="BX207" i="13" s="1"/>
  <c r="AR208" i="13"/>
  <c r="H168" i="14" s="1"/>
  <c r="P419" i="7"/>
  <c r="O419" i="7"/>
  <c r="H419" i="7"/>
  <c r="I419" i="7"/>
  <c r="J419" i="7"/>
  <c r="G419" i="7"/>
  <c r="BA208" i="13"/>
  <c r="N419" i="7"/>
  <c r="K419" i="7"/>
  <c r="R419" i="7"/>
  <c r="Q419" i="7"/>
  <c r="I208" i="13"/>
  <c r="R208" i="13" s="1"/>
  <c r="AA209" i="13" s="1"/>
  <c r="M208" i="13"/>
  <c r="BS208" i="13" s="1"/>
  <c r="BI208" i="13"/>
  <c r="BF208" i="13"/>
  <c r="I168" i="14"/>
  <c r="AU208" i="13" l="1"/>
  <c r="L419" i="7"/>
  <c r="G319" i="12" s="1"/>
  <c r="H319" i="12" s="1"/>
  <c r="I319" i="12" s="1"/>
  <c r="J320" i="12" s="1"/>
  <c r="S419" i="7"/>
  <c r="K319" i="12" s="1"/>
  <c r="L319" i="12" s="1"/>
  <c r="M319" i="12" s="1"/>
  <c r="N320" i="12" s="1"/>
  <c r="L208" i="13"/>
  <c r="BR208" i="13" s="1"/>
  <c r="BY207" i="13"/>
  <c r="BP208" i="13"/>
  <c r="P208" i="13"/>
  <c r="BH208" i="13"/>
  <c r="H208" i="13"/>
  <c r="Q208" i="13" s="1"/>
  <c r="Z209" i="13" s="1"/>
  <c r="F419" i="7" s="1"/>
  <c r="BE208" i="13"/>
  <c r="BO208" i="13" l="1"/>
  <c r="BU208" i="13" s="1"/>
  <c r="O208" i="13"/>
  <c r="M168" i="14"/>
  <c r="AK209" i="13"/>
  <c r="AT209" i="13" s="1"/>
  <c r="AW209" i="13" s="1"/>
  <c r="BV208" i="13"/>
  <c r="BK208" i="13"/>
  <c r="BL209" i="13" s="1"/>
  <c r="K208" i="13"/>
  <c r="BZ208" i="13" s="1"/>
  <c r="AJ209" i="13"/>
  <c r="BA209" i="13"/>
  <c r="G169" i="14"/>
  <c r="BQ208" i="13" l="1"/>
  <c r="AS209" i="13"/>
  <c r="AV209" i="13" s="1"/>
  <c r="L168" i="14"/>
  <c r="J169" i="14"/>
  <c r="BN208" i="13"/>
  <c r="N208" i="13"/>
  <c r="BG209" i="13"/>
  <c r="J209" i="13"/>
  <c r="S209" i="13" s="1"/>
  <c r="AB210" i="13" s="1"/>
  <c r="BJ209" i="13"/>
  <c r="K420" i="7"/>
  <c r="Q420" i="7"/>
  <c r="G420" i="7"/>
  <c r="O420" i="7"/>
  <c r="P420" i="7"/>
  <c r="I420" i="7"/>
  <c r="J420" i="7"/>
  <c r="H420" i="7"/>
  <c r="N420" i="7"/>
  <c r="R420" i="7"/>
  <c r="I169" i="14" l="1"/>
  <c r="K168" i="14"/>
  <c r="AI209" i="13"/>
  <c r="AR209" i="13" s="1"/>
  <c r="BI209" i="13"/>
  <c r="I209" i="13"/>
  <c r="R209" i="13" s="1"/>
  <c r="AA210" i="13" s="1"/>
  <c r="BF209" i="13"/>
  <c r="BT208" i="13"/>
  <c r="BW208" i="13" s="1"/>
  <c r="BX208" i="13" s="1"/>
  <c r="M209" i="13"/>
  <c r="S420" i="7"/>
  <c r="K320" i="12" s="1"/>
  <c r="L320" i="12" s="1"/>
  <c r="M320" i="12" s="1"/>
  <c r="L420" i="7"/>
  <c r="G320" i="12" s="1"/>
  <c r="H320" i="12" s="1"/>
  <c r="I320" i="12" s="1"/>
  <c r="AU209" i="13" l="1"/>
  <c r="BP209" i="13"/>
  <c r="BS209" i="13"/>
  <c r="BY208" i="13"/>
  <c r="L209" i="13"/>
  <c r="BE209" i="13"/>
  <c r="P209" i="13"/>
  <c r="H169" i="14"/>
  <c r="J321" i="12"/>
  <c r="N321" i="12"/>
  <c r="BH209" i="13" l="1"/>
  <c r="H209" i="13"/>
  <c r="K209" i="13" s="1"/>
  <c r="BZ209" i="13" s="1"/>
  <c r="M169" i="14"/>
  <c r="AK210" i="13"/>
  <c r="AT210" i="13" s="1"/>
  <c r="AW210" i="13" s="1"/>
  <c r="BV209" i="13"/>
  <c r="BO209" i="13"/>
  <c r="BR209" i="13"/>
  <c r="O209" i="13"/>
  <c r="BN209" i="13" l="1"/>
  <c r="K169" i="14" s="1"/>
  <c r="N209" i="13"/>
  <c r="BQ209" i="13"/>
  <c r="BK209" i="13"/>
  <c r="BL210" i="13" s="1"/>
  <c r="Q209" i="13"/>
  <c r="Z210" i="13" s="1"/>
  <c r="F420" i="7" s="1"/>
  <c r="G170" i="14" s="1"/>
  <c r="J170" i="14"/>
  <c r="L169" i="14"/>
  <c r="AJ210" i="13"/>
  <c r="AS210" i="13" s="1"/>
  <c r="AV210" i="13" s="1"/>
  <c r="BU209" i="13"/>
  <c r="BJ210" i="13"/>
  <c r="J210" i="13"/>
  <c r="M210" i="13" s="1"/>
  <c r="BG210" i="13"/>
  <c r="AI210" i="13"/>
  <c r="AR210" i="13" l="1"/>
  <c r="AU210" i="13" s="1"/>
  <c r="BT209" i="13"/>
  <c r="BW209" i="13" s="1"/>
  <c r="BX209" i="13" s="1"/>
  <c r="K421" i="7"/>
  <c r="BA210" i="13"/>
  <c r="O421" i="7"/>
  <c r="N421" i="7"/>
  <c r="I421" i="7"/>
  <c r="H421" i="7"/>
  <c r="P421" i="7"/>
  <c r="J421" i="7"/>
  <c r="Q421" i="7"/>
  <c r="R421" i="7"/>
  <c r="G421" i="7"/>
  <c r="I210" i="13"/>
  <c r="R210" i="13" s="1"/>
  <c r="AA211" i="13" s="1"/>
  <c r="I170" i="14"/>
  <c r="BP210" i="13"/>
  <c r="BS210" i="13"/>
  <c r="S210" i="13"/>
  <c r="AB211" i="13" s="1"/>
  <c r="BF210" i="13"/>
  <c r="BI210" i="13"/>
  <c r="P210" i="13"/>
  <c r="S421" i="7" l="1"/>
  <c r="K321" i="12" s="1"/>
  <c r="L321" i="12" s="1"/>
  <c r="M321" i="12" s="1"/>
  <c r="N322" i="12" s="1"/>
  <c r="L421" i="7"/>
  <c r="G321" i="12" s="1"/>
  <c r="H321" i="12" s="1"/>
  <c r="I321" i="12" s="1"/>
  <c r="J322" i="12" s="1"/>
  <c r="H170" i="14"/>
  <c r="L210" i="13"/>
  <c r="BO210" i="13" s="1"/>
  <c r="BY209" i="13"/>
  <c r="BE210" i="13"/>
  <c r="BH210" i="13"/>
  <c r="H210" i="13"/>
  <c r="Q210" i="13" s="1"/>
  <c r="Z211" i="13" s="1"/>
  <c r="F421" i="7" s="1"/>
  <c r="AK211" i="13"/>
  <c r="AT211" i="13" s="1"/>
  <c r="AW211" i="13" s="1"/>
  <c r="BV210" i="13"/>
  <c r="M170" i="14"/>
  <c r="BR210" i="13" l="1"/>
  <c r="BU210" i="13" s="1"/>
  <c r="O210" i="13"/>
  <c r="L170" i="14"/>
  <c r="AJ211" i="13"/>
  <c r="AS211" i="13" s="1"/>
  <c r="AV211" i="13" s="1"/>
  <c r="K210" i="13"/>
  <c r="BZ210" i="13" s="1"/>
  <c r="BK210" i="13"/>
  <c r="BL211" i="13" s="1"/>
  <c r="J171" i="14"/>
  <c r="BA211" i="13"/>
  <c r="G171" i="14"/>
  <c r="BN210" i="13" l="1"/>
  <c r="BQ210" i="13"/>
  <c r="BJ211" i="13"/>
  <c r="BG211" i="13"/>
  <c r="N210" i="13"/>
  <c r="J211" i="13"/>
  <c r="M211" i="13" s="1"/>
  <c r="BF211" i="13"/>
  <c r="I422" i="7"/>
  <c r="K422" i="7"/>
  <c r="G422" i="7"/>
  <c r="Q422" i="7"/>
  <c r="N422" i="7"/>
  <c r="P422" i="7"/>
  <c r="J422" i="7"/>
  <c r="O422" i="7"/>
  <c r="H422" i="7"/>
  <c r="R422" i="7"/>
  <c r="K170" i="14" l="1"/>
  <c r="AI211" i="13"/>
  <c r="AR211" i="13" s="1"/>
  <c r="BT210" i="13"/>
  <c r="BW210" i="13" s="1"/>
  <c r="BY210" i="13" s="1"/>
  <c r="BP211" i="13"/>
  <c r="BS211" i="13"/>
  <c r="I211" i="13"/>
  <c r="L211" i="13" s="1"/>
  <c r="S211" i="13"/>
  <c r="AB212" i="13" s="1"/>
  <c r="I171" i="14"/>
  <c r="BI211" i="13"/>
  <c r="L422" i="7"/>
  <c r="G322" i="12" s="1"/>
  <c r="H322" i="12" s="1"/>
  <c r="I322" i="12" s="1"/>
  <c r="P211" i="13"/>
  <c r="S422" i="7"/>
  <c r="K322" i="12" s="1"/>
  <c r="L322" i="12" s="1"/>
  <c r="M322" i="12" s="1"/>
  <c r="AU211" i="13" l="1"/>
  <c r="M171" i="14"/>
  <c r="BX210" i="13"/>
  <c r="BO211" i="13"/>
  <c r="BR211" i="13"/>
  <c r="R211" i="13"/>
  <c r="AA212" i="13" s="1"/>
  <c r="H171" i="14"/>
  <c r="AK212" i="13"/>
  <c r="AT212" i="13" s="1"/>
  <c r="AW212" i="13" s="1"/>
  <c r="BV211" i="13"/>
  <c r="J323" i="12"/>
  <c r="N323" i="12"/>
  <c r="O211" i="13"/>
  <c r="H211" i="13" l="1"/>
  <c r="Q211" i="13" s="1"/>
  <c r="Z212" i="13" s="1"/>
  <c r="BA212" i="13" s="1"/>
  <c r="BE211" i="13"/>
  <c r="BH211" i="13"/>
  <c r="J172" i="14"/>
  <c r="AJ212" i="13"/>
  <c r="AS212" i="13" s="1"/>
  <c r="AV212" i="13" s="1"/>
  <c r="BU211" i="13"/>
  <c r="L171" i="14"/>
  <c r="BK211" i="13" l="1"/>
  <c r="BL212" i="13" s="1"/>
  <c r="F422" i="7"/>
  <c r="G172" i="14" s="1"/>
  <c r="K211" i="13"/>
  <c r="BZ211" i="13" s="1"/>
  <c r="J212" i="13"/>
  <c r="S212" i="13" s="1"/>
  <c r="AB213" i="13" s="1"/>
  <c r="BJ212" i="13"/>
  <c r="BG212" i="13"/>
  <c r="I172" i="14"/>
  <c r="BQ211" i="13" l="1"/>
  <c r="R423" i="7"/>
  <c r="J423" i="7"/>
  <c r="G423" i="7"/>
  <c r="K423" i="7"/>
  <c r="O423" i="7"/>
  <c r="H423" i="7"/>
  <c r="N423" i="7"/>
  <c r="I423" i="7"/>
  <c r="N211" i="13"/>
  <c r="Q423" i="7"/>
  <c r="BN211" i="13"/>
  <c r="K171" i="14" s="1"/>
  <c r="P423" i="7"/>
  <c r="AI212" i="13"/>
  <c r="M212" i="13"/>
  <c r="I212" i="13"/>
  <c r="R212" i="13" s="1"/>
  <c r="AA213" i="13" s="1"/>
  <c r="BF212" i="13"/>
  <c r="BI212" i="13"/>
  <c r="AR212" i="13" l="1"/>
  <c r="AU212" i="13" s="1"/>
  <c r="L423" i="7"/>
  <c r="G323" i="12" s="1"/>
  <c r="H323" i="12" s="1"/>
  <c r="I323" i="12" s="1"/>
  <c r="J324" i="12" s="1"/>
  <c r="S423" i="7"/>
  <c r="K323" i="12" s="1"/>
  <c r="L323" i="12" s="1"/>
  <c r="M323" i="12" s="1"/>
  <c r="N324" i="12" s="1"/>
  <c r="BT211" i="13"/>
  <c r="BW211" i="13" s="1"/>
  <c r="BX211" i="13" s="1"/>
  <c r="BP212" i="13"/>
  <c r="BS212" i="13"/>
  <c r="P212" i="13"/>
  <c r="L212" i="13"/>
  <c r="BR212" i="13" s="1"/>
  <c r="BY211" i="13" l="1"/>
  <c r="BE212" i="13"/>
  <c r="H212" i="13"/>
  <c r="BK212" i="13" s="1"/>
  <c r="BL213" i="13" s="1"/>
  <c r="H172" i="14"/>
  <c r="BH212" i="13"/>
  <c r="M172" i="14"/>
  <c r="AK213" i="13"/>
  <c r="AT213" i="13" s="1"/>
  <c r="AW213" i="13" s="1"/>
  <c r="BV212" i="13"/>
  <c r="BO212" i="13"/>
  <c r="O212" i="13"/>
  <c r="Q212" i="13" l="1"/>
  <c r="Z213" i="13" s="1"/>
  <c r="F423" i="7" s="1"/>
  <c r="G173" i="14" s="1"/>
  <c r="K212" i="13"/>
  <c r="BZ212" i="13" s="1"/>
  <c r="L172" i="14"/>
  <c r="AJ213" i="13"/>
  <c r="AS213" i="13" s="1"/>
  <c r="AV213" i="13" s="1"/>
  <c r="J213" i="13"/>
  <c r="S213" i="13" s="1"/>
  <c r="AB214" i="13" s="1"/>
  <c r="BJ213" i="13"/>
  <c r="BG213" i="13"/>
  <c r="BU212" i="13"/>
  <c r="J173" i="14"/>
  <c r="BQ212" i="13" l="1"/>
  <c r="BN212" i="13"/>
  <c r="K172" i="14" s="1"/>
  <c r="BA213" i="13"/>
  <c r="N212" i="13"/>
  <c r="N424" i="7"/>
  <c r="M213" i="13"/>
  <c r="BP213" i="13" s="1"/>
  <c r="P424" i="7"/>
  <c r="J424" i="7"/>
  <c r="K424" i="7"/>
  <c r="I424" i="7"/>
  <c r="R424" i="7"/>
  <c r="O424" i="7"/>
  <c r="Q424" i="7"/>
  <c r="G424" i="7"/>
  <c r="H424" i="7"/>
  <c r="I173" i="14"/>
  <c r="AI213" i="13"/>
  <c r="BF213" i="13"/>
  <c r="I213" i="13"/>
  <c r="L213" i="13" s="1"/>
  <c r="BI213" i="13"/>
  <c r="AR213" i="13" l="1"/>
  <c r="AU213" i="13" s="1"/>
  <c r="BT212" i="13"/>
  <c r="BW212" i="13" s="1"/>
  <c r="BX212" i="13" s="1"/>
  <c r="P213" i="13"/>
  <c r="BS213" i="13"/>
  <c r="BV213" i="13" s="1"/>
  <c r="L424" i="7"/>
  <c r="G324" i="12" s="1"/>
  <c r="H324" i="12" s="1"/>
  <c r="I324" i="12" s="1"/>
  <c r="J325" i="12" s="1"/>
  <c r="S424" i="7"/>
  <c r="K324" i="12" s="1"/>
  <c r="L324" i="12" s="1"/>
  <c r="M324" i="12" s="1"/>
  <c r="N325" i="12" s="1"/>
  <c r="M173" i="14"/>
  <c r="AK214" i="13"/>
  <c r="AT214" i="13" s="1"/>
  <c r="AW214" i="13" s="1"/>
  <c r="BO213" i="13"/>
  <c r="BR213" i="13"/>
  <c r="R213" i="13"/>
  <c r="AA214" i="13" s="1"/>
  <c r="O213" i="13"/>
  <c r="BY212" i="13" l="1"/>
  <c r="BE213" i="13"/>
  <c r="BH213" i="13"/>
  <c r="H213" i="13"/>
  <c r="BK213" i="13" s="1"/>
  <c r="BL214" i="13" s="1"/>
  <c r="H173" i="14"/>
  <c r="L173" i="14"/>
  <c r="J214" i="13"/>
  <c r="AJ214" i="13"/>
  <c r="AS214" i="13" s="1"/>
  <c r="AV214" i="13" s="1"/>
  <c r="BU213" i="13"/>
  <c r="Q213" i="13" l="1"/>
  <c r="Z214" i="13" s="1"/>
  <c r="F424" i="7" s="1"/>
  <c r="G174" i="14" s="1"/>
  <c r="K213" i="13"/>
  <c r="BZ213" i="13" s="1"/>
  <c r="BJ214" i="13"/>
  <c r="BG214" i="13"/>
  <c r="J174" i="14"/>
  <c r="I174" i="14"/>
  <c r="S214" i="13"/>
  <c r="AB215" i="13" s="1"/>
  <c r="M214" i="13"/>
  <c r="K425" i="7" l="1"/>
  <c r="Q425" i="7"/>
  <c r="R425" i="7"/>
  <c r="J425" i="7"/>
  <c r="I425" i="7"/>
  <c r="O425" i="7"/>
  <c r="H425" i="7"/>
  <c r="P425" i="7"/>
  <c r="BA214" i="13"/>
  <c r="N425" i="7"/>
  <c r="G425" i="7"/>
  <c r="BQ213" i="13"/>
  <c r="BN213" i="13"/>
  <c r="K173" i="14" s="1"/>
  <c r="N213" i="13"/>
  <c r="AI214" i="13"/>
  <c r="BP214" i="13"/>
  <c r="BS214" i="13"/>
  <c r="BF214" i="13"/>
  <c r="I214" i="13"/>
  <c r="R214" i="13" s="1"/>
  <c r="AA215" i="13" s="1"/>
  <c r="BI214" i="13"/>
  <c r="P214" i="13"/>
  <c r="AR214" i="13" l="1"/>
  <c r="AU214" i="13" s="1"/>
  <c r="L425" i="7"/>
  <c r="G325" i="12" s="1"/>
  <c r="H325" i="12" s="1"/>
  <c r="I325" i="12" s="1"/>
  <c r="J326" i="12" s="1"/>
  <c r="S425" i="7"/>
  <c r="K325" i="12" s="1"/>
  <c r="L325" i="12" s="1"/>
  <c r="M325" i="12" s="1"/>
  <c r="N326" i="12" s="1"/>
  <c r="BT213" i="13"/>
  <c r="BW213" i="13" s="1"/>
  <c r="BX213" i="13" s="1"/>
  <c r="L214" i="13"/>
  <c r="O214" i="13" s="1"/>
  <c r="AK215" i="13"/>
  <c r="AT215" i="13" s="1"/>
  <c r="AW215" i="13" s="1"/>
  <c r="BV214" i="13"/>
  <c r="M174" i="14"/>
  <c r="BH214" i="13" l="1"/>
  <c r="H214" i="13"/>
  <c r="Q214" i="13" s="1"/>
  <c r="Z215" i="13" s="1"/>
  <c r="F425" i="7" s="1"/>
  <c r="G175" i="14" s="1"/>
  <c r="H174" i="14"/>
  <c r="BY213" i="13"/>
  <c r="BE214" i="13"/>
  <c r="BO214" i="13"/>
  <c r="BR214" i="13"/>
  <c r="BK214" i="13" l="1"/>
  <c r="BL215" i="13" s="1"/>
  <c r="BA215" i="13"/>
  <c r="K214" i="13"/>
  <c r="BZ214" i="13" s="1"/>
  <c r="L174" i="14"/>
  <c r="AJ215" i="13"/>
  <c r="AS215" i="13" s="1"/>
  <c r="AV215" i="13" s="1"/>
  <c r="BU214" i="13"/>
  <c r="BJ215" i="13"/>
  <c r="J215" i="13"/>
  <c r="S215" i="13" s="1"/>
  <c r="AB216" i="13" s="1"/>
  <c r="BG215" i="13"/>
  <c r="J175" i="14"/>
  <c r="J426" i="7"/>
  <c r="I426" i="7"/>
  <c r="H426" i="7"/>
  <c r="N426" i="7"/>
  <c r="Q426" i="7"/>
  <c r="P426" i="7"/>
  <c r="G426" i="7"/>
  <c r="R426" i="7"/>
  <c r="O426" i="7"/>
  <c r="K426" i="7"/>
  <c r="BQ214" i="13" l="1"/>
  <c r="BN214" i="13"/>
  <c r="K174" i="14" s="1"/>
  <c r="N214" i="13"/>
  <c r="I215" i="13"/>
  <c r="R215" i="13" s="1"/>
  <c r="AA216" i="13" s="1"/>
  <c r="AI215" i="13"/>
  <c r="BI215" i="13"/>
  <c r="BF215" i="13"/>
  <c r="M215" i="13"/>
  <c r="BS215" i="13" s="1"/>
  <c r="I175" i="14"/>
  <c r="S426" i="7"/>
  <c r="K326" i="12" s="1"/>
  <c r="L326" i="12" s="1"/>
  <c r="M326" i="12" s="1"/>
  <c r="L426" i="7"/>
  <c r="G326" i="12" s="1"/>
  <c r="H326" i="12" s="1"/>
  <c r="I326" i="12" s="1"/>
  <c r="AR215" i="13" l="1"/>
  <c r="AU215" i="13" s="1"/>
  <c r="BT214" i="13"/>
  <c r="BW214" i="13" s="1"/>
  <c r="BX214" i="13" s="1"/>
  <c r="L215" i="13"/>
  <c r="BO215" i="13" s="1"/>
  <c r="BP215" i="13"/>
  <c r="P215" i="13"/>
  <c r="N327" i="12"/>
  <c r="J327" i="12"/>
  <c r="BY214" i="13" l="1"/>
  <c r="H215" i="13"/>
  <c r="K215" i="13" s="1"/>
  <c r="BZ215" i="13" s="1"/>
  <c r="BE215" i="13"/>
  <c r="H175" i="14"/>
  <c r="BH215" i="13"/>
  <c r="O215" i="13"/>
  <c r="BR215" i="13"/>
  <c r="BU215" i="13" s="1"/>
  <c r="M175" i="14"/>
  <c r="AK216" i="13"/>
  <c r="AT216" i="13" s="1"/>
  <c r="AW216" i="13" s="1"/>
  <c r="L175" i="14"/>
  <c r="BV215" i="13"/>
  <c r="AJ216" i="13"/>
  <c r="AS216" i="13" s="1"/>
  <c r="AV216" i="13" s="1"/>
  <c r="BQ215" i="13" l="1"/>
  <c r="N215" i="13"/>
  <c r="Q215" i="13"/>
  <c r="Z216" i="13" s="1"/>
  <c r="F426" i="7" s="1"/>
  <c r="G176" i="14" s="1"/>
  <c r="BK215" i="13"/>
  <c r="BL216" i="13" s="1"/>
  <c r="BN215" i="13"/>
  <c r="J176" i="14"/>
  <c r="BJ216" i="13"/>
  <c r="J216" i="13"/>
  <c r="M216" i="13" s="1"/>
  <c r="BG216" i="13"/>
  <c r="BI216" i="13"/>
  <c r="AI216" i="13"/>
  <c r="AR216" i="13" l="1"/>
  <c r="AU216" i="13" s="1"/>
  <c r="BT215" i="13"/>
  <c r="BW215" i="13" s="1"/>
  <c r="BY215" i="13" s="1"/>
  <c r="I427" i="7"/>
  <c r="J427" i="7"/>
  <c r="O427" i="7"/>
  <c r="K175" i="14"/>
  <c r="G427" i="7"/>
  <c r="Q427" i="7"/>
  <c r="H427" i="7"/>
  <c r="N427" i="7"/>
  <c r="R427" i="7"/>
  <c r="K427" i="7"/>
  <c r="P427" i="7"/>
  <c r="BA216" i="13"/>
  <c r="BP216" i="13"/>
  <c r="BS216" i="13"/>
  <c r="BF216" i="13"/>
  <c r="S216" i="13"/>
  <c r="AB217" i="13" s="1"/>
  <c r="I216" i="13"/>
  <c r="L216" i="13" s="1"/>
  <c r="I176" i="14"/>
  <c r="P216" i="13"/>
  <c r="BX215" i="13" l="1"/>
  <c r="S427" i="7"/>
  <c r="K327" i="12" s="1"/>
  <c r="L327" i="12" s="1"/>
  <c r="M327" i="12" s="1"/>
  <c r="N328" i="12" s="1"/>
  <c r="L427" i="7"/>
  <c r="G327" i="12" s="1"/>
  <c r="H327" i="12" s="1"/>
  <c r="I327" i="12" s="1"/>
  <c r="J328" i="12" s="1"/>
  <c r="BE216" i="13"/>
  <c r="BH216" i="13"/>
  <c r="H216" i="13"/>
  <c r="Q216" i="13" s="1"/>
  <c r="Z217" i="13" s="1"/>
  <c r="BO216" i="13"/>
  <c r="BR216" i="13"/>
  <c r="H176" i="14"/>
  <c r="R216" i="13"/>
  <c r="AA217" i="13" s="1"/>
  <c r="AK217" i="13"/>
  <c r="AT217" i="13" s="1"/>
  <c r="AW217" i="13" s="1"/>
  <c r="BV216" i="13"/>
  <c r="M176" i="14"/>
  <c r="O216" i="13"/>
  <c r="L176" i="14" l="1"/>
  <c r="AJ217" i="13"/>
  <c r="AS217" i="13" s="1"/>
  <c r="AV217" i="13" s="1"/>
  <c r="F427" i="7"/>
  <c r="G177" i="14" s="1"/>
  <c r="K216" i="13"/>
  <c r="BZ216" i="13" s="1"/>
  <c r="BK216" i="13"/>
  <c r="BL217" i="13" s="1"/>
  <c r="J217" i="13"/>
  <c r="BU216" i="13"/>
  <c r="BA217" i="13"/>
  <c r="BQ216" i="13" l="1"/>
  <c r="N216" i="13"/>
  <c r="BN216" i="13"/>
  <c r="J177" i="14"/>
  <c r="BJ217" i="13"/>
  <c r="BG217" i="13"/>
  <c r="BI217" i="13"/>
  <c r="G428" i="7"/>
  <c r="I428" i="7"/>
  <c r="N428" i="7"/>
  <c r="J428" i="7"/>
  <c r="Q428" i="7"/>
  <c r="H428" i="7"/>
  <c r="P428" i="7"/>
  <c r="O428" i="7"/>
  <c r="R428" i="7"/>
  <c r="K428" i="7"/>
  <c r="S217" i="13"/>
  <c r="AB218" i="13" s="1"/>
  <c r="M217" i="13"/>
  <c r="K176" i="14" l="1"/>
  <c r="AI217" i="13"/>
  <c r="AR217" i="13" s="1"/>
  <c r="BT216" i="13"/>
  <c r="BW216" i="13" s="1"/>
  <c r="BX216" i="13" s="1"/>
  <c r="BP217" i="13"/>
  <c r="BS217" i="13"/>
  <c r="BF217" i="13"/>
  <c r="I217" i="13"/>
  <c r="R217" i="13" s="1"/>
  <c r="AA218" i="13" s="1"/>
  <c r="I177" i="14"/>
  <c r="P217" i="13"/>
  <c r="L428" i="7"/>
  <c r="G328" i="12" s="1"/>
  <c r="H328" i="12" s="1"/>
  <c r="I328" i="12" s="1"/>
  <c r="S428" i="7"/>
  <c r="K328" i="12" s="1"/>
  <c r="L328" i="12" s="1"/>
  <c r="M328" i="12" s="1"/>
  <c r="AU217" i="13" l="1"/>
  <c r="BY216" i="13"/>
  <c r="L217" i="13"/>
  <c r="BR217" i="13" s="1"/>
  <c r="AK218" i="13"/>
  <c r="AT218" i="13" s="1"/>
  <c r="AW218" i="13" s="1"/>
  <c r="BV217" i="13"/>
  <c r="M177" i="14"/>
  <c r="N329" i="12"/>
  <c r="J329" i="12"/>
  <c r="BE217" i="13" l="1"/>
  <c r="H217" i="13"/>
  <c r="K217" i="13" s="1"/>
  <c r="BZ217" i="13" s="1"/>
  <c r="BH217" i="13"/>
  <c r="H177" i="14"/>
  <c r="O217" i="13"/>
  <c r="BO217" i="13"/>
  <c r="BJ218" i="13"/>
  <c r="BQ217" i="13" l="1"/>
  <c r="BN217" i="13"/>
  <c r="N217" i="13"/>
  <c r="BK217" i="13"/>
  <c r="BL218" i="13" s="1"/>
  <c r="Q217" i="13"/>
  <c r="Z218" i="13" s="1"/>
  <c r="F428" i="7" s="1"/>
  <c r="G178" i="14" s="1"/>
  <c r="L177" i="14"/>
  <c r="AJ218" i="13"/>
  <c r="AS218" i="13" s="1"/>
  <c r="AV218" i="13" s="1"/>
  <c r="BU217" i="13"/>
  <c r="J218" i="13"/>
  <c r="S218" i="13" s="1"/>
  <c r="AB219" i="13" s="1"/>
  <c r="J178" i="14"/>
  <c r="BG218" i="13"/>
  <c r="AI218" i="13"/>
  <c r="BT217" i="13" l="1"/>
  <c r="BW217" i="13" s="1"/>
  <c r="BY217" i="13" s="1"/>
  <c r="K177" i="14"/>
  <c r="AR218" i="13"/>
  <c r="AU218" i="13" s="1"/>
  <c r="BA218" i="13"/>
  <c r="N429" i="7"/>
  <c r="P429" i="7"/>
  <c r="R429" i="7"/>
  <c r="G429" i="7"/>
  <c r="I429" i="7"/>
  <c r="J429" i="7"/>
  <c r="Q429" i="7"/>
  <c r="H429" i="7"/>
  <c r="O429" i="7"/>
  <c r="K429" i="7"/>
  <c r="M218" i="13"/>
  <c r="BS218" i="13" s="1"/>
  <c r="I218" i="13"/>
  <c r="L218" i="13" s="1"/>
  <c r="I178" i="14"/>
  <c r="BF218" i="13"/>
  <c r="BI218" i="13"/>
  <c r="S429" i="7" l="1"/>
  <c r="K329" i="12" s="1"/>
  <c r="L329" i="12" s="1"/>
  <c r="M329" i="12" s="1"/>
  <c r="N330" i="12" s="1"/>
  <c r="L429" i="7"/>
  <c r="G329" i="12" s="1"/>
  <c r="H329" i="12" s="1"/>
  <c r="I329" i="12" s="1"/>
  <c r="J330" i="12" s="1"/>
  <c r="H178" i="14"/>
  <c r="R218" i="13"/>
  <c r="AA219" i="13" s="1"/>
  <c r="BX217" i="13"/>
  <c r="BH218" i="13"/>
  <c r="BE218" i="13"/>
  <c r="BO218" i="13"/>
  <c r="BR218" i="13"/>
  <c r="BP218" i="13"/>
  <c r="P218" i="13"/>
  <c r="H218" i="13"/>
  <c r="Q218" i="13" s="1"/>
  <c r="Z219" i="13" s="1"/>
  <c r="O218" i="13"/>
  <c r="F429" i="7" l="1"/>
  <c r="G179" i="14" s="1"/>
  <c r="M178" i="14"/>
  <c r="AK219" i="13"/>
  <c r="AT219" i="13" s="1"/>
  <c r="AW219" i="13" s="1"/>
  <c r="L178" i="14"/>
  <c r="K218" i="13"/>
  <c r="BZ218" i="13" s="1"/>
  <c r="BK218" i="13"/>
  <c r="BL219" i="13" s="1"/>
  <c r="BV218" i="13"/>
  <c r="AJ219" i="13"/>
  <c r="AS219" i="13" s="1"/>
  <c r="AV219" i="13" s="1"/>
  <c r="BU218" i="13"/>
  <c r="BA219" i="13"/>
  <c r="BG219" i="13" l="1"/>
  <c r="BN218" i="13"/>
  <c r="BQ218" i="13"/>
  <c r="N218" i="13"/>
  <c r="J179" i="14"/>
  <c r="BJ219" i="13"/>
  <c r="J219" i="13"/>
  <c r="S219" i="13" s="1"/>
  <c r="AB220" i="13" s="1"/>
  <c r="Q430" i="7"/>
  <c r="R430" i="7"/>
  <c r="P430" i="7"/>
  <c r="H430" i="7"/>
  <c r="O430" i="7"/>
  <c r="N430" i="7"/>
  <c r="J430" i="7"/>
  <c r="I430" i="7"/>
  <c r="G430" i="7"/>
  <c r="K430" i="7"/>
  <c r="K178" i="14" l="1"/>
  <c r="AI219" i="13"/>
  <c r="AR219" i="13" s="1"/>
  <c r="BT218" i="13"/>
  <c r="BW218" i="13" s="1"/>
  <c r="BY218" i="13" s="1"/>
  <c r="BF219" i="13"/>
  <c r="I219" i="13"/>
  <c r="R219" i="13" s="1"/>
  <c r="AA220" i="13" s="1"/>
  <c r="M219" i="13"/>
  <c r="BS219" i="13" s="1"/>
  <c r="BI219" i="13"/>
  <c r="I179" i="14"/>
  <c r="S430" i="7"/>
  <c r="K330" i="12" s="1"/>
  <c r="L330" i="12" s="1"/>
  <c r="M330" i="12" s="1"/>
  <c r="L430" i="7"/>
  <c r="G330" i="12" s="1"/>
  <c r="H330" i="12" s="1"/>
  <c r="I330" i="12" s="1"/>
  <c r="AU219" i="13" l="1"/>
  <c r="BX218" i="13"/>
  <c r="BP219" i="13"/>
  <c r="L219" i="13"/>
  <c r="P219" i="13"/>
  <c r="N331" i="12"/>
  <c r="J331" i="12"/>
  <c r="H219" i="13" l="1"/>
  <c r="BK219" i="13" s="1"/>
  <c r="BL220" i="13" s="1"/>
  <c r="BH219" i="13"/>
  <c r="H179" i="14"/>
  <c r="BE219" i="13"/>
  <c r="M179" i="14"/>
  <c r="AK220" i="13"/>
  <c r="AT220" i="13" s="1"/>
  <c r="AW220" i="13" s="1"/>
  <c r="BO219" i="13"/>
  <c r="BR219" i="13"/>
  <c r="BV219" i="13"/>
  <c r="O219" i="13"/>
  <c r="K219" i="13" l="1"/>
  <c r="BZ219" i="13" s="1"/>
  <c r="Q219" i="13"/>
  <c r="Z220" i="13" s="1"/>
  <c r="F430" i="7" s="1"/>
  <c r="G180" i="14" s="1"/>
  <c r="L179" i="14"/>
  <c r="AJ220" i="13"/>
  <c r="AS220" i="13" s="1"/>
  <c r="AV220" i="13" s="1"/>
  <c r="J180" i="14"/>
  <c r="BU219" i="13"/>
  <c r="BG220" i="13"/>
  <c r="J220" i="13"/>
  <c r="S220" i="13" s="1"/>
  <c r="AB221" i="13" s="1"/>
  <c r="BJ220" i="13"/>
  <c r="BN219" i="13" l="1"/>
  <c r="K179" i="14" s="1"/>
  <c r="BQ219" i="13"/>
  <c r="N219" i="13"/>
  <c r="BA220" i="13"/>
  <c r="I431" i="7"/>
  <c r="Q431" i="7"/>
  <c r="P431" i="7"/>
  <c r="H431" i="7"/>
  <c r="R431" i="7"/>
  <c r="J431" i="7"/>
  <c r="K431" i="7"/>
  <c r="G431" i="7"/>
  <c r="O431" i="7"/>
  <c r="N431" i="7"/>
  <c r="BI220" i="13"/>
  <c r="AI220" i="13"/>
  <c r="M220" i="13"/>
  <c r="P220" i="13" s="1"/>
  <c r="I220" i="13"/>
  <c r="R220" i="13" s="1"/>
  <c r="AA221" i="13" s="1"/>
  <c r="BF220" i="13"/>
  <c r="I180" i="14"/>
  <c r="AR220" i="13" l="1"/>
  <c r="AU220" i="13" s="1"/>
  <c r="BT219" i="13"/>
  <c r="BW219" i="13" s="1"/>
  <c r="BY219" i="13" s="1"/>
  <c r="L431" i="7"/>
  <c r="G331" i="12" s="1"/>
  <c r="H331" i="12" s="1"/>
  <c r="I331" i="12" s="1"/>
  <c r="J332" i="12" s="1"/>
  <c r="S431" i="7"/>
  <c r="K331" i="12" s="1"/>
  <c r="L331" i="12" s="1"/>
  <c r="M331" i="12" s="1"/>
  <c r="N332" i="12" s="1"/>
  <c r="BP220" i="13"/>
  <c r="BS220" i="13"/>
  <c r="L220" i="13"/>
  <c r="O220" i="13" s="1"/>
  <c r="BX219" i="13" l="1"/>
  <c r="H220" i="13"/>
  <c r="BK220" i="13" s="1"/>
  <c r="BL221" i="13" s="1"/>
  <c r="BE220" i="13"/>
  <c r="BH220" i="13"/>
  <c r="H180" i="14"/>
  <c r="M180" i="14"/>
  <c r="AK221" i="13"/>
  <c r="AT221" i="13" s="1"/>
  <c r="AW221" i="13" s="1"/>
  <c r="BV220" i="13"/>
  <c r="BO220" i="13"/>
  <c r="BR220" i="13"/>
  <c r="Q220" i="13" l="1"/>
  <c r="Z221" i="13" s="1"/>
  <c r="F431" i="7" s="1"/>
  <c r="G181" i="14" s="1"/>
  <c r="K220" i="13"/>
  <c r="L180" i="14"/>
  <c r="AJ221" i="13"/>
  <c r="AS221" i="13" s="1"/>
  <c r="AV221" i="13" s="1"/>
  <c r="J181" i="14"/>
  <c r="BG221" i="13"/>
  <c r="BU220" i="13"/>
  <c r="BJ221" i="13"/>
  <c r="J221" i="13"/>
  <c r="M221" i="13" s="1"/>
  <c r="N220" i="13" l="1"/>
  <c r="BZ220" i="13"/>
  <c r="BN220" i="13"/>
  <c r="K180" i="14" s="1"/>
  <c r="BQ220" i="13"/>
  <c r="K432" i="7"/>
  <c r="I432" i="7"/>
  <c r="O432" i="7"/>
  <c r="Q432" i="7"/>
  <c r="N432" i="7"/>
  <c r="H432" i="7"/>
  <c r="R432" i="7"/>
  <c r="J432" i="7"/>
  <c r="P432" i="7"/>
  <c r="BA221" i="13"/>
  <c r="G432" i="7"/>
  <c r="I221" i="13"/>
  <c r="R221" i="13" s="1"/>
  <c r="AA222" i="13" s="1"/>
  <c r="AI221" i="13"/>
  <c r="BF221" i="13"/>
  <c r="BP221" i="13"/>
  <c r="BS221" i="13"/>
  <c r="S221" i="13"/>
  <c r="AB222" i="13" s="1"/>
  <c r="BI221" i="13"/>
  <c r="I181" i="14"/>
  <c r="P221" i="13"/>
  <c r="AR221" i="13" l="1"/>
  <c r="AU221" i="13" s="1"/>
  <c r="BT220" i="13"/>
  <c r="BW220" i="13" s="1"/>
  <c r="BY220" i="13" s="1"/>
  <c r="L221" i="13"/>
  <c r="BO221" i="13" s="1"/>
  <c r="L432" i="7"/>
  <c r="G332" i="12" s="1"/>
  <c r="H332" i="12" s="1"/>
  <c r="I332" i="12" s="1"/>
  <c r="J333" i="12" s="1"/>
  <c r="S432" i="7"/>
  <c r="K332" i="12" s="1"/>
  <c r="L332" i="12" s="1"/>
  <c r="M332" i="12" s="1"/>
  <c r="N333" i="12" s="1"/>
  <c r="M181" i="14"/>
  <c r="AK222" i="13"/>
  <c r="AT222" i="13" s="1"/>
  <c r="AW222" i="13" s="1"/>
  <c r="BV221" i="13"/>
  <c r="BX220" i="13" l="1"/>
  <c r="O221" i="13"/>
  <c r="BR221" i="13"/>
  <c r="BU221" i="13" s="1"/>
  <c r="H221" i="13"/>
  <c r="BK221" i="13" s="1"/>
  <c r="BL222" i="13" s="1"/>
  <c r="H181" i="14"/>
  <c r="BE221" i="13"/>
  <c r="BH221" i="13"/>
  <c r="L181" i="14"/>
  <c r="AJ222" i="13"/>
  <c r="AS222" i="13" s="1"/>
  <c r="AV222" i="13" s="1"/>
  <c r="J182" i="14"/>
  <c r="Q221" i="13" l="1"/>
  <c r="Z222" i="13" s="1"/>
  <c r="F432" i="7" s="1"/>
  <c r="G182" i="14" s="1"/>
  <c r="K221" i="13"/>
  <c r="BZ221" i="13" s="1"/>
  <c r="BG222" i="13"/>
  <c r="J222" i="13"/>
  <c r="M222" i="13" s="1"/>
  <c r="BJ222" i="13"/>
  <c r="I182" i="14"/>
  <c r="BN221" i="13" l="1"/>
  <c r="K181" i="14" s="1"/>
  <c r="BQ221" i="13"/>
  <c r="N221" i="13"/>
  <c r="Q433" i="7"/>
  <c r="N433" i="7"/>
  <c r="I433" i="7"/>
  <c r="K433" i="7"/>
  <c r="BA222" i="13"/>
  <c r="G433" i="7"/>
  <c r="R433" i="7"/>
  <c r="O433" i="7"/>
  <c r="J433" i="7"/>
  <c r="P433" i="7"/>
  <c r="H433" i="7"/>
  <c r="AI222" i="13"/>
  <c r="S222" i="13"/>
  <c r="AB223" i="13" s="1"/>
  <c r="BP222" i="13"/>
  <c r="BS222" i="13"/>
  <c r="BI222" i="13"/>
  <c r="I222" i="13"/>
  <c r="L222" i="13" s="1"/>
  <c r="BF222" i="13"/>
  <c r="P222" i="13"/>
  <c r="AR222" i="13" l="1"/>
  <c r="AU222" i="13" s="1"/>
  <c r="BT221" i="13"/>
  <c r="BW221" i="13" s="1"/>
  <c r="BX221" i="13" s="1"/>
  <c r="S433" i="7"/>
  <c r="K333" i="12" s="1"/>
  <c r="L333" i="12" s="1"/>
  <c r="M333" i="12" s="1"/>
  <c r="N334" i="12" s="1"/>
  <c r="L433" i="7"/>
  <c r="G333" i="12" s="1"/>
  <c r="H333" i="12" s="1"/>
  <c r="I333" i="12" s="1"/>
  <c r="J334" i="12" s="1"/>
  <c r="M182" i="14"/>
  <c r="AK223" i="13"/>
  <c r="AT223" i="13" s="1"/>
  <c r="AW223" i="13" s="1"/>
  <c r="BO222" i="13"/>
  <c r="BR222" i="13"/>
  <c r="R222" i="13"/>
  <c r="AA223" i="13" s="1"/>
  <c r="BV222" i="13"/>
  <c r="O222" i="13"/>
  <c r="BY221" i="13" l="1"/>
  <c r="H222" i="13"/>
  <c r="Q222" i="13" s="1"/>
  <c r="Z223" i="13" s="1"/>
  <c r="BA223" i="13" s="1"/>
  <c r="H182" i="14"/>
  <c r="BH222" i="13"/>
  <c r="BE222" i="13"/>
  <c r="J183" i="14"/>
  <c r="AJ223" i="13"/>
  <c r="AS223" i="13" s="1"/>
  <c r="AV223" i="13" s="1"/>
  <c r="BU222" i="13"/>
  <c r="L182" i="14"/>
  <c r="F433" i="7" l="1"/>
  <c r="G183" i="14" s="1"/>
  <c r="BK222" i="13"/>
  <c r="BL223" i="13" s="1"/>
  <c r="K222" i="13"/>
  <c r="BZ222" i="13" s="1"/>
  <c r="BG223" i="13"/>
  <c r="BJ223" i="13"/>
  <c r="J223" i="13"/>
  <c r="M223" i="13" s="1"/>
  <c r="I183" i="14"/>
  <c r="N222" i="13" l="1"/>
  <c r="G434" i="7"/>
  <c r="BN222" i="13"/>
  <c r="K182" i="14" s="1"/>
  <c r="BQ222" i="13"/>
  <c r="O434" i="7"/>
  <c r="J434" i="7"/>
  <c r="N434" i="7"/>
  <c r="R434" i="7"/>
  <c r="H434" i="7"/>
  <c r="I434" i="7"/>
  <c r="Q434" i="7"/>
  <c r="K434" i="7"/>
  <c r="P434" i="7"/>
  <c r="AI223" i="13"/>
  <c r="BP223" i="13"/>
  <c r="BS223" i="13"/>
  <c r="BI223" i="13"/>
  <c r="BF223" i="13"/>
  <c r="S223" i="13"/>
  <c r="AB224" i="13" s="1"/>
  <c r="I223" i="13"/>
  <c r="R223" i="13" s="1"/>
  <c r="AA224" i="13" s="1"/>
  <c r="P223" i="13"/>
  <c r="AR223" i="13" l="1"/>
  <c r="AU223" i="13" s="1"/>
  <c r="BT222" i="13"/>
  <c r="BW222" i="13" s="1"/>
  <c r="BY222" i="13" s="1"/>
  <c r="L434" i="7"/>
  <c r="G334" i="12" s="1"/>
  <c r="H334" i="12" s="1"/>
  <c r="I334" i="12" s="1"/>
  <c r="J335" i="12" s="1"/>
  <c r="S434" i="7"/>
  <c r="K334" i="12" s="1"/>
  <c r="L334" i="12" s="1"/>
  <c r="M334" i="12" s="1"/>
  <c r="N335" i="12" s="1"/>
  <c r="M183" i="14"/>
  <c r="L223" i="13"/>
  <c r="AK224" i="13"/>
  <c r="AT224" i="13" s="1"/>
  <c r="AW224" i="13" s="1"/>
  <c r="BV223" i="13"/>
  <c r="BX222" i="13" l="1"/>
  <c r="H183" i="14"/>
  <c r="H223" i="13"/>
  <c r="BK223" i="13" s="1"/>
  <c r="BL224" i="13" s="1"/>
  <c r="BH223" i="13"/>
  <c r="BE223" i="13"/>
  <c r="BO223" i="13"/>
  <c r="BR223" i="13"/>
  <c r="O223" i="13"/>
  <c r="BG224" i="13"/>
  <c r="Q223" i="13" l="1"/>
  <c r="Z224" i="13" s="1"/>
  <c r="F434" i="7" s="1"/>
  <c r="G184" i="14" s="1"/>
  <c r="K223" i="13"/>
  <c r="BZ223" i="13" s="1"/>
  <c r="L183" i="14"/>
  <c r="AJ224" i="13"/>
  <c r="AS224" i="13" s="1"/>
  <c r="AV224" i="13" s="1"/>
  <c r="BU223" i="13"/>
  <c r="J224" i="13"/>
  <c r="S224" i="13" s="1"/>
  <c r="AB225" i="13" s="1"/>
  <c r="J184" i="14"/>
  <c r="BJ224" i="13"/>
  <c r="N223" i="13" l="1"/>
  <c r="BQ223" i="13"/>
  <c r="BN223" i="13"/>
  <c r="K183" i="14" s="1"/>
  <c r="G435" i="7"/>
  <c r="O435" i="7"/>
  <c r="I435" i="7"/>
  <c r="BA224" i="13"/>
  <c r="H435" i="7"/>
  <c r="N435" i="7"/>
  <c r="Q435" i="7"/>
  <c r="J435" i="7"/>
  <c r="R435" i="7"/>
  <c r="K435" i="7"/>
  <c r="P435" i="7"/>
  <c r="AI224" i="13"/>
  <c r="BF224" i="13"/>
  <c r="M224" i="13"/>
  <c r="BS224" i="13" s="1"/>
  <c r="BI224" i="13"/>
  <c r="I224" i="13"/>
  <c r="R224" i="13" s="1"/>
  <c r="AA225" i="13" s="1"/>
  <c r="I184" i="14"/>
  <c r="AR224" i="13" l="1"/>
  <c r="AU224" i="13" s="1"/>
  <c r="BT223" i="13"/>
  <c r="BW223" i="13" s="1"/>
  <c r="BY223" i="13" s="1"/>
  <c r="L435" i="7"/>
  <c r="G335" i="12" s="1"/>
  <c r="H335" i="12" s="1"/>
  <c r="I335" i="12" s="1"/>
  <c r="J336" i="12" s="1"/>
  <c r="S435" i="7"/>
  <c r="K335" i="12" s="1"/>
  <c r="L335" i="12" s="1"/>
  <c r="M335" i="12" s="1"/>
  <c r="N336" i="12" s="1"/>
  <c r="BP224" i="13"/>
  <c r="P224" i="13"/>
  <c r="L224" i="13"/>
  <c r="O224" i="13" s="1"/>
  <c r="BX223" i="13" l="1"/>
  <c r="H224" i="13"/>
  <c r="BK224" i="13" s="1"/>
  <c r="BL225" i="13" s="1"/>
  <c r="BH224" i="13"/>
  <c r="H184" i="14"/>
  <c r="BE224" i="13"/>
  <c r="M184" i="14"/>
  <c r="AK225" i="13"/>
  <c r="AT225" i="13" s="1"/>
  <c r="AW225" i="13" s="1"/>
  <c r="BV224" i="13"/>
  <c r="BO224" i="13"/>
  <c r="BR224" i="13"/>
  <c r="Q224" i="13" l="1"/>
  <c r="Z225" i="13" s="1"/>
  <c r="F435" i="7" s="1"/>
  <c r="G185" i="14" s="1"/>
  <c r="K224" i="13"/>
  <c r="BZ224" i="13" s="1"/>
  <c r="L184" i="14"/>
  <c r="AJ225" i="13"/>
  <c r="AS225" i="13" s="1"/>
  <c r="AV225" i="13" s="1"/>
  <c r="J185" i="14"/>
  <c r="BU224" i="13"/>
  <c r="BJ225" i="13"/>
  <c r="J225" i="13"/>
  <c r="M225" i="13" s="1"/>
  <c r="BG225" i="13"/>
  <c r="N224" i="13" l="1"/>
  <c r="BA225" i="13"/>
  <c r="K436" i="7"/>
  <c r="P436" i="7"/>
  <c r="G436" i="7"/>
  <c r="O436" i="7"/>
  <c r="J436" i="7"/>
  <c r="N436" i="7"/>
  <c r="I436" i="7"/>
  <c r="H436" i="7"/>
  <c r="Q436" i="7"/>
  <c r="R436" i="7"/>
  <c r="BQ224" i="13"/>
  <c r="BN224" i="13"/>
  <c r="K184" i="14" s="1"/>
  <c r="I185" i="14"/>
  <c r="AI225" i="13"/>
  <c r="BP225" i="13"/>
  <c r="BS225" i="13"/>
  <c r="BI225" i="13"/>
  <c r="S225" i="13"/>
  <c r="AB226" i="13" s="1"/>
  <c r="I225" i="13"/>
  <c r="L225" i="13" s="1"/>
  <c r="BF225" i="13"/>
  <c r="P225" i="13"/>
  <c r="AR225" i="13" l="1"/>
  <c r="AU225" i="13" s="1"/>
  <c r="L436" i="7"/>
  <c r="G336" i="12" s="1"/>
  <c r="H336" i="12" s="1"/>
  <c r="I336" i="12" s="1"/>
  <c r="J337" i="12" s="1"/>
  <c r="S436" i="7"/>
  <c r="K336" i="12" s="1"/>
  <c r="L336" i="12" s="1"/>
  <c r="M336" i="12" s="1"/>
  <c r="N337" i="12" s="1"/>
  <c r="BT224" i="13"/>
  <c r="BW224" i="13" s="1"/>
  <c r="BX224" i="13" s="1"/>
  <c r="M185" i="14"/>
  <c r="AK226" i="13"/>
  <c r="AT226" i="13" s="1"/>
  <c r="AW226" i="13" s="1"/>
  <c r="R225" i="13"/>
  <c r="AA226" i="13" s="1"/>
  <c r="BO225" i="13"/>
  <c r="BR225" i="13"/>
  <c r="BV225" i="13"/>
  <c r="O225" i="13"/>
  <c r="BY224" i="13" l="1"/>
  <c r="BE225" i="13"/>
  <c r="H225" i="13"/>
  <c r="Q225" i="13" s="1"/>
  <c r="Z226" i="13" s="1"/>
  <c r="BA226" i="13" s="1"/>
  <c r="H185" i="14"/>
  <c r="BH225" i="13"/>
  <c r="L185" i="14"/>
  <c r="J186" i="14"/>
  <c r="AJ226" i="13"/>
  <c r="AS226" i="13" s="1"/>
  <c r="AV226" i="13" s="1"/>
  <c r="BU225" i="13"/>
  <c r="BK225" i="13" l="1"/>
  <c r="BL226" i="13" s="1"/>
  <c r="F436" i="7"/>
  <c r="G186" i="14" s="1"/>
  <c r="K225" i="13"/>
  <c r="BZ225" i="13" s="1"/>
  <c r="BJ226" i="13"/>
  <c r="J226" i="13"/>
  <c r="S226" i="13" s="1"/>
  <c r="AB227" i="13" s="1"/>
  <c r="BG226" i="13"/>
  <c r="I186" i="14"/>
  <c r="H437" i="7" l="1"/>
  <c r="G437" i="7"/>
  <c r="P437" i="7"/>
  <c r="N437" i="7"/>
  <c r="J437" i="7"/>
  <c r="R437" i="7"/>
  <c r="Q437" i="7"/>
  <c r="O437" i="7"/>
  <c r="I437" i="7"/>
  <c r="K437" i="7"/>
  <c r="BN225" i="13"/>
  <c r="K185" i="14" s="1"/>
  <c r="N225" i="13"/>
  <c r="BQ225" i="13"/>
  <c r="AI226" i="13"/>
  <c r="BF226" i="13"/>
  <c r="I226" i="13"/>
  <c r="L226" i="13" s="1"/>
  <c r="BI226" i="13"/>
  <c r="M226" i="13"/>
  <c r="P226" i="13" s="1"/>
  <c r="AR226" i="13" l="1"/>
  <c r="AU226" i="13" s="1"/>
  <c r="S437" i="7"/>
  <c r="K337" i="12" s="1"/>
  <c r="L337" i="12" s="1"/>
  <c r="M337" i="12" s="1"/>
  <c r="N338" i="12" s="1"/>
  <c r="BT225" i="13"/>
  <c r="BW225" i="13" s="1"/>
  <c r="BX225" i="13" s="1"/>
  <c r="L437" i="7"/>
  <c r="G337" i="12" s="1"/>
  <c r="H337" i="12" s="1"/>
  <c r="I337" i="12" s="1"/>
  <c r="J338" i="12" s="1"/>
  <c r="R226" i="13"/>
  <c r="AA227" i="13" s="1"/>
  <c r="BO226" i="13"/>
  <c r="BR226" i="13"/>
  <c r="BP226" i="13"/>
  <c r="BS226" i="13"/>
  <c r="O226" i="13"/>
  <c r="H226" i="13" l="1"/>
  <c r="BK226" i="13" s="1"/>
  <c r="BL227" i="13" s="1"/>
  <c r="BY225" i="13"/>
  <c r="H186" i="14"/>
  <c r="BE226" i="13"/>
  <c r="BH226" i="13"/>
  <c r="M186" i="14"/>
  <c r="AK227" i="13"/>
  <c r="AT227" i="13" s="1"/>
  <c r="AW227" i="13" s="1"/>
  <c r="L186" i="14"/>
  <c r="BV226" i="13"/>
  <c r="AJ227" i="13"/>
  <c r="AS227" i="13" s="1"/>
  <c r="AV227" i="13" s="1"/>
  <c r="BU226" i="13"/>
  <c r="Q226" i="13" l="1"/>
  <c r="Z227" i="13" s="1"/>
  <c r="F437" i="7" s="1"/>
  <c r="G187" i="14" s="1"/>
  <c r="K226" i="13"/>
  <c r="BZ226" i="13" s="1"/>
  <c r="BG227" i="13"/>
  <c r="J227" i="13"/>
  <c r="S227" i="13" s="1"/>
  <c r="AB228" i="13" s="1"/>
  <c r="BJ227" i="13"/>
  <c r="J187" i="14"/>
  <c r="I187" i="14"/>
  <c r="N226" i="13" l="1"/>
  <c r="BN226" i="13"/>
  <c r="K186" i="14" s="1"/>
  <c r="BQ226" i="13"/>
  <c r="P438" i="7"/>
  <c r="BA227" i="13"/>
  <c r="N438" i="7"/>
  <c r="I438" i="7"/>
  <c r="K438" i="7"/>
  <c r="H438" i="7"/>
  <c r="R438" i="7"/>
  <c r="J438" i="7"/>
  <c r="G438" i="7"/>
  <c r="Q438" i="7"/>
  <c r="O438" i="7"/>
  <c r="AI227" i="13"/>
  <c r="M227" i="13"/>
  <c r="P227" i="13" s="1"/>
  <c r="BF227" i="13"/>
  <c r="BI227" i="13"/>
  <c r="I227" i="13"/>
  <c r="R227" i="13" s="1"/>
  <c r="AA228" i="13" s="1"/>
  <c r="AR227" i="13" l="1"/>
  <c r="AU227" i="13" s="1"/>
  <c r="BT226" i="13"/>
  <c r="BW226" i="13" s="1"/>
  <c r="BX226" i="13" s="1"/>
  <c r="S438" i="7"/>
  <c r="K338" i="12" s="1"/>
  <c r="L338" i="12" s="1"/>
  <c r="M338" i="12" s="1"/>
  <c r="N339" i="12" s="1"/>
  <c r="L438" i="7"/>
  <c r="G338" i="12" s="1"/>
  <c r="H338" i="12" s="1"/>
  <c r="I338" i="12" s="1"/>
  <c r="J339" i="12" s="1"/>
  <c r="BP227" i="13"/>
  <c r="BS227" i="13"/>
  <c r="L227" i="13"/>
  <c r="BY226" i="13" l="1"/>
  <c r="BH227" i="13"/>
  <c r="BE227" i="13"/>
  <c r="H227" i="13"/>
  <c r="BK227" i="13" s="1"/>
  <c r="BL228" i="13" s="1"/>
  <c r="H187" i="14"/>
  <c r="M187" i="14"/>
  <c r="AK228" i="13"/>
  <c r="AT228" i="13" s="1"/>
  <c r="AW228" i="13" s="1"/>
  <c r="BV227" i="13"/>
  <c r="BO227" i="13"/>
  <c r="BR227" i="13"/>
  <c r="O227" i="13"/>
  <c r="K227" i="13" l="1"/>
  <c r="Q227" i="13"/>
  <c r="Z228" i="13" s="1"/>
  <c r="F438" i="7" s="1"/>
  <c r="G188" i="14" s="1"/>
  <c r="BG228" i="13"/>
  <c r="L187" i="14"/>
  <c r="AJ228" i="13"/>
  <c r="AS228" i="13" s="1"/>
  <c r="AV228" i="13" s="1"/>
  <c r="BU227" i="13"/>
  <c r="J228" i="13"/>
  <c r="M228" i="13" s="1"/>
  <c r="BJ228" i="13"/>
  <c r="J188" i="14"/>
  <c r="N227" i="13" l="1"/>
  <c r="BZ227" i="13"/>
  <c r="BN227" i="13"/>
  <c r="K187" i="14" s="1"/>
  <c r="BQ227" i="13"/>
  <c r="K439" i="7"/>
  <c r="I439" i="7"/>
  <c r="BA228" i="13"/>
  <c r="P439" i="7"/>
  <c r="N439" i="7"/>
  <c r="Q439" i="7"/>
  <c r="R439" i="7"/>
  <c r="O439" i="7"/>
  <c r="H439" i="7"/>
  <c r="G439" i="7"/>
  <c r="J439" i="7"/>
  <c r="I188" i="14"/>
  <c r="AI228" i="13"/>
  <c r="S228" i="13"/>
  <c r="AB229" i="13" s="1"/>
  <c r="BI228" i="13"/>
  <c r="BP228" i="13"/>
  <c r="BS228" i="13"/>
  <c r="I228" i="13"/>
  <c r="L228" i="13" s="1"/>
  <c r="BF228" i="13"/>
  <c r="P228" i="13"/>
  <c r="AR228" i="13" l="1"/>
  <c r="H228" i="13" s="1"/>
  <c r="K228" i="13" s="1"/>
  <c r="BZ228" i="13" s="1"/>
  <c r="BT227" i="13"/>
  <c r="BW227" i="13" s="1"/>
  <c r="BY227" i="13" s="1"/>
  <c r="S439" i="7"/>
  <c r="K339" i="12" s="1"/>
  <c r="L339" i="12" s="1"/>
  <c r="M339" i="12" s="1"/>
  <c r="N340" i="12" s="1"/>
  <c r="L439" i="7"/>
  <c r="G339" i="12" s="1"/>
  <c r="H339" i="12" s="1"/>
  <c r="I339" i="12" s="1"/>
  <c r="J340" i="12" s="1"/>
  <c r="BO228" i="13"/>
  <c r="BR228" i="13"/>
  <c r="R228" i="13"/>
  <c r="AA229" i="13" s="1"/>
  <c r="AK229" i="13"/>
  <c r="AT229" i="13" s="1"/>
  <c r="AW229" i="13" s="1"/>
  <c r="BV228" i="13"/>
  <c r="M188" i="14"/>
  <c r="O228" i="13"/>
  <c r="BX227" i="13" l="1"/>
  <c r="AU228" i="13"/>
  <c r="H188" i="14"/>
  <c r="BE228" i="13"/>
  <c r="BH228" i="13"/>
  <c r="L188" i="14"/>
  <c r="BN228" i="13"/>
  <c r="BQ228" i="13"/>
  <c r="Q228" i="13"/>
  <c r="Z229" i="13" s="1"/>
  <c r="F439" i="7" s="1"/>
  <c r="G189" i="14" s="1"/>
  <c r="BK228" i="13"/>
  <c r="BL229" i="13" s="1"/>
  <c r="BJ229" i="13"/>
  <c r="AJ229" i="13"/>
  <c r="AS229" i="13" s="1"/>
  <c r="AV229" i="13" s="1"/>
  <c r="BU228" i="13"/>
  <c r="N228" i="13"/>
  <c r="K188" i="14" l="1"/>
  <c r="BA229" i="13"/>
  <c r="J189" i="14"/>
  <c r="BG229" i="13"/>
  <c r="J229" i="13"/>
  <c r="S229" i="13" s="1"/>
  <c r="AB230" i="13" s="1"/>
  <c r="BF229" i="13"/>
  <c r="AI229" i="13"/>
  <c r="AR229" i="13" s="1"/>
  <c r="BT228" i="13"/>
  <c r="BW228" i="13" s="1"/>
  <c r="BX228" i="13" s="1"/>
  <c r="N440" i="7"/>
  <c r="G440" i="7"/>
  <c r="H440" i="7"/>
  <c r="Q440" i="7"/>
  <c r="O440" i="7"/>
  <c r="R440" i="7"/>
  <c r="K440" i="7"/>
  <c r="J440" i="7"/>
  <c r="I440" i="7"/>
  <c r="P440" i="7"/>
  <c r="AU229" i="13" l="1"/>
  <c r="M229" i="13"/>
  <c r="BI229" i="13"/>
  <c r="I229" i="13"/>
  <c r="R229" i="13" s="1"/>
  <c r="AA230" i="13" s="1"/>
  <c r="I189" i="14"/>
  <c r="BY228" i="13"/>
  <c r="L440" i="7"/>
  <c r="G340" i="12" s="1"/>
  <c r="H340" i="12" s="1"/>
  <c r="I340" i="12" s="1"/>
  <c r="S440" i="7"/>
  <c r="K340" i="12" s="1"/>
  <c r="L340" i="12" s="1"/>
  <c r="M340" i="12" s="1"/>
  <c r="H189" i="14" l="1"/>
  <c r="BP229" i="13"/>
  <c r="BS229" i="13"/>
  <c r="P229" i="13"/>
  <c r="L229" i="13"/>
  <c r="O229" i="13" s="1"/>
  <c r="BH229" i="13"/>
  <c r="BE229" i="13"/>
  <c r="H229" i="13"/>
  <c r="K229" i="13" s="1"/>
  <c r="BZ229" i="13" s="1"/>
  <c r="N341" i="12"/>
  <c r="J341" i="12"/>
  <c r="M189" i="14" l="1"/>
  <c r="AK230" i="13"/>
  <c r="AT230" i="13" s="1"/>
  <c r="AW230" i="13" s="1"/>
  <c r="BK229" i="13"/>
  <c r="BL230" i="13" s="1"/>
  <c r="BV229" i="13"/>
  <c r="Q229" i="13"/>
  <c r="Z230" i="13" s="1"/>
  <c r="F440" i="7" s="1"/>
  <c r="G190" i="14" s="1"/>
  <c r="BN229" i="13"/>
  <c r="BQ229" i="13"/>
  <c r="BO229" i="13"/>
  <c r="BR229" i="13"/>
  <c r="N229" i="13"/>
  <c r="J190" i="14" l="1"/>
  <c r="L189" i="14"/>
  <c r="AJ230" i="13"/>
  <c r="AS230" i="13" s="1"/>
  <c r="AV230" i="13" s="1"/>
  <c r="BA230" i="13"/>
  <c r="BU229" i="13"/>
  <c r="BJ230" i="13"/>
  <c r="BG230" i="13"/>
  <c r="J230" i="13"/>
  <c r="S230" i="13" s="1"/>
  <c r="AB231" i="13" s="1"/>
  <c r="AI230" i="13"/>
  <c r="AR230" i="13" s="1"/>
  <c r="BT229" i="13"/>
  <c r="K189" i="14"/>
  <c r="I441" i="7"/>
  <c r="N441" i="7"/>
  <c r="Q441" i="7"/>
  <c r="J441" i="7"/>
  <c r="K441" i="7"/>
  <c r="G441" i="7"/>
  <c r="H441" i="7"/>
  <c r="R441" i="7"/>
  <c r="O441" i="7"/>
  <c r="P441" i="7"/>
  <c r="AU230" i="13" l="1"/>
  <c r="BF230" i="13"/>
  <c r="M230" i="13"/>
  <c r="BS230" i="13" s="1"/>
  <c r="BW229" i="13"/>
  <c r="BY229" i="13" s="1"/>
  <c r="BI230" i="13"/>
  <c r="I230" i="13"/>
  <c r="R230" i="13" s="1"/>
  <c r="AA231" i="13" s="1"/>
  <c r="I190" i="14"/>
  <c r="L441" i="7"/>
  <c r="G341" i="12" s="1"/>
  <c r="H341" i="12" s="1"/>
  <c r="I341" i="12" s="1"/>
  <c r="S441" i="7"/>
  <c r="K341" i="12" s="1"/>
  <c r="L341" i="12" s="1"/>
  <c r="M341" i="12" s="1"/>
  <c r="BP230" i="13" l="1"/>
  <c r="P230" i="13"/>
  <c r="BX229" i="13"/>
  <c r="BH230" i="13"/>
  <c r="BE230" i="13"/>
  <c r="H190" i="14"/>
  <c r="H230" i="13"/>
  <c r="Q230" i="13" s="1"/>
  <c r="Z231" i="13" s="1"/>
  <c r="F441" i="7" s="1"/>
  <c r="L230" i="13"/>
  <c r="BR230" i="13" s="1"/>
  <c r="J342" i="12"/>
  <c r="N342" i="12"/>
  <c r="M190" i="14" l="1"/>
  <c r="AK231" i="13"/>
  <c r="AT231" i="13" s="1"/>
  <c r="AW231" i="13" s="1"/>
  <c r="BV230" i="13"/>
  <c r="K230" i="13"/>
  <c r="BZ230" i="13" s="1"/>
  <c r="BK230" i="13"/>
  <c r="BL231" i="13" s="1"/>
  <c r="BO230" i="13"/>
  <c r="O230" i="13"/>
  <c r="BA231" i="13"/>
  <c r="G191" i="14"/>
  <c r="BN230" i="13" l="1"/>
  <c r="K190" i="14" s="1"/>
  <c r="L190" i="14"/>
  <c r="AJ231" i="13"/>
  <c r="AS231" i="13" s="1"/>
  <c r="AV231" i="13" s="1"/>
  <c r="J191" i="14"/>
  <c r="BQ230" i="13"/>
  <c r="N230" i="13"/>
  <c r="BU230" i="13"/>
  <c r="J231" i="13"/>
  <c r="S231" i="13" s="1"/>
  <c r="AB232" i="13" s="1"/>
  <c r="BJ231" i="13"/>
  <c r="BG231" i="13"/>
  <c r="AI231" i="13"/>
  <c r="G442" i="7"/>
  <c r="I442" i="7"/>
  <c r="H442" i="7"/>
  <c r="P442" i="7"/>
  <c r="Q442" i="7"/>
  <c r="O442" i="7"/>
  <c r="K442" i="7"/>
  <c r="R442" i="7"/>
  <c r="N442" i="7"/>
  <c r="J442" i="7"/>
  <c r="AR231" i="13" l="1"/>
  <c r="BH231" i="13" s="1"/>
  <c r="BT230" i="13"/>
  <c r="BW230" i="13" s="1"/>
  <c r="BY230" i="13" s="1"/>
  <c r="I191" i="14"/>
  <c r="M231" i="13"/>
  <c r="BS231" i="13" s="1"/>
  <c r="BI231" i="13"/>
  <c r="I231" i="13"/>
  <c r="R231" i="13" s="1"/>
  <c r="AA232" i="13" s="1"/>
  <c r="BF231" i="13"/>
  <c r="L442" i="7"/>
  <c r="G342" i="12" s="1"/>
  <c r="H342" i="12" s="1"/>
  <c r="I342" i="12" s="1"/>
  <c r="S442" i="7"/>
  <c r="K342" i="12" s="1"/>
  <c r="L342" i="12" s="1"/>
  <c r="M342" i="12" s="1"/>
  <c r="AU231" i="13" l="1"/>
  <c r="BX230" i="13"/>
  <c r="BP231" i="13"/>
  <c r="P231" i="13"/>
  <c r="H191" i="14"/>
  <c r="L231" i="13"/>
  <c r="H231" i="13"/>
  <c r="BK231" i="13" s="1"/>
  <c r="BL232" i="13" s="1"/>
  <c r="BE231" i="13"/>
  <c r="N343" i="12"/>
  <c r="J343" i="12"/>
  <c r="BV231" i="13" l="1"/>
  <c r="AK232" i="13"/>
  <c r="AT232" i="13" s="1"/>
  <c r="AW232" i="13" s="1"/>
  <c r="M191" i="14"/>
  <c r="BO231" i="13"/>
  <c r="BR231" i="13"/>
  <c r="Q231" i="13"/>
  <c r="Z232" i="13" s="1"/>
  <c r="F442" i="7" s="1"/>
  <c r="G192" i="14" s="1"/>
  <c r="K231" i="13"/>
  <c r="BZ231" i="13" s="1"/>
  <c r="O231" i="13"/>
  <c r="BG232" i="13" l="1"/>
  <c r="L191" i="14"/>
  <c r="AJ232" i="13"/>
  <c r="AS232" i="13" s="1"/>
  <c r="AV232" i="13" s="1"/>
  <c r="BU231" i="13"/>
  <c r="BN231" i="13"/>
  <c r="BQ231" i="13"/>
  <c r="N231" i="13"/>
  <c r="BA232" i="13"/>
  <c r="BJ232" i="13"/>
  <c r="J232" i="13"/>
  <c r="S232" i="13" s="1"/>
  <c r="AB233" i="13" s="1"/>
  <c r="J192" i="14"/>
  <c r="O443" i="7"/>
  <c r="G443" i="7"/>
  <c r="R443" i="7"/>
  <c r="I443" i="7"/>
  <c r="K443" i="7"/>
  <c r="P443" i="7"/>
  <c r="Q443" i="7"/>
  <c r="N443" i="7"/>
  <c r="J443" i="7"/>
  <c r="H443" i="7"/>
  <c r="K191" i="14" l="1"/>
  <c r="AI232" i="13"/>
  <c r="AR232" i="13" s="1"/>
  <c r="M232" i="13"/>
  <c r="P232" i="13" s="1"/>
  <c r="BF232" i="13"/>
  <c r="BT231" i="13"/>
  <c r="BW231" i="13" s="1"/>
  <c r="BY231" i="13" s="1"/>
  <c r="I232" i="13"/>
  <c r="L232" i="13" s="1"/>
  <c r="BI232" i="13"/>
  <c r="I192" i="14"/>
  <c r="S443" i="7"/>
  <c r="K343" i="12" s="1"/>
  <c r="L343" i="12" s="1"/>
  <c r="M343" i="12" s="1"/>
  <c r="L443" i="7"/>
  <c r="G343" i="12" s="1"/>
  <c r="H343" i="12" s="1"/>
  <c r="I343" i="12" s="1"/>
  <c r="BS232" i="13" l="1"/>
  <c r="BP232" i="13"/>
  <c r="M192" i="14" s="1"/>
  <c r="AU232" i="13"/>
  <c r="BX231" i="13"/>
  <c r="BO232" i="13"/>
  <c r="BR232" i="13"/>
  <c r="R232" i="13"/>
  <c r="AA233" i="13" s="1"/>
  <c r="AK233" i="13"/>
  <c r="N344" i="12"/>
  <c r="J344" i="12"/>
  <c r="O232" i="13"/>
  <c r="AT233" i="13" l="1"/>
  <c r="AW233" i="13" s="1"/>
  <c r="BV232" i="13"/>
  <c r="BH232" i="13"/>
  <c r="BE232" i="13"/>
  <c r="H192" i="14"/>
  <c r="H232" i="13"/>
  <c r="BK232" i="13" s="1"/>
  <c r="BL233" i="13" s="1"/>
  <c r="L192" i="14"/>
  <c r="AJ233" i="13"/>
  <c r="AS233" i="13" s="1"/>
  <c r="AV233" i="13" s="1"/>
  <c r="BU232" i="13"/>
  <c r="BJ233" i="13" l="1"/>
  <c r="K232" i="13"/>
  <c r="BZ232" i="13" s="1"/>
  <c r="Q232" i="13"/>
  <c r="Z233" i="13" s="1"/>
  <c r="F443" i="7" s="1"/>
  <c r="G193" i="14" s="1"/>
  <c r="BG233" i="13"/>
  <c r="J233" i="13"/>
  <c r="S233" i="13" s="1"/>
  <c r="AB234" i="13" s="1"/>
  <c r="J193" i="14"/>
  <c r="BI233" i="13"/>
  <c r="BN232" i="13" l="1"/>
  <c r="K192" i="14" s="1"/>
  <c r="BQ232" i="13"/>
  <c r="N232" i="13"/>
  <c r="O444" i="7"/>
  <c r="N444" i="7"/>
  <c r="I444" i="7"/>
  <c r="J444" i="7"/>
  <c r="Q444" i="7"/>
  <c r="R444" i="7"/>
  <c r="H444" i="7"/>
  <c r="K444" i="7"/>
  <c r="P444" i="7"/>
  <c r="BA233" i="13"/>
  <c r="G444" i="7"/>
  <c r="AI233" i="13"/>
  <c r="BF233" i="13"/>
  <c r="M233" i="13"/>
  <c r="P233" i="13" s="1"/>
  <c r="I233" i="13"/>
  <c r="R233" i="13" s="1"/>
  <c r="AA234" i="13" s="1"/>
  <c r="I193" i="14"/>
  <c r="AR233" i="13" l="1"/>
  <c r="AU233" i="13" s="1"/>
  <c r="BT232" i="13"/>
  <c r="BW232" i="13" s="1"/>
  <c r="BY232" i="13" s="1"/>
  <c r="L444" i="7"/>
  <c r="G344" i="12" s="1"/>
  <c r="H344" i="12" s="1"/>
  <c r="I344" i="12" s="1"/>
  <c r="J345" i="12" s="1"/>
  <c r="S444" i="7"/>
  <c r="K344" i="12" s="1"/>
  <c r="L344" i="12" s="1"/>
  <c r="M344" i="12" s="1"/>
  <c r="N345" i="12" s="1"/>
  <c r="BP233" i="13"/>
  <c r="BS233" i="13"/>
  <c r="L233" i="13"/>
  <c r="H233" i="13" l="1"/>
  <c r="Q233" i="13" s="1"/>
  <c r="Z234" i="13" s="1"/>
  <c r="F444" i="7" s="1"/>
  <c r="G194" i="14" s="1"/>
  <c r="BX232" i="13"/>
  <c r="H193" i="14"/>
  <c r="BH233" i="13"/>
  <c r="BE233" i="13"/>
  <c r="M193" i="14"/>
  <c r="AK234" i="13"/>
  <c r="AT234" i="13" s="1"/>
  <c r="AW234" i="13" s="1"/>
  <c r="BV233" i="13"/>
  <c r="BO233" i="13"/>
  <c r="BR233" i="13"/>
  <c r="O233" i="13"/>
  <c r="BA234" i="13" l="1"/>
  <c r="K233" i="13"/>
  <c r="BK233" i="13"/>
  <c r="BL234" i="13" s="1"/>
  <c r="BG234" i="13"/>
  <c r="L193" i="14"/>
  <c r="AJ234" i="13"/>
  <c r="AS234" i="13" s="1"/>
  <c r="AV234" i="13" s="1"/>
  <c r="BU233" i="13"/>
  <c r="BJ234" i="13"/>
  <c r="J234" i="13"/>
  <c r="M234" i="13" s="1"/>
  <c r="J194" i="14"/>
  <c r="AI234" i="13"/>
  <c r="G445" i="7"/>
  <c r="R445" i="7"/>
  <c r="N445" i="7"/>
  <c r="J445" i="7"/>
  <c r="Q445" i="7"/>
  <c r="O445" i="7"/>
  <c r="I445" i="7"/>
  <c r="H445" i="7"/>
  <c r="P445" i="7"/>
  <c r="K445" i="7"/>
  <c r="BQ233" i="13" l="1"/>
  <c r="BZ233" i="13"/>
  <c r="BN233" i="13"/>
  <c r="K193" i="14" s="1"/>
  <c r="N233" i="13"/>
  <c r="I194" i="14"/>
  <c r="BP234" i="13"/>
  <c r="BS234" i="13"/>
  <c r="S234" i="13"/>
  <c r="AB235" i="13" s="1"/>
  <c r="I234" i="13"/>
  <c r="R234" i="13" s="1"/>
  <c r="AA235" i="13" s="1"/>
  <c r="BI234" i="13"/>
  <c r="BF234" i="13"/>
  <c r="S445" i="7"/>
  <c r="K345" i="12" s="1"/>
  <c r="L345" i="12" s="1"/>
  <c r="M345" i="12" s="1"/>
  <c r="L445" i="7"/>
  <c r="G345" i="12" s="1"/>
  <c r="H345" i="12" s="1"/>
  <c r="I345" i="12" s="1"/>
  <c r="P234" i="13"/>
  <c r="BT233" i="13" l="1"/>
  <c r="BW233" i="13" s="1"/>
  <c r="BX233" i="13" s="1"/>
  <c r="AR234" i="13"/>
  <c r="AU234" i="13" s="1"/>
  <c r="L234" i="13"/>
  <c r="AK235" i="13"/>
  <c r="AT235" i="13" s="1"/>
  <c r="AW235" i="13" s="1"/>
  <c r="BV234" i="13"/>
  <c r="M194" i="14"/>
  <c r="N346" i="12"/>
  <c r="J346" i="12"/>
  <c r="BE234" i="13" l="1"/>
  <c r="H234" i="13"/>
  <c r="BK234" i="13" s="1"/>
  <c r="BL235" i="13" s="1"/>
  <c r="BH234" i="13"/>
  <c r="H194" i="14"/>
  <c r="BY233" i="13"/>
  <c r="BO234" i="13"/>
  <c r="BR234" i="13"/>
  <c r="O234" i="13"/>
  <c r="J235" i="13"/>
  <c r="K234" i="13" l="1"/>
  <c r="BZ234" i="13" s="1"/>
  <c r="Q234" i="13"/>
  <c r="Z235" i="13" s="1"/>
  <c r="F445" i="7" s="1"/>
  <c r="G195" i="14" s="1"/>
  <c r="L194" i="14"/>
  <c r="AJ235" i="13"/>
  <c r="BU234" i="13"/>
  <c r="BQ234" i="13"/>
  <c r="BG235" i="13"/>
  <c r="BJ235" i="13"/>
  <c r="J195" i="14"/>
  <c r="M235" i="13"/>
  <c r="S235" i="13"/>
  <c r="AB236" i="13" s="1"/>
  <c r="BN234" i="13" l="1"/>
  <c r="BT234" i="13" s="1"/>
  <c r="BW234" i="13" s="1"/>
  <c r="BX234" i="13" s="1"/>
  <c r="N234" i="13"/>
  <c r="I446" i="7"/>
  <c r="R446" i="7"/>
  <c r="K446" i="7"/>
  <c r="H446" i="7"/>
  <c r="N446" i="7"/>
  <c r="BA235" i="13"/>
  <c r="G446" i="7"/>
  <c r="O446" i="7"/>
  <c r="P446" i="7"/>
  <c r="Q446" i="7"/>
  <c r="J446" i="7"/>
  <c r="AS235" i="13"/>
  <c r="AV235" i="13" s="1"/>
  <c r="AI235" i="13"/>
  <c r="BP235" i="13"/>
  <c r="BS235" i="13"/>
  <c r="P235" i="13"/>
  <c r="AR235" i="13" l="1"/>
  <c r="H195" i="14" s="1"/>
  <c r="K194" i="14"/>
  <c r="S446" i="7"/>
  <c r="K346" i="12" s="1"/>
  <c r="L346" i="12" s="1"/>
  <c r="M346" i="12" s="1"/>
  <c r="N347" i="12" s="1"/>
  <c r="L446" i="7"/>
  <c r="G346" i="12" s="1"/>
  <c r="H346" i="12" s="1"/>
  <c r="I346" i="12" s="1"/>
  <c r="J347" i="12" s="1"/>
  <c r="AU235" i="13"/>
  <c r="BF235" i="13"/>
  <c r="BI235" i="13"/>
  <c r="I195" i="14"/>
  <c r="I235" i="13"/>
  <c r="L235" i="13" s="1"/>
  <c r="BR235" i="13" s="1"/>
  <c r="M195" i="14"/>
  <c r="BY234" i="13"/>
  <c r="H235" i="13"/>
  <c r="BH235" i="13"/>
  <c r="AK236" i="13"/>
  <c r="AT236" i="13" s="1"/>
  <c r="AW236" i="13" s="1"/>
  <c r="BV235" i="13"/>
  <c r="BE235" i="13" l="1"/>
  <c r="BO235" i="13"/>
  <c r="BU235" i="13" s="1"/>
  <c r="O235" i="13"/>
  <c r="BK235" i="13"/>
  <c r="BL236" i="13" s="1"/>
  <c r="R235" i="13"/>
  <c r="AA236" i="13" s="1"/>
  <c r="AJ236" i="13"/>
  <c r="K235" i="13"/>
  <c r="BZ235" i="13" s="1"/>
  <c r="Q235" i="13"/>
  <c r="Z236" i="13" s="1"/>
  <c r="J196" i="14"/>
  <c r="AS236" i="13" l="1"/>
  <c r="AV236" i="13" s="1"/>
  <c r="L195" i="14"/>
  <c r="F446" i="7"/>
  <c r="G196" i="14" s="1"/>
  <c r="BN235" i="13"/>
  <c r="BQ235" i="13"/>
  <c r="N235" i="13"/>
  <c r="BJ236" i="13"/>
  <c r="BA236" i="13"/>
  <c r="J236" i="13"/>
  <c r="M236" i="13" s="1"/>
  <c r="BG236" i="13"/>
  <c r="K447" i="7" l="1"/>
  <c r="I196" i="14"/>
  <c r="Q447" i="7"/>
  <c r="R447" i="7"/>
  <c r="N447" i="7"/>
  <c r="O447" i="7"/>
  <c r="G447" i="7"/>
  <c r="I447" i="7"/>
  <c r="H447" i="7"/>
  <c r="J447" i="7"/>
  <c r="P447" i="7"/>
  <c r="K195" i="14"/>
  <c r="AI236" i="13"/>
  <c r="AR236" i="13" s="1"/>
  <c r="BT235" i="13"/>
  <c r="BW235" i="13" s="1"/>
  <c r="BX235" i="13" s="1"/>
  <c r="S236" i="13"/>
  <c r="AB237" i="13" s="1"/>
  <c r="BP236" i="13"/>
  <c r="BS236" i="13"/>
  <c r="I236" i="13"/>
  <c r="L236" i="13" s="1"/>
  <c r="BF236" i="13"/>
  <c r="BI236" i="13"/>
  <c r="P236" i="13"/>
  <c r="S447" i="7" l="1"/>
  <c r="K347" i="12" s="1"/>
  <c r="L347" i="12" s="1"/>
  <c r="M347" i="12" s="1"/>
  <c r="N348" i="12" s="1"/>
  <c r="L447" i="7"/>
  <c r="G347" i="12" s="1"/>
  <c r="H347" i="12" s="1"/>
  <c r="I347" i="12" s="1"/>
  <c r="J348" i="12" s="1"/>
  <c r="AU236" i="13"/>
  <c r="H196" i="14"/>
  <c r="M196" i="14"/>
  <c r="AK237" i="13"/>
  <c r="AT237" i="13" s="1"/>
  <c r="AW237" i="13" s="1"/>
  <c r="BY235" i="13"/>
  <c r="BO236" i="13"/>
  <c r="BR236" i="13"/>
  <c r="R236" i="13"/>
  <c r="AA237" i="13" s="1"/>
  <c r="H236" i="13"/>
  <c r="BK236" i="13" s="1"/>
  <c r="BL237" i="13" s="1"/>
  <c r="BV236" i="13"/>
  <c r="O236" i="13"/>
  <c r="BH236" i="13" l="1"/>
  <c r="BE236" i="13"/>
  <c r="L196" i="14"/>
  <c r="Q236" i="13"/>
  <c r="Z237" i="13" s="1"/>
  <c r="F447" i="7" s="1"/>
  <c r="G197" i="14" s="1"/>
  <c r="K236" i="13"/>
  <c r="BZ236" i="13" s="1"/>
  <c r="J197" i="14"/>
  <c r="AJ237" i="13"/>
  <c r="AS237" i="13" s="1"/>
  <c r="AV237" i="13" s="1"/>
  <c r="BU236" i="13"/>
  <c r="BA237" i="13" l="1"/>
  <c r="BN236" i="13"/>
  <c r="BQ236" i="13"/>
  <c r="N236" i="13"/>
  <c r="BG237" i="13"/>
  <c r="BJ237" i="13"/>
  <c r="J237" i="13"/>
  <c r="M237" i="13" s="1"/>
  <c r="I197" i="14"/>
  <c r="G448" i="7"/>
  <c r="N448" i="7"/>
  <c r="I448" i="7"/>
  <c r="R448" i="7"/>
  <c r="P448" i="7"/>
  <c r="O448" i="7"/>
  <c r="H448" i="7"/>
  <c r="Q448" i="7"/>
  <c r="K448" i="7"/>
  <c r="J448" i="7"/>
  <c r="K196" i="14" l="1"/>
  <c r="AI237" i="13"/>
  <c r="AR237" i="13" s="1"/>
  <c r="BT236" i="13"/>
  <c r="BW236" i="13" s="1"/>
  <c r="BX236" i="13" s="1"/>
  <c r="BP237" i="13"/>
  <c r="BS237" i="13"/>
  <c r="BI237" i="13"/>
  <c r="S237" i="13"/>
  <c r="AB238" i="13" s="1"/>
  <c r="BF237" i="13"/>
  <c r="I237" i="13"/>
  <c r="L237" i="13" s="1"/>
  <c r="S448" i="7"/>
  <c r="K348" i="12" s="1"/>
  <c r="L348" i="12" s="1"/>
  <c r="M348" i="12" s="1"/>
  <c r="L448" i="7"/>
  <c r="G348" i="12" s="1"/>
  <c r="H348" i="12" s="1"/>
  <c r="I348" i="12" s="1"/>
  <c r="P237" i="13"/>
  <c r="AU237" i="13" l="1"/>
  <c r="BY236" i="13"/>
  <c r="BO237" i="13"/>
  <c r="BR237" i="13"/>
  <c r="R237" i="13"/>
  <c r="AA238" i="13" s="1"/>
  <c r="AK238" i="13"/>
  <c r="AT238" i="13" s="1"/>
  <c r="AW238" i="13" s="1"/>
  <c r="BV237" i="13"/>
  <c r="M197" i="14"/>
  <c r="J349" i="12"/>
  <c r="N349" i="12"/>
  <c r="O237" i="13"/>
  <c r="BE237" i="13" l="1"/>
  <c r="H237" i="13"/>
  <c r="Q237" i="13" s="1"/>
  <c r="Z238" i="13" s="1"/>
  <c r="BA238" i="13" s="1"/>
  <c r="H197" i="14"/>
  <c r="BH237" i="13"/>
  <c r="L197" i="14"/>
  <c r="K237" i="13"/>
  <c r="BZ237" i="13" s="1"/>
  <c r="BK237" i="13"/>
  <c r="BL238" i="13" s="1"/>
  <c r="F448" i="7"/>
  <c r="G198" i="14" s="1"/>
  <c r="BJ238" i="13"/>
  <c r="AJ238" i="13"/>
  <c r="AS238" i="13" s="1"/>
  <c r="AV238" i="13" s="1"/>
  <c r="BU237" i="13"/>
  <c r="BN237" i="13" l="1"/>
  <c r="BQ237" i="13"/>
  <c r="N237" i="13"/>
  <c r="I198" i="14"/>
  <c r="J238" i="13"/>
  <c r="S238" i="13" s="1"/>
  <c r="AB239" i="13" s="1"/>
  <c r="BG238" i="13"/>
  <c r="J198" i="14"/>
  <c r="R449" i="7"/>
  <c r="N449" i="7"/>
  <c r="Q449" i="7"/>
  <c r="J449" i="7"/>
  <c r="K449" i="7"/>
  <c r="P449" i="7"/>
  <c r="O449" i="7"/>
  <c r="I449" i="7"/>
  <c r="G449" i="7"/>
  <c r="H449" i="7"/>
  <c r="K197" i="14" l="1"/>
  <c r="AI238" i="13"/>
  <c r="AR238" i="13" s="1"/>
  <c r="BT237" i="13"/>
  <c r="BW237" i="13" s="1"/>
  <c r="BX237" i="13" s="1"/>
  <c r="M238" i="13"/>
  <c r="BS238" i="13" s="1"/>
  <c r="BF238" i="13"/>
  <c r="I238" i="13"/>
  <c r="L238" i="13" s="1"/>
  <c r="BI238" i="13"/>
  <c r="L449" i="7"/>
  <c r="G349" i="12" s="1"/>
  <c r="H349" i="12" s="1"/>
  <c r="I349" i="12" s="1"/>
  <c r="S449" i="7"/>
  <c r="K349" i="12" s="1"/>
  <c r="L349" i="12" s="1"/>
  <c r="M349" i="12" s="1"/>
  <c r="AU238" i="13" l="1"/>
  <c r="BE238" i="13"/>
  <c r="BY237" i="13"/>
  <c r="P238" i="13"/>
  <c r="BP238" i="13"/>
  <c r="BO238" i="13"/>
  <c r="BR238" i="13"/>
  <c r="BH238" i="13"/>
  <c r="R238" i="13"/>
  <c r="AA239" i="13" s="1"/>
  <c r="H238" i="13"/>
  <c r="K238" i="13" s="1"/>
  <c r="BZ238" i="13" s="1"/>
  <c r="H198" i="14"/>
  <c r="O238" i="13"/>
  <c r="N350" i="12"/>
  <c r="J350" i="12"/>
  <c r="L198" i="14" l="1"/>
  <c r="M198" i="14"/>
  <c r="AK239" i="13"/>
  <c r="AT239" i="13" s="1"/>
  <c r="AW239" i="13" s="1"/>
  <c r="BV238" i="13"/>
  <c r="BN238" i="13"/>
  <c r="BQ238" i="13"/>
  <c r="Q238" i="13"/>
  <c r="Z239" i="13" s="1"/>
  <c r="F449" i="7" s="1"/>
  <c r="G199" i="14" s="1"/>
  <c r="BK238" i="13"/>
  <c r="BL239" i="13" s="1"/>
  <c r="AJ239" i="13"/>
  <c r="AS239" i="13" s="1"/>
  <c r="AV239" i="13" s="1"/>
  <c r="BU238" i="13"/>
  <c r="N238" i="13"/>
  <c r="BA239" i="13" l="1"/>
  <c r="BG239" i="13"/>
  <c r="BJ239" i="13"/>
  <c r="J239" i="13"/>
  <c r="S239" i="13" s="1"/>
  <c r="AB240" i="13" s="1"/>
  <c r="J199" i="14"/>
  <c r="AI239" i="13"/>
  <c r="AR239" i="13" s="1"/>
  <c r="BT238" i="13"/>
  <c r="BW238" i="13" s="1"/>
  <c r="BY238" i="13" s="1"/>
  <c r="K198" i="14"/>
  <c r="I450" i="7"/>
  <c r="P450" i="7"/>
  <c r="Q450" i="7"/>
  <c r="K450" i="7"/>
  <c r="H450" i="7"/>
  <c r="O450" i="7"/>
  <c r="G450" i="7"/>
  <c r="R450" i="7"/>
  <c r="N450" i="7"/>
  <c r="J450" i="7"/>
  <c r="AU239" i="13" l="1"/>
  <c r="M239" i="13"/>
  <c r="P239" i="13" s="1"/>
  <c r="BI239" i="13"/>
  <c r="H239" i="13"/>
  <c r="I199" i="14"/>
  <c r="I239" i="13"/>
  <c r="L239" i="13" s="1"/>
  <c r="BF239" i="13"/>
  <c r="BX238" i="13"/>
  <c r="L450" i="7"/>
  <c r="G350" i="12" s="1"/>
  <c r="H350" i="12" s="1"/>
  <c r="I350" i="12" s="1"/>
  <c r="S450" i="7"/>
  <c r="K350" i="12" s="1"/>
  <c r="L350" i="12" s="1"/>
  <c r="M350" i="12" s="1"/>
  <c r="BP239" i="13" l="1"/>
  <c r="BS239" i="13"/>
  <c r="BO239" i="13"/>
  <c r="BR239" i="13"/>
  <c r="R239" i="13"/>
  <c r="AA240" i="13" s="1"/>
  <c r="BH239" i="13"/>
  <c r="H199" i="14"/>
  <c r="BE239" i="13"/>
  <c r="O239" i="13"/>
  <c r="K239" i="13"/>
  <c r="BZ239" i="13" s="1"/>
  <c r="Q239" i="13"/>
  <c r="Z240" i="13" s="1"/>
  <c r="BK239" i="13"/>
  <c r="BL240" i="13" s="1"/>
  <c r="J351" i="12"/>
  <c r="N351" i="12"/>
  <c r="M199" i="14" l="1"/>
  <c r="AK240" i="13"/>
  <c r="AT240" i="13" s="1"/>
  <c r="AW240" i="13" s="1"/>
  <c r="BV239" i="13"/>
  <c r="BN239" i="13"/>
  <c r="BQ239" i="13"/>
  <c r="F450" i="7"/>
  <c r="G200" i="14" s="1"/>
  <c r="AJ240" i="13"/>
  <c r="AS240" i="13" s="1"/>
  <c r="AV240" i="13" s="1"/>
  <c r="BU239" i="13"/>
  <c r="L199" i="14"/>
  <c r="N239" i="13"/>
  <c r="BA240" i="13"/>
  <c r="J200" i="14" l="1"/>
  <c r="K199" i="14"/>
  <c r="BG240" i="13"/>
  <c r="J240" i="13"/>
  <c r="M240" i="13" s="1"/>
  <c r="BJ240" i="13"/>
  <c r="BI240" i="13"/>
  <c r="AI240" i="13"/>
  <c r="AR240" i="13" s="1"/>
  <c r="BT239" i="13"/>
  <c r="BW239" i="13" s="1"/>
  <c r="BX239" i="13" s="1"/>
  <c r="H451" i="7"/>
  <c r="G451" i="7"/>
  <c r="I451" i="7"/>
  <c r="R451" i="7"/>
  <c r="N451" i="7"/>
  <c r="Q451" i="7"/>
  <c r="O451" i="7"/>
  <c r="J451" i="7"/>
  <c r="K451" i="7"/>
  <c r="P451" i="7"/>
  <c r="AU240" i="13" l="1"/>
  <c r="S240" i="13"/>
  <c r="AB241" i="13" s="1"/>
  <c r="BP240" i="13"/>
  <c r="BS240" i="13"/>
  <c r="BF240" i="13"/>
  <c r="I240" i="13"/>
  <c r="L240" i="13" s="1"/>
  <c r="I200" i="14"/>
  <c r="BY239" i="13"/>
  <c r="L451" i="7"/>
  <c r="G351" i="12" s="1"/>
  <c r="H351" i="12" s="1"/>
  <c r="I351" i="12" s="1"/>
  <c r="P240" i="13"/>
  <c r="S451" i="7"/>
  <c r="K351" i="12" s="1"/>
  <c r="L351" i="12" s="1"/>
  <c r="M351" i="12" s="1"/>
  <c r="BO240" i="13" l="1"/>
  <c r="BR240" i="13"/>
  <c r="BH240" i="13"/>
  <c r="H240" i="13"/>
  <c r="BK240" i="13" s="1"/>
  <c r="BL241" i="13" s="1"/>
  <c r="R240" i="13"/>
  <c r="AA241" i="13" s="1"/>
  <c r="BE240" i="13"/>
  <c r="H200" i="14"/>
  <c r="AK241" i="13"/>
  <c r="AT241" i="13" s="1"/>
  <c r="AW241" i="13" s="1"/>
  <c r="BV240" i="13"/>
  <c r="M200" i="14"/>
  <c r="O240" i="13"/>
  <c r="N352" i="12"/>
  <c r="J352" i="12"/>
  <c r="L200" i="14" l="1"/>
  <c r="AJ241" i="13"/>
  <c r="AS241" i="13" s="1"/>
  <c r="AV241" i="13" s="1"/>
  <c r="Q240" i="13"/>
  <c r="Z241" i="13" s="1"/>
  <c r="F451" i="7" s="1"/>
  <c r="G201" i="14" s="1"/>
  <c r="K240" i="13"/>
  <c r="BZ240" i="13" s="1"/>
  <c r="J201" i="14"/>
  <c r="BU240" i="13"/>
  <c r="BN240" i="13" l="1"/>
  <c r="BQ240" i="13"/>
  <c r="BA241" i="13"/>
  <c r="N240" i="13"/>
  <c r="BJ241" i="13"/>
  <c r="J241" i="13"/>
  <c r="S241" i="13" s="1"/>
  <c r="AB242" i="13" s="1"/>
  <c r="BG241" i="13"/>
  <c r="BF241" i="13"/>
  <c r="P452" i="7"/>
  <c r="R452" i="7"/>
  <c r="N452" i="7"/>
  <c r="K452" i="7"/>
  <c r="G452" i="7"/>
  <c r="I452" i="7"/>
  <c r="Q452" i="7"/>
  <c r="H452" i="7"/>
  <c r="J452" i="7"/>
  <c r="O452" i="7"/>
  <c r="K200" i="14" l="1"/>
  <c r="AI241" i="13"/>
  <c r="AR241" i="13" s="1"/>
  <c r="BT240" i="13"/>
  <c r="BW240" i="13" s="1"/>
  <c r="BX240" i="13" s="1"/>
  <c r="I241" i="13"/>
  <c r="R241" i="13" s="1"/>
  <c r="AA242" i="13" s="1"/>
  <c r="M241" i="13"/>
  <c r="BI241" i="13"/>
  <c r="I201" i="14"/>
  <c r="S452" i="7"/>
  <c r="K352" i="12" s="1"/>
  <c r="L352" i="12" s="1"/>
  <c r="M352" i="12" s="1"/>
  <c r="L452" i="7"/>
  <c r="G352" i="12" s="1"/>
  <c r="H352" i="12" s="1"/>
  <c r="I352" i="12" s="1"/>
  <c r="AU241" i="13" l="1"/>
  <c r="BY240" i="13"/>
  <c r="L241" i="13"/>
  <c r="BO241" i="13" s="1"/>
  <c r="BP241" i="13"/>
  <c r="BS241" i="13"/>
  <c r="P241" i="13"/>
  <c r="N353" i="12"/>
  <c r="J353" i="12"/>
  <c r="H201" i="14" l="1"/>
  <c r="H241" i="13"/>
  <c r="K241" i="13" s="1"/>
  <c r="BZ241" i="13" s="1"/>
  <c r="BH241" i="13"/>
  <c r="BE241" i="13"/>
  <c r="M201" i="14"/>
  <c r="AK242" i="13"/>
  <c r="AT242" i="13" s="1"/>
  <c r="AW242" i="13" s="1"/>
  <c r="L201" i="14"/>
  <c r="BR241" i="13"/>
  <c r="BU241" i="13" s="1"/>
  <c r="O241" i="13"/>
  <c r="BV241" i="13"/>
  <c r="AJ242" i="13"/>
  <c r="AS242" i="13" s="1"/>
  <c r="AV242" i="13" s="1"/>
  <c r="BN241" i="13" l="1"/>
  <c r="K201" i="14" s="1"/>
  <c r="N241" i="13"/>
  <c r="BK241" i="13"/>
  <c r="BL242" i="13" s="1"/>
  <c r="BQ241" i="13"/>
  <c r="Q241" i="13"/>
  <c r="Z242" i="13" s="1"/>
  <c r="F452" i="7" s="1"/>
  <c r="G202" i="14" s="1"/>
  <c r="J202" i="14"/>
  <c r="BJ242" i="13"/>
  <c r="BG242" i="13"/>
  <c r="J242" i="13"/>
  <c r="S242" i="13" s="1"/>
  <c r="AB243" i="13" s="1"/>
  <c r="BF242" i="13"/>
  <c r="AI242" i="13"/>
  <c r="AR242" i="13" l="1"/>
  <c r="H202" i="14" s="1"/>
  <c r="BT241" i="13"/>
  <c r="BW241" i="13" s="1"/>
  <c r="BY241" i="13" s="1"/>
  <c r="BA242" i="13"/>
  <c r="Q453" i="7"/>
  <c r="O453" i="7"/>
  <c r="G453" i="7"/>
  <c r="J453" i="7"/>
  <c r="I453" i="7"/>
  <c r="K453" i="7"/>
  <c r="P453" i="7"/>
  <c r="R453" i="7"/>
  <c r="N453" i="7"/>
  <c r="H453" i="7"/>
  <c r="M242" i="13"/>
  <c r="P242" i="13" s="1"/>
  <c r="I242" i="13"/>
  <c r="L242" i="13" s="1"/>
  <c r="BI242" i="13"/>
  <c r="I202" i="14"/>
  <c r="AU242" i="13" l="1"/>
  <c r="BX241" i="13"/>
  <c r="L453" i="7"/>
  <c r="G353" i="12" s="1"/>
  <c r="H353" i="12" s="1"/>
  <c r="I353" i="12" s="1"/>
  <c r="J354" i="12" s="1"/>
  <c r="S453" i="7"/>
  <c r="K353" i="12" s="1"/>
  <c r="L353" i="12" s="1"/>
  <c r="M353" i="12" s="1"/>
  <c r="N354" i="12" s="1"/>
  <c r="BO242" i="13"/>
  <c r="BR242" i="13"/>
  <c r="BP242" i="13"/>
  <c r="BS242" i="13"/>
  <c r="R242" i="13"/>
  <c r="AA243" i="13" s="1"/>
  <c r="BE242" i="13"/>
  <c r="H242" i="13"/>
  <c r="K242" i="13" s="1"/>
  <c r="BZ242" i="13" s="1"/>
  <c r="BH242" i="13"/>
  <c r="O242" i="13"/>
  <c r="M202" i="14" l="1"/>
  <c r="AK243" i="13"/>
  <c r="AT243" i="13" s="1"/>
  <c r="AW243" i="13" s="1"/>
  <c r="L202" i="14"/>
  <c r="BN242" i="13"/>
  <c r="BQ242" i="13"/>
  <c r="BV242" i="13"/>
  <c r="BK242" i="13"/>
  <c r="BL243" i="13" s="1"/>
  <c r="Q242" i="13"/>
  <c r="Z243" i="13" s="1"/>
  <c r="F453" i="7" s="1"/>
  <c r="G203" i="14" s="1"/>
  <c r="AJ243" i="13"/>
  <c r="AS243" i="13" s="1"/>
  <c r="AV243" i="13" s="1"/>
  <c r="BU242" i="13"/>
  <c r="N242" i="13"/>
  <c r="J203" i="14" l="1"/>
  <c r="K202" i="14"/>
  <c r="BA243" i="13"/>
  <c r="BJ243" i="13"/>
  <c r="BG243" i="13"/>
  <c r="J243" i="13"/>
  <c r="S243" i="13" s="1"/>
  <c r="AB244" i="13" s="1"/>
  <c r="I243" i="13"/>
  <c r="AI243" i="13"/>
  <c r="AR243" i="13" s="1"/>
  <c r="BT242" i="13"/>
  <c r="BW242" i="13" s="1"/>
  <c r="BY242" i="13" s="1"/>
  <c r="K454" i="7"/>
  <c r="G454" i="7"/>
  <c r="J454" i="7"/>
  <c r="R454" i="7"/>
  <c r="H454" i="7"/>
  <c r="O454" i="7"/>
  <c r="N454" i="7"/>
  <c r="I454" i="7"/>
  <c r="Q454" i="7"/>
  <c r="P454" i="7"/>
  <c r="AU243" i="13" l="1"/>
  <c r="BI243" i="13"/>
  <c r="BF243" i="13"/>
  <c r="M243" i="13"/>
  <c r="BS243" i="13" s="1"/>
  <c r="I203" i="14"/>
  <c r="BX242" i="13"/>
  <c r="S454" i="7"/>
  <c r="K354" i="12" s="1"/>
  <c r="L354" i="12" s="1"/>
  <c r="M354" i="12" s="1"/>
  <c r="L454" i="7"/>
  <c r="G354" i="12" s="1"/>
  <c r="H354" i="12" s="1"/>
  <c r="I354" i="12" s="1"/>
  <c r="L243" i="13"/>
  <c r="R243" i="13"/>
  <c r="AA244" i="13" s="1"/>
  <c r="H203" i="14" l="1"/>
  <c r="BO243" i="13"/>
  <c r="BR243" i="13"/>
  <c r="H243" i="13"/>
  <c r="K243" i="13" s="1"/>
  <c r="BZ243" i="13" s="1"/>
  <c r="BP243" i="13"/>
  <c r="BH243" i="13"/>
  <c r="P243" i="13"/>
  <c r="BE243" i="13"/>
  <c r="N355" i="12"/>
  <c r="O243" i="13"/>
  <c r="J355" i="12"/>
  <c r="L203" i="14" l="1"/>
  <c r="AJ244" i="13"/>
  <c r="AS244" i="13" s="1"/>
  <c r="AV244" i="13" s="1"/>
  <c r="M203" i="14"/>
  <c r="AK244" i="13"/>
  <c r="AT244" i="13" s="1"/>
  <c r="AW244" i="13" s="1"/>
  <c r="BK243" i="13"/>
  <c r="BL244" i="13" s="1"/>
  <c r="BN243" i="13"/>
  <c r="BQ243" i="13"/>
  <c r="Q243" i="13"/>
  <c r="Z244" i="13" s="1"/>
  <c r="F454" i="7" s="1"/>
  <c r="G204" i="14" s="1"/>
  <c r="BV243" i="13"/>
  <c r="BU243" i="13"/>
  <c r="N243" i="13"/>
  <c r="J204" i="14" l="1"/>
  <c r="K203" i="14"/>
  <c r="BG244" i="13"/>
  <c r="BJ244" i="13"/>
  <c r="BA244" i="13"/>
  <c r="J244" i="13"/>
  <c r="S244" i="13" s="1"/>
  <c r="AB245" i="13" s="1"/>
  <c r="I204" i="14"/>
  <c r="AI244" i="13"/>
  <c r="AR244" i="13" s="1"/>
  <c r="BT243" i="13"/>
  <c r="BW243" i="13" s="1"/>
  <c r="BY243" i="13" s="1"/>
  <c r="N455" i="7"/>
  <c r="I455" i="7"/>
  <c r="G455" i="7"/>
  <c r="P455" i="7"/>
  <c r="Q455" i="7"/>
  <c r="J455" i="7"/>
  <c r="K455" i="7"/>
  <c r="R455" i="7"/>
  <c r="O455" i="7"/>
  <c r="H455" i="7"/>
  <c r="AU244" i="13" l="1"/>
  <c r="I244" i="13"/>
  <c r="L244" i="13" s="1"/>
  <c r="BF244" i="13"/>
  <c r="M244" i="13"/>
  <c r="BI244" i="13"/>
  <c r="BX243" i="13"/>
  <c r="L455" i="7"/>
  <c r="G355" i="12" s="1"/>
  <c r="H355" i="12" s="1"/>
  <c r="I355" i="12" s="1"/>
  <c r="S455" i="7"/>
  <c r="K355" i="12" s="1"/>
  <c r="L355" i="12" s="1"/>
  <c r="M355" i="12" s="1"/>
  <c r="H204" i="14" l="1"/>
  <c r="R244" i="13"/>
  <c r="AA245" i="13" s="1"/>
  <c r="BP244" i="13"/>
  <c r="BS244" i="13"/>
  <c r="BO244" i="13"/>
  <c r="BR244" i="13"/>
  <c r="P244" i="13"/>
  <c r="BH244" i="13"/>
  <c r="H244" i="13"/>
  <c r="K244" i="13" s="1"/>
  <c r="BZ244" i="13" s="1"/>
  <c r="BE244" i="13"/>
  <c r="O244" i="13"/>
  <c r="J356" i="12"/>
  <c r="N356" i="12"/>
  <c r="M204" i="14" l="1"/>
  <c r="AK245" i="13"/>
  <c r="AT245" i="13" s="1"/>
  <c r="AW245" i="13" s="1"/>
  <c r="L204" i="14"/>
  <c r="BV244" i="13"/>
  <c r="BN244" i="13"/>
  <c r="BQ244" i="13"/>
  <c r="BK244" i="13"/>
  <c r="BL245" i="13" s="1"/>
  <c r="Q244" i="13"/>
  <c r="Z245" i="13" s="1"/>
  <c r="F455" i="7" s="1"/>
  <c r="G205" i="14" s="1"/>
  <c r="AJ245" i="13"/>
  <c r="AS245" i="13" s="1"/>
  <c r="AV245" i="13" s="1"/>
  <c r="BU244" i="13"/>
  <c r="N244" i="13"/>
  <c r="J245" i="13" l="1"/>
  <c r="M245" i="13" s="1"/>
  <c r="K204" i="14"/>
  <c r="BG245" i="13"/>
  <c r="BJ245" i="13"/>
  <c r="J205" i="14"/>
  <c r="BA245" i="13"/>
  <c r="I205" i="14"/>
  <c r="AI245" i="13"/>
  <c r="AR245" i="13" s="1"/>
  <c r="BT244" i="13"/>
  <c r="BW244" i="13" s="1"/>
  <c r="BX244" i="13" s="1"/>
  <c r="G456" i="7"/>
  <c r="N456" i="7"/>
  <c r="Q456" i="7"/>
  <c r="I456" i="7"/>
  <c r="O456" i="7"/>
  <c r="H456" i="7"/>
  <c r="R456" i="7"/>
  <c r="K456" i="7"/>
  <c r="J456" i="7"/>
  <c r="P456" i="7"/>
  <c r="AU245" i="13" l="1"/>
  <c r="S245" i="13"/>
  <c r="AB246" i="13" s="1"/>
  <c r="BF245" i="13"/>
  <c r="BP245" i="13"/>
  <c r="BS245" i="13"/>
  <c r="I245" i="13"/>
  <c r="L245" i="13" s="1"/>
  <c r="BI245" i="13"/>
  <c r="BY244" i="13"/>
  <c r="L456" i="7"/>
  <c r="G356" i="12" s="1"/>
  <c r="H356" i="12" s="1"/>
  <c r="I356" i="12" s="1"/>
  <c r="S456" i="7"/>
  <c r="K356" i="12" s="1"/>
  <c r="L356" i="12" s="1"/>
  <c r="M356" i="12" s="1"/>
  <c r="P245" i="13"/>
  <c r="H205" i="14" l="1"/>
  <c r="BO245" i="13"/>
  <c r="BR245" i="13"/>
  <c r="BE245" i="13"/>
  <c r="R245" i="13"/>
  <c r="AA246" i="13" s="1"/>
  <c r="BH245" i="13"/>
  <c r="H245" i="13"/>
  <c r="Q245" i="13" s="1"/>
  <c r="Z246" i="13" s="1"/>
  <c r="AK246" i="13"/>
  <c r="AT246" i="13" s="1"/>
  <c r="AW246" i="13" s="1"/>
  <c r="BV245" i="13"/>
  <c r="M205" i="14"/>
  <c r="O245" i="13"/>
  <c r="J357" i="12"/>
  <c r="N357" i="12"/>
  <c r="L205" i="14" l="1"/>
  <c r="AJ246" i="13"/>
  <c r="AS246" i="13" s="1"/>
  <c r="AV246" i="13" s="1"/>
  <c r="BK245" i="13"/>
  <c r="BL246" i="13" s="1"/>
  <c r="F456" i="7"/>
  <c r="G206" i="14" s="1"/>
  <c r="K245" i="13"/>
  <c r="BZ245" i="13" s="1"/>
  <c r="J206" i="14"/>
  <c r="BU245" i="13"/>
  <c r="BA246" i="13"/>
  <c r="BQ245" i="13" l="1"/>
  <c r="BN245" i="13"/>
  <c r="BG246" i="13"/>
  <c r="BJ246" i="13"/>
  <c r="J246" i="13"/>
  <c r="M246" i="13" s="1"/>
  <c r="N245" i="13"/>
  <c r="H457" i="7"/>
  <c r="G457" i="7"/>
  <c r="J457" i="7"/>
  <c r="O457" i="7"/>
  <c r="R457" i="7"/>
  <c r="Q457" i="7"/>
  <c r="N457" i="7"/>
  <c r="I457" i="7"/>
  <c r="K457" i="7"/>
  <c r="P457" i="7"/>
  <c r="K205" i="14" l="1"/>
  <c r="AI246" i="13"/>
  <c r="AR246" i="13" s="1"/>
  <c r="BP246" i="13"/>
  <c r="BS246" i="13"/>
  <c r="I206" i="14"/>
  <c r="BI246" i="13"/>
  <c r="BF246" i="13"/>
  <c r="S246" i="13"/>
  <c r="AB247" i="13" s="1"/>
  <c r="BT245" i="13"/>
  <c r="BW245" i="13" s="1"/>
  <c r="BX245" i="13" s="1"/>
  <c r="I246" i="13"/>
  <c r="L246" i="13" s="1"/>
  <c r="P246" i="13"/>
  <c r="L457" i="7"/>
  <c r="G357" i="12" s="1"/>
  <c r="H357" i="12" s="1"/>
  <c r="I357" i="12" s="1"/>
  <c r="S457" i="7"/>
  <c r="K357" i="12" s="1"/>
  <c r="L357" i="12" s="1"/>
  <c r="M357" i="12" s="1"/>
  <c r="AU246" i="13" l="1"/>
  <c r="M206" i="14"/>
  <c r="AK247" i="13"/>
  <c r="AT247" i="13" s="1"/>
  <c r="AW247" i="13" s="1"/>
  <c r="BE246" i="13"/>
  <c r="R246" i="13"/>
  <c r="AA247" i="13" s="1"/>
  <c r="BO246" i="13"/>
  <c r="BR246" i="13"/>
  <c r="BY245" i="13"/>
  <c r="H206" i="14"/>
  <c r="BV246" i="13"/>
  <c r="J358" i="12"/>
  <c r="O246" i="13"/>
  <c r="N358" i="12"/>
  <c r="BH246" i="13" l="1"/>
  <c r="H246" i="13"/>
  <c r="BK246" i="13" s="1"/>
  <c r="BL247" i="13" s="1"/>
  <c r="BJ247" i="13"/>
  <c r="AJ247" i="13"/>
  <c r="AS247" i="13" s="1"/>
  <c r="AV247" i="13" s="1"/>
  <c r="BU246" i="13"/>
  <c r="L206" i="14"/>
  <c r="K246" i="13" l="1"/>
  <c r="BZ246" i="13" s="1"/>
  <c r="Q246" i="13"/>
  <c r="Z247" i="13" s="1"/>
  <c r="F457" i="7" s="1"/>
  <c r="G207" i="14" s="1"/>
  <c r="J247" i="13"/>
  <c r="M247" i="13" s="1"/>
  <c r="J207" i="14"/>
  <c r="BG247" i="13"/>
  <c r="BF247" i="13"/>
  <c r="BQ246" i="13" l="1"/>
  <c r="R458" i="7"/>
  <c r="Q458" i="7"/>
  <c r="P458" i="7"/>
  <c r="N458" i="7"/>
  <c r="H458" i="7"/>
  <c r="K458" i="7"/>
  <c r="I458" i="7"/>
  <c r="N246" i="13"/>
  <c r="J458" i="7"/>
  <c r="G458" i="7"/>
  <c r="BN246" i="13"/>
  <c r="K206" i="14" s="1"/>
  <c r="O458" i="7"/>
  <c r="BA247" i="13"/>
  <c r="AI247" i="13"/>
  <c r="BP247" i="13"/>
  <c r="BS247" i="13"/>
  <c r="BI247" i="13"/>
  <c r="I207" i="14"/>
  <c r="S247" i="13"/>
  <c r="AB248" i="13" s="1"/>
  <c r="I247" i="13"/>
  <c r="L247" i="13" s="1"/>
  <c r="P247" i="13"/>
  <c r="AR247" i="13" l="1"/>
  <c r="AU247" i="13" s="1"/>
  <c r="BT246" i="13"/>
  <c r="BW246" i="13" s="1"/>
  <c r="BX246" i="13" s="1"/>
  <c r="S458" i="7"/>
  <c r="K358" i="12" s="1"/>
  <c r="L358" i="12" s="1"/>
  <c r="M358" i="12" s="1"/>
  <c r="N359" i="12" s="1"/>
  <c r="L458" i="7"/>
  <c r="G358" i="12" s="1"/>
  <c r="H358" i="12" s="1"/>
  <c r="I358" i="12" s="1"/>
  <c r="J359" i="12" s="1"/>
  <c r="M207" i="14"/>
  <c r="AK248" i="13"/>
  <c r="AT248" i="13" s="1"/>
  <c r="AW248" i="13" s="1"/>
  <c r="BO247" i="13"/>
  <c r="BR247" i="13"/>
  <c r="R247" i="13"/>
  <c r="AA248" i="13" s="1"/>
  <c r="BV247" i="13"/>
  <c r="O247" i="13"/>
  <c r="BY246" i="13" l="1"/>
  <c r="H207" i="14"/>
  <c r="H247" i="13"/>
  <c r="K247" i="13" s="1"/>
  <c r="BZ247" i="13" s="1"/>
  <c r="BH247" i="13"/>
  <c r="BE247" i="13"/>
  <c r="J248" i="13"/>
  <c r="AJ248" i="13"/>
  <c r="AS248" i="13" s="1"/>
  <c r="AV248" i="13" s="1"/>
  <c r="BU247" i="13"/>
  <c r="L207" i="14"/>
  <c r="BN247" i="13" l="1"/>
  <c r="K207" i="14" s="1"/>
  <c r="BQ247" i="13"/>
  <c r="N247" i="13"/>
  <c r="BK247" i="13"/>
  <c r="BL248" i="13" s="1"/>
  <c r="Q247" i="13"/>
  <c r="Z248" i="13" s="1"/>
  <c r="BA248" i="13" s="1"/>
  <c r="AI248" i="13"/>
  <c r="BG248" i="13"/>
  <c r="I248" i="13"/>
  <c r="BJ248" i="13"/>
  <c r="J208" i="14"/>
  <c r="S248" i="13"/>
  <c r="AB249" i="13" s="1"/>
  <c r="M248" i="13"/>
  <c r="AR248" i="13" l="1"/>
  <c r="AU248" i="13" s="1"/>
  <c r="BT247" i="13"/>
  <c r="BW247" i="13" s="1"/>
  <c r="BY247" i="13" s="1"/>
  <c r="F458" i="7"/>
  <c r="G208" i="14" s="1"/>
  <c r="BF248" i="13"/>
  <c r="BP248" i="13"/>
  <c r="BS248" i="13"/>
  <c r="BI248" i="13"/>
  <c r="I208" i="14"/>
  <c r="P248" i="13"/>
  <c r="L248" i="13"/>
  <c r="R248" i="13"/>
  <c r="AA249" i="13" s="1"/>
  <c r="BX247" i="13" l="1"/>
  <c r="Q459" i="7"/>
  <c r="N459" i="7"/>
  <c r="G459" i="7"/>
  <c r="I459" i="7"/>
  <c r="P459" i="7"/>
  <c r="O459" i="7"/>
  <c r="H459" i="7"/>
  <c r="J459" i="7"/>
  <c r="R459" i="7"/>
  <c r="K459" i="7"/>
  <c r="H208" i="14"/>
  <c r="M208" i="14"/>
  <c r="AK249" i="13"/>
  <c r="AT249" i="13" s="1"/>
  <c r="AW249" i="13" s="1"/>
  <c r="BH248" i="13"/>
  <c r="BO248" i="13"/>
  <c r="BR248" i="13"/>
  <c r="BE248" i="13"/>
  <c r="H248" i="13"/>
  <c r="BK248" i="13" s="1"/>
  <c r="BL249" i="13" s="1"/>
  <c r="BV248" i="13"/>
  <c r="O248" i="13"/>
  <c r="S459" i="7" l="1"/>
  <c r="K359" i="12" s="1"/>
  <c r="L359" i="12" s="1"/>
  <c r="M359" i="12" s="1"/>
  <c r="N360" i="12" s="1"/>
  <c r="L459" i="7"/>
  <c r="G359" i="12" s="1"/>
  <c r="H359" i="12" s="1"/>
  <c r="I359" i="12" s="1"/>
  <c r="J360" i="12" s="1"/>
  <c r="L208" i="14"/>
  <c r="Q248" i="13"/>
  <c r="Z249" i="13" s="1"/>
  <c r="F459" i="7" s="1"/>
  <c r="G209" i="14" s="1"/>
  <c r="K248" i="13"/>
  <c r="BZ248" i="13" s="1"/>
  <c r="J249" i="13"/>
  <c r="AJ249" i="13"/>
  <c r="AS249" i="13" s="1"/>
  <c r="AV249" i="13" s="1"/>
  <c r="BU248" i="13"/>
  <c r="BA249" i="13" l="1"/>
  <c r="BN248" i="13"/>
  <c r="BQ248" i="13"/>
  <c r="N248" i="13"/>
  <c r="BJ249" i="13"/>
  <c r="BG249" i="13"/>
  <c r="I249" i="13"/>
  <c r="J209" i="14"/>
  <c r="H460" i="7"/>
  <c r="G460" i="7"/>
  <c r="P460" i="7"/>
  <c r="N460" i="7"/>
  <c r="K460" i="7"/>
  <c r="J460" i="7"/>
  <c r="O460" i="7"/>
  <c r="Q460" i="7"/>
  <c r="R460" i="7"/>
  <c r="I460" i="7"/>
  <c r="S249" i="13"/>
  <c r="AB250" i="13" s="1"/>
  <c r="M249" i="13"/>
  <c r="K208" i="14" l="1"/>
  <c r="AI249" i="13"/>
  <c r="AR249" i="13" s="1"/>
  <c r="BT248" i="13"/>
  <c r="BW248" i="13" s="1"/>
  <c r="BY248" i="13" s="1"/>
  <c r="BP249" i="13"/>
  <c r="BS249" i="13"/>
  <c r="I209" i="14"/>
  <c r="BF249" i="13"/>
  <c r="BI249" i="13"/>
  <c r="R249" i="13"/>
  <c r="AA250" i="13" s="1"/>
  <c r="L249" i="13"/>
  <c r="P249" i="13"/>
  <c r="S460" i="7"/>
  <c r="K360" i="12" s="1"/>
  <c r="L360" i="12" s="1"/>
  <c r="M360" i="12" s="1"/>
  <c r="L460" i="7"/>
  <c r="G360" i="12" s="1"/>
  <c r="H360" i="12" s="1"/>
  <c r="I360" i="12" s="1"/>
  <c r="AU249" i="13" l="1"/>
  <c r="M209" i="14"/>
  <c r="BX248" i="13"/>
  <c r="BO249" i="13"/>
  <c r="BR249" i="13"/>
  <c r="BH249" i="13"/>
  <c r="AK250" i="13"/>
  <c r="AT250" i="13" s="1"/>
  <c r="AW250" i="13" s="1"/>
  <c r="BV249" i="13"/>
  <c r="J361" i="12"/>
  <c r="N361" i="12"/>
  <c r="O249" i="13"/>
  <c r="H209" i="14" l="1"/>
  <c r="H249" i="13"/>
  <c r="BK249" i="13" s="1"/>
  <c r="BL250" i="13" s="1"/>
  <c r="BE249" i="13"/>
  <c r="L209" i="14"/>
  <c r="BG250" i="13"/>
  <c r="AJ250" i="13"/>
  <c r="AS250" i="13" s="1"/>
  <c r="AV250" i="13" s="1"/>
  <c r="BU249" i="13"/>
  <c r="Q249" i="13" l="1"/>
  <c r="Z250" i="13" s="1"/>
  <c r="F460" i="7" s="1"/>
  <c r="G210" i="14" s="1"/>
  <c r="K249" i="13"/>
  <c r="BJ250" i="13"/>
  <c r="J210" i="14"/>
  <c r="J250" i="13"/>
  <c r="S250" i="13" s="1"/>
  <c r="AB251" i="13" s="1"/>
  <c r="I210" i="14"/>
  <c r="BN249" i="13" l="1"/>
  <c r="K209" i="14" s="1"/>
  <c r="BZ249" i="13"/>
  <c r="BQ249" i="13"/>
  <c r="J461" i="7"/>
  <c r="P461" i="7"/>
  <c r="R461" i="7"/>
  <c r="G461" i="7"/>
  <c r="N461" i="7"/>
  <c r="K461" i="7"/>
  <c r="BA250" i="13"/>
  <c r="I461" i="7"/>
  <c r="H461" i="7"/>
  <c r="O461" i="7"/>
  <c r="Q461" i="7"/>
  <c r="N249" i="13"/>
  <c r="AI250" i="13"/>
  <c r="BF250" i="13"/>
  <c r="BI250" i="13"/>
  <c r="M250" i="13"/>
  <c r="I250" i="13"/>
  <c r="L250" i="13" s="1"/>
  <c r="AR250" i="13" l="1"/>
  <c r="H210" i="14" s="1"/>
  <c r="BT249" i="13"/>
  <c r="BW249" i="13" s="1"/>
  <c r="BY249" i="13" s="1"/>
  <c r="S461" i="7"/>
  <c r="K361" i="12" s="1"/>
  <c r="L361" i="12" s="1"/>
  <c r="M361" i="12" s="1"/>
  <c r="N362" i="12" s="1"/>
  <c r="L461" i="7"/>
  <c r="G361" i="12" s="1"/>
  <c r="H361" i="12" s="1"/>
  <c r="I361" i="12" s="1"/>
  <c r="J362" i="12" s="1"/>
  <c r="BO250" i="13"/>
  <c r="BR250" i="13"/>
  <c r="BP250" i="13"/>
  <c r="BS250" i="13"/>
  <c r="R250" i="13"/>
  <c r="AA251" i="13" s="1"/>
  <c r="P250" i="13"/>
  <c r="AK251" i="13"/>
  <c r="O250" i="13"/>
  <c r="AU250" i="13" l="1"/>
  <c r="BX249" i="13"/>
  <c r="H250" i="13"/>
  <c r="Q250" i="13" s="1"/>
  <c r="Z251" i="13" s="1"/>
  <c r="BA251" i="13" s="1"/>
  <c r="BE250" i="13"/>
  <c r="BH250" i="13"/>
  <c r="AT251" i="13"/>
  <c r="AW251" i="13" s="1"/>
  <c r="L210" i="14"/>
  <c r="BV250" i="13"/>
  <c r="M210" i="14"/>
  <c r="AJ251" i="13"/>
  <c r="AS251" i="13" s="1"/>
  <c r="AV251" i="13" s="1"/>
  <c r="BU250" i="13"/>
  <c r="K250" i="13" l="1"/>
  <c r="F461" i="7"/>
  <c r="G211" i="14" s="1"/>
  <c r="BK250" i="13"/>
  <c r="BL251" i="13" s="1"/>
  <c r="BG251" i="13"/>
  <c r="BJ251" i="13"/>
  <c r="J251" i="13"/>
  <c r="M251" i="13" s="1"/>
  <c r="J211" i="14"/>
  <c r="I211" i="14"/>
  <c r="BQ250" i="13" l="1"/>
  <c r="BZ250" i="13"/>
  <c r="N250" i="13"/>
  <c r="BN250" i="13"/>
  <c r="J462" i="7"/>
  <c r="I462" i="7"/>
  <c r="O462" i="7"/>
  <c r="H462" i="7"/>
  <c r="R462" i="7"/>
  <c r="G462" i="7"/>
  <c r="K462" i="7"/>
  <c r="Q462" i="7"/>
  <c r="P462" i="7"/>
  <c r="N462" i="7"/>
  <c r="AI251" i="13"/>
  <c r="BP251" i="13"/>
  <c r="BS251" i="13"/>
  <c r="BF251" i="13"/>
  <c r="S251" i="13"/>
  <c r="AB252" i="13" s="1"/>
  <c r="I251" i="13"/>
  <c r="R251" i="13" s="1"/>
  <c r="AA252" i="13" s="1"/>
  <c r="BI251" i="13"/>
  <c r="P251" i="13"/>
  <c r="BT250" i="13" l="1"/>
  <c r="BW250" i="13" s="1"/>
  <c r="BY250" i="13" s="1"/>
  <c r="AR251" i="13"/>
  <c r="H211" i="14" s="1"/>
  <c r="K210" i="14"/>
  <c r="L462" i="7"/>
  <c r="G362" i="12" s="1"/>
  <c r="H362" i="12" s="1"/>
  <c r="I362" i="12" s="1"/>
  <c r="J363" i="12" s="1"/>
  <c r="S462" i="7"/>
  <c r="K362" i="12" s="1"/>
  <c r="L362" i="12" s="1"/>
  <c r="M362" i="12" s="1"/>
  <c r="N363" i="12" s="1"/>
  <c r="L251" i="13"/>
  <c r="O251" i="13" s="1"/>
  <c r="AK252" i="13"/>
  <c r="AT252" i="13" s="1"/>
  <c r="AW252" i="13" s="1"/>
  <c r="BV251" i="13"/>
  <c r="M211" i="14"/>
  <c r="BX250" i="13" l="1"/>
  <c r="AU251" i="13"/>
  <c r="H251" i="13"/>
  <c r="K251" i="13" s="1"/>
  <c r="BZ251" i="13" s="1"/>
  <c r="BH251" i="13"/>
  <c r="BE251" i="13"/>
  <c r="BO251" i="13"/>
  <c r="BR251" i="13"/>
  <c r="BN251" i="13"/>
  <c r="BQ251" i="13" l="1"/>
  <c r="BT251" i="13" s="1"/>
  <c r="BK251" i="13"/>
  <c r="BL252" i="13" s="1"/>
  <c r="N251" i="13"/>
  <c r="Q251" i="13"/>
  <c r="Z252" i="13" s="1"/>
  <c r="F462" i="7" s="1"/>
  <c r="G212" i="14" s="1"/>
  <c r="L211" i="14"/>
  <c r="AJ252" i="13"/>
  <c r="AS252" i="13" s="1"/>
  <c r="AV252" i="13" s="1"/>
  <c r="K211" i="14"/>
  <c r="BU251" i="13"/>
  <c r="J212" i="14"/>
  <c r="J252" i="13"/>
  <c r="M252" i="13" s="1"/>
  <c r="BJ252" i="13"/>
  <c r="BG252" i="13"/>
  <c r="AI252" i="13"/>
  <c r="AR252" i="13" s="1"/>
  <c r="BA252" i="13" l="1"/>
  <c r="J463" i="7"/>
  <c r="K463" i="7"/>
  <c r="H463" i="7"/>
  <c r="N463" i="7"/>
  <c r="Q463" i="7"/>
  <c r="P463" i="7"/>
  <c r="R463" i="7"/>
  <c r="O463" i="7"/>
  <c r="G463" i="7"/>
  <c r="I463" i="7"/>
  <c r="AU252" i="13"/>
  <c r="I212" i="14"/>
  <c r="BW251" i="13"/>
  <c r="BY251" i="13" s="1"/>
  <c r="BP252" i="13"/>
  <c r="BS252" i="13"/>
  <c r="S252" i="13"/>
  <c r="AB253" i="13" s="1"/>
  <c r="BF252" i="13"/>
  <c r="I252" i="13"/>
  <c r="R252" i="13" s="1"/>
  <c r="AA253" i="13" s="1"/>
  <c r="H212" i="14"/>
  <c r="BI252" i="13"/>
  <c r="P252" i="13"/>
  <c r="S463" i="7" l="1"/>
  <c r="K363" i="12" s="1"/>
  <c r="L363" i="12" s="1"/>
  <c r="M363" i="12" s="1"/>
  <c r="N364" i="12" s="1"/>
  <c r="L463" i="7"/>
  <c r="G363" i="12" s="1"/>
  <c r="H363" i="12" s="1"/>
  <c r="I363" i="12" s="1"/>
  <c r="J364" i="12" s="1"/>
  <c r="M212" i="14"/>
  <c r="AK253" i="13"/>
  <c r="AT253" i="13" s="1"/>
  <c r="AW253" i="13" s="1"/>
  <c r="BX251" i="13"/>
  <c r="BH252" i="13"/>
  <c r="L252" i="13"/>
  <c r="BR252" i="13" s="1"/>
  <c r="BE252" i="13"/>
  <c r="H252" i="13"/>
  <c r="Q252" i="13" s="1"/>
  <c r="Z253" i="13" s="1"/>
  <c r="F463" i="7" s="1"/>
  <c r="BV252" i="13"/>
  <c r="BK252" i="13" l="1"/>
  <c r="BL253" i="13" s="1"/>
  <c r="K252" i="13"/>
  <c r="BZ252" i="13" s="1"/>
  <c r="BO252" i="13"/>
  <c r="O252" i="13"/>
  <c r="J253" i="13"/>
  <c r="BA253" i="13"/>
  <c r="G213" i="14"/>
  <c r="L212" i="14" l="1"/>
  <c r="AJ253" i="13"/>
  <c r="AS253" i="13" s="1"/>
  <c r="AV253" i="13" s="1"/>
  <c r="BN252" i="13"/>
  <c r="BQ252" i="13"/>
  <c r="N252" i="13"/>
  <c r="BG253" i="13"/>
  <c r="BU252" i="13"/>
  <c r="J213" i="14"/>
  <c r="BJ253" i="13"/>
  <c r="M253" i="13"/>
  <c r="S253" i="13"/>
  <c r="AB254" i="13" s="1"/>
  <c r="Q464" i="7"/>
  <c r="R464" i="7"/>
  <c r="N464" i="7"/>
  <c r="H464" i="7"/>
  <c r="J464" i="7"/>
  <c r="K464" i="7"/>
  <c r="O464" i="7"/>
  <c r="P464" i="7"/>
  <c r="G464" i="7"/>
  <c r="I464" i="7"/>
  <c r="I213" i="14" l="1"/>
  <c r="K212" i="14"/>
  <c r="AI253" i="13"/>
  <c r="AR253" i="13" s="1"/>
  <c r="BT252" i="13"/>
  <c r="BW252" i="13" s="1"/>
  <c r="BX252" i="13" s="1"/>
  <c r="BP253" i="13"/>
  <c r="BS253" i="13"/>
  <c r="I253" i="13"/>
  <c r="R253" i="13" s="1"/>
  <c r="AA254" i="13" s="1"/>
  <c r="BI253" i="13"/>
  <c r="BF253" i="13"/>
  <c r="P253" i="13"/>
  <c r="L464" i="7"/>
  <c r="G364" i="12" s="1"/>
  <c r="H364" i="12" s="1"/>
  <c r="I364" i="12" s="1"/>
  <c r="S464" i="7"/>
  <c r="K364" i="12" s="1"/>
  <c r="L364" i="12" s="1"/>
  <c r="M364" i="12" s="1"/>
  <c r="AU253" i="13" l="1"/>
  <c r="L253" i="13"/>
  <c r="O253" i="13" s="1"/>
  <c r="M213" i="14"/>
  <c r="BE253" i="13"/>
  <c r="BY252" i="13"/>
  <c r="AK254" i="13"/>
  <c r="AT254" i="13" s="1"/>
  <c r="AW254" i="13" s="1"/>
  <c r="BV253" i="13"/>
  <c r="N365" i="12"/>
  <c r="J365" i="12"/>
  <c r="BR253" i="13" l="1"/>
  <c r="BO253" i="13"/>
  <c r="H253" i="13"/>
  <c r="Q253" i="13" s="1"/>
  <c r="Z254" i="13" s="1"/>
  <c r="F464" i="7" s="1"/>
  <c r="G214" i="14" s="1"/>
  <c r="H213" i="14"/>
  <c r="BH253" i="13"/>
  <c r="AJ254" i="13"/>
  <c r="BJ254" i="13"/>
  <c r="BU253" i="13" l="1"/>
  <c r="AS254" i="13"/>
  <c r="AV254" i="13" s="1"/>
  <c r="L213" i="14"/>
  <c r="BK253" i="13"/>
  <c r="BL254" i="13" s="1"/>
  <c r="K253" i="13"/>
  <c r="BA254" i="13"/>
  <c r="BG254" i="13"/>
  <c r="J214" i="14"/>
  <c r="J254" i="13"/>
  <c r="S254" i="13" s="1"/>
  <c r="AB255" i="13" s="1"/>
  <c r="J465" i="7"/>
  <c r="O465" i="7"/>
  <c r="G465" i="7"/>
  <c r="N465" i="7"/>
  <c r="Q465" i="7"/>
  <c r="R465" i="7"/>
  <c r="P465" i="7"/>
  <c r="H465" i="7"/>
  <c r="K465" i="7"/>
  <c r="I465" i="7"/>
  <c r="N253" i="13" l="1"/>
  <c r="BZ253" i="13"/>
  <c r="I214" i="14"/>
  <c r="BN253" i="13"/>
  <c r="K213" i="14" s="1"/>
  <c r="BQ253" i="13"/>
  <c r="AI254" i="13"/>
  <c r="M254" i="13"/>
  <c r="BS254" i="13" s="1"/>
  <c r="BI254" i="13"/>
  <c r="BF254" i="13"/>
  <c r="I254" i="13"/>
  <c r="L254" i="13" s="1"/>
  <c r="L465" i="7"/>
  <c r="G365" i="12" s="1"/>
  <c r="H365" i="12" s="1"/>
  <c r="I365" i="12" s="1"/>
  <c r="S465" i="7"/>
  <c r="K365" i="12" s="1"/>
  <c r="L365" i="12" s="1"/>
  <c r="M365" i="12" s="1"/>
  <c r="AR254" i="13" l="1"/>
  <c r="AU254" i="13" s="1"/>
  <c r="BT253" i="13"/>
  <c r="BW253" i="13" s="1"/>
  <c r="BY253" i="13" s="1"/>
  <c r="R254" i="13"/>
  <c r="AA255" i="13" s="1"/>
  <c r="P254" i="13"/>
  <c r="BP254" i="13"/>
  <c r="BO254" i="13"/>
  <c r="BR254" i="13"/>
  <c r="J366" i="12"/>
  <c r="O254" i="13"/>
  <c r="N366" i="12"/>
  <c r="BX253" i="13" l="1"/>
  <c r="BE254" i="13"/>
  <c r="BH254" i="13"/>
  <c r="H214" i="14"/>
  <c r="H254" i="13"/>
  <c r="K254" i="13" s="1"/>
  <c r="BZ254" i="13" s="1"/>
  <c r="M214" i="14"/>
  <c r="AK255" i="13"/>
  <c r="L214" i="14"/>
  <c r="BV254" i="13"/>
  <c r="AJ255" i="13"/>
  <c r="AS255" i="13" s="1"/>
  <c r="AV255" i="13" s="1"/>
  <c r="BU254" i="13"/>
  <c r="BK254" i="13" l="1"/>
  <c r="BL255" i="13" s="1"/>
  <c r="BN254" i="13"/>
  <c r="K214" i="14" s="1"/>
  <c r="N254" i="13"/>
  <c r="Q254" i="13"/>
  <c r="Z255" i="13" s="1"/>
  <c r="F465" i="7" s="1"/>
  <c r="G215" i="14" s="1"/>
  <c r="BQ254" i="13"/>
  <c r="AT255" i="13"/>
  <c r="AW255" i="13" s="1"/>
  <c r="BF255" i="13"/>
  <c r="AI255" i="13"/>
  <c r="AR255" i="13" l="1"/>
  <c r="AU255" i="13" s="1"/>
  <c r="BT254" i="13"/>
  <c r="BW254" i="13" s="1"/>
  <c r="BX254" i="13" s="1"/>
  <c r="BA255" i="13"/>
  <c r="H466" i="7"/>
  <c r="R466" i="7"/>
  <c r="O466" i="7"/>
  <c r="G466" i="7"/>
  <c r="P466" i="7"/>
  <c r="N466" i="7"/>
  <c r="K466" i="7"/>
  <c r="Q466" i="7"/>
  <c r="J466" i="7"/>
  <c r="I466" i="7"/>
  <c r="BJ255" i="13"/>
  <c r="J255" i="13"/>
  <c r="S255" i="13" s="1"/>
  <c r="AB256" i="13" s="1"/>
  <c r="J215" i="14"/>
  <c r="BG255" i="13"/>
  <c r="I255" i="13"/>
  <c r="L255" i="13" s="1"/>
  <c r="BI255" i="13"/>
  <c r="I215" i="14"/>
  <c r="BY254" i="13" l="1"/>
  <c r="S466" i="7"/>
  <c r="K366" i="12" s="1"/>
  <c r="L366" i="12" s="1"/>
  <c r="M366" i="12" s="1"/>
  <c r="N367" i="12" s="1"/>
  <c r="L466" i="7"/>
  <c r="G366" i="12" s="1"/>
  <c r="H366" i="12" s="1"/>
  <c r="I366" i="12" s="1"/>
  <c r="J367" i="12" s="1"/>
  <c r="M255" i="13"/>
  <c r="BP255" i="13" s="1"/>
  <c r="M215" i="14" s="1"/>
  <c r="H215" i="14"/>
  <c r="R255" i="13"/>
  <c r="AA256" i="13" s="1"/>
  <c r="BO255" i="13"/>
  <c r="BR255" i="13"/>
  <c r="H255" i="13"/>
  <c r="Q255" i="13" s="1"/>
  <c r="Z256" i="13" s="1"/>
  <c r="BH255" i="13"/>
  <c r="BE255" i="13"/>
  <c r="AK256" i="13"/>
  <c r="O255" i="13"/>
  <c r="BS255" i="13" l="1"/>
  <c r="BV255" i="13" s="1"/>
  <c r="AT256" i="13"/>
  <c r="AW256" i="13" s="1"/>
  <c r="P255" i="13"/>
  <c r="L215" i="14"/>
  <c r="F466" i="7"/>
  <c r="G216" i="14" s="1"/>
  <c r="BK255" i="13"/>
  <c r="BL256" i="13" s="1"/>
  <c r="K255" i="13"/>
  <c r="BZ255" i="13" s="1"/>
  <c r="AJ256" i="13"/>
  <c r="AS256" i="13" s="1"/>
  <c r="AV256" i="13" s="1"/>
  <c r="BU255" i="13"/>
  <c r="BA256" i="13"/>
  <c r="J216" i="14" l="1"/>
  <c r="BN255" i="13"/>
  <c r="BQ255" i="13"/>
  <c r="N255" i="13"/>
  <c r="BJ256" i="13"/>
  <c r="BG256" i="13"/>
  <c r="J256" i="13"/>
  <c r="M256" i="13" s="1"/>
  <c r="I256" i="13"/>
  <c r="R467" i="7"/>
  <c r="O467" i="7"/>
  <c r="K467" i="7"/>
  <c r="G467" i="7"/>
  <c r="P467" i="7"/>
  <c r="H467" i="7"/>
  <c r="Q467" i="7"/>
  <c r="N467" i="7"/>
  <c r="J467" i="7"/>
  <c r="I467" i="7"/>
  <c r="K215" i="14" l="1"/>
  <c r="AI256" i="13"/>
  <c r="AR256" i="13" s="1"/>
  <c r="BT255" i="13"/>
  <c r="BW255" i="13" s="1"/>
  <c r="BX255" i="13" s="1"/>
  <c r="BP256" i="13"/>
  <c r="BS256" i="13"/>
  <c r="S256" i="13"/>
  <c r="AB257" i="13" s="1"/>
  <c r="BF256" i="13"/>
  <c r="BI256" i="13"/>
  <c r="I216" i="14"/>
  <c r="S467" i="7"/>
  <c r="K367" i="12" s="1"/>
  <c r="L367" i="12" s="1"/>
  <c r="M367" i="12" s="1"/>
  <c r="L467" i="7"/>
  <c r="G367" i="12" s="1"/>
  <c r="H367" i="12" s="1"/>
  <c r="I367" i="12" s="1"/>
  <c r="L256" i="13"/>
  <c r="R256" i="13"/>
  <c r="AA257" i="13" s="1"/>
  <c r="P256" i="13"/>
  <c r="AU256" i="13" l="1"/>
  <c r="BY255" i="13"/>
  <c r="BO256" i="13"/>
  <c r="BR256" i="13"/>
  <c r="BE256" i="13"/>
  <c r="BH256" i="13"/>
  <c r="H256" i="13"/>
  <c r="BK256" i="13" s="1"/>
  <c r="BL257" i="13" s="1"/>
  <c r="AK257" i="13"/>
  <c r="AT257" i="13" s="1"/>
  <c r="AW257" i="13" s="1"/>
  <c r="BV256" i="13"/>
  <c r="M216" i="14"/>
  <c r="O256" i="13"/>
  <c r="N368" i="12"/>
  <c r="J368" i="12"/>
  <c r="H216" i="14" l="1"/>
  <c r="L216" i="14"/>
  <c r="AJ257" i="13"/>
  <c r="AS257" i="13" s="1"/>
  <c r="AV257" i="13" s="1"/>
  <c r="K256" i="13"/>
  <c r="BZ256" i="13" s="1"/>
  <c r="Q256" i="13"/>
  <c r="Z257" i="13" s="1"/>
  <c r="F467" i="7" s="1"/>
  <c r="G217" i="14" s="1"/>
  <c r="J257" i="13"/>
  <c r="BU256" i="13"/>
  <c r="BQ256" i="13" l="1"/>
  <c r="N256" i="13"/>
  <c r="BN256" i="13"/>
  <c r="BG257" i="13"/>
  <c r="BA257" i="13"/>
  <c r="J217" i="14"/>
  <c r="BJ257" i="13"/>
  <c r="M257" i="13"/>
  <c r="S257" i="13"/>
  <c r="AB258" i="13" s="1"/>
  <c r="G468" i="7"/>
  <c r="P468" i="7"/>
  <c r="R468" i="7"/>
  <c r="O468" i="7"/>
  <c r="H468" i="7"/>
  <c r="Q468" i="7"/>
  <c r="J468" i="7"/>
  <c r="K468" i="7"/>
  <c r="N468" i="7"/>
  <c r="I468" i="7"/>
  <c r="BT256" i="13" l="1"/>
  <c r="BW256" i="13" s="1"/>
  <c r="BX256" i="13" s="1"/>
  <c r="AI257" i="13"/>
  <c r="AR257" i="13" s="1"/>
  <c r="K216" i="14"/>
  <c r="BP257" i="13"/>
  <c r="BS257" i="13"/>
  <c r="I257" i="13"/>
  <c r="R257" i="13" s="1"/>
  <c r="AA258" i="13" s="1"/>
  <c r="I217" i="14"/>
  <c r="BI257" i="13"/>
  <c r="BF257" i="13"/>
  <c r="S468" i="7"/>
  <c r="K368" i="12" s="1"/>
  <c r="L368" i="12" s="1"/>
  <c r="M368" i="12" s="1"/>
  <c r="L468" i="7"/>
  <c r="G368" i="12" s="1"/>
  <c r="H368" i="12" s="1"/>
  <c r="I368" i="12" s="1"/>
  <c r="P257" i="13"/>
  <c r="AU257" i="13" l="1"/>
  <c r="L257" i="13"/>
  <c r="BO257" i="13" s="1"/>
  <c r="BY256" i="13"/>
  <c r="H257" i="13"/>
  <c r="BK257" i="13" s="1"/>
  <c r="BL258" i="13" s="1"/>
  <c r="BH257" i="13"/>
  <c r="AK258" i="13"/>
  <c r="AT258" i="13" s="1"/>
  <c r="AW258" i="13" s="1"/>
  <c r="BV257" i="13"/>
  <c r="M217" i="14"/>
  <c r="J369" i="12"/>
  <c r="N369" i="12"/>
  <c r="BR257" i="13" l="1"/>
  <c r="BU257" i="13" s="1"/>
  <c r="O257" i="13"/>
  <c r="H217" i="14"/>
  <c r="BE257" i="13"/>
  <c r="L217" i="14"/>
  <c r="Q257" i="13"/>
  <c r="Z258" i="13" s="1"/>
  <c r="F468" i="7" s="1"/>
  <c r="G218" i="14" s="1"/>
  <c r="K257" i="13"/>
  <c r="BZ257" i="13" s="1"/>
  <c r="J218" i="14"/>
  <c r="AJ258" i="13"/>
  <c r="AS258" i="13" s="1"/>
  <c r="AV258" i="13" s="1"/>
  <c r="BQ257" i="13" l="1"/>
  <c r="BA258" i="13"/>
  <c r="BN257" i="13"/>
  <c r="N257" i="13"/>
  <c r="J258" i="13"/>
  <c r="M258" i="13" s="1"/>
  <c r="BG258" i="13"/>
  <c r="BJ258" i="13"/>
  <c r="I258" i="13"/>
  <c r="G469" i="7"/>
  <c r="R469" i="7"/>
  <c r="O469" i="7"/>
  <c r="K469" i="7"/>
  <c r="J469" i="7"/>
  <c r="Q469" i="7"/>
  <c r="P469" i="7"/>
  <c r="N469" i="7"/>
  <c r="H469" i="7"/>
  <c r="I469" i="7"/>
  <c r="K217" i="14" l="1"/>
  <c r="AI258" i="13"/>
  <c r="AR258" i="13" s="1"/>
  <c r="BP258" i="13"/>
  <c r="BS258" i="13"/>
  <c r="S258" i="13"/>
  <c r="AB259" i="13" s="1"/>
  <c r="BT257" i="13"/>
  <c r="BW257" i="13" s="1"/>
  <c r="BY257" i="13" s="1"/>
  <c r="BF258" i="13"/>
  <c r="I218" i="14"/>
  <c r="BI258" i="13"/>
  <c r="S469" i="7"/>
  <c r="K369" i="12" s="1"/>
  <c r="L369" i="12" s="1"/>
  <c r="M369" i="12" s="1"/>
  <c r="L258" i="13"/>
  <c r="R258" i="13"/>
  <c r="AA259" i="13" s="1"/>
  <c r="P258" i="13"/>
  <c r="L469" i="7"/>
  <c r="G369" i="12" s="1"/>
  <c r="H369" i="12" s="1"/>
  <c r="I369" i="12" s="1"/>
  <c r="AU258" i="13" l="1"/>
  <c r="BO258" i="13"/>
  <c r="BR258" i="13"/>
  <c r="BX257" i="13"/>
  <c r="AK259" i="13"/>
  <c r="AT259" i="13" s="1"/>
  <c r="AW259" i="13" s="1"/>
  <c r="BV258" i="13"/>
  <c r="M218" i="14"/>
  <c r="N370" i="12"/>
  <c r="O258" i="13"/>
  <c r="J370" i="12"/>
  <c r="H258" i="13" l="1"/>
  <c r="K258" i="13" s="1"/>
  <c r="BZ258" i="13" s="1"/>
  <c r="H218" i="14"/>
  <c r="BH258" i="13"/>
  <c r="BE258" i="13"/>
  <c r="J219" i="14"/>
  <c r="AJ259" i="13"/>
  <c r="AS259" i="13" s="1"/>
  <c r="AV259" i="13" s="1"/>
  <c r="BU258" i="13"/>
  <c r="L218" i="14"/>
  <c r="N258" i="13" l="1"/>
  <c r="BK258" i="13"/>
  <c r="BL259" i="13" s="1"/>
  <c r="BN258" i="13"/>
  <c r="K218" i="14" s="1"/>
  <c r="BQ258" i="13"/>
  <c r="Q258" i="13"/>
  <c r="Z259" i="13" s="1"/>
  <c r="F469" i="7" s="1"/>
  <c r="G219" i="14" s="1"/>
  <c r="BJ259" i="13"/>
  <c r="J259" i="13"/>
  <c r="M259" i="13" s="1"/>
  <c r="BG259" i="13"/>
  <c r="I219" i="14"/>
  <c r="AI259" i="13"/>
  <c r="AR259" i="13" l="1"/>
  <c r="AU259" i="13" s="1"/>
  <c r="BT258" i="13"/>
  <c r="BW258" i="13" s="1"/>
  <c r="BX258" i="13" s="1"/>
  <c r="BA259" i="13"/>
  <c r="G470" i="7"/>
  <c r="O470" i="7"/>
  <c r="J470" i="7"/>
  <c r="Q470" i="7"/>
  <c r="I470" i="7"/>
  <c r="K470" i="7"/>
  <c r="P470" i="7"/>
  <c r="N470" i="7"/>
  <c r="H470" i="7"/>
  <c r="R470" i="7"/>
  <c r="S259" i="13"/>
  <c r="AB260" i="13" s="1"/>
  <c r="BP259" i="13"/>
  <c r="BS259" i="13"/>
  <c r="BI259" i="13"/>
  <c r="BF259" i="13"/>
  <c r="I259" i="13"/>
  <c r="L259" i="13" s="1"/>
  <c r="P259" i="13"/>
  <c r="BY258" i="13" l="1"/>
  <c r="S470" i="7"/>
  <c r="K370" i="12" s="1"/>
  <c r="L370" i="12" s="1"/>
  <c r="M370" i="12" s="1"/>
  <c r="N371" i="12" s="1"/>
  <c r="L470" i="7"/>
  <c r="G370" i="12" s="1"/>
  <c r="H370" i="12" s="1"/>
  <c r="I370" i="12" s="1"/>
  <c r="J371" i="12" s="1"/>
  <c r="M219" i="14"/>
  <c r="BE259" i="13"/>
  <c r="BO259" i="13"/>
  <c r="BR259" i="13"/>
  <c r="BH259" i="13"/>
  <c r="H259" i="13"/>
  <c r="K259" i="13" s="1"/>
  <c r="BZ259" i="13" s="1"/>
  <c r="H219" i="14"/>
  <c r="R259" i="13"/>
  <c r="AA260" i="13" s="1"/>
  <c r="AK260" i="13"/>
  <c r="AT260" i="13" s="1"/>
  <c r="AW260" i="13" s="1"/>
  <c r="BV259" i="13"/>
  <c r="O259" i="13"/>
  <c r="Q259" i="13" l="1"/>
  <c r="Z260" i="13" s="1"/>
  <c r="BA260" i="13" s="1"/>
  <c r="BK259" i="13"/>
  <c r="BL260" i="13" s="1"/>
  <c r="BN259" i="13"/>
  <c r="BQ259" i="13"/>
  <c r="J220" i="14"/>
  <c r="AJ260" i="13"/>
  <c r="AS260" i="13" s="1"/>
  <c r="AV260" i="13" s="1"/>
  <c r="BU259" i="13"/>
  <c r="L219" i="14"/>
  <c r="N259" i="13"/>
  <c r="F470" i="7" l="1"/>
  <c r="G220" i="14" s="1"/>
  <c r="K219" i="14"/>
  <c r="AI260" i="13"/>
  <c r="AR260" i="13" s="1"/>
  <c r="BG260" i="13"/>
  <c r="J260" i="13"/>
  <c r="M260" i="13" s="1"/>
  <c r="BJ260" i="13"/>
  <c r="BF260" i="13"/>
  <c r="BT259" i="13"/>
  <c r="BW259" i="13" s="1"/>
  <c r="BX259" i="13" s="1"/>
  <c r="R471" i="7" l="1"/>
  <c r="I471" i="7"/>
  <c r="Q471" i="7"/>
  <c r="N471" i="7"/>
  <c r="K471" i="7"/>
  <c r="G471" i="7"/>
  <c r="H471" i="7"/>
  <c r="P471" i="7"/>
  <c r="O471" i="7"/>
  <c r="J471" i="7"/>
  <c r="AU260" i="13"/>
  <c r="BP260" i="13"/>
  <c r="BS260" i="13"/>
  <c r="I260" i="13"/>
  <c r="R260" i="13" s="1"/>
  <c r="AA261" i="13" s="1"/>
  <c r="S260" i="13"/>
  <c r="AB261" i="13" s="1"/>
  <c r="BI260" i="13"/>
  <c r="H220" i="14"/>
  <c r="I220" i="14"/>
  <c r="BY259" i="13"/>
  <c r="P260" i="13"/>
  <c r="L471" i="7" l="1"/>
  <c r="G371" i="12" s="1"/>
  <c r="H371" i="12" s="1"/>
  <c r="I371" i="12" s="1"/>
  <c r="J372" i="12" s="1"/>
  <c r="S471" i="7"/>
  <c r="K371" i="12" s="1"/>
  <c r="L371" i="12" s="1"/>
  <c r="M371" i="12" s="1"/>
  <c r="N372" i="12" s="1"/>
  <c r="BE260" i="13"/>
  <c r="L260" i="13"/>
  <c r="BR260" i="13" s="1"/>
  <c r="H260" i="13"/>
  <c r="BK260" i="13" s="1"/>
  <c r="BL261" i="13" s="1"/>
  <c r="BH260" i="13"/>
  <c r="AK261" i="13"/>
  <c r="AT261" i="13" s="1"/>
  <c r="AW261" i="13" s="1"/>
  <c r="BV260" i="13"/>
  <c r="M220" i="14"/>
  <c r="BO260" i="13" l="1"/>
  <c r="O260" i="13"/>
  <c r="Q260" i="13"/>
  <c r="Z261" i="13" s="1"/>
  <c r="F471" i="7" s="1"/>
  <c r="G221" i="14" s="1"/>
  <c r="K260" i="13"/>
  <c r="BZ260" i="13" s="1"/>
  <c r="J261" i="13"/>
  <c r="BQ260" i="13" l="1"/>
  <c r="BU260" i="13"/>
  <c r="AJ261" i="13"/>
  <c r="L220" i="14"/>
  <c r="N260" i="13"/>
  <c r="BA261" i="13"/>
  <c r="BN260" i="13"/>
  <c r="J221" i="14"/>
  <c r="BJ261" i="13"/>
  <c r="BG261" i="13"/>
  <c r="H472" i="7"/>
  <c r="P472" i="7"/>
  <c r="K472" i="7"/>
  <c r="J472" i="7"/>
  <c r="I472" i="7"/>
  <c r="O472" i="7"/>
  <c r="N472" i="7"/>
  <c r="G472" i="7"/>
  <c r="Q472" i="7"/>
  <c r="R472" i="7"/>
  <c r="M261" i="13"/>
  <c r="S261" i="13"/>
  <c r="AB262" i="13" s="1"/>
  <c r="AS261" i="13" l="1"/>
  <c r="AV261" i="13" s="1"/>
  <c r="K220" i="14"/>
  <c r="AI261" i="13"/>
  <c r="AR261" i="13" s="1"/>
  <c r="BP261" i="13"/>
  <c r="BS261" i="13"/>
  <c r="BT260" i="13"/>
  <c r="BW260" i="13" s="1"/>
  <c r="BX260" i="13" s="1"/>
  <c r="P261" i="13"/>
  <c r="L472" i="7"/>
  <c r="G372" i="12" s="1"/>
  <c r="H372" i="12" s="1"/>
  <c r="I372" i="12" s="1"/>
  <c r="S472" i="7"/>
  <c r="K372" i="12" s="1"/>
  <c r="L372" i="12" s="1"/>
  <c r="M372" i="12" s="1"/>
  <c r="AU261" i="13" l="1"/>
  <c r="I221" i="14"/>
  <c r="BI261" i="13"/>
  <c r="BF261" i="13"/>
  <c r="I261" i="13"/>
  <c r="L261" i="13" s="1"/>
  <c r="BO261" i="13" s="1"/>
  <c r="H261" i="13"/>
  <c r="Q261" i="13" s="1"/>
  <c r="Z262" i="13" s="1"/>
  <c r="BY260" i="13"/>
  <c r="AK262" i="13"/>
  <c r="AT262" i="13" s="1"/>
  <c r="AW262" i="13" s="1"/>
  <c r="BV261" i="13"/>
  <c r="M221" i="14"/>
  <c r="N373" i="12"/>
  <c r="J373" i="12"/>
  <c r="H221" i="14" l="1"/>
  <c r="BH261" i="13"/>
  <c r="BE261" i="13"/>
  <c r="R261" i="13"/>
  <c r="AA262" i="13" s="1"/>
  <c r="BA262" i="13" s="1"/>
  <c r="O261" i="13"/>
  <c r="BR261" i="13"/>
  <c r="BU261" i="13" s="1"/>
  <c r="L221" i="14"/>
  <c r="AJ262" i="13"/>
  <c r="AS262" i="13" s="1"/>
  <c r="AV262" i="13" s="1"/>
  <c r="K261" i="13"/>
  <c r="BZ261" i="13" s="1"/>
  <c r="BK261" i="13"/>
  <c r="BL262" i="13" s="1"/>
  <c r="BG262" i="13"/>
  <c r="N261" i="13" l="1"/>
  <c r="F472" i="7"/>
  <c r="G222" i="14" s="1"/>
  <c r="BN261" i="13"/>
  <c r="AI262" i="13" s="1"/>
  <c r="AR262" i="13" s="1"/>
  <c r="BQ261" i="13"/>
  <c r="J262" i="13"/>
  <c r="S262" i="13" s="1"/>
  <c r="AB263" i="13" s="1"/>
  <c r="J222" i="14"/>
  <c r="BJ262" i="13"/>
  <c r="J473" i="7" l="1"/>
  <c r="P473" i="7"/>
  <c r="I473" i="7"/>
  <c r="G473" i="7"/>
  <c r="K473" i="7"/>
  <c r="O473" i="7"/>
  <c r="H473" i="7"/>
  <c r="N473" i="7"/>
  <c r="R473" i="7"/>
  <c r="Q473" i="7"/>
  <c r="AU262" i="13"/>
  <c r="M262" i="13"/>
  <c r="BS262" i="13" s="1"/>
  <c r="BT261" i="13"/>
  <c r="BW261" i="13" s="1"/>
  <c r="BY261" i="13" s="1"/>
  <c r="K221" i="14"/>
  <c r="I262" i="13"/>
  <c r="R262" i="13" s="1"/>
  <c r="AA263" i="13" s="1"/>
  <c r="BI262" i="13"/>
  <c r="BF262" i="13"/>
  <c r="I222" i="14"/>
  <c r="L473" i="7" l="1"/>
  <c r="G373" i="12" s="1"/>
  <c r="H373" i="12" s="1"/>
  <c r="I373" i="12" s="1"/>
  <c r="J374" i="12" s="1"/>
  <c r="S473" i="7"/>
  <c r="K373" i="12" s="1"/>
  <c r="L373" i="12" s="1"/>
  <c r="M373" i="12" s="1"/>
  <c r="N374" i="12" s="1"/>
  <c r="BH262" i="13"/>
  <c r="BP262" i="13"/>
  <c r="P262" i="13"/>
  <c r="BX261" i="13"/>
  <c r="L262" i="13"/>
  <c r="BR262" i="13" s="1"/>
  <c r="H262" i="13"/>
  <c r="Q262" i="13" s="1"/>
  <c r="Z263" i="13" s="1"/>
  <c r="F473" i="7" s="1"/>
  <c r="BE262" i="13"/>
  <c r="H222" i="14"/>
  <c r="BV262" i="13" l="1"/>
  <c r="AK263" i="13"/>
  <c r="AT263" i="13" s="1"/>
  <c r="AW263" i="13" s="1"/>
  <c r="M222" i="14"/>
  <c r="O262" i="13"/>
  <c r="BO262" i="13"/>
  <c r="BK262" i="13"/>
  <c r="BL263" i="13" s="1"/>
  <c r="K262" i="13"/>
  <c r="BZ262" i="13" s="1"/>
  <c r="BA263" i="13"/>
  <c r="G223" i="14"/>
  <c r="BQ262" i="13" l="1"/>
  <c r="L222" i="14"/>
  <c r="AJ263" i="13"/>
  <c r="AS263" i="13" s="1"/>
  <c r="AV263" i="13" s="1"/>
  <c r="J223" i="14"/>
  <c r="BU262" i="13"/>
  <c r="BJ263" i="13"/>
  <c r="BN262" i="13"/>
  <c r="J263" i="13"/>
  <c r="M263" i="13" s="1"/>
  <c r="N262" i="13"/>
  <c r="BG263" i="13"/>
  <c r="H474" i="7"/>
  <c r="J474" i="7"/>
  <c r="Q474" i="7"/>
  <c r="I474" i="7"/>
  <c r="O474" i="7"/>
  <c r="G474" i="7"/>
  <c r="P474" i="7"/>
  <c r="N474" i="7"/>
  <c r="R474" i="7"/>
  <c r="K474" i="7"/>
  <c r="K222" i="14" l="1"/>
  <c r="AI263" i="13"/>
  <c r="AR263" i="13" s="1"/>
  <c r="BF263" i="13"/>
  <c r="I263" i="13"/>
  <c r="R263" i="13" s="1"/>
  <c r="AA264" i="13" s="1"/>
  <c r="BP263" i="13"/>
  <c r="BS263" i="13"/>
  <c r="S263" i="13"/>
  <c r="AB264" i="13" s="1"/>
  <c r="BI263" i="13"/>
  <c r="I223" i="14"/>
  <c r="BT262" i="13"/>
  <c r="BW262" i="13" s="1"/>
  <c r="BY262" i="13" s="1"/>
  <c r="P263" i="13"/>
  <c r="S474" i="7"/>
  <c r="K374" i="12" s="1"/>
  <c r="L374" i="12" s="1"/>
  <c r="M374" i="12" s="1"/>
  <c r="L474" i="7"/>
  <c r="G374" i="12" s="1"/>
  <c r="H374" i="12" s="1"/>
  <c r="I374" i="12" s="1"/>
  <c r="AU263" i="13" l="1"/>
  <c r="M223" i="14"/>
  <c r="L263" i="13"/>
  <c r="O263" i="13" s="1"/>
  <c r="BX262" i="13"/>
  <c r="BH263" i="13"/>
  <c r="H263" i="13"/>
  <c r="K263" i="13" s="1"/>
  <c r="BZ263" i="13" s="1"/>
  <c r="AK264" i="13"/>
  <c r="AT264" i="13" s="1"/>
  <c r="AW264" i="13" s="1"/>
  <c r="BV263" i="13"/>
  <c r="J375" i="12"/>
  <c r="N375" i="12"/>
  <c r="BE263" i="13" l="1"/>
  <c r="H223" i="14"/>
  <c r="BO263" i="13"/>
  <c r="BR263" i="13"/>
  <c r="BN263" i="13"/>
  <c r="BQ263" i="13"/>
  <c r="Q263" i="13"/>
  <c r="Z264" i="13" s="1"/>
  <c r="F474" i="7" s="1"/>
  <c r="G224" i="14" s="1"/>
  <c r="BK263" i="13"/>
  <c r="BL264" i="13" s="1"/>
  <c r="BJ264" i="13"/>
  <c r="N263" i="13"/>
  <c r="L223" i="14" l="1"/>
  <c r="AJ264" i="13"/>
  <c r="K223" i="14"/>
  <c r="BU263" i="13"/>
  <c r="J264" i="13"/>
  <c r="S264" i="13" s="1"/>
  <c r="AB265" i="13" s="1"/>
  <c r="BA264" i="13"/>
  <c r="BG264" i="13"/>
  <c r="J224" i="14"/>
  <c r="AI264" i="13"/>
  <c r="AR264" i="13" s="1"/>
  <c r="BT263" i="13"/>
  <c r="I475" i="7"/>
  <c r="Q475" i="7"/>
  <c r="G475" i="7"/>
  <c r="H475" i="7"/>
  <c r="N475" i="7"/>
  <c r="P475" i="7"/>
  <c r="J475" i="7"/>
  <c r="K475" i="7"/>
  <c r="O475" i="7"/>
  <c r="R475" i="7"/>
  <c r="AU264" i="13" l="1"/>
  <c r="AS264" i="13"/>
  <c r="AV264" i="13" s="1"/>
  <c r="M264" i="13"/>
  <c r="BS264" i="13" s="1"/>
  <c r="BW263" i="13"/>
  <c r="BX263" i="13" s="1"/>
  <c r="H224" i="14"/>
  <c r="S475" i="7"/>
  <c r="K375" i="12" s="1"/>
  <c r="L375" i="12" s="1"/>
  <c r="M375" i="12" s="1"/>
  <c r="L475" i="7"/>
  <c r="G375" i="12" s="1"/>
  <c r="H375" i="12" s="1"/>
  <c r="I375" i="12" s="1"/>
  <c r="BF264" i="13" l="1"/>
  <c r="I224" i="14"/>
  <c r="I264" i="13"/>
  <c r="L264" i="13" s="1"/>
  <c r="BR264" i="13" s="1"/>
  <c r="BI264" i="13"/>
  <c r="P264" i="13"/>
  <c r="BP264" i="13"/>
  <c r="BY263" i="13"/>
  <c r="BO264" i="13"/>
  <c r="BE264" i="13"/>
  <c r="H264" i="13"/>
  <c r="Q264" i="13" s="1"/>
  <c r="Z265" i="13" s="1"/>
  <c r="BH264" i="13"/>
  <c r="N376" i="12"/>
  <c r="J376" i="12"/>
  <c r="O264" i="13" l="1"/>
  <c r="R264" i="13"/>
  <c r="AA265" i="13" s="1"/>
  <c r="BA265" i="13" s="1"/>
  <c r="M224" i="14"/>
  <c r="AK265" i="13"/>
  <c r="L224" i="14"/>
  <c r="BV264" i="13"/>
  <c r="K264" i="13"/>
  <c r="BZ264" i="13" s="1"/>
  <c r="BK264" i="13"/>
  <c r="BL265" i="13" s="1"/>
  <c r="AJ265" i="13"/>
  <c r="AS265" i="13" s="1"/>
  <c r="AV265" i="13" s="1"/>
  <c r="BU264" i="13"/>
  <c r="BQ264" i="13" l="1"/>
  <c r="F475" i="7"/>
  <c r="G225" i="14" s="1"/>
  <c r="AT265" i="13"/>
  <c r="AW265" i="13" s="1"/>
  <c r="BN264" i="13"/>
  <c r="N264" i="13"/>
  <c r="I225" i="14"/>
  <c r="N476" i="7" l="1"/>
  <c r="K476" i="7"/>
  <c r="G476" i="7"/>
  <c r="R476" i="7"/>
  <c r="J476" i="7"/>
  <c r="H476" i="7"/>
  <c r="Q476" i="7"/>
  <c r="P476" i="7"/>
  <c r="O476" i="7"/>
  <c r="I476" i="7"/>
  <c r="J265" i="13"/>
  <c r="M265" i="13" s="1"/>
  <c r="BP265" i="13" s="1"/>
  <c r="BJ265" i="13"/>
  <c r="BG265" i="13"/>
  <c r="J225" i="14"/>
  <c r="K224" i="14"/>
  <c r="AI265" i="13"/>
  <c r="AR265" i="13" s="1"/>
  <c r="BT264" i="13"/>
  <c r="BW264" i="13" s="1"/>
  <c r="BX264" i="13" s="1"/>
  <c r="BI265" i="13"/>
  <c r="I265" i="13"/>
  <c r="L265" i="13" s="1"/>
  <c r="BF265" i="13"/>
  <c r="L476" i="7" l="1"/>
  <c r="G376" i="12" s="1"/>
  <c r="H376" i="12" s="1"/>
  <c r="I376" i="12" s="1"/>
  <c r="J377" i="12" s="1"/>
  <c r="S476" i="7"/>
  <c r="K376" i="12" s="1"/>
  <c r="L376" i="12" s="1"/>
  <c r="M376" i="12" s="1"/>
  <c r="N377" i="12" s="1"/>
  <c r="AU265" i="13"/>
  <c r="BS265" i="13"/>
  <c r="BV265" i="13" s="1"/>
  <c r="S265" i="13"/>
  <c r="AB266" i="13" s="1"/>
  <c r="P265" i="13"/>
  <c r="M225" i="14"/>
  <c r="AK266" i="13"/>
  <c r="AT266" i="13" s="1"/>
  <c r="AW266" i="13" s="1"/>
  <c r="BO265" i="13"/>
  <c r="BR265" i="13"/>
  <c r="R265" i="13"/>
  <c r="AA266" i="13" s="1"/>
  <c r="BY264" i="13"/>
  <c r="H265" i="13"/>
  <c r="Q265" i="13" s="1"/>
  <c r="Z266" i="13" s="1"/>
  <c r="BH265" i="13"/>
  <c r="BE265" i="13"/>
  <c r="H225" i="14"/>
  <c r="O265" i="13"/>
  <c r="L225" i="14" l="1"/>
  <c r="F476" i="7"/>
  <c r="G226" i="14" s="1"/>
  <c r="BJ266" i="13"/>
  <c r="BK265" i="13"/>
  <c r="BL266" i="13" s="1"/>
  <c r="K265" i="13"/>
  <c r="BZ265" i="13" s="1"/>
  <c r="AJ266" i="13"/>
  <c r="AS266" i="13" s="1"/>
  <c r="AV266" i="13" s="1"/>
  <c r="BU265" i="13"/>
  <c r="BA266" i="13"/>
  <c r="N265" i="13" l="1"/>
  <c r="BN265" i="13"/>
  <c r="BQ265" i="13"/>
  <c r="J226" i="14"/>
  <c r="BG266" i="13"/>
  <c r="J266" i="13"/>
  <c r="M266" i="13" s="1"/>
  <c r="I266" i="13"/>
  <c r="N477" i="7"/>
  <c r="P477" i="7"/>
  <c r="J477" i="7"/>
  <c r="I477" i="7"/>
  <c r="G477" i="7"/>
  <c r="R477" i="7"/>
  <c r="H477" i="7"/>
  <c r="K477" i="7"/>
  <c r="Q477" i="7"/>
  <c r="O477" i="7"/>
  <c r="K225" i="14" l="1"/>
  <c r="AI266" i="13"/>
  <c r="AR266" i="13" s="1"/>
  <c r="BI266" i="13"/>
  <c r="BT265" i="13"/>
  <c r="BW265" i="13" s="1"/>
  <c r="BX265" i="13" s="1"/>
  <c r="BP266" i="13"/>
  <c r="BS266" i="13"/>
  <c r="S266" i="13"/>
  <c r="AB267" i="13" s="1"/>
  <c r="I226" i="14"/>
  <c r="BF266" i="13"/>
  <c r="P266" i="13"/>
  <c r="R266" i="13"/>
  <c r="AA267" i="13" s="1"/>
  <c r="L266" i="13"/>
  <c r="L477" i="7"/>
  <c r="G377" i="12" s="1"/>
  <c r="H377" i="12" s="1"/>
  <c r="I377" i="12" s="1"/>
  <c r="S477" i="7"/>
  <c r="K377" i="12" s="1"/>
  <c r="L377" i="12" s="1"/>
  <c r="M377" i="12" s="1"/>
  <c r="AU266" i="13" l="1"/>
  <c r="M226" i="14"/>
  <c r="BY265" i="13"/>
  <c r="BO266" i="13"/>
  <c r="BR266" i="13"/>
  <c r="H266" i="13"/>
  <c r="Q266" i="13" s="1"/>
  <c r="Z267" i="13" s="1"/>
  <c r="F477" i="7" s="1"/>
  <c r="AK267" i="13"/>
  <c r="AT267" i="13" s="1"/>
  <c r="AW267" i="13" s="1"/>
  <c r="BV266" i="13"/>
  <c r="O266" i="13"/>
  <c r="N378" i="12"/>
  <c r="J378" i="12"/>
  <c r="H226" i="14" l="1"/>
  <c r="BE266" i="13"/>
  <c r="BH266" i="13"/>
  <c r="L226" i="14"/>
  <c r="AJ267" i="13"/>
  <c r="AS267" i="13" s="1"/>
  <c r="AV267" i="13" s="1"/>
  <c r="K266" i="13"/>
  <c r="BZ266" i="13" s="1"/>
  <c r="BK266" i="13"/>
  <c r="BL267" i="13" s="1"/>
  <c r="BG267" i="13"/>
  <c r="BU266" i="13"/>
  <c r="BA267" i="13"/>
  <c r="G227" i="14"/>
  <c r="N266" i="13" l="1"/>
  <c r="BN266" i="13"/>
  <c r="BQ266" i="13"/>
  <c r="J227" i="14"/>
  <c r="BF267" i="13"/>
  <c r="J267" i="13"/>
  <c r="S267" i="13" s="1"/>
  <c r="AB268" i="13" s="1"/>
  <c r="BJ267" i="13"/>
  <c r="J478" i="7"/>
  <c r="G478" i="7"/>
  <c r="O478" i="7"/>
  <c r="N478" i="7"/>
  <c r="H478" i="7"/>
  <c r="Q478" i="7"/>
  <c r="I478" i="7"/>
  <c r="P478" i="7"/>
  <c r="K478" i="7"/>
  <c r="R478" i="7"/>
  <c r="K226" i="14" l="1"/>
  <c r="AI267" i="13"/>
  <c r="AR267" i="13" s="1"/>
  <c r="BT266" i="13"/>
  <c r="BW266" i="13" s="1"/>
  <c r="BX266" i="13" s="1"/>
  <c r="M267" i="13"/>
  <c r="P267" i="13" s="1"/>
  <c r="I267" i="13"/>
  <c r="L267" i="13" s="1"/>
  <c r="I227" i="14"/>
  <c r="BI267" i="13"/>
  <c r="S478" i="7"/>
  <c r="K378" i="12" s="1"/>
  <c r="L378" i="12" s="1"/>
  <c r="M378" i="12" s="1"/>
  <c r="L478" i="7"/>
  <c r="G378" i="12" s="1"/>
  <c r="H378" i="12" s="1"/>
  <c r="I378" i="12" s="1"/>
  <c r="AU267" i="13" l="1"/>
  <c r="BY266" i="13"/>
  <c r="BP267" i="13"/>
  <c r="BS267" i="13"/>
  <c r="BO267" i="13"/>
  <c r="BR267" i="13"/>
  <c r="R267" i="13"/>
  <c r="AA268" i="13" s="1"/>
  <c r="H227" i="14"/>
  <c r="BH267" i="13"/>
  <c r="O267" i="13"/>
  <c r="J379" i="12"/>
  <c r="N379" i="12"/>
  <c r="BE267" i="13" l="1"/>
  <c r="H267" i="13"/>
  <c r="Q267" i="13" s="1"/>
  <c r="Z268" i="13" s="1"/>
  <c r="BA268" i="13" s="1"/>
  <c r="M227" i="14"/>
  <c r="AK268" i="13"/>
  <c r="AT268" i="13" s="1"/>
  <c r="AW268" i="13" s="1"/>
  <c r="BV267" i="13"/>
  <c r="AJ268" i="13"/>
  <c r="AS268" i="13" s="1"/>
  <c r="AV268" i="13" s="1"/>
  <c r="BU267" i="13"/>
  <c r="L227" i="14"/>
  <c r="BK267" i="13" l="1"/>
  <c r="BL268" i="13" s="1"/>
  <c r="K267" i="13"/>
  <c r="F478" i="7"/>
  <c r="G228" i="14" s="1"/>
  <c r="J228" i="14"/>
  <c r="BG268" i="13"/>
  <c r="N267" i="13"/>
  <c r="BN267" i="13"/>
  <c r="BJ268" i="13"/>
  <c r="J268" i="13"/>
  <c r="M268" i="13" s="1"/>
  <c r="I268" i="13"/>
  <c r="BQ267" i="13" l="1"/>
  <c r="BT267" i="13" s="1"/>
  <c r="BW267" i="13" s="1"/>
  <c r="BY267" i="13" s="1"/>
  <c r="BZ267" i="13"/>
  <c r="I479" i="7"/>
  <c r="P479" i="7"/>
  <c r="K479" i="7"/>
  <c r="J479" i="7"/>
  <c r="H479" i="7"/>
  <c r="G479" i="7"/>
  <c r="N479" i="7"/>
  <c r="Q479" i="7"/>
  <c r="R479" i="7"/>
  <c r="O479" i="7"/>
  <c r="K227" i="14"/>
  <c r="AI268" i="13"/>
  <c r="AR268" i="13" s="1"/>
  <c r="S268" i="13"/>
  <c r="AB269" i="13" s="1"/>
  <c r="BP268" i="13"/>
  <c r="BS268" i="13"/>
  <c r="BI268" i="13"/>
  <c r="BF268" i="13"/>
  <c r="I228" i="14"/>
  <c r="P268" i="13"/>
  <c r="R268" i="13"/>
  <c r="AA269" i="13" s="1"/>
  <c r="L268" i="13"/>
  <c r="L479" i="7" l="1"/>
  <c r="G379" i="12" s="1"/>
  <c r="H379" i="12" s="1"/>
  <c r="I379" i="12" s="1"/>
  <c r="J380" i="12" s="1"/>
  <c r="S479" i="7"/>
  <c r="K379" i="12" s="1"/>
  <c r="L379" i="12" s="1"/>
  <c r="M379" i="12" s="1"/>
  <c r="N380" i="12" s="1"/>
  <c r="AU268" i="13"/>
  <c r="M228" i="14"/>
  <c r="BO268" i="13"/>
  <c r="BR268" i="13"/>
  <c r="BX267" i="13"/>
  <c r="BE268" i="13"/>
  <c r="AK269" i="13"/>
  <c r="AT269" i="13" s="1"/>
  <c r="AW269" i="13" s="1"/>
  <c r="BV268" i="13"/>
  <c r="O268" i="13"/>
  <c r="H228" i="14" l="1"/>
  <c r="BH268" i="13"/>
  <c r="H268" i="13"/>
  <c r="K268" i="13" s="1"/>
  <c r="L228" i="14"/>
  <c r="J229" i="14"/>
  <c r="AJ269" i="13"/>
  <c r="AS269" i="13" s="1"/>
  <c r="AV269" i="13" s="1"/>
  <c r="BU268" i="13"/>
  <c r="BN268" i="13" l="1"/>
  <c r="K228" i="14" s="1"/>
  <c r="BZ268" i="13"/>
  <c r="BK268" i="13"/>
  <c r="BL269" i="13" s="1"/>
  <c r="N268" i="13"/>
  <c r="BQ268" i="13"/>
  <c r="Q268" i="13"/>
  <c r="Z269" i="13" s="1"/>
  <c r="F479" i="7" s="1"/>
  <c r="G229" i="14" s="1"/>
  <c r="AI269" i="13"/>
  <c r="BG269" i="13"/>
  <c r="J269" i="13"/>
  <c r="M269" i="13" s="1"/>
  <c r="BJ269" i="13"/>
  <c r="I229" i="14"/>
  <c r="BT268" i="13" l="1"/>
  <c r="BW268" i="13" s="1"/>
  <c r="BY268" i="13" s="1"/>
  <c r="AR269" i="13"/>
  <c r="AU269" i="13" s="1"/>
  <c r="BA269" i="13"/>
  <c r="R480" i="7"/>
  <c r="P480" i="7"/>
  <c r="G480" i="7"/>
  <c r="J480" i="7"/>
  <c r="K480" i="7"/>
  <c r="Q480" i="7"/>
  <c r="N480" i="7"/>
  <c r="I480" i="7"/>
  <c r="O480" i="7"/>
  <c r="H480" i="7"/>
  <c r="S269" i="13"/>
  <c r="AB270" i="13" s="1"/>
  <c r="I269" i="13"/>
  <c r="R269" i="13" s="1"/>
  <c r="AA270" i="13" s="1"/>
  <c r="BP269" i="13"/>
  <c r="BS269" i="13"/>
  <c r="BF269" i="13"/>
  <c r="BI269" i="13"/>
  <c r="P269" i="13"/>
  <c r="BX268" i="13" l="1"/>
  <c r="L480" i="7"/>
  <c r="G380" i="12" s="1"/>
  <c r="H380" i="12" s="1"/>
  <c r="I380" i="12" s="1"/>
  <c r="J381" i="12" s="1"/>
  <c r="S480" i="7"/>
  <c r="K380" i="12" s="1"/>
  <c r="L380" i="12" s="1"/>
  <c r="M380" i="12" s="1"/>
  <c r="N381" i="12" s="1"/>
  <c r="H229" i="14"/>
  <c r="M229" i="14"/>
  <c r="AK270" i="13"/>
  <c r="AT270" i="13" s="1"/>
  <c r="AW270" i="13" s="1"/>
  <c r="L269" i="13"/>
  <c r="BR269" i="13" s="1"/>
  <c r="BE269" i="13"/>
  <c r="H269" i="13"/>
  <c r="Q269" i="13" s="1"/>
  <c r="Z270" i="13" s="1"/>
  <c r="F480" i="7" s="1"/>
  <c r="BH269" i="13"/>
  <c r="BV269" i="13"/>
  <c r="O269" i="13" l="1"/>
  <c r="BO269" i="13"/>
  <c r="BK269" i="13"/>
  <c r="BL270" i="13" s="1"/>
  <c r="K269" i="13"/>
  <c r="BZ269" i="13" s="1"/>
  <c r="J270" i="13"/>
  <c r="BA270" i="13"/>
  <c r="G230" i="14"/>
  <c r="BQ269" i="13" l="1"/>
  <c r="L229" i="14"/>
  <c r="AJ270" i="13"/>
  <c r="AS270" i="13" s="1"/>
  <c r="AV270" i="13" s="1"/>
  <c r="BU269" i="13"/>
  <c r="J230" i="14"/>
  <c r="BN269" i="13"/>
  <c r="N269" i="13"/>
  <c r="BG270" i="13"/>
  <c r="BJ270" i="13"/>
  <c r="H481" i="7"/>
  <c r="O481" i="7"/>
  <c r="G481" i="7"/>
  <c r="J481" i="7"/>
  <c r="N481" i="7"/>
  <c r="R481" i="7"/>
  <c r="I481" i="7"/>
  <c r="Q481" i="7"/>
  <c r="K481" i="7"/>
  <c r="P481" i="7"/>
  <c r="M270" i="13"/>
  <c r="S270" i="13"/>
  <c r="AB271" i="13" s="1"/>
  <c r="I270" i="13" l="1"/>
  <c r="R270" i="13" s="1"/>
  <c r="AA271" i="13" s="1"/>
  <c r="K229" i="14"/>
  <c r="AI270" i="13"/>
  <c r="AR270" i="13" s="1"/>
  <c r="BT269" i="13"/>
  <c r="BW269" i="13" s="1"/>
  <c r="BX269" i="13" s="1"/>
  <c r="BP270" i="13"/>
  <c r="BS270" i="13"/>
  <c r="BF270" i="13"/>
  <c r="BI270" i="13"/>
  <c r="I230" i="14"/>
  <c r="S481" i="7"/>
  <c r="K381" i="12" s="1"/>
  <c r="L381" i="12" s="1"/>
  <c r="M381" i="12" s="1"/>
  <c r="P270" i="13"/>
  <c r="L481" i="7"/>
  <c r="G381" i="12" s="1"/>
  <c r="H381" i="12" s="1"/>
  <c r="I381" i="12" s="1"/>
  <c r="L270" i="13" l="1"/>
  <c r="BO270" i="13" s="1"/>
  <c r="AU270" i="13"/>
  <c r="M230" i="14"/>
  <c r="BY269" i="13"/>
  <c r="H270" i="13"/>
  <c r="BK270" i="13" s="1"/>
  <c r="BL271" i="13" s="1"/>
  <c r="BE270" i="13"/>
  <c r="AK271" i="13"/>
  <c r="AT271" i="13" s="1"/>
  <c r="AW271" i="13" s="1"/>
  <c r="BV270" i="13"/>
  <c r="N382" i="12"/>
  <c r="J382" i="12"/>
  <c r="O270" i="13" l="1"/>
  <c r="BR270" i="13"/>
  <c r="BU270" i="13" s="1"/>
  <c r="BH270" i="13"/>
  <c r="H230" i="14"/>
  <c r="L230" i="14"/>
  <c r="AJ271" i="13"/>
  <c r="AS271" i="13" s="1"/>
  <c r="AV271" i="13" s="1"/>
  <c r="K270" i="13"/>
  <c r="BZ270" i="13" s="1"/>
  <c r="Q270" i="13"/>
  <c r="Z271" i="13" s="1"/>
  <c r="F481" i="7" s="1"/>
  <c r="G231" i="14" s="1"/>
  <c r="J231" i="14"/>
  <c r="N270" i="13" l="1"/>
  <c r="BN270" i="13"/>
  <c r="BQ270" i="13"/>
  <c r="BA271" i="13"/>
  <c r="BG271" i="13"/>
  <c r="J271" i="13"/>
  <c r="M271" i="13" s="1"/>
  <c r="BJ271" i="13"/>
  <c r="I231" i="14"/>
  <c r="P482" i="7"/>
  <c r="H482" i="7"/>
  <c r="Q482" i="7"/>
  <c r="K482" i="7"/>
  <c r="J482" i="7"/>
  <c r="I482" i="7"/>
  <c r="N482" i="7"/>
  <c r="G482" i="7"/>
  <c r="O482" i="7"/>
  <c r="R482" i="7"/>
  <c r="K230" i="14" l="1"/>
  <c r="AI271" i="13"/>
  <c r="AR271" i="13" s="1"/>
  <c r="BT270" i="13"/>
  <c r="BW270" i="13" s="1"/>
  <c r="BY270" i="13" s="1"/>
  <c r="S271" i="13"/>
  <c r="AB272" i="13" s="1"/>
  <c r="BP271" i="13"/>
  <c r="BS271" i="13"/>
  <c r="BI271" i="13"/>
  <c r="I271" i="13"/>
  <c r="R271" i="13" s="1"/>
  <c r="AA272" i="13" s="1"/>
  <c r="BF271" i="13"/>
  <c r="P271" i="13"/>
  <c r="S482" i="7"/>
  <c r="K382" i="12" s="1"/>
  <c r="L382" i="12" s="1"/>
  <c r="M382" i="12" s="1"/>
  <c r="L482" i="7"/>
  <c r="G382" i="12" s="1"/>
  <c r="H382" i="12" s="1"/>
  <c r="I382" i="12" s="1"/>
  <c r="AU271" i="13" l="1"/>
  <c r="M231" i="14"/>
  <c r="H231" i="14"/>
  <c r="BX270" i="13"/>
  <c r="BH271" i="13"/>
  <c r="L271" i="13"/>
  <c r="BR271" i="13" s="1"/>
  <c r="BE271" i="13"/>
  <c r="AK272" i="13"/>
  <c r="AT272" i="13" s="1"/>
  <c r="AW272" i="13" s="1"/>
  <c r="BV271" i="13"/>
  <c r="N383" i="12"/>
  <c r="J383" i="12"/>
  <c r="H271" i="13" l="1"/>
  <c r="BK271" i="13" s="1"/>
  <c r="BL272" i="13" s="1"/>
  <c r="BO271" i="13"/>
  <c r="O271" i="13"/>
  <c r="BG272" i="13"/>
  <c r="K271" i="13" l="1"/>
  <c r="BZ271" i="13" s="1"/>
  <c r="Q271" i="13"/>
  <c r="Z272" i="13" s="1"/>
  <c r="F482" i="7" s="1"/>
  <c r="G232" i="14" s="1"/>
  <c r="L231" i="14"/>
  <c r="AJ272" i="13"/>
  <c r="AS272" i="13" s="1"/>
  <c r="AV272" i="13" s="1"/>
  <c r="BU271" i="13"/>
  <c r="BJ272" i="13"/>
  <c r="J272" i="13"/>
  <c r="M272" i="13" s="1"/>
  <c r="J232" i="14"/>
  <c r="BQ271" i="13" l="1"/>
  <c r="Q483" i="7"/>
  <c r="O483" i="7"/>
  <c r="BN271" i="13"/>
  <c r="J483" i="7"/>
  <c r="I483" i="7"/>
  <c r="G483" i="7"/>
  <c r="BA272" i="13"/>
  <c r="N271" i="13"/>
  <c r="P483" i="7"/>
  <c r="N483" i="7"/>
  <c r="H483" i="7"/>
  <c r="R483" i="7"/>
  <c r="K483" i="7"/>
  <c r="AI272" i="13"/>
  <c r="I272" i="13"/>
  <c r="R272" i="13" s="1"/>
  <c r="AA273" i="13" s="1"/>
  <c r="BP272" i="13"/>
  <c r="BS272" i="13"/>
  <c r="S272" i="13"/>
  <c r="AB273" i="13" s="1"/>
  <c r="BF272" i="13"/>
  <c r="I232" i="14"/>
  <c r="BI272" i="13"/>
  <c r="P272" i="13"/>
  <c r="AR272" i="13" l="1"/>
  <c r="H232" i="14" s="1"/>
  <c r="BT271" i="13"/>
  <c r="BW271" i="13" s="1"/>
  <c r="BY271" i="13" s="1"/>
  <c r="S483" i="7"/>
  <c r="K383" i="12" s="1"/>
  <c r="L383" i="12" s="1"/>
  <c r="M383" i="12" s="1"/>
  <c r="N384" i="12" s="1"/>
  <c r="K231" i="14"/>
  <c r="L483" i="7"/>
  <c r="G383" i="12" s="1"/>
  <c r="H383" i="12" s="1"/>
  <c r="I383" i="12" s="1"/>
  <c r="J384" i="12" s="1"/>
  <c r="L272" i="13"/>
  <c r="BO272" i="13" s="1"/>
  <c r="AK273" i="13"/>
  <c r="AT273" i="13" s="1"/>
  <c r="AW273" i="13" s="1"/>
  <c r="BV272" i="13"/>
  <c r="M232" i="14"/>
  <c r="BR272" i="13" l="1"/>
  <c r="BU272" i="13" s="1"/>
  <c r="H272" i="13"/>
  <c r="BK272" i="13" s="1"/>
  <c r="BL273" i="13" s="1"/>
  <c r="AU272" i="13"/>
  <c r="BE272" i="13"/>
  <c r="BX271" i="13"/>
  <c r="O272" i="13"/>
  <c r="BH272" i="13"/>
  <c r="L232" i="14"/>
  <c r="BJ273" i="13"/>
  <c r="AJ273" i="13"/>
  <c r="AS273" i="13" s="1"/>
  <c r="AV273" i="13" s="1"/>
  <c r="K272" i="13" l="1"/>
  <c r="BZ272" i="13" s="1"/>
  <c r="Q272" i="13"/>
  <c r="Z273" i="13" s="1"/>
  <c r="F483" i="7" s="1"/>
  <c r="G233" i="14" s="1"/>
  <c r="J273" i="13"/>
  <c r="S273" i="13" s="1"/>
  <c r="AB274" i="13" s="1"/>
  <c r="BG273" i="13"/>
  <c r="I233" i="14"/>
  <c r="J233" i="14"/>
  <c r="N272" i="13" l="1"/>
  <c r="BN272" i="13"/>
  <c r="K232" i="14" s="1"/>
  <c r="BQ272" i="13"/>
  <c r="BA273" i="13"/>
  <c r="Q484" i="7"/>
  <c r="R484" i="7"/>
  <c r="G484" i="7"/>
  <c r="P484" i="7"/>
  <c r="I484" i="7"/>
  <c r="K484" i="7"/>
  <c r="J484" i="7"/>
  <c r="O484" i="7"/>
  <c r="H484" i="7"/>
  <c r="N484" i="7"/>
  <c r="AI273" i="13"/>
  <c r="AR273" i="13" s="1"/>
  <c r="M273" i="13"/>
  <c r="BP273" i="13" s="1"/>
  <c r="I273" i="13"/>
  <c r="L273" i="13" s="1"/>
  <c r="BF273" i="13"/>
  <c r="BI273" i="13"/>
  <c r="BT272" i="13" l="1"/>
  <c r="BW272" i="13" s="1"/>
  <c r="BY272" i="13" s="1"/>
  <c r="L484" i="7"/>
  <c r="G384" i="12" s="1"/>
  <c r="H384" i="12" s="1"/>
  <c r="I384" i="12" s="1"/>
  <c r="J385" i="12" s="1"/>
  <c r="S484" i="7"/>
  <c r="K384" i="12" s="1"/>
  <c r="L384" i="12" s="1"/>
  <c r="M384" i="12" s="1"/>
  <c r="N385" i="12" s="1"/>
  <c r="AU273" i="13"/>
  <c r="M233" i="14"/>
  <c r="BX272" i="13"/>
  <c r="P273" i="13"/>
  <c r="BS273" i="13"/>
  <c r="BV273" i="13" s="1"/>
  <c r="R273" i="13"/>
  <c r="AA274" i="13" s="1"/>
  <c r="BO273" i="13"/>
  <c r="BR273" i="13"/>
  <c r="AK274" i="13"/>
  <c r="AT274" i="13" s="1"/>
  <c r="AW274" i="13" s="1"/>
  <c r="O273" i="13"/>
  <c r="BE273" i="13" l="1"/>
  <c r="H233" i="14"/>
  <c r="H273" i="13"/>
  <c r="K273" i="13" s="1"/>
  <c r="BH273" i="13"/>
  <c r="BJ274" i="13"/>
  <c r="AJ274" i="13"/>
  <c r="AS274" i="13" s="1"/>
  <c r="AV274" i="13" s="1"/>
  <c r="BU273" i="13"/>
  <c r="L233" i="14"/>
  <c r="BQ273" i="13" l="1"/>
  <c r="BZ273" i="13"/>
  <c r="BK273" i="13"/>
  <c r="BL274" i="13" s="1"/>
  <c r="Q273" i="13"/>
  <c r="Z274" i="13" s="1"/>
  <c r="F484" i="7" s="1"/>
  <c r="G234" i="14" s="1"/>
  <c r="BN273" i="13"/>
  <c r="N273" i="13"/>
  <c r="AI274" i="13"/>
  <c r="J274" i="13"/>
  <c r="M274" i="13" s="1"/>
  <c r="J234" i="14"/>
  <c r="BG274" i="13"/>
  <c r="I234" i="14"/>
  <c r="BT273" i="13" l="1"/>
  <c r="BW273" i="13" s="1"/>
  <c r="BX273" i="13" s="1"/>
  <c r="AR274" i="13"/>
  <c r="AU274" i="13" s="1"/>
  <c r="BA274" i="13"/>
  <c r="P485" i="7"/>
  <c r="I485" i="7"/>
  <c r="R485" i="7"/>
  <c r="H485" i="7"/>
  <c r="J485" i="7"/>
  <c r="O485" i="7"/>
  <c r="N485" i="7"/>
  <c r="G485" i="7"/>
  <c r="Q485" i="7"/>
  <c r="K485" i="7"/>
  <c r="K233" i="14"/>
  <c r="S274" i="13"/>
  <c r="AB275" i="13" s="1"/>
  <c r="BP274" i="13"/>
  <c r="BS274" i="13"/>
  <c r="I274" i="13"/>
  <c r="R274" i="13" s="1"/>
  <c r="AA275" i="13" s="1"/>
  <c r="BF274" i="13"/>
  <c r="BI274" i="13"/>
  <c r="P274" i="13"/>
  <c r="BY273" i="13" l="1"/>
  <c r="S485" i="7"/>
  <c r="K385" i="12" s="1"/>
  <c r="L385" i="12" s="1"/>
  <c r="M385" i="12" s="1"/>
  <c r="N386" i="12" s="1"/>
  <c r="L485" i="7"/>
  <c r="G385" i="12" s="1"/>
  <c r="H385" i="12" s="1"/>
  <c r="I385" i="12" s="1"/>
  <c r="J386" i="12" s="1"/>
  <c r="H234" i="14"/>
  <c r="M234" i="14"/>
  <c r="AK275" i="13"/>
  <c r="AT275" i="13" s="1"/>
  <c r="AW275" i="13" s="1"/>
  <c r="BE274" i="13"/>
  <c r="L274" i="13"/>
  <c r="BH274" i="13"/>
  <c r="H274" i="13"/>
  <c r="K274" i="13" s="1"/>
  <c r="BZ274" i="13" s="1"/>
  <c r="BV274" i="13"/>
  <c r="BK274" i="13" l="1"/>
  <c r="BL275" i="13" s="1"/>
  <c r="Q274" i="13"/>
  <c r="Z275" i="13" s="1"/>
  <c r="F485" i="7" s="1"/>
  <c r="G235" i="14" s="1"/>
  <c r="BN274" i="13"/>
  <c r="BQ274" i="13"/>
  <c r="BO274" i="13"/>
  <c r="BR274" i="13"/>
  <c r="O274" i="13"/>
  <c r="J235" i="14"/>
  <c r="N274" i="13"/>
  <c r="L234" i="14" l="1"/>
  <c r="AJ275" i="13"/>
  <c r="AS275" i="13" s="1"/>
  <c r="AV275" i="13" s="1"/>
  <c r="K234" i="14"/>
  <c r="BA275" i="13"/>
  <c r="BU274" i="13"/>
  <c r="BJ275" i="13"/>
  <c r="J275" i="13"/>
  <c r="S275" i="13" s="1"/>
  <c r="AB276" i="13" s="1"/>
  <c r="BG275" i="13"/>
  <c r="AI275" i="13"/>
  <c r="AR275" i="13" s="1"/>
  <c r="BT274" i="13"/>
  <c r="I486" i="7"/>
  <c r="R486" i="7"/>
  <c r="J486" i="7"/>
  <c r="K486" i="7"/>
  <c r="O486" i="7"/>
  <c r="G486" i="7"/>
  <c r="Q486" i="7"/>
  <c r="N486" i="7"/>
  <c r="H486" i="7"/>
  <c r="P486" i="7"/>
  <c r="AU275" i="13" l="1"/>
  <c r="BI275" i="13"/>
  <c r="BW274" i="13"/>
  <c r="BX274" i="13" s="1"/>
  <c r="M275" i="13"/>
  <c r="I275" i="13"/>
  <c r="L275" i="13" s="1"/>
  <c r="I235" i="14"/>
  <c r="BF275" i="13"/>
  <c r="S486" i="7"/>
  <c r="K386" i="12" s="1"/>
  <c r="L386" i="12" s="1"/>
  <c r="M386" i="12" s="1"/>
  <c r="L486" i="7"/>
  <c r="G386" i="12" s="1"/>
  <c r="H386" i="12" s="1"/>
  <c r="I386" i="12" s="1"/>
  <c r="BY274" i="13" l="1"/>
  <c r="BO275" i="13"/>
  <c r="BR275" i="13"/>
  <c r="BP275" i="13"/>
  <c r="BS275" i="13"/>
  <c r="R275" i="13"/>
  <c r="AA276" i="13" s="1"/>
  <c r="P275" i="13"/>
  <c r="BH275" i="13"/>
  <c r="H275" i="13"/>
  <c r="BK275" i="13" s="1"/>
  <c r="BL276" i="13" s="1"/>
  <c r="BE275" i="13"/>
  <c r="H235" i="14"/>
  <c r="J387" i="12"/>
  <c r="N387" i="12"/>
  <c r="O275" i="13"/>
  <c r="L235" i="14" l="1"/>
  <c r="AJ276" i="13"/>
  <c r="AS276" i="13" s="1"/>
  <c r="AV276" i="13" s="1"/>
  <c r="M235" i="14"/>
  <c r="AK276" i="13"/>
  <c r="AT276" i="13" s="1"/>
  <c r="AW276" i="13" s="1"/>
  <c r="BV275" i="13"/>
  <c r="K275" i="13"/>
  <c r="BZ275" i="13" s="1"/>
  <c r="Q275" i="13"/>
  <c r="Z276" i="13" s="1"/>
  <c r="F486" i="7" s="1"/>
  <c r="BU275" i="13"/>
  <c r="N275" i="13" l="1"/>
  <c r="BG276" i="13"/>
  <c r="BQ275" i="13"/>
  <c r="BN275" i="13"/>
  <c r="J276" i="13"/>
  <c r="S276" i="13" s="1"/>
  <c r="AB277" i="13" s="1"/>
  <c r="BJ276" i="13"/>
  <c r="J236" i="14"/>
  <c r="I236" i="14"/>
  <c r="BA276" i="13"/>
  <c r="G236" i="14"/>
  <c r="J487" i="7"/>
  <c r="I487" i="7"/>
  <c r="O487" i="7"/>
  <c r="R487" i="7"/>
  <c r="Q487" i="7"/>
  <c r="P487" i="7"/>
  <c r="H487" i="7"/>
  <c r="K487" i="7"/>
  <c r="N487" i="7"/>
  <c r="G487" i="7"/>
  <c r="K235" i="14" l="1"/>
  <c r="AI276" i="13"/>
  <c r="AR276" i="13" s="1"/>
  <c r="BT275" i="13"/>
  <c r="BW275" i="13" s="1"/>
  <c r="BY275" i="13" s="1"/>
  <c r="M276" i="13"/>
  <c r="BS276" i="13" s="1"/>
  <c r="BF276" i="13"/>
  <c r="I276" i="13"/>
  <c r="L276" i="13" s="1"/>
  <c r="BI276" i="13"/>
  <c r="S487" i="7"/>
  <c r="K387" i="12" s="1"/>
  <c r="L387" i="12" s="1"/>
  <c r="M387" i="12" s="1"/>
  <c r="L487" i="7"/>
  <c r="G387" i="12" s="1"/>
  <c r="H387" i="12" s="1"/>
  <c r="I387" i="12" s="1"/>
  <c r="AU276" i="13" l="1"/>
  <c r="BE276" i="13"/>
  <c r="BX275" i="13"/>
  <c r="BO276" i="13"/>
  <c r="BR276" i="13"/>
  <c r="H276" i="13"/>
  <c r="K276" i="13" s="1"/>
  <c r="BZ276" i="13" s="1"/>
  <c r="R276" i="13"/>
  <c r="AA277" i="13" s="1"/>
  <c r="BP276" i="13"/>
  <c r="AK277" i="13" s="1"/>
  <c r="AT277" i="13" s="1"/>
  <c r="AW277" i="13" s="1"/>
  <c r="P276" i="13"/>
  <c r="H236" i="14"/>
  <c r="J388" i="12"/>
  <c r="N388" i="12"/>
  <c r="O276" i="13"/>
  <c r="BH276" i="13" l="1"/>
  <c r="Q276" i="13"/>
  <c r="Z277" i="13" s="1"/>
  <c r="F487" i="7" s="1"/>
  <c r="G237" i="14" s="1"/>
  <c r="BN276" i="13"/>
  <c r="BQ276" i="13"/>
  <c r="BK276" i="13"/>
  <c r="BL277" i="13" s="1"/>
  <c r="BV276" i="13"/>
  <c r="M236" i="14"/>
  <c r="BG277" i="13"/>
  <c r="AJ277" i="13"/>
  <c r="AS277" i="13" s="1"/>
  <c r="AV277" i="13" s="1"/>
  <c r="BU276" i="13"/>
  <c r="L236" i="14"/>
  <c r="N276" i="13"/>
  <c r="K236" i="14" l="1"/>
  <c r="AI277" i="13"/>
  <c r="AR277" i="13" s="1"/>
  <c r="BA277" i="13"/>
  <c r="J277" i="13"/>
  <c r="M277" i="13" s="1"/>
  <c r="BJ277" i="13"/>
  <c r="J237" i="14"/>
  <c r="BT276" i="13"/>
  <c r="BW276" i="13" s="1"/>
  <c r="BX276" i="13" s="1"/>
  <c r="Q488" i="7"/>
  <c r="R488" i="7"/>
  <c r="K488" i="7"/>
  <c r="O488" i="7"/>
  <c r="H488" i="7"/>
  <c r="N488" i="7"/>
  <c r="G488" i="7"/>
  <c r="I488" i="7"/>
  <c r="J488" i="7"/>
  <c r="P488" i="7"/>
  <c r="AU277" i="13" l="1"/>
  <c r="S277" i="13"/>
  <c r="AB278" i="13" s="1"/>
  <c r="BP277" i="13"/>
  <c r="BS277" i="13"/>
  <c r="H237" i="14"/>
  <c r="I237" i="14"/>
  <c r="BI277" i="13"/>
  <c r="BF277" i="13"/>
  <c r="I277" i="13"/>
  <c r="R277" i="13" s="1"/>
  <c r="AA278" i="13" s="1"/>
  <c r="BY276" i="13"/>
  <c r="L488" i="7"/>
  <c r="G388" i="12" s="1"/>
  <c r="H388" i="12" s="1"/>
  <c r="I388" i="12" s="1"/>
  <c r="S488" i="7"/>
  <c r="K388" i="12" s="1"/>
  <c r="L388" i="12" s="1"/>
  <c r="M388" i="12" s="1"/>
  <c r="P277" i="13"/>
  <c r="M237" i="14" l="1"/>
  <c r="AK278" i="13"/>
  <c r="AT278" i="13" s="1"/>
  <c r="AW278" i="13" s="1"/>
  <c r="L277" i="13"/>
  <c r="BH277" i="13"/>
  <c r="H277" i="13"/>
  <c r="K277" i="13" s="1"/>
  <c r="BZ277" i="13" s="1"/>
  <c r="BE277" i="13"/>
  <c r="BV277" i="13"/>
  <c r="J389" i="12"/>
  <c r="N389" i="12"/>
  <c r="BK277" i="13" l="1"/>
  <c r="BL278" i="13" s="1"/>
  <c r="BN277" i="13"/>
  <c r="BQ277" i="13"/>
  <c r="BO277" i="13"/>
  <c r="BR277" i="13"/>
  <c r="Q277" i="13"/>
  <c r="Z278" i="13" s="1"/>
  <c r="F488" i="7" s="1"/>
  <c r="G238" i="14" s="1"/>
  <c r="O277" i="13"/>
  <c r="J238" i="14"/>
  <c r="N277" i="13"/>
  <c r="K237" i="14" l="1"/>
  <c r="AI278" i="13"/>
  <c r="AR278" i="13" s="1"/>
  <c r="L237" i="14"/>
  <c r="AJ278" i="13"/>
  <c r="BU277" i="13"/>
  <c r="BA278" i="13"/>
  <c r="J278" i="13"/>
  <c r="S278" i="13" s="1"/>
  <c r="AB279" i="13" s="1"/>
  <c r="BJ278" i="13"/>
  <c r="BG278" i="13"/>
  <c r="BT277" i="13"/>
  <c r="N489" i="7"/>
  <c r="I489" i="7"/>
  <c r="H489" i="7"/>
  <c r="R489" i="7"/>
  <c r="P489" i="7"/>
  <c r="O489" i="7"/>
  <c r="K489" i="7"/>
  <c r="J489" i="7"/>
  <c r="G489" i="7"/>
  <c r="Q489" i="7"/>
  <c r="AU278" i="13" l="1"/>
  <c r="AS278" i="13"/>
  <c r="AV278" i="13" s="1"/>
  <c r="BW277" i="13"/>
  <c r="BY277" i="13" s="1"/>
  <c r="M278" i="13"/>
  <c r="BS278" i="13" s="1"/>
  <c r="H238" i="14"/>
  <c r="L489" i="7"/>
  <c r="G389" i="12" s="1"/>
  <c r="H389" i="12" s="1"/>
  <c r="I389" i="12" s="1"/>
  <c r="S489" i="7"/>
  <c r="K389" i="12" s="1"/>
  <c r="L389" i="12" s="1"/>
  <c r="M389" i="12" s="1"/>
  <c r="I238" i="14" l="1"/>
  <c r="BF278" i="13"/>
  <c r="BI278" i="13"/>
  <c r="I278" i="13"/>
  <c r="L278" i="13" s="1"/>
  <c r="BO278" i="13" s="1"/>
  <c r="BX277" i="13"/>
  <c r="BP278" i="13"/>
  <c r="P278" i="13"/>
  <c r="BH278" i="13"/>
  <c r="BE278" i="13"/>
  <c r="H278" i="13"/>
  <c r="Q278" i="13" s="1"/>
  <c r="Z279" i="13" s="1"/>
  <c r="N390" i="12"/>
  <c r="J390" i="12"/>
  <c r="BR278" i="13" l="1"/>
  <c r="BU278" i="13" s="1"/>
  <c r="O278" i="13"/>
  <c r="R278" i="13"/>
  <c r="AA279" i="13" s="1"/>
  <c r="BA279" i="13" s="1"/>
  <c r="BV278" i="13"/>
  <c r="AK279" i="13"/>
  <c r="AT279" i="13" s="1"/>
  <c r="AW279" i="13" s="1"/>
  <c r="L238" i="14"/>
  <c r="M238" i="14"/>
  <c r="BK278" i="13"/>
  <c r="BL279" i="13" s="1"/>
  <c r="K278" i="13"/>
  <c r="BZ278" i="13" s="1"/>
  <c r="AJ279" i="13"/>
  <c r="AS279" i="13" s="1"/>
  <c r="AV279" i="13" s="1"/>
  <c r="BQ278" i="13" l="1"/>
  <c r="F489" i="7"/>
  <c r="G239" i="14" s="1"/>
  <c r="J239" i="14"/>
  <c r="BJ279" i="13"/>
  <c r="BG279" i="13"/>
  <c r="BN278" i="13"/>
  <c r="N278" i="13"/>
  <c r="J279" i="13"/>
  <c r="S279" i="13" s="1"/>
  <c r="AB280" i="13" s="1"/>
  <c r="I279" i="13"/>
  <c r="G490" i="7" l="1"/>
  <c r="R490" i="7"/>
  <c r="P490" i="7"/>
  <c r="H490" i="7"/>
  <c r="N490" i="7"/>
  <c r="Q490" i="7"/>
  <c r="I490" i="7"/>
  <c r="O490" i="7"/>
  <c r="K490" i="7"/>
  <c r="J490" i="7"/>
  <c r="BT278" i="13"/>
  <c r="BW278" i="13" s="1"/>
  <c r="BX278" i="13" s="1"/>
  <c r="AI279" i="13"/>
  <c r="AR279" i="13" s="1"/>
  <c r="K238" i="14"/>
  <c r="M279" i="13"/>
  <c r="BP279" i="13" s="1"/>
  <c r="BF279" i="13"/>
  <c r="I239" i="14"/>
  <c r="BI279" i="13"/>
  <c r="R279" i="13"/>
  <c r="AA280" i="13" s="1"/>
  <c r="L279" i="13"/>
  <c r="L490" i="7" l="1"/>
  <c r="G390" i="12" s="1"/>
  <c r="H390" i="12" s="1"/>
  <c r="I390" i="12" s="1"/>
  <c r="J391" i="12" s="1"/>
  <c r="S490" i="7"/>
  <c r="K390" i="12" s="1"/>
  <c r="L390" i="12" s="1"/>
  <c r="M390" i="12" s="1"/>
  <c r="N391" i="12" s="1"/>
  <c r="BY278" i="13"/>
  <c r="BE279" i="13"/>
  <c r="BS279" i="13"/>
  <c r="BV279" i="13" s="1"/>
  <c r="P279" i="13"/>
  <c r="BO279" i="13"/>
  <c r="BR279" i="13"/>
  <c r="BH279" i="13"/>
  <c r="H279" i="13"/>
  <c r="BK279" i="13" s="1"/>
  <c r="BL280" i="13" s="1"/>
  <c r="AK280" i="13"/>
  <c r="AT280" i="13" s="1"/>
  <c r="AW280" i="13" s="1"/>
  <c r="M239" i="14"/>
  <c r="O279" i="13"/>
  <c r="H239" i="14" l="1"/>
  <c r="AU279" i="13"/>
  <c r="L239" i="14"/>
  <c r="Q279" i="13"/>
  <c r="Z280" i="13" s="1"/>
  <c r="F490" i="7" s="1"/>
  <c r="G240" i="14" s="1"/>
  <c r="K279" i="13"/>
  <c r="BZ279" i="13" s="1"/>
  <c r="J280" i="13"/>
  <c r="AJ280" i="13"/>
  <c r="AS280" i="13" s="1"/>
  <c r="AV280" i="13" s="1"/>
  <c r="BU279" i="13"/>
  <c r="BQ279" i="13" l="1"/>
  <c r="BN279" i="13"/>
  <c r="N279" i="13"/>
  <c r="J240" i="14"/>
  <c r="BA280" i="13"/>
  <c r="BJ280" i="13"/>
  <c r="I240" i="14"/>
  <c r="BG280" i="13"/>
  <c r="O491" i="7"/>
  <c r="I491" i="7"/>
  <c r="J491" i="7"/>
  <c r="R491" i="7"/>
  <c r="N491" i="7"/>
  <c r="Q491" i="7"/>
  <c r="H491" i="7"/>
  <c r="G491" i="7"/>
  <c r="P491" i="7"/>
  <c r="K491" i="7"/>
  <c r="M280" i="13"/>
  <c r="S280" i="13"/>
  <c r="AB281" i="13" s="1"/>
  <c r="K239" i="14" l="1"/>
  <c r="AI280" i="13"/>
  <c r="AR280" i="13" s="1"/>
  <c r="BP280" i="13"/>
  <c r="BS280" i="13"/>
  <c r="I280" i="13"/>
  <c r="R280" i="13" s="1"/>
  <c r="AA281" i="13" s="1"/>
  <c r="BF280" i="13"/>
  <c r="BT279" i="13"/>
  <c r="BW279" i="13" s="1"/>
  <c r="BY279" i="13" s="1"/>
  <c r="BI280" i="13"/>
  <c r="P280" i="13"/>
  <c r="L491" i="7"/>
  <c r="G391" i="12" s="1"/>
  <c r="H391" i="12" s="1"/>
  <c r="I391" i="12" s="1"/>
  <c r="S491" i="7"/>
  <c r="K391" i="12" s="1"/>
  <c r="L391" i="12" s="1"/>
  <c r="M391" i="12" s="1"/>
  <c r="AU280" i="13" l="1"/>
  <c r="H240" i="14"/>
  <c r="L280" i="13"/>
  <c r="H280" i="13"/>
  <c r="BK280" i="13" s="1"/>
  <c r="BL281" i="13" s="1"/>
  <c r="BX279" i="13"/>
  <c r="BH280" i="13"/>
  <c r="BE280" i="13"/>
  <c r="AK281" i="13"/>
  <c r="AT281" i="13" s="1"/>
  <c r="AW281" i="13" s="1"/>
  <c r="BV280" i="13"/>
  <c r="M240" i="14"/>
  <c r="N392" i="12"/>
  <c r="J392" i="12"/>
  <c r="K280" i="13" l="1"/>
  <c r="BZ280" i="13" s="1"/>
  <c r="Q280" i="13"/>
  <c r="Z281" i="13" s="1"/>
  <c r="F491" i="7" s="1"/>
  <c r="G241" i="14" s="1"/>
  <c r="BO280" i="13"/>
  <c r="BR280" i="13"/>
  <c r="O280" i="13"/>
  <c r="J241" i="14"/>
  <c r="BQ280" i="13" l="1"/>
  <c r="L240" i="14"/>
  <c r="AJ281" i="13"/>
  <c r="AS281" i="13" s="1"/>
  <c r="AV281" i="13" s="1"/>
  <c r="BU280" i="13"/>
  <c r="BA281" i="13"/>
  <c r="BN280" i="13"/>
  <c r="N280" i="13"/>
  <c r="J281" i="13"/>
  <c r="S281" i="13" s="1"/>
  <c r="AB282" i="13" s="1"/>
  <c r="BJ281" i="13"/>
  <c r="BG281" i="13"/>
  <c r="R492" i="7"/>
  <c r="Q492" i="7"/>
  <c r="N492" i="7"/>
  <c r="K492" i="7"/>
  <c r="J492" i="7"/>
  <c r="I492" i="7"/>
  <c r="H492" i="7"/>
  <c r="P492" i="7"/>
  <c r="G492" i="7"/>
  <c r="O492" i="7"/>
  <c r="K240" i="14" l="1"/>
  <c r="AI281" i="13"/>
  <c r="AR281" i="13" s="1"/>
  <c r="I241" i="14"/>
  <c r="M281" i="13"/>
  <c r="BS281" i="13" s="1"/>
  <c r="BT280" i="13"/>
  <c r="BW280" i="13" s="1"/>
  <c r="BX280" i="13" s="1"/>
  <c r="I281" i="13"/>
  <c r="L281" i="13" s="1"/>
  <c r="BI281" i="13"/>
  <c r="BF281" i="13"/>
  <c r="S492" i="7"/>
  <c r="K392" i="12" s="1"/>
  <c r="L392" i="12" s="1"/>
  <c r="M392" i="12" s="1"/>
  <c r="L492" i="7"/>
  <c r="G392" i="12" s="1"/>
  <c r="H392" i="12" s="1"/>
  <c r="I392" i="12" s="1"/>
  <c r="AU281" i="13" l="1"/>
  <c r="R281" i="13"/>
  <c r="AA282" i="13" s="1"/>
  <c r="P281" i="13"/>
  <c r="BP281" i="13"/>
  <c r="BY280" i="13"/>
  <c r="BO281" i="13"/>
  <c r="BR281" i="13"/>
  <c r="BH281" i="13"/>
  <c r="N393" i="12"/>
  <c r="O281" i="13"/>
  <c r="J393" i="12"/>
  <c r="H241" i="14" l="1"/>
  <c r="BE281" i="13"/>
  <c r="H281" i="13"/>
  <c r="Q281" i="13" s="1"/>
  <c r="Z282" i="13" s="1"/>
  <c r="BA282" i="13" s="1"/>
  <c r="L241" i="14"/>
  <c r="M241" i="14"/>
  <c r="AK282" i="13"/>
  <c r="BV281" i="13"/>
  <c r="AJ282" i="13"/>
  <c r="AS282" i="13" s="1"/>
  <c r="AV282" i="13" s="1"/>
  <c r="BU281" i="13"/>
  <c r="F492" i="7" l="1"/>
  <c r="G242" i="14" s="1"/>
  <c r="BK281" i="13"/>
  <c r="BL282" i="13" s="1"/>
  <c r="K281" i="13"/>
  <c r="BZ281" i="13" s="1"/>
  <c r="AT282" i="13"/>
  <c r="AW282" i="13" s="1"/>
  <c r="N493" i="7" l="1"/>
  <c r="H493" i="7"/>
  <c r="J493" i="7"/>
  <c r="I493" i="7"/>
  <c r="Q493" i="7"/>
  <c r="K493" i="7"/>
  <c r="R493" i="7"/>
  <c r="G493" i="7"/>
  <c r="P493" i="7"/>
  <c r="O493" i="7"/>
  <c r="BQ281" i="13"/>
  <c r="BN281" i="13"/>
  <c r="K241" i="14" s="1"/>
  <c r="N281" i="13"/>
  <c r="J282" i="13"/>
  <c r="S282" i="13" s="1"/>
  <c r="AB283" i="13" s="1"/>
  <c r="BJ282" i="13"/>
  <c r="J242" i="14"/>
  <c r="BG282" i="13"/>
  <c r="AI282" i="13"/>
  <c r="BF282" i="13"/>
  <c r="I282" i="13"/>
  <c r="R282" i="13" s="1"/>
  <c r="AA283" i="13" s="1"/>
  <c r="BI282" i="13"/>
  <c r="I242" i="14"/>
  <c r="AR282" i="13" l="1"/>
  <c r="AU282" i="13" s="1"/>
  <c r="L493" i="7"/>
  <c r="G393" i="12" s="1"/>
  <c r="H393" i="12" s="1"/>
  <c r="I393" i="12" s="1"/>
  <c r="J394" i="12" s="1"/>
  <c r="S493" i="7"/>
  <c r="K393" i="12" s="1"/>
  <c r="L393" i="12" s="1"/>
  <c r="M393" i="12" s="1"/>
  <c r="N394" i="12" s="1"/>
  <c r="BT281" i="13"/>
  <c r="BW281" i="13" s="1"/>
  <c r="BX281" i="13" s="1"/>
  <c r="M282" i="13"/>
  <c r="BP282" i="13" s="1"/>
  <c r="L282" i="13"/>
  <c r="BY281" i="13" l="1"/>
  <c r="BH282" i="13"/>
  <c r="P282" i="13"/>
  <c r="BS282" i="13"/>
  <c r="BV282" i="13" s="1"/>
  <c r="H242" i="14"/>
  <c r="BE282" i="13"/>
  <c r="H282" i="13"/>
  <c r="K282" i="13" s="1"/>
  <c r="BZ282" i="13" s="1"/>
  <c r="M242" i="14"/>
  <c r="AK283" i="13"/>
  <c r="AT283" i="13" s="1"/>
  <c r="AW283" i="13" s="1"/>
  <c r="BO282" i="13"/>
  <c r="BR282" i="13"/>
  <c r="O282" i="13"/>
  <c r="BN282" i="13" l="1"/>
  <c r="K242" i="14" s="1"/>
  <c r="Q282" i="13"/>
  <c r="Z283" i="13" s="1"/>
  <c r="F493" i="7" s="1"/>
  <c r="G243" i="14" s="1"/>
  <c r="BK282" i="13"/>
  <c r="BL283" i="13" s="1"/>
  <c r="N282" i="13"/>
  <c r="BQ282" i="13"/>
  <c r="J283" i="13"/>
  <c r="M283" i="13" s="1"/>
  <c r="L242" i="14"/>
  <c r="AJ283" i="13"/>
  <c r="AS283" i="13" s="1"/>
  <c r="AV283" i="13" s="1"/>
  <c r="BU282" i="13"/>
  <c r="BG283" i="13"/>
  <c r="J243" i="14"/>
  <c r="BJ283" i="13"/>
  <c r="AI283" i="13"/>
  <c r="AR283" i="13" l="1"/>
  <c r="AU283" i="13" s="1"/>
  <c r="BT282" i="13"/>
  <c r="BW282" i="13" s="1"/>
  <c r="BY282" i="13" s="1"/>
  <c r="BA283" i="13"/>
  <c r="J494" i="7"/>
  <c r="G494" i="7"/>
  <c r="O494" i="7"/>
  <c r="R494" i="7"/>
  <c r="S283" i="13"/>
  <c r="AB284" i="13" s="1"/>
  <c r="N494" i="7"/>
  <c r="K494" i="7"/>
  <c r="P494" i="7"/>
  <c r="Q494" i="7"/>
  <c r="I494" i="7"/>
  <c r="H494" i="7"/>
  <c r="I283" i="13"/>
  <c r="L283" i="13" s="1"/>
  <c r="BP283" i="13"/>
  <c r="BS283" i="13"/>
  <c r="BI283" i="13"/>
  <c r="BF283" i="13"/>
  <c r="I243" i="14"/>
  <c r="P283" i="13"/>
  <c r="R283" i="13" l="1"/>
  <c r="AA284" i="13" s="1"/>
  <c r="L494" i="7"/>
  <c r="G394" i="12" s="1"/>
  <c r="H394" i="12" s="1"/>
  <c r="I394" i="12" s="1"/>
  <c r="J395" i="12" s="1"/>
  <c r="S494" i="7"/>
  <c r="K394" i="12" s="1"/>
  <c r="L394" i="12" s="1"/>
  <c r="M394" i="12" s="1"/>
  <c r="N395" i="12" s="1"/>
  <c r="BE283" i="13"/>
  <c r="BX282" i="13"/>
  <c r="BO283" i="13"/>
  <c r="BR283" i="13"/>
  <c r="BH283" i="13"/>
  <c r="H283" i="13"/>
  <c r="K283" i="13" s="1"/>
  <c r="BZ283" i="13" s="1"/>
  <c r="H243" i="14"/>
  <c r="AK284" i="13"/>
  <c r="AT284" i="13" s="1"/>
  <c r="AW284" i="13" s="1"/>
  <c r="BV283" i="13"/>
  <c r="M243" i="14"/>
  <c r="O283" i="13"/>
  <c r="L243" i="14" l="1"/>
  <c r="AJ284" i="13"/>
  <c r="AS284" i="13" s="1"/>
  <c r="AV284" i="13" s="1"/>
  <c r="BN283" i="13"/>
  <c r="BQ283" i="13"/>
  <c r="BK283" i="13"/>
  <c r="BL284" i="13" s="1"/>
  <c r="Q283" i="13"/>
  <c r="Z284" i="13" s="1"/>
  <c r="F494" i="7" s="1"/>
  <c r="G244" i="14" s="1"/>
  <c r="J244" i="14"/>
  <c r="BU283" i="13"/>
  <c r="N283" i="13"/>
  <c r="BA284" i="13" l="1"/>
  <c r="BG284" i="13"/>
  <c r="J284" i="13"/>
  <c r="S284" i="13" s="1"/>
  <c r="AB285" i="13" s="1"/>
  <c r="BJ284" i="13"/>
  <c r="BF284" i="13"/>
  <c r="AI284" i="13"/>
  <c r="AR284" i="13" s="1"/>
  <c r="BT283" i="13"/>
  <c r="BW283" i="13" s="1"/>
  <c r="BX283" i="13" s="1"/>
  <c r="K243" i="14"/>
  <c r="G495" i="7"/>
  <c r="O495" i="7"/>
  <c r="I495" i="7"/>
  <c r="J495" i="7"/>
  <c r="K495" i="7"/>
  <c r="R495" i="7"/>
  <c r="P495" i="7"/>
  <c r="Q495" i="7"/>
  <c r="N495" i="7"/>
  <c r="H495" i="7"/>
  <c r="AU284" i="13" l="1"/>
  <c r="BI284" i="13"/>
  <c r="M284" i="13"/>
  <c r="BE284" i="13"/>
  <c r="I284" i="13"/>
  <c r="L284" i="13" s="1"/>
  <c r="I244" i="14"/>
  <c r="BY283" i="13"/>
  <c r="S495" i="7"/>
  <c r="K395" i="12" s="1"/>
  <c r="L395" i="12" s="1"/>
  <c r="M395" i="12" s="1"/>
  <c r="L495" i="7"/>
  <c r="G395" i="12" s="1"/>
  <c r="H395" i="12" s="1"/>
  <c r="I395" i="12" s="1"/>
  <c r="R284" i="13" l="1"/>
  <c r="AA285" i="13" s="1"/>
  <c r="BP284" i="13"/>
  <c r="BS284" i="13"/>
  <c r="BO284" i="13"/>
  <c r="BR284" i="13"/>
  <c r="BH284" i="13"/>
  <c r="H284" i="13"/>
  <c r="Q284" i="13" s="1"/>
  <c r="Z285" i="13" s="1"/>
  <c r="H244" i="14"/>
  <c r="P284" i="13"/>
  <c r="N396" i="12"/>
  <c r="O284" i="13"/>
  <c r="J396" i="12"/>
  <c r="M244" i="14" l="1"/>
  <c r="AK285" i="13"/>
  <c r="L244" i="14"/>
  <c r="K284" i="13"/>
  <c r="BZ284" i="13" s="1"/>
  <c r="F495" i="7"/>
  <c r="G245" i="14" s="1"/>
  <c r="BK284" i="13"/>
  <c r="BL285" i="13" s="1"/>
  <c r="BV284" i="13"/>
  <c r="AJ285" i="13"/>
  <c r="AS285" i="13" s="1"/>
  <c r="AV285" i="13" s="1"/>
  <c r="BU284" i="13"/>
  <c r="BA285" i="13"/>
  <c r="BQ284" i="13" l="1"/>
  <c r="AT285" i="13"/>
  <c r="AW285" i="13" s="1"/>
  <c r="BN284" i="13"/>
  <c r="N284" i="13"/>
  <c r="BF285" i="13"/>
  <c r="H496" i="7"/>
  <c r="K496" i="7"/>
  <c r="I496" i="7"/>
  <c r="N496" i="7"/>
  <c r="P496" i="7"/>
  <c r="J496" i="7"/>
  <c r="O496" i="7"/>
  <c r="G496" i="7"/>
  <c r="R496" i="7"/>
  <c r="Q496" i="7"/>
  <c r="BG285" i="13" l="1"/>
  <c r="J285" i="13"/>
  <c r="BJ285" i="13"/>
  <c r="J245" i="14"/>
  <c r="K244" i="14"/>
  <c r="AI285" i="13"/>
  <c r="AR285" i="13" s="1"/>
  <c r="BT284" i="13"/>
  <c r="BW284" i="13" s="1"/>
  <c r="BX284" i="13" s="1"/>
  <c r="BI285" i="13"/>
  <c r="I285" i="13"/>
  <c r="L285" i="13" s="1"/>
  <c r="I245" i="14"/>
  <c r="L496" i="7"/>
  <c r="G396" i="12" s="1"/>
  <c r="H396" i="12" s="1"/>
  <c r="I396" i="12" s="1"/>
  <c r="S496" i="7"/>
  <c r="K396" i="12" s="1"/>
  <c r="L396" i="12" s="1"/>
  <c r="M396" i="12" s="1"/>
  <c r="S285" i="13" l="1"/>
  <c r="AB286" i="13" s="1"/>
  <c r="M285" i="13"/>
  <c r="AU285" i="13"/>
  <c r="AK286" i="13"/>
  <c r="BY284" i="13"/>
  <c r="BO285" i="13"/>
  <c r="BR285" i="13"/>
  <c r="R285" i="13"/>
  <c r="AA286" i="13" s="1"/>
  <c r="J397" i="12"/>
  <c r="O285" i="13"/>
  <c r="N397" i="12"/>
  <c r="P285" i="13" l="1"/>
  <c r="BS285" i="13"/>
  <c r="BP285" i="13"/>
  <c r="M245" i="14" s="1"/>
  <c r="BE285" i="13"/>
  <c r="H285" i="13"/>
  <c r="H245" i="14"/>
  <c r="BH285" i="13"/>
  <c r="L245" i="14"/>
  <c r="AJ286" i="13"/>
  <c r="AS286" i="13" s="1"/>
  <c r="AV286" i="13" s="1"/>
  <c r="BU285" i="13"/>
  <c r="AT286" i="13" l="1"/>
  <c r="AW286" i="13" s="1"/>
  <c r="BV285" i="13"/>
  <c r="Q285" i="13"/>
  <c r="Z286" i="13" s="1"/>
  <c r="BK285" i="13"/>
  <c r="BL286" i="13" s="1"/>
  <c r="K285" i="13"/>
  <c r="BZ285" i="13" s="1"/>
  <c r="AI286" i="13"/>
  <c r="I286" i="13"/>
  <c r="J246" i="14" l="1"/>
  <c r="BG286" i="13"/>
  <c r="J286" i="13"/>
  <c r="BJ286" i="13"/>
  <c r="BQ285" i="13"/>
  <c r="BN285" i="13"/>
  <c r="K245" i="14" s="1"/>
  <c r="N285" i="13"/>
  <c r="BA286" i="13"/>
  <c r="F496" i="7"/>
  <c r="BF286" i="13"/>
  <c r="I246" i="14"/>
  <c r="BI286" i="13"/>
  <c r="L286" i="13"/>
  <c r="R286" i="13"/>
  <c r="AA287" i="13" s="1"/>
  <c r="AR286" i="13" l="1"/>
  <c r="S286" i="13"/>
  <c r="AB287" i="13" s="1"/>
  <c r="M286" i="13"/>
  <c r="BT285" i="13"/>
  <c r="BW285" i="13" s="1"/>
  <c r="BY285" i="13" s="1"/>
  <c r="G246" i="14"/>
  <c r="Q497" i="7"/>
  <c r="I497" i="7"/>
  <c r="K497" i="7"/>
  <c r="G497" i="7"/>
  <c r="J497" i="7"/>
  <c r="P497" i="7"/>
  <c r="O497" i="7"/>
  <c r="R497" i="7"/>
  <c r="H497" i="7"/>
  <c r="N497" i="7"/>
  <c r="AK287" i="13"/>
  <c r="BO286" i="13"/>
  <c r="BR286" i="13"/>
  <c r="O286" i="13"/>
  <c r="BX285" i="13" l="1"/>
  <c r="BS286" i="13"/>
  <c r="P286" i="13"/>
  <c r="BP286" i="13"/>
  <c r="M246" i="14" s="1"/>
  <c r="L497" i="7"/>
  <c r="G397" i="12" s="1"/>
  <c r="H397" i="12" s="1"/>
  <c r="I397" i="12" s="1"/>
  <c r="J398" i="12" s="1"/>
  <c r="AU286" i="13"/>
  <c r="H246" i="14"/>
  <c r="BE286" i="13"/>
  <c r="BH286" i="13"/>
  <c r="S497" i="7"/>
  <c r="K397" i="12" s="1"/>
  <c r="L397" i="12" s="1"/>
  <c r="M397" i="12" s="1"/>
  <c r="N398" i="12" s="1"/>
  <c r="H286" i="13"/>
  <c r="K286" i="13" s="1"/>
  <c r="BZ286" i="13" s="1"/>
  <c r="L246" i="14"/>
  <c r="AJ287" i="13"/>
  <c r="AS287" i="13" s="1"/>
  <c r="AV287" i="13" s="1"/>
  <c r="BU286" i="13"/>
  <c r="N286" i="13" l="1"/>
  <c r="BV286" i="13"/>
  <c r="AT287" i="13"/>
  <c r="J287" i="13" s="1"/>
  <c r="S287" i="13" s="1"/>
  <c r="AB288" i="13" s="1"/>
  <c r="BQ286" i="13"/>
  <c r="BN286" i="13"/>
  <c r="K246" i="14" s="1"/>
  <c r="Q286" i="13"/>
  <c r="Z287" i="13" s="1"/>
  <c r="F497" i="7" s="1"/>
  <c r="G247" i="14" s="1"/>
  <c r="BK286" i="13"/>
  <c r="BL287" i="13" s="1"/>
  <c r="I247" i="14"/>
  <c r="AI287" i="13"/>
  <c r="AR287" i="13" l="1"/>
  <c r="H247" i="14" s="1"/>
  <c r="BG287" i="13"/>
  <c r="BJ287" i="13"/>
  <c r="BT286" i="13"/>
  <c r="BW286" i="13" s="1"/>
  <c r="BX286" i="13" s="1"/>
  <c r="AW287" i="13"/>
  <c r="J247" i="14"/>
  <c r="O498" i="7"/>
  <c r="Q498" i="7"/>
  <c r="N498" i="7"/>
  <c r="P498" i="7"/>
  <c r="K498" i="7"/>
  <c r="BA287" i="13"/>
  <c r="R498" i="7"/>
  <c r="G498" i="7"/>
  <c r="J498" i="7"/>
  <c r="I498" i="7"/>
  <c r="H498" i="7"/>
  <c r="M287" i="13"/>
  <c r="BS287" i="13" s="1"/>
  <c r="I287" i="13"/>
  <c r="L287" i="13" s="1"/>
  <c r="BF287" i="13"/>
  <c r="BI287" i="13"/>
  <c r="BY286" i="13" l="1"/>
  <c r="AU287" i="13"/>
  <c r="S498" i="7"/>
  <c r="K398" i="12" s="1"/>
  <c r="L398" i="12" s="1"/>
  <c r="M398" i="12" s="1"/>
  <c r="N399" i="12" s="1"/>
  <c r="L498" i="7"/>
  <c r="G398" i="12" s="1"/>
  <c r="H398" i="12" s="1"/>
  <c r="I398" i="12" s="1"/>
  <c r="J399" i="12" s="1"/>
  <c r="BO287" i="13"/>
  <c r="BR287" i="13"/>
  <c r="BP287" i="13"/>
  <c r="R287" i="13"/>
  <c r="AA288" i="13" s="1"/>
  <c r="P287" i="13"/>
  <c r="BE287" i="13"/>
  <c r="BH287" i="13"/>
  <c r="H287" i="13"/>
  <c r="BK287" i="13" s="1"/>
  <c r="BL288" i="13" s="1"/>
  <c r="O287" i="13"/>
  <c r="M247" i="14" l="1"/>
  <c r="AK288" i="13"/>
  <c r="AT288" i="13" s="1"/>
  <c r="AW288" i="13" s="1"/>
  <c r="L247" i="14"/>
  <c r="Q287" i="13"/>
  <c r="Z288" i="13" s="1"/>
  <c r="BA288" i="13" s="1"/>
  <c r="BV287" i="13"/>
  <c r="K287" i="13"/>
  <c r="BZ287" i="13" s="1"/>
  <c r="AJ288" i="13"/>
  <c r="AS288" i="13" s="1"/>
  <c r="AV288" i="13" s="1"/>
  <c r="BU287" i="13"/>
  <c r="BQ287" i="13" l="1"/>
  <c r="J248" i="14"/>
  <c r="F498" i="7"/>
  <c r="G248" i="14" s="1"/>
  <c r="BJ288" i="13"/>
  <c r="BN287" i="13"/>
  <c r="N287" i="13"/>
  <c r="BG288" i="13"/>
  <c r="J288" i="13"/>
  <c r="M288" i="13" s="1"/>
  <c r="I248" i="14"/>
  <c r="K247" i="14" l="1"/>
  <c r="AI288" i="13"/>
  <c r="AR288" i="13" s="1"/>
  <c r="O499" i="7"/>
  <c r="Q499" i="7"/>
  <c r="I499" i="7"/>
  <c r="N499" i="7"/>
  <c r="H499" i="7"/>
  <c r="K499" i="7"/>
  <c r="G499" i="7"/>
  <c r="R499" i="7"/>
  <c r="P499" i="7"/>
  <c r="J499" i="7"/>
  <c r="BP288" i="13"/>
  <c r="BS288" i="13"/>
  <c r="BI288" i="13"/>
  <c r="BF288" i="13"/>
  <c r="I288" i="13"/>
  <c r="R288" i="13" s="1"/>
  <c r="AA289" i="13" s="1"/>
  <c r="BT287" i="13"/>
  <c r="BW287" i="13" s="1"/>
  <c r="BX287" i="13" s="1"/>
  <c r="S288" i="13"/>
  <c r="AB289" i="13" s="1"/>
  <c r="P288" i="13"/>
  <c r="AU288" i="13" l="1"/>
  <c r="M248" i="14"/>
  <c r="AK289" i="13"/>
  <c r="AT289" i="13" s="1"/>
  <c r="AW289" i="13" s="1"/>
  <c r="H288" i="13"/>
  <c r="K288" i="13" s="1"/>
  <c r="BZ288" i="13" s="1"/>
  <c r="L499" i="7"/>
  <c r="G399" i="12" s="1"/>
  <c r="H399" i="12" s="1"/>
  <c r="I399" i="12" s="1"/>
  <c r="J400" i="12" s="1"/>
  <c r="S499" i="7"/>
  <c r="K399" i="12" s="1"/>
  <c r="L399" i="12" s="1"/>
  <c r="M399" i="12" s="1"/>
  <c r="N400" i="12" s="1"/>
  <c r="L288" i="13"/>
  <c r="O288" i="13" s="1"/>
  <c r="BY287" i="13"/>
  <c r="BH288" i="13"/>
  <c r="BE288" i="13"/>
  <c r="H248" i="14"/>
  <c r="BV288" i="13"/>
  <c r="BK288" i="13" l="1"/>
  <c r="BL289" i="13" s="1"/>
  <c r="Q288" i="13"/>
  <c r="Z289" i="13" s="1"/>
  <c r="F499" i="7" s="1"/>
  <c r="G249" i="14" s="1"/>
  <c r="BO288" i="13"/>
  <c r="BR288" i="13"/>
  <c r="BN288" i="13"/>
  <c r="BQ288" i="13"/>
  <c r="BG289" i="13"/>
  <c r="N288" i="13"/>
  <c r="BA289" i="13" l="1"/>
  <c r="L248" i="14"/>
  <c r="AJ289" i="13"/>
  <c r="AS289" i="13" s="1"/>
  <c r="AV289" i="13" s="1"/>
  <c r="BU288" i="13"/>
  <c r="J289" i="13"/>
  <c r="M289" i="13" s="1"/>
  <c r="J249" i="14"/>
  <c r="BJ289" i="13"/>
  <c r="AI289" i="13"/>
  <c r="AR289" i="13" s="1"/>
  <c r="BT288" i="13"/>
  <c r="K248" i="14"/>
  <c r="I500" i="7"/>
  <c r="K500" i="7"/>
  <c r="Q500" i="7"/>
  <c r="O500" i="7"/>
  <c r="N500" i="7"/>
  <c r="G500" i="7"/>
  <c r="J500" i="7"/>
  <c r="P500" i="7"/>
  <c r="H500" i="7"/>
  <c r="R500" i="7"/>
  <c r="AU289" i="13" l="1"/>
  <c r="S289" i="13"/>
  <c r="AB290" i="13" s="1"/>
  <c r="I249" i="14"/>
  <c r="BW288" i="13"/>
  <c r="BY288" i="13" s="1"/>
  <c r="BP289" i="13"/>
  <c r="BS289" i="13"/>
  <c r="BF289" i="13"/>
  <c r="BI289" i="13"/>
  <c r="I289" i="13"/>
  <c r="R289" i="13" s="1"/>
  <c r="AA290" i="13" s="1"/>
  <c r="L500" i="7"/>
  <c r="G400" i="12" s="1"/>
  <c r="H400" i="12" s="1"/>
  <c r="I400" i="12" s="1"/>
  <c r="P289" i="13"/>
  <c r="S500" i="7"/>
  <c r="K400" i="12" s="1"/>
  <c r="L400" i="12" s="1"/>
  <c r="M400" i="12" s="1"/>
  <c r="BE289" i="13" l="1"/>
  <c r="BX288" i="13"/>
  <c r="BH289" i="13"/>
  <c r="L289" i="13"/>
  <c r="BR289" i="13" s="1"/>
  <c r="H249" i="14"/>
  <c r="H289" i="13"/>
  <c r="Q289" i="13" s="1"/>
  <c r="Z290" i="13" s="1"/>
  <c r="F500" i="7" s="1"/>
  <c r="AK290" i="13"/>
  <c r="AT290" i="13" s="1"/>
  <c r="AW290" i="13" s="1"/>
  <c r="BV289" i="13"/>
  <c r="M249" i="14"/>
  <c r="J401" i="12"/>
  <c r="N401" i="12"/>
  <c r="O289" i="13" l="1"/>
  <c r="BO289" i="13"/>
  <c r="K289" i="13"/>
  <c r="BZ289" i="13" s="1"/>
  <c r="J250" i="14"/>
  <c r="BK289" i="13"/>
  <c r="BL290" i="13" s="1"/>
  <c r="BA290" i="13"/>
  <c r="G250" i="14"/>
  <c r="N289" i="13" l="1"/>
  <c r="BU289" i="13"/>
  <c r="AJ290" i="13"/>
  <c r="AS290" i="13" s="1"/>
  <c r="AV290" i="13" s="1"/>
  <c r="L249" i="14"/>
  <c r="BN289" i="13"/>
  <c r="BQ289" i="13"/>
  <c r="BG290" i="13"/>
  <c r="BJ290" i="13"/>
  <c r="J290" i="13"/>
  <c r="S290" i="13" s="1"/>
  <c r="AB291" i="13" s="1"/>
  <c r="K501" i="7"/>
  <c r="I501" i="7"/>
  <c r="H501" i="7"/>
  <c r="P501" i="7"/>
  <c r="Q501" i="7"/>
  <c r="O501" i="7"/>
  <c r="R501" i="7"/>
  <c r="G501" i="7"/>
  <c r="N501" i="7"/>
  <c r="J501" i="7"/>
  <c r="I290" i="13" l="1"/>
  <c r="R290" i="13" s="1"/>
  <c r="AA291" i="13" s="1"/>
  <c r="K249" i="14"/>
  <c r="AI290" i="13"/>
  <c r="AR290" i="13" s="1"/>
  <c r="M290" i="13"/>
  <c r="BS290" i="13" s="1"/>
  <c r="BT289" i="13"/>
  <c r="BW289" i="13" s="1"/>
  <c r="BX289" i="13" s="1"/>
  <c r="BI290" i="13"/>
  <c r="BF290" i="13"/>
  <c r="I250" i="14"/>
  <c r="S501" i="7"/>
  <c r="K401" i="12" s="1"/>
  <c r="L401" i="12" s="1"/>
  <c r="M401" i="12" s="1"/>
  <c r="L501" i="7"/>
  <c r="G401" i="12" s="1"/>
  <c r="H401" i="12" s="1"/>
  <c r="I401" i="12" s="1"/>
  <c r="L290" i="13" l="1"/>
  <c r="O290" i="13" s="1"/>
  <c r="BH290" i="13"/>
  <c r="P290" i="13"/>
  <c r="BY289" i="13"/>
  <c r="BP290" i="13"/>
  <c r="N402" i="12"/>
  <c r="J402" i="12"/>
  <c r="BO290" i="13" l="1"/>
  <c r="L250" i="14" s="1"/>
  <c r="BR290" i="13"/>
  <c r="BE290" i="13"/>
  <c r="AU290" i="13"/>
  <c r="H290" i="13"/>
  <c r="BK290" i="13" s="1"/>
  <c r="BL291" i="13" s="1"/>
  <c r="H250" i="14"/>
  <c r="AJ291" i="13"/>
  <c r="M250" i="14"/>
  <c r="AK291" i="13"/>
  <c r="BV290" i="13"/>
  <c r="AS291" i="13" l="1"/>
  <c r="AV291" i="13" s="1"/>
  <c r="BU290" i="13"/>
  <c r="K290" i="13"/>
  <c r="BZ290" i="13" s="1"/>
  <c r="Q290" i="13"/>
  <c r="Z291" i="13" s="1"/>
  <c r="F501" i="7" s="1"/>
  <c r="G251" i="14" s="1"/>
  <c r="AT291" i="13"/>
  <c r="AW291" i="13" s="1"/>
  <c r="BQ290" i="13" l="1"/>
  <c r="BI291" i="13"/>
  <c r="K502" i="7"/>
  <c r="BA291" i="13"/>
  <c r="N290" i="13"/>
  <c r="BN290" i="13"/>
  <c r="K250" i="14" s="1"/>
  <c r="H502" i="7"/>
  <c r="N502" i="7"/>
  <c r="P502" i="7"/>
  <c r="I502" i="7"/>
  <c r="R502" i="7"/>
  <c r="G502" i="7"/>
  <c r="J502" i="7"/>
  <c r="Q502" i="7"/>
  <c r="O502" i="7"/>
  <c r="J291" i="13"/>
  <c r="S291" i="13" s="1"/>
  <c r="AB292" i="13" s="1"/>
  <c r="BJ291" i="13"/>
  <c r="J251" i="14"/>
  <c r="BG291" i="13"/>
  <c r="AI291" i="13"/>
  <c r="I251" i="14"/>
  <c r="I291" i="13"/>
  <c r="R291" i="13" s="1"/>
  <c r="AA292" i="13" s="1"/>
  <c r="BF291" i="13"/>
  <c r="AR291" i="13" l="1"/>
  <c r="AU291" i="13" s="1"/>
  <c r="L502" i="7"/>
  <c r="G402" i="12" s="1"/>
  <c r="H402" i="12" s="1"/>
  <c r="I402" i="12" s="1"/>
  <c r="J403" i="12" s="1"/>
  <c r="S502" i="7"/>
  <c r="K402" i="12" s="1"/>
  <c r="L402" i="12" s="1"/>
  <c r="M402" i="12" s="1"/>
  <c r="N403" i="12" s="1"/>
  <c r="BT290" i="13"/>
  <c r="BW290" i="13" s="1"/>
  <c r="BY290" i="13" s="1"/>
  <c r="M291" i="13"/>
  <c r="BP291" i="13" s="1"/>
  <c r="L291" i="13"/>
  <c r="BR291" i="13" s="1"/>
  <c r="BE291" i="13" l="1"/>
  <c r="BH291" i="13"/>
  <c r="BX290" i="13"/>
  <c r="H251" i="14"/>
  <c r="H291" i="13"/>
  <c r="K291" i="13" s="1"/>
  <c r="BZ291" i="13" s="1"/>
  <c r="BS291" i="13"/>
  <c r="BV291" i="13" s="1"/>
  <c r="P291" i="13"/>
  <c r="M251" i="14"/>
  <c r="AK292" i="13"/>
  <c r="AT292" i="13" s="1"/>
  <c r="AW292" i="13" s="1"/>
  <c r="O291" i="13"/>
  <c r="BO291" i="13"/>
  <c r="BN291" i="13" l="1"/>
  <c r="K251" i="14" s="1"/>
  <c r="N291" i="13"/>
  <c r="Q291" i="13"/>
  <c r="Z292" i="13" s="1"/>
  <c r="F502" i="7" s="1"/>
  <c r="G252" i="14" s="1"/>
  <c r="BK291" i="13"/>
  <c r="BL292" i="13" s="1"/>
  <c r="BQ291" i="13"/>
  <c r="J292" i="13"/>
  <c r="S292" i="13" s="1"/>
  <c r="AB293" i="13" s="1"/>
  <c r="L251" i="14"/>
  <c r="AJ292" i="13"/>
  <c r="BU291" i="13"/>
  <c r="BJ292" i="13"/>
  <c r="BG292" i="13"/>
  <c r="J252" i="14"/>
  <c r="AI292" i="13"/>
  <c r="AR292" i="13" l="1"/>
  <c r="AU292" i="13" s="1"/>
  <c r="BT291" i="13"/>
  <c r="BW291" i="13" s="1"/>
  <c r="BY291" i="13" s="1"/>
  <c r="P503" i="7"/>
  <c r="H503" i="7"/>
  <c r="BA292" i="13"/>
  <c r="I503" i="7"/>
  <c r="R503" i="7"/>
  <c r="J503" i="7"/>
  <c r="N503" i="7"/>
  <c r="K503" i="7"/>
  <c r="G503" i="7"/>
  <c r="Q503" i="7"/>
  <c r="M292" i="13"/>
  <c r="BP292" i="13" s="1"/>
  <c r="O503" i="7"/>
  <c r="AS292" i="13"/>
  <c r="AV292" i="13" s="1"/>
  <c r="H252" i="14" l="1"/>
  <c r="L503" i="7"/>
  <c r="G403" i="12" s="1"/>
  <c r="H403" i="12" s="1"/>
  <c r="I403" i="12" s="1"/>
  <c r="J404" i="12" s="1"/>
  <c r="S503" i="7"/>
  <c r="K403" i="12" s="1"/>
  <c r="L403" i="12" s="1"/>
  <c r="M403" i="12" s="1"/>
  <c r="N404" i="12" s="1"/>
  <c r="P292" i="13"/>
  <c r="BS292" i="13"/>
  <c r="BV292" i="13" s="1"/>
  <c r="BX291" i="13"/>
  <c r="BI292" i="13"/>
  <c r="BF292" i="13"/>
  <c r="I252" i="14"/>
  <c r="I292" i="13"/>
  <c r="L292" i="13" s="1"/>
  <c r="BR292" i="13" s="1"/>
  <c r="M252" i="14"/>
  <c r="H292" i="13"/>
  <c r="K292" i="13" s="1"/>
  <c r="BZ292" i="13" s="1"/>
  <c r="BH292" i="13"/>
  <c r="BE292" i="13"/>
  <c r="AK293" i="13"/>
  <c r="AT293" i="13" s="1"/>
  <c r="AW293" i="13" s="1"/>
  <c r="BO292" i="13" l="1"/>
  <c r="BU292" i="13" s="1"/>
  <c r="O292" i="13"/>
  <c r="R292" i="13"/>
  <c r="AA293" i="13" s="1"/>
  <c r="BN292" i="13"/>
  <c r="BQ292" i="13"/>
  <c r="Q292" i="13"/>
  <c r="Z293" i="13" s="1"/>
  <c r="BK292" i="13"/>
  <c r="BL293" i="13" s="1"/>
  <c r="BG293" i="13"/>
  <c r="AJ293" i="13"/>
  <c r="N292" i="13"/>
  <c r="F503" i="7" l="1"/>
  <c r="G253" i="14" s="1"/>
  <c r="L252" i="14"/>
  <c r="AS293" i="13"/>
  <c r="AV293" i="13" s="1"/>
  <c r="K252" i="14"/>
  <c r="BA293" i="13"/>
  <c r="BJ293" i="13"/>
  <c r="J293" i="13"/>
  <c r="M293" i="13" s="1"/>
  <c r="J253" i="14"/>
  <c r="AI293" i="13"/>
  <c r="AR293" i="13" s="1"/>
  <c r="BT292" i="13"/>
  <c r="BW292" i="13" s="1"/>
  <c r="BY292" i="13" s="1"/>
  <c r="Q504" i="7" l="1"/>
  <c r="P504" i="7"/>
  <c r="R504" i="7"/>
  <c r="G504" i="7"/>
  <c r="N504" i="7"/>
  <c r="O504" i="7"/>
  <c r="J504" i="7"/>
  <c r="K504" i="7"/>
  <c r="H504" i="7"/>
  <c r="I504" i="7"/>
  <c r="I293" i="13"/>
  <c r="L293" i="13" s="1"/>
  <c r="BE293" i="13"/>
  <c r="BP293" i="13"/>
  <c r="BS293" i="13"/>
  <c r="BF293" i="13"/>
  <c r="S293" i="13"/>
  <c r="AB294" i="13" s="1"/>
  <c r="I253" i="14"/>
  <c r="BI293" i="13"/>
  <c r="BX292" i="13"/>
  <c r="P293" i="13"/>
  <c r="S504" i="7" l="1"/>
  <c r="K404" i="12" s="1"/>
  <c r="L404" i="12" s="1"/>
  <c r="M404" i="12" s="1"/>
  <c r="N405" i="12" s="1"/>
  <c r="L504" i="7"/>
  <c r="G404" i="12" s="1"/>
  <c r="H404" i="12" s="1"/>
  <c r="I404" i="12" s="1"/>
  <c r="R293" i="13"/>
  <c r="AA294" i="13" s="1"/>
  <c r="AU293" i="13"/>
  <c r="BO293" i="13"/>
  <c r="BR293" i="13"/>
  <c r="H293" i="13"/>
  <c r="K293" i="13" s="1"/>
  <c r="BZ293" i="13" s="1"/>
  <c r="H253" i="14"/>
  <c r="BH293" i="13"/>
  <c r="AK294" i="13"/>
  <c r="AT294" i="13" s="1"/>
  <c r="AW294" i="13" s="1"/>
  <c r="BV293" i="13"/>
  <c r="M253" i="14"/>
  <c r="O293" i="13"/>
  <c r="J405" i="12" l="1"/>
  <c r="L253" i="14"/>
  <c r="BN293" i="13"/>
  <c r="BQ293" i="13"/>
  <c r="BK293" i="13"/>
  <c r="BL294" i="13" s="1"/>
  <c r="Q293" i="13"/>
  <c r="Z294" i="13" s="1"/>
  <c r="F504" i="7" s="1"/>
  <c r="G254" i="14" s="1"/>
  <c r="J294" i="13"/>
  <c r="AJ294" i="13"/>
  <c r="AS294" i="13" s="1"/>
  <c r="AV294" i="13" s="1"/>
  <c r="BU293" i="13"/>
  <c r="N293" i="13"/>
  <c r="BA294" i="13" l="1"/>
  <c r="BG294" i="13"/>
  <c r="BF294" i="13"/>
  <c r="J254" i="14"/>
  <c r="BJ294" i="13"/>
  <c r="AI294" i="13"/>
  <c r="AR294" i="13" s="1"/>
  <c r="BT293" i="13"/>
  <c r="BW293" i="13" s="1"/>
  <c r="BY293" i="13" s="1"/>
  <c r="K253" i="14"/>
  <c r="S294" i="13"/>
  <c r="AB295" i="13" s="1"/>
  <c r="M294" i="13"/>
  <c r="K505" i="7"/>
  <c r="G505" i="7"/>
  <c r="R505" i="7"/>
  <c r="I505" i="7"/>
  <c r="P505" i="7"/>
  <c r="N505" i="7"/>
  <c r="J505" i="7"/>
  <c r="O505" i="7"/>
  <c r="H505" i="7"/>
  <c r="Q505" i="7"/>
  <c r="AU294" i="13" l="1"/>
  <c r="BP294" i="13"/>
  <c r="BS294" i="13"/>
  <c r="I254" i="14"/>
  <c r="I294" i="13"/>
  <c r="L294" i="13" s="1"/>
  <c r="H254" i="14"/>
  <c r="BI294" i="13"/>
  <c r="BX293" i="13"/>
  <c r="S505" i="7"/>
  <c r="K405" i="12" s="1"/>
  <c r="L405" i="12" s="1"/>
  <c r="M405" i="12" s="1"/>
  <c r="L505" i="7"/>
  <c r="G405" i="12" s="1"/>
  <c r="H405" i="12" s="1"/>
  <c r="I405" i="12" s="1"/>
  <c r="P294" i="13"/>
  <c r="M254" i="14" l="1"/>
  <c r="BO294" i="13"/>
  <c r="BR294" i="13"/>
  <c r="H294" i="13"/>
  <c r="BK294" i="13" s="1"/>
  <c r="BL295" i="13" s="1"/>
  <c r="BE294" i="13"/>
  <c r="R294" i="13"/>
  <c r="AA295" i="13" s="1"/>
  <c r="BH294" i="13"/>
  <c r="AK295" i="13"/>
  <c r="AT295" i="13" s="1"/>
  <c r="AW295" i="13" s="1"/>
  <c r="BV294" i="13"/>
  <c r="N406" i="12"/>
  <c r="O294" i="13"/>
  <c r="J406" i="12"/>
  <c r="L254" i="14" l="1"/>
  <c r="AJ295" i="13"/>
  <c r="AS295" i="13" s="1"/>
  <c r="AV295" i="13" s="1"/>
  <c r="Q294" i="13"/>
  <c r="Z295" i="13" s="1"/>
  <c r="F505" i="7" s="1"/>
  <c r="G255" i="14" s="1"/>
  <c r="K294" i="13"/>
  <c r="BJ295" i="13"/>
  <c r="BU294" i="13"/>
  <c r="BN294" i="13" l="1"/>
  <c r="BZ294" i="13"/>
  <c r="N294" i="13"/>
  <c r="BA295" i="13"/>
  <c r="BQ294" i="13"/>
  <c r="BG295" i="13"/>
  <c r="J295" i="13"/>
  <c r="S295" i="13" s="1"/>
  <c r="AB296" i="13" s="1"/>
  <c r="J255" i="14"/>
  <c r="I295" i="13"/>
  <c r="N506" i="7"/>
  <c r="O506" i="7"/>
  <c r="H506" i="7"/>
  <c r="R506" i="7"/>
  <c r="J506" i="7"/>
  <c r="G506" i="7"/>
  <c r="Q506" i="7"/>
  <c r="K506" i="7"/>
  <c r="I506" i="7"/>
  <c r="P506" i="7"/>
  <c r="K254" i="14" l="1"/>
  <c r="AI295" i="13"/>
  <c r="AR295" i="13" s="1"/>
  <c r="M295" i="13"/>
  <c r="BS295" i="13" s="1"/>
  <c r="BT294" i="13"/>
  <c r="BW294" i="13" s="1"/>
  <c r="BY294" i="13" s="1"/>
  <c r="BI295" i="13"/>
  <c r="BF295" i="13"/>
  <c r="I255" i="14"/>
  <c r="L506" i="7"/>
  <c r="G406" i="12" s="1"/>
  <c r="H406" i="12" s="1"/>
  <c r="I406" i="12" s="1"/>
  <c r="S506" i="7"/>
  <c r="K406" i="12" s="1"/>
  <c r="L406" i="12" s="1"/>
  <c r="M406" i="12" s="1"/>
  <c r="R295" i="13"/>
  <c r="AA296" i="13" s="1"/>
  <c r="L295" i="13"/>
  <c r="AU295" i="13" l="1"/>
  <c r="P295" i="13"/>
  <c r="BP295" i="13"/>
  <c r="BX294" i="13"/>
  <c r="BO295" i="13"/>
  <c r="BR295" i="13"/>
  <c r="H295" i="13"/>
  <c r="BK295" i="13" s="1"/>
  <c r="BL296" i="13" s="1"/>
  <c r="N407" i="12"/>
  <c r="J407" i="12"/>
  <c r="O295" i="13"/>
  <c r="BH295" i="13" l="1"/>
  <c r="BE295" i="13"/>
  <c r="H255" i="14"/>
  <c r="M255" i="14"/>
  <c r="AK296" i="13"/>
  <c r="AT296" i="13" s="1"/>
  <c r="AW296" i="13" s="1"/>
  <c r="BV295" i="13"/>
  <c r="Q295" i="13"/>
  <c r="Z296" i="13" s="1"/>
  <c r="F506" i="7" s="1"/>
  <c r="G256" i="14" s="1"/>
  <c r="K295" i="13"/>
  <c r="AJ296" i="13"/>
  <c r="AS296" i="13" s="1"/>
  <c r="AV296" i="13" s="1"/>
  <c r="BU295" i="13"/>
  <c r="L255" i="14"/>
  <c r="BN295" i="13" l="1"/>
  <c r="BZ295" i="13"/>
  <c r="J296" i="13"/>
  <c r="S296" i="13" s="1"/>
  <c r="AB297" i="13" s="1"/>
  <c r="BA296" i="13"/>
  <c r="BQ295" i="13"/>
  <c r="N295" i="13"/>
  <c r="J256" i="14"/>
  <c r="BJ296" i="13"/>
  <c r="BG296" i="13"/>
  <c r="I296" i="13"/>
  <c r="P507" i="7"/>
  <c r="H507" i="7"/>
  <c r="J507" i="7"/>
  <c r="N507" i="7"/>
  <c r="O507" i="7"/>
  <c r="K507" i="7"/>
  <c r="Q507" i="7"/>
  <c r="I507" i="7"/>
  <c r="G507" i="7"/>
  <c r="R507" i="7"/>
  <c r="M296" i="13" l="1"/>
  <c r="P296" i="13" s="1"/>
  <c r="K255" i="14"/>
  <c r="AI296" i="13"/>
  <c r="AR296" i="13" s="1"/>
  <c r="BT295" i="13"/>
  <c r="BW295" i="13" s="1"/>
  <c r="BY295" i="13" s="1"/>
  <c r="BI296" i="13"/>
  <c r="BF296" i="13"/>
  <c r="I256" i="14"/>
  <c r="L507" i="7"/>
  <c r="G407" i="12" s="1"/>
  <c r="H407" i="12" s="1"/>
  <c r="I407" i="12" s="1"/>
  <c r="S507" i="7"/>
  <c r="K407" i="12" s="1"/>
  <c r="L407" i="12" s="1"/>
  <c r="M407" i="12" s="1"/>
  <c r="R296" i="13"/>
  <c r="AA297" i="13" s="1"/>
  <c r="L296" i="13"/>
  <c r="BP296" i="13" l="1"/>
  <c r="M256" i="14" s="1"/>
  <c r="BS296" i="13"/>
  <c r="H256" i="14"/>
  <c r="BX295" i="13"/>
  <c r="BO296" i="13"/>
  <c r="BR296" i="13"/>
  <c r="AK297" i="13"/>
  <c r="J408" i="12"/>
  <c r="O296" i="13"/>
  <c r="N408" i="12"/>
  <c r="AT297" i="13" l="1"/>
  <c r="AW297" i="13" s="1"/>
  <c r="BV296" i="13"/>
  <c r="BH296" i="13"/>
  <c r="BE296" i="13"/>
  <c r="H296" i="13"/>
  <c r="K296" i="13" s="1"/>
  <c r="AU296" i="13"/>
  <c r="AJ297" i="13"/>
  <c r="AS297" i="13" s="1"/>
  <c r="AV297" i="13" s="1"/>
  <c r="BU296" i="13"/>
  <c r="L256" i="14"/>
  <c r="BN296" i="13" l="1"/>
  <c r="K256" i="14" s="1"/>
  <c r="BZ296" i="13"/>
  <c r="N296" i="13"/>
  <c r="BQ296" i="13"/>
  <c r="Q296" i="13"/>
  <c r="Z297" i="13" s="1"/>
  <c r="F507" i="7" s="1"/>
  <c r="G257" i="14" s="1"/>
  <c r="BG297" i="13"/>
  <c r="BK296" i="13"/>
  <c r="BL297" i="13" s="1"/>
  <c r="BJ297" i="13"/>
  <c r="J257" i="14"/>
  <c r="J297" i="13"/>
  <c r="M297" i="13" s="1"/>
  <c r="I297" i="13"/>
  <c r="AI297" i="13"/>
  <c r="AR297" i="13" l="1"/>
  <c r="AU297" i="13" s="1"/>
  <c r="BT296" i="13"/>
  <c r="BW296" i="13" s="1"/>
  <c r="BY296" i="13" s="1"/>
  <c r="J508" i="7"/>
  <c r="Q508" i="7"/>
  <c r="BA297" i="13"/>
  <c r="O508" i="7"/>
  <c r="I508" i="7"/>
  <c r="R508" i="7"/>
  <c r="P508" i="7"/>
  <c r="K508" i="7"/>
  <c r="H508" i="7"/>
  <c r="G508" i="7"/>
  <c r="N508" i="7"/>
  <c r="BP297" i="13"/>
  <c r="BS297" i="13"/>
  <c r="S297" i="13"/>
  <c r="AB298" i="13" s="1"/>
  <c r="BF297" i="13"/>
  <c r="BI297" i="13"/>
  <c r="I257" i="14"/>
  <c r="P297" i="13"/>
  <c r="R297" i="13"/>
  <c r="AA298" i="13" s="1"/>
  <c r="L297" i="13"/>
  <c r="BX296" i="13" l="1"/>
  <c r="L508" i="7"/>
  <c r="G408" i="12" s="1"/>
  <c r="H408" i="12" s="1"/>
  <c r="I408" i="12" s="1"/>
  <c r="S508" i="7"/>
  <c r="K408" i="12" s="1"/>
  <c r="L408" i="12" s="1"/>
  <c r="M408" i="12" s="1"/>
  <c r="N409" i="12" s="1"/>
  <c r="H257" i="14"/>
  <c r="BO297" i="13"/>
  <c r="BR297" i="13"/>
  <c r="H297" i="13"/>
  <c r="Q297" i="13" s="1"/>
  <c r="Z298" i="13" s="1"/>
  <c r="F508" i="7" s="1"/>
  <c r="BE297" i="13"/>
  <c r="BH297" i="13"/>
  <c r="AK298" i="13"/>
  <c r="AT298" i="13" s="1"/>
  <c r="AW298" i="13" s="1"/>
  <c r="BV297" i="13"/>
  <c r="M257" i="14"/>
  <c r="O297" i="13"/>
  <c r="J409" i="12" l="1"/>
  <c r="L257" i="14"/>
  <c r="BK297" i="13"/>
  <c r="BL298" i="13" s="1"/>
  <c r="K297" i="13"/>
  <c r="J258" i="14"/>
  <c r="AJ298" i="13"/>
  <c r="AS298" i="13" s="1"/>
  <c r="AV298" i="13" s="1"/>
  <c r="BU297" i="13"/>
  <c r="BA298" i="13"/>
  <c r="G258" i="14"/>
  <c r="BN297" i="13" l="1"/>
  <c r="BZ297" i="13"/>
  <c r="BQ297" i="13"/>
  <c r="BJ298" i="13"/>
  <c r="N297" i="13"/>
  <c r="J298" i="13"/>
  <c r="S298" i="13" s="1"/>
  <c r="AB299" i="13" s="1"/>
  <c r="BG298" i="13"/>
  <c r="BI298" i="13"/>
  <c r="O509" i="7"/>
  <c r="K509" i="7"/>
  <c r="R509" i="7"/>
  <c r="Q509" i="7"/>
  <c r="H509" i="7"/>
  <c r="N509" i="7"/>
  <c r="J509" i="7"/>
  <c r="I509" i="7"/>
  <c r="G509" i="7"/>
  <c r="P509" i="7"/>
  <c r="K257" i="14" l="1"/>
  <c r="AI298" i="13"/>
  <c r="AR298" i="13" s="1"/>
  <c r="BT297" i="13"/>
  <c r="BW297" i="13" s="1"/>
  <c r="BX297" i="13" s="1"/>
  <c r="M298" i="13"/>
  <c r="BS298" i="13" s="1"/>
  <c r="BF298" i="13"/>
  <c r="I298" i="13"/>
  <c r="L298" i="13" s="1"/>
  <c r="I258" i="14"/>
  <c r="S509" i="7"/>
  <c r="K409" i="12" s="1"/>
  <c r="L409" i="12" s="1"/>
  <c r="M409" i="12" s="1"/>
  <c r="L509" i="7"/>
  <c r="G409" i="12" s="1"/>
  <c r="H409" i="12" s="1"/>
  <c r="I409" i="12" s="1"/>
  <c r="AU298" i="13" l="1"/>
  <c r="BY297" i="13"/>
  <c r="BO298" i="13"/>
  <c r="BR298" i="13"/>
  <c r="BH298" i="13"/>
  <c r="BP298" i="13"/>
  <c r="P298" i="13"/>
  <c r="R298" i="13"/>
  <c r="AA299" i="13" s="1"/>
  <c r="BE298" i="13"/>
  <c r="O298" i="13"/>
  <c r="J410" i="12"/>
  <c r="N410" i="12"/>
  <c r="H258" i="14" l="1"/>
  <c r="H298" i="13"/>
  <c r="K298" i="13" s="1"/>
  <c r="M258" i="14"/>
  <c r="AK299" i="13"/>
  <c r="AT299" i="13" s="1"/>
  <c r="AW299" i="13" s="1"/>
  <c r="L258" i="14"/>
  <c r="BV298" i="13"/>
  <c r="AJ299" i="13"/>
  <c r="AS299" i="13" s="1"/>
  <c r="AV299" i="13" s="1"/>
  <c r="BU298" i="13"/>
  <c r="BN298" i="13" l="1"/>
  <c r="BZ298" i="13"/>
  <c r="BQ298" i="13"/>
  <c r="Q298" i="13"/>
  <c r="Z299" i="13" s="1"/>
  <c r="F509" i="7" s="1"/>
  <c r="G259" i="14" s="1"/>
  <c r="N298" i="13"/>
  <c r="BK298" i="13"/>
  <c r="BL299" i="13" s="1"/>
  <c r="BG299" i="13"/>
  <c r="J299" i="13"/>
  <c r="M299" i="13" s="1"/>
  <c r="BJ299" i="13"/>
  <c r="J259" i="14"/>
  <c r="BF299" i="13"/>
  <c r="AI299" i="13"/>
  <c r="AR299" i="13" l="1"/>
  <c r="AU299" i="13" s="1"/>
  <c r="BT298" i="13"/>
  <c r="BW298" i="13" s="1"/>
  <c r="BY298" i="13" s="1"/>
  <c r="K258" i="14"/>
  <c r="H510" i="7"/>
  <c r="R510" i="7"/>
  <c r="O510" i="7"/>
  <c r="N510" i="7"/>
  <c r="BA299" i="13"/>
  <c r="P510" i="7"/>
  <c r="G510" i="7"/>
  <c r="K510" i="7"/>
  <c r="I510" i="7"/>
  <c r="J510" i="7"/>
  <c r="Q510" i="7"/>
  <c r="S299" i="13"/>
  <c r="AB300" i="13" s="1"/>
  <c r="BP299" i="13"/>
  <c r="BS299" i="13"/>
  <c r="I299" i="13"/>
  <c r="R299" i="13" s="1"/>
  <c r="AA300" i="13" s="1"/>
  <c r="BI299" i="13"/>
  <c r="I259" i="14"/>
  <c r="P299" i="13"/>
  <c r="BX298" i="13" l="1"/>
  <c r="S510" i="7"/>
  <c r="K410" i="12" s="1"/>
  <c r="L410" i="12" s="1"/>
  <c r="M410" i="12" s="1"/>
  <c r="N411" i="12" s="1"/>
  <c r="L510" i="7"/>
  <c r="G410" i="12" s="1"/>
  <c r="H410" i="12" s="1"/>
  <c r="I410" i="12" s="1"/>
  <c r="H259" i="14"/>
  <c r="BE299" i="13"/>
  <c r="L299" i="13"/>
  <c r="O299" i="13" s="1"/>
  <c r="H299" i="13"/>
  <c r="K299" i="13" s="1"/>
  <c r="BH299" i="13"/>
  <c r="AK300" i="13"/>
  <c r="AT300" i="13" s="1"/>
  <c r="AW300" i="13" s="1"/>
  <c r="BV299" i="13"/>
  <c r="M259" i="14"/>
  <c r="BN299" i="13" l="1"/>
  <c r="BZ299" i="13"/>
  <c r="J411" i="12"/>
  <c r="BO299" i="13"/>
  <c r="BR299" i="13"/>
  <c r="BQ299" i="13"/>
  <c r="Q299" i="13"/>
  <c r="Z300" i="13" s="1"/>
  <c r="F510" i="7" s="1"/>
  <c r="G260" i="14" s="1"/>
  <c r="BK299" i="13"/>
  <c r="BL300" i="13" s="1"/>
  <c r="BJ300" i="13"/>
  <c r="N299" i="13"/>
  <c r="L259" i="14" l="1"/>
  <c r="AJ300" i="13"/>
  <c r="AS300" i="13" s="1"/>
  <c r="AV300" i="13" s="1"/>
  <c r="K259" i="14"/>
  <c r="BU299" i="13"/>
  <c r="BA300" i="13"/>
  <c r="J300" i="13"/>
  <c r="S300" i="13" s="1"/>
  <c r="AB301" i="13" s="1"/>
  <c r="BG300" i="13"/>
  <c r="J260" i="14"/>
  <c r="AI300" i="13"/>
  <c r="AR300" i="13" s="1"/>
  <c r="BT299" i="13"/>
  <c r="G511" i="7"/>
  <c r="R511" i="7"/>
  <c r="I511" i="7"/>
  <c r="H511" i="7"/>
  <c r="P511" i="7"/>
  <c r="K511" i="7"/>
  <c r="N511" i="7"/>
  <c r="J511" i="7"/>
  <c r="Q511" i="7"/>
  <c r="O511" i="7"/>
  <c r="AU300" i="13" l="1"/>
  <c r="I260" i="14"/>
  <c r="M300" i="13"/>
  <c r="BS300" i="13" s="1"/>
  <c r="BW299" i="13"/>
  <c r="BY299" i="13" s="1"/>
  <c r="I300" i="13"/>
  <c r="L300" i="13" s="1"/>
  <c r="BF300" i="13"/>
  <c r="H260" i="14"/>
  <c r="BI300" i="13"/>
  <c r="L511" i="7"/>
  <c r="G411" i="12" s="1"/>
  <c r="H411" i="12" s="1"/>
  <c r="I411" i="12" s="1"/>
  <c r="S511" i="7"/>
  <c r="K411" i="12" s="1"/>
  <c r="L411" i="12" s="1"/>
  <c r="M411" i="12" s="1"/>
  <c r="BP300" i="13" l="1"/>
  <c r="P300" i="13"/>
  <c r="BX299" i="13"/>
  <c r="H300" i="13"/>
  <c r="BK300" i="13" s="1"/>
  <c r="BL301" i="13" s="1"/>
  <c r="BO300" i="13"/>
  <c r="BR300" i="13"/>
  <c r="BH300" i="13"/>
  <c r="BE300" i="13"/>
  <c r="R300" i="13"/>
  <c r="AA301" i="13" s="1"/>
  <c r="N412" i="12"/>
  <c r="J412" i="12"/>
  <c r="O300" i="13"/>
  <c r="L260" i="14" l="1"/>
  <c r="M260" i="14"/>
  <c r="AK301" i="13"/>
  <c r="AT301" i="13" s="1"/>
  <c r="AW301" i="13" s="1"/>
  <c r="BV300" i="13"/>
  <c r="K300" i="13"/>
  <c r="Q300" i="13"/>
  <c r="Z301" i="13" s="1"/>
  <c r="F511" i="7" s="1"/>
  <c r="G261" i="14" s="1"/>
  <c r="AJ301" i="13"/>
  <c r="AS301" i="13" s="1"/>
  <c r="AV301" i="13" s="1"/>
  <c r="BU300" i="13"/>
  <c r="BN300" i="13" l="1"/>
  <c r="BZ300" i="13"/>
  <c r="BQ300" i="13"/>
  <c r="BG301" i="13"/>
  <c r="BA301" i="13"/>
  <c r="N300" i="13"/>
  <c r="J301" i="13"/>
  <c r="M301" i="13" s="1"/>
  <c r="J261" i="14"/>
  <c r="BJ301" i="13"/>
  <c r="I301" i="13"/>
  <c r="P512" i="7"/>
  <c r="N512" i="7"/>
  <c r="R512" i="7"/>
  <c r="O512" i="7"/>
  <c r="Q512" i="7"/>
  <c r="G512" i="7"/>
  <c r="H512" i="7"/>
  <c r="I512" i="7"/>
  <c r="J512" i="7"/>
  <c r="K512" i="7"/>
  <c r="K260" i="14" l="1"/>
  <c r="AI301" i="13"/>
  <c r="AR301" i="13" s="1"/>
  <c r="BT300" i="13"/>
  <c r="BW300" i="13" s="1"/>
  <c r="BY300" i="13" s="1"/>
  <c r="S301" i="13"/>
  <c r="AB302" i="13" s="1"/>
  <c r="BP301" i="13"/>
  <c r="BS301" i="13"/>
  <c r="BI301" i="13"/>
  <c r="I261" i="14"/>
  <c r="BF301" i="13"/>
  <c r="P301" i="13"/>
  <c r="L512" i="7"/>
  <c r="G412" i="12" s="1"/>
  <c r="H412" i="12" s="1"/>
  <c r="I412" i="12" s="1"/>
  <c r="S512" i="7"/>
  <c r="K412" i="12" s="1"/>
  <c r="L412" i="12" s="1"/>
  <c r="M412" i="12" s="1"/>
  <c r="L301" i="13"/>
  <c r="R301" i="13"/>
  <c r="AA302" i="13" s="1"/>
  <c r="AU301" i="13" l="1"/>
  <c r="BX300" i="13"/>
  <c r="BO301" i="13"/>
  <c r="BR301" i="13"/>
  <c r="BE301" i="13"/>
  <c r="H261" i="14"/>
  <c r="H301" i="13"/>
  <c r="BK301" i="13" s="1"/>
  <c r="BL302" i="13" s="1"/>
  <c r="AK302" i="13"/>
  <c r="AT302" i="13" s="1"/>
  <c r="AW302" i="13" s="1"/>
  <c r="BV301" i="13"/>
  <c r="M261" i="14"/>
  <c r="O301" i="13"/>
  <c r="N413" i="12"/>
  <c r="J413" i="12"/>
  <c r="BH301" i="13" l="1"/>
  <c r="L261" i="14"/>
  <c r="AJ302" i="13"/>
  <c r="AS302" i="13" s="1"/>
  <c r="AV302" i="13" s="1"/>
  <c r="Q301" i="13"/>
  <c r="Z302" i="13" s="1"/>
  <c r="F512" i="7" s="1"/>
  <c r="G262" i="14" s="1"/>
  <c r="BJ302" i="13"/>
  <c r="K301" i="13"/>
  <c r="BU301" i="13"/>
  <c r="BN301" i="13" l="1"/>
  <c r="K261" i="14" s="1"/>
  <c r="BZ301" i="13"/>
  <c r="BQ301" i="13"/>
  <c r="BA302" i="13"/>
  <c r="BG302" i="13"/>
  <c r="J302" i="13"/>
  <c r="S302" i="13" s="1"/>
  <c r="AB303" i="13" s="1"/>
  <c r="J262" i="14"/>
  <c r="N301" i="13"/>
  <c r="AI302" i="13"/>
  <c r="R513" i="7"/>
  <c r="H513" i="7"/>
  <c r="N513" i="7"/>
  <c r="K513" i="7"/>
  <c r="I513" i="7"/>
  <c r="G513" i="7"/>
  <c r="Q513" i="7"/>
  <c r="P513" i="7"/>
  <c r="J513" i="7"/>
  <c r="O513" i="7"/>
  <c r="AR302" i="13" l="1"/>
  <c r="AU302" i="13" s="1"/>
  <c r="BF302" i="13"/>
  <c r="I302" i="13"/>
  <c r="L302" i="13" s="1"/>
  <c r="BI302" i="13"/>
  <c r="M302" i="13"/>
  <c r="BS302" i="13" s="1"/>
  <c r="I262" i="14"/>
  <c r="BT301" i="13"/>
  <c r="BW301" i="13" s="1"/>
  <c r="BY301" i="13" s="1"/>
  <c r="S513" i="7"/>
  <c r="K413" i="12" s="1"/>
  <c r="L413" i="12" s="1"/>
  <c r="M413" i="12" s="1"/>
  <c r="L513" i="7"/>
  <c r="G413" i="12" s="1"/>
  <c r="H413" i="12" s="1"/>
  <c r="I413" i="12" s="1"/>
  <c r="R302" i="13" l="1"/>
  <c r="AA303" i="13" s="1"/>
  <c r="BO302" i="13"/>
  <c r="BR302" i="13"/>
  <c r="BH302" i="13"/>
  <c r="BP302" i="13"/>
  <c r="H302" i="13"/>
  <c r="K302" i="13" s="1"/>
  <c r="BE302" i="13"/>
  <c r="H262" i="14"/>
  <c r="P302" i="13"/>
  <c r="BX301" i="13"/>
  <c r="J414" i="12"/>
  <c r="N414" i="12"/>
  <c r="O302" i="13"/>
  <c r="BN302" i="13" l="1"/>
  <c r="K262" i="14" s="1"/>
  <c r="BZ302" i="13"/>
  <c r="M262" i="14"/>
  <c r="AK303" i="13"/>
  <c r="AT303" i="13" s="1"/>
  <c r="AW303" i="13" s="1"/>
  <c r="L262" i="14"/>
  <c r="AJ303" i="13"/>
  <c r="AS303" i="13" s="1"/>
  <c r="AV303" i="13" s="1"/>
  <c r="BK302" i="13"/>
  <c r="BL303" i="13" s="1"/>
  <c r="BV302" i="13"/>
  <c r="BQ302" i="13"/>
  <c r="Q302" i="13"/>
  <c r="Z303" i="13" s="1"/>
  <c r="F513" i="7" s="1"/>
  <c r="G263" i="14" s="1"/>
  <c r="BU302" i="13"/>
  <c r="N302" i="13"/>
  <c r="J263" i="14" l="1"/>
  <c r="BA303" i="13"/>
  <c r="BG303" i="13"/>
  <c r="J303" i="13"/>
  <c r="S303" i="13" s="1"/>
  <c r="AB304" i="13" s="1"/>
  <c r="BJ303" i="13"/>
  <c r="AI303" i="13"/>
  <c r="AR303" i="13" s="1"/>
  <c r="BT302" i="13"/>
  <c r="BW302" i="13" s="1"/>
  <c r="BY302" i="13" s="1"/>
  <c r="J514" i="7"/>
  <c r="N514" i="7"/>
  <c r="Q514" i="7"/>
  <c r="P514" i="7"/>
  <c r="R514" i="7"/>
  <c r="H514" i="7"/>
  <c r="O514" i="7"/>
  <c r="K514" i="7"/>
  <c r="G514" i="7"/>
  <c r="I514" i="7"/>
  <c r="AU303" i="13" l="1"/>
  <c r="M303" i="13"/>
  <c r="BS303" i="13" s="1"/>
  <c r="I263" i="14"/>
  <c r="BI303" i="13"/>
  <c r="BF303" i="13"/>
  <c r="I303" i="13"/>
  <c r="R303" i="13" s="1"/>
  <c r="AA304" i="13" s="1"/>
  <c r="BE303" i="13"/>
  <c r="BX302" i="13"/>
  <c r="L514" i="7"/>
  <c r="G414" i="12" s="1"/>
  <c r="H414" i="12" s="1"/>
  <c r="I414" i="12" s="1"/>
  <c r="S514" i="7"/>
  <c r="K414" i="12" s="1"/>
  <c r="L414" i="12" s="1"/>
  <c r="M414" i="12" s="1"/>
  <c r="BP303" i="13" l="1"/>
  <c r="P303" i="13"/>
  <c r="L303" i="13"/>
  <c r="O303" i="13" s="1"/>
  <c r="BH303" i="13"/>
  <c r="H263" i="14"/>
  <c r="H303" i="13"/>
  <c r="BK303" i="13" s="1"/>
  <c r="BL304" i="13" s="1"/>
  <c r="N415" i="12"/>
  <c r="J415" i="12"/>
  <c r="M263" i="14" l="1"/>
  <c r="AK304" i="13"/>
  <c r="AT304" i="13" s="1"/>
  <c r="AW304" i="13" s="1"/>
  <c r="BV303" i="13"/>
  <c r="K303" i="13"/>
  <c r="Q303" i="13"/>
  <c r="Z304" i="13" s="1"/>
  <c r="F514" i="7" s="1"/>
  <c r="G264" i="14" s="1"/>
  <c r="BO303" i="13"/>
  <c r="BR303" i="13"/>
  <c r="BN303" i="13" l="1"/>
  <c r="BZ303" i="13"/>
  <c r="BQ303" i="13"/>
  <c r="BJ304" i="13"/>
  <c r="L263" i="14"/>
  <c r="AJ304" i="13"/>
  <c r="AS304" i="13" s="1"/>
  <c r="AV304" i="13" s="1"/>
  <c r="N303" i="13"/>
  <c r="BA304" i="13"/>
  <c r="BU303" i="13"/>
  <c r="J304" i="13"/>
  <c r="S304" i="13" s="1"/>
  <c r="AB305" i="13" s="1"/>
  <c r="BG304" i="13"/>
  <c r="J264" i="14"/>
  <c r="R515" i="7"/>
  <c r="H515" i="7"/>
  <c r="J515" i="7"/>
  <c r="I515" i="7"/>
  <c r="K515" i="7"/>
  <c r="Q515" i="7"/>
  <c r="P515" i="7"/>
  <c r="O515" i="7"/>
  <c r="N515" i="7"/>
  <c r="G515" i="7"/>
  <c r="I264" i="14" l="1"/>
  <c r="K263" i="14"/>
  <c r="AI304" i="13"/>
  <c r="AR304" i="13" s="1"/>
  <c r="M304" i="13"/>
  <c r="BP304" i="13" s="1"/>
  <c r="BT303" i="13"/>
  <c r="BW303" i="13" s="1"/>
  <c r="BY303" i="13" s="1"/>
  <c r="BF304" i="13"/>
  <c r="I304" i="13"/>
  <c r="R304" i="13" s="1"/>
  <c r="AA305" i="13" s="1"/>
  <c r="BI304" i="13"/>
  <c r="L515" i="7"/>
  <c r="G415" i="12" s="1"/>
  <c r="H415" i="12" s="1"/>
  <c r="I415" i="12" s="1"/>
  <c r="S515" i="7"/>
  <c r="K415" i="12" s="1"/>
  <c r="L415" i="12" s="1"/>
  <c r="M415" i="12" s="1"/>
  <c r="AU304" i="13" l="1"/>
  <c r="H264" i="14"/>
  <c r="P304" i="13"/>
  <c r="L304" i="13"/>
  <c r="O304" i="13" s="1"/>
  <c r="BS304" i="13"/>
  <c r="BV304" i="13" s="1"/>
  <c r="BX303" i="13"/>
  <c r="BE304" i="13"/>
  <c r="AK305" i="13"/>
  <c r="AT305" i="13" s="1"/>
  <c r="AW305" i="13" s="1"/>
  <c r="M264" i="14"/>
  <c r="J416" i="12"/>
  <c r="N416" i="12"/>
  <c r="H304" i="13" l="1"/>
  <c r="Q304" i="13" s="1"/>
  <c r="Z305" i="13" s="1"/>
  <c r="F515" i="7" s="1"/>
  <c r="G265" i="14" s="1"/>
  <c r="BH304" i="13"/>
  <c r="BO304" i="13"/>
  <c r="L264" i="14" s="1"/>
  <c r="BR304" i="13"/>
  <c r="BG305" i="13"/>
  <c r="AJ305" i="13"/>
  <c r="AS305" i="13" l="1"/>
  <c r="AV305" i="13" s="1"/>
  <c r="BU304" i="13"/>
  <c r="BA305" i="13"/>
  <c r="BK304" i="13"/>
  <c r="BL305" i="13" s="1"/>
  <c r="K304" i="13"/>
  <c r="J265" i="14"/>
  <c r="J305" i="13"/>
  <c r="S305" i="13" s="1"/>
  <c r="AB306" i="13" s="1"/>
  <c r="BJ305" i="13"/>
  <c r="P516" i="7"/>
  <c r="R516" i="7"/>
  <c r="J516" i="7"/>
  <c r="H516" i="7"/>
  <c r="I516" i="7"/>
  <c r="K516" i="7"/>
  <c r="G516" i="7"/>
  <c r="Q516" i="7"/>
  <c r="O516" i="7"/>
  <c r="N516" i="7"/>
  <c r="BN304" i="13" l="1"/>
  <c r="K264" i="14" s="1"/>
  <c r="BZ304" i="13"/>
  <c r="I265" i="14"/>
  <c r="BQ304" i="13"/>
  <c r="N304" i="13"/>
  <c r="AI305" i="13"/>
  <c r="M305" i="13"/>
  <c r="BP305" i="13" s="1"/>
  <c r="BF305" i="13"/>
  <c r="BI305" i="13"/>
  <c r="I305" i="13"/>
  <c r="L305" i="13" s="1"/>
  <c r="S516" i="7"/>
  <c r="K416" i="12" s="1"/>
  <c r="L416" i="12" s="1"/>
  <c r="M416" i="12" s="1"/>
  <c r="L516" i="7"/>
  <c r="G416" i="12" s="1"/>
  <c r="H416" i="12" s="1"/>
  <c r="I416" i="12" s="1"/>
  <c r="AR305" i="13" l="1"/>
  <c r="AU305" i="13" s="1"/>
  <c r="BT304" i="13"/>
  <c r="BW304" i="13" s="1"/>
  <c r="BY304" i="13" s="1"/>
  <c r="M265" i="14"/>
  <c r="P305" i="13"/>
  <c r="BS305" i="13"/>
  <c r="BV305" i="13" s="1"/>
  <c r="BO305" i="13"/>
  <c r="BR305" i="13"/>
  <c r="R305" i="13"/>
  <c r="AA306" i="13" s="1"/>
  <c r="AK306" i="13"/>
  <c r="AT306" i="13" s="1"/>
  <c r="AW306" i="13" s="1"/>
  <c r="J417" i="12"/>
  <c r="O305" i="13"/>
  <c r="N417" i="12"/>
  <c r="BX304" i="13" l="1"/>
  <c r="BE305" i="13"/>
  <c r="H305" i="13"/>
  <c r="K305" i="13" s="1"/>
  <c r="BH305" i="13"/>
  <c r="H265" i="14"/>
  <c r="L265" i="14"/>
  <c r="J266" i="14"/>
  <c r="AJ306" i="13"/>
  <c r="AS306" i="13" s="1"/>
  <c r="AV306" i="13" s="1"/>
  <c r="BU305" i="13"/>
  <c r="BN305" i="13" l="1"/>
  <c r="BZ305" i="13"/>
  <c r="BQ305" i="13"/>
  <c r="N305" i="13"/>
  <c r="BK305" i="13"/>
  <c r="BL306" i="13" s="1"/>
  <c r="Q305" i="13"/>
  <c r="Z306" i="13" s="1"/>
  <c r="F516" i="7" s="1"/>
  <c r="G266" i="14" s="1"/>
  <c r="BJ306" i="13"/>
  <c r="BG306" i="13"/>
  <c r="J306" i="13"/>
  <c r="M306" i="13" s="1"/>
  <c r="AI306" i="13"/>
  <c r="BT305" i="13" l="1"/>
  <c r="BW305" i="13" s="1"/>
  <c r="BY305" i="13" s="1"/>
  <c r="AR306" i="13"/>
  <c r="AU306" i="13" s="1"/>
  <c r="K265" i="14"/>
  <c r="R517" i="7"/>
  <c r="Q517" i="7"/>
  <c r="N517" i="7"/>
  <c r="K517" i="7"/>
  <c r="J517" i="7"/>
  <c r="H517" i="7"/>
  <c r="G517" i="7"/>
  <c r="P517" i="7"/>
  <c r="I517" i="7"/>
  <c r="O517" i="7"/>
  <c r="BA306" i="13"/>
  <c r="S306" i="13"/>
  <c r="AB307" i="13" s="1"/>
  <c r="BP306" i="13"/>
  <c r="BS306" i="13"/>
  <c r="BF306" i="13"/>
  <c r="BI306" i="13"/>
  <c r="I306" i="13"/>
  <c r="L306" i="13" s="1"/>
  <c r="I266" i="14"/>
  <c r="P306" i="13"/>
  <c r="BX305" i="13" l="1"/>
  <c r="S517" i="7"/>
  <c r="K417" i="12" s="1"/>
  <c r="L417" i="12" s="1"/>
  <c r="M417" i="12" s="1"/>
  <c r="N418" i="12" s="1"/>
  <c r="L517" i="7"/>
  <c r="G417" i="12" s="1"/>
  <c r="H417" i="12" s="1"/>
  <c r="I417" i="12" s="1"/>
  <c r="H306" i="13"/>
  <c r="K306" i="13" s="1"/>
  <c r="M266" i="14"/>
  <c r="BO306" i="13"/>
  <c r="BR306" i="13"/>
  <c r="BE306" i="13"/>
  <c r="R306" i="13"/>
  <c r="AA307" i="13" s="1"/>
  <c r="H266" i="14"/>
  <c r="BH306" i="13"/>
  <c r="AK307" i="13"/>
  <c r="AT307" i="13" s="1"/>
  <c r="AW307" i="13" s="1"/>
  <c r="BV306" i="13"/>
  <c r="O306" i="13"/>
  <c r="BN306" i="13" l="1"/>
  <c r="BZ306" i="13"/>
  <c r="J418" i="12"/>
  <c r="BK306" i="13"/>
  <c r="BL307" i="13" s="1"/>
  <c r="Q306" i="13"/>
  <c r="Z307" i="13" s="1"/>
  <c r="BA307" i="13" s="1"/>
  <c r="L266" i="14"/>
  <c r="AJ307" i="13"/>
  <c r="AS307" i="13" s="1"/>
  <c r="AV307" i="13" s="1"/>
  <c r="BQ306" i="13"/>
  <c r="BG307" i="13"/>
  <c r="BU306" i="13"/>
  <c r="N306" i="13"/>
  <c r="F517" i="7" l="1"/>
  <c r="G267" i="14" s="1"/>
  <c r="K266" i="14"/>
  <c r="J267" i="14"/>
  <c r="J307" i="13"/>
  <c r="S307" i="13" s="1"/>
  <c r="AB308" i="13" s="1"/>
  <c r="BJ307" i="13"/>
  <c r="BI307" i="13"/>
  <c r="AI307" i="13"/>
  <c r="AR307" i="13" s="1"/>
  <c r="BT306" i="13"/>
  <c r="BW306" i="13" s="1"/>
  <c r="BX306" i="13" s="1"/>
  <c r="P518" i="7" l="1"/>
  <c r="O518" i="7"/>
  <c r="H518" i="7"/>
  <c r="R518" i="7"/>
  <c r="G518" i="7"/>
  <c r="J518" i="7"/>
  <c r="K518" i="7"/>
  <c r="Q518" i="7"/>
  <c r="I518" i="7"/>
  <c r="N518" i="7"/>
  <c r="AU307" i="13"/>
  <c r="BF307" i="13"/>
  <c r="I267" i="14"/>
  <c r="M307" i="13"/>
  <c r="I307" i="13"/>
  <c r="R307" i="13" s="1"/>
  <c r="AA308" i="13" s="1"/>
  <c r="H267" i="14"/>
  <c r="BY306" i="13"/>
  <c r="S518" i="7" l="1"/>
  <c r="K418" i="12" s="1"/>
  <c r="L418" i="12" s="1"/>
  <c r="M418" i="12" s="1"/>
  <c r="N419" i="12" s="1"/>
  <c r="L518" i="7"/>
  <c r="G418" i="12" s="1"/>
  <c r="H418" i="12" s="1"/>
  <c r="I418" i="12" s="1"/>
  <c r="L307" i="13"/>
  <c r="BO307" i="13" s="1"/>
  <c r="BP307" i="13"/>
  <c r="BS307" i="13"/>
  <c r="H307" i="13"/>
  <c r="BK307" i="13" s="1"/>
  <c r="BL308" i="13" s="1"/>
  <c r="BE307" i="13"/>
  <c r="P307" i="13"/>
  <c r="BH307" i="13"/>
  <c r="J419" i="12" l="1"/>
  <c r="M267" i="14"/>
  <c r="AK308" i="13"/>
  <c r="AT308" i="13" s="1"/>
  <c r="AW308" i="13" s="1"/>
  <c r="BR307" i="13"/>
  <c r="BU307" i="13" s="1"/>
  <c r="O307" i="13"/>
  <c r="BV307" i="13"/>
  <c r="Q307" i="13"/>
  <c r="Z308" i="13" s="1"/>
  <c r="F518" i="7" s="1"/>
  <c r="G268" i="14" s="1"/>
  <c r="K307" i="13"/>
  <c r="AJ308" i="13"/>
  <c r="AS308" i="13" s="1"/>
  <c r="AV308" i="13" s="1"/>
  <c r="L267" i="14"/>
  <c r="BN307" i="13" l="1"/>
  <c r="BZ307" i="13"/>
  <c r="J268" i="14"/>
  <c r="BQ307" i="13"/>
  <c r="N307" i="13"/>
  <c r="BA308" i="13"/>
  <c r="BG308" i="13"/>
  <c r="BJ308" i="13"/>
  <c r="J308" i="13"/>
  <c r="S308" i="13" s="1"/>
  <c r="AB309" i="13" s="1"/>
  <c r="I268" i="14"/>
  <c r="I519" i="7"/>
  <c r="Q519" i="7"/>
  <c r="J519" i="7"/>
  <c r="N519" i="7"/>
  <c r="P519" i="7"/>
  <c r="O519" i="7"/>
  <c r="G519" i="7"/>
  <c r="K519" i="7"/>
  <c r="R519" i="7"/>
  <c r="H519" i="7"/>
  <c r="K267" i="14" l="1"/>
  <c r="AI308" i="13"/>
  <c r="AR308" i="13" s="1"/>
  <c r="BT307" i="13"/>
  <c r="BW307" i="13" s="1"/>
  <c r="BX307" i="13" s="1"/>
  <c r="M308" i="13"/>
  <c r="P308" i="13" s="1"/>
  <c r="BI308" i="13"/>
  <c r="BF308" i="13"/>
  <c r="I308" i="13"/>
  <c r="R308" i="13" s="1"/>
  <c r="AA309" i="13" s="1"/>
  <c r="L519" i="7"/>
  <c r="G419" i="12" s="1"/>
  <c r="H419" i="12" s="1"/>
  <c r="I419" i="12" s="1"/>
  <c r="S519" i="7"/>
  <c r="K419" i="12" s="1"/>
  <c r="L419" i="12" s="1"/>
  <c r="M419" i="12" s="1"/>
  <c r="AU308" i="13" l="1"/>
  <c r="BY307" i="13"/>
  <c r="L308" i="13"/>
  <c r="BR308" i="13" s="1"/>
  <c r="BP308" i="13"/>
  <c r="BS308" i="13"/>
  <c r="H308" i="13"/>
  <c r="Q308" i="13" s="1"/>
  <c r="Z309" i="13" s="1"/>
  <c r="F519" i="7" s="1"/>
  <c r="N420" i="12"/>
  <c r="J420" i="12"/>
  <c r="BH308" i="13" l="1"/>
  <c r="H268" i="14"/>
  <c r="BE308" i="13"/>
  <c r="M268" i="14"/>
  <c r="AK309" i="13"/>
  <c r="AT309" i="13" s="1"/>
  <c r="AW309" i="13" s="1"/>
  <c r="O308" i="13"/>
  <c r="BO308" i="13"/>
  <c r="BV308" i="13"/>
  <c r="K308" i="13"/>
  <c r="BK308" i="13"/>
  <c r="BL309" i="13" s="1"/>
  <c r="BA309" i="13"/>
  <c r="G269" i="14"/>
  <c r="BN308" i="13" l="1"/>
  <c r="BZ308" i="13"/>
  <c r="BQ308" i="13"/>
  <c r="L268" i="14"/>
  <c r="AJ309" i="13"/>
  <c r="AS309" i="13" s="1"/>
  <c r="AV309" i="13" s="1"/>
  <c r="J269" i="14"/>
  <c r="BU308" i="13"/>
  <c r="N308" i="13"/>
  <c r="BJ309" i="13"/>
  <c r="J309" i="13"/>
  <c r="S309" i="13" s="1"/>
  <c r="AB310" i="13" s="1"/>
  <c r="BG309" i="13"/>
  <c r="O520" i="7"/>
  <c r="Q520" i="7"/>
  <c r="K520" i="7"/>
  <c r="P520" i="7"/>
  <c r="N520" i="7"/>
  <c r="H520" i="7"/>
  <c r="I520" i="7"/>
  <c r="G520" i="7"/>
  <c r="J520" i="7"/>
  <c r="R520" i="7"/>
  <c r="I269" i="14" l="1"/>
  <c r="K268" i="14"/>
  <c r="AI309" i="13"/>
  <c r="AR309" i="13" s="1"/>
  <c r="M309" i="13"/>
  <c r="P309" i="13" s="1"/>
  <c r="BT308" i="13"/>
  <c r="BW308" i="13" s="1"/>
  <c r="BX308" i="13" s="1"/>
  <c r="BF309" i="13"/>
  <c r="I309" i="13"/>
  <c r="R309" i="13" s="1"/>
  <c r="AA310" i="13" s="1"/>
  <c r="BI309" i="13"/>
  <c r="S520" i="7"/>
  <c r="K420" i="12" s="1"/>
  <c r="L420" i="12" s="1"/>
  <c r="M420" i="12" s="1"/>
  <c r="L520" i="7"/>
  <c r="G420" i="12" s="1"/>
  <c r="H420" i="12" s="1"/>
  <c r="I420" i="12" s="1"/>
  <c r="AU309" i="13" l="1"/>
  <c r="BH309" i="13"/>
  <c r="BS309" i="13"/>
  <c r="BP309" i="13"/>
  <c r="BY308" i="13"/>
  <c r="L309" i="13"/>
  <c r="O309" i="13" s="1"/>
  <c r="BE309" i="13"/>
  <c r="N421" i="12"/>
  <c r="J421" i="12"/>
  <c r="H269" i="14" l="1"/>
  <c r="H309" i="13"/>
  <c r="Q309" i="13" s="1"/>
  <c r="Z310" i="13" s="1"/>
  <c r="F520" i="7" s="1"/>
  <c r="G270" i="14" s="1"/>
  <c r="M269" i="14"/>
  <c r="AK310" i="13"/>
  <c r="AT310" i="13" s="1"/>
  <c r="AW310" i="13" s="1"/>
  <c r="BV309" i="13"/>
  <c r="BO309" i="13"/>
  <c r="BR309" i="13"/>
  <c r="BK309" i="13" l="1"/>
  <c r="BL310" i="13" s="1"/>
  <c r="BA310" i="13"/>
  <c r="K309" i="13"/>
  <c r="L269" i="14"/>
  <c r="AJ310" i="13"/>
  <c r="AS310" i="13" s="1"/>
  <c r="AV310" i="13" s="1"/>
  <c r="J310" i="13"/>
  <c r="S310" i="13" s="1"/>
  <c r="AB311" i="13" s="1"/>
  <c r="BU309" i="13"/>
  <c r="BJ310" i="13"/>
  <c r="J270" i="14"/>
  <c r="BG310" i="13"/>
  <c r="O521" i="7"/>
  <c r="I521" i="7"/>
  <c r="J521" i="7"/>
  <c r="G521" i="7"/>
  <c r="P521" i="7"/>
  <c r="H521" i="7"/>
  <c r="N521" i="7"/>
  <c r="Q521" i="7"/>
  <c r="K521" i="7"/>
  <c r="R521" i="7"/>
  <c r="BN309" i="13" l="1"/>
  <c r="K269" i="14" s="1"/>
  <c r="BZ309" i="13"/>
  <c r="BQ309" i="13"/>
  <c r="N309" i="13"/>
  <c r="M310" i="13"/>
  <c r="BS310" i="13" s="1"/>
  <c r="AI310" i="13"/>
  <c r="I270" i="14"/>
  <c r="BF310" i="13"/>
  <c r="BI310" i="13"/>
  <c r="I310" i="13"/>
  <c r="R310" i="13" s="1"/>
  <c r="AA311" i="13" s="1"/>
  <c r="S521" i="7"/>
  <c r="K421" i="12" s="1"/>
  <c r="L421" i="12" s="1"/>
  <c r="M421" i="12" s="1"/>
  <c r="L521" i="7"/>
  <c r="G421" i="12" s="1"/>
  <c r="H421" i="12" s="1"/>
  <c r="I421" i="12" s="1"/>
  <c r="AR310" i="13" l="1"/>
  <c r="BE310" i="13" s="1"/>
  <c r="BP310" i="13"/>
  <c r="BV310" i="13" s="1"/>
  <c r="BT309" i="13"/>
  <c r="BW309" i="13" s="1"/>
  <c r="BY309" i="13" s="1"/>
  <c r="P310" i="13"/>
  <c r="L310" i="13"/>
  <c r="AK311" i="13"/>
  <c r="N422" i="12"/>
  <c r="J422" i="12"/>
  <c r="M270" i="14" l="1"/>
  <c r="AU310" i="13"/>
  <c r="H270" i="14"/>
  <c r="H310" i="13"/>
  <c r="K310" i="13" s="1"/>
  <c r="AT311" i="13"/>
  <c r="AW311" i="13" s="1"/>
  <c r="BX309" i="13"/>
  <c r="BH310" i="13"/>
  <c r="BO310" i="13"/>
  <c r="BR310" i="13"/>
  <c r="O310" i="13"/>
  <c r="BN310" i="13" l="1"/>
  <c r="K270" i="14" s="1"/>
  <c r="BZ310" i="13"/>
  <c r="BQ310" i="13"/>
  <c r="BK310" i="13"/>
  <c r="BL311" i="13" s="1"/>
  <c r="N310" i="13"/>
  <c r="Q310" i="13"/>
  <c r="Z311" i="13" s="1"/>
  <c r="F521" i="7" s="1"/>
  <c r="G271" i="14" s="1"/>
  <c r="J271" i="14"/>
  <c r="AI311" i="13"/>
  <c r="L270" i="14"/>
  <c r="AJ311" i="13"/>
  <c r="AS311" i="13" s="1"/>
  <c r="AV311" i="13" s="1"/>
  <c r="J311" i="13"/>
  <c r="M311" i="13" s="1"/>
  <c r="BU310" i="13"/>
  <c r="BG311" i="13"/>
  <c r="BJ311" i="13"/>
  <c r="AR311" i="13" l="1"/>
  <c r="AU311" i="13" s="1"/>
  <c r="I522" i="7"/>
  <c r="BT310" i="13"/>
  <c r="BW310" i="13" s="1"/>
  <c r="BY310" i="13" s="1"/>
  <c r="BA311" i="13"/>
  <c r="P522" i="7"/>
  <c r="Q522" i="7"/>
  <c r="R522" i="7"/>
  <c r="G522" i="7"/>
  <c r="J522" i="7"/>
  <c r="N522" i="7"/>
  <c r="O522" i="7"/>
  <c r="K522" i="7"/>
  <c r="H522" i="7"/>
  <c r="BF311" i="13"/>
  <c r="S311" i="13"/>
  <c r="AB312" i="13" s="1"/>
  <c r="BP311" i="13"/>
  <c r="BS311" i="13"/>
  <c r="BI311" i="13"/>
  <c r="I311" i="13"/>
  <c r="L311" i="13" s="1"/>
  <c r="I271" i="14"/>
  <c r="P311" i="13"/>
  <c r="S522" i="7" l="1"/>
  <c r="K422" i="12" s="1"/>
  <c r="L422" i="12" s="1"/>
  <c r="M422" i="12" s="1"/>
  <c r="N423" i="12" s="1"/>
  <c r="L522" i="7"/>
  <c r="G422" i="12" s="1"/>
  <c r="H422" i="12" s="1"/>
  <c r="I422" i="12" s="1"/>
  <c r="M271" i="14"/>
  <c r="AK312" i="13"/>
  <c r="AT312" i="13" s="1"/>
  <c r="AW312" i="13" s="1"/>
  <c r="BX310" i="13"/>
  <c r="BO311" i="13"/>
  <c r="BR311" i="13"/>
  <c r="BE311" i="13"/>
  <c r="H311" i="13"/>
  <c r="K311" i="13" s="1"/>
  <c r="BH311" i="13"/>
  <c r="H271" i="14"/>
  <c r="R311" i="13"/>
  <c r="AA312" i="13" s="1"/>
  <c r="BV311" i="13"/>
  <c r="O311" i="13"/>
  <c r="BN311" i="13" l="1"/>
  <c r="BZ311" i="13"/>
  <c r="J423" i="12"/>
  <c r="L271" i="14"/>
  <c r="Q311" i="13"/>
  <c r="Z312" i="13" s="1"/>
  <c r="F522" i="7" s="1"/>
  <c r="G272" i="14" s="1"/>
  <c r="BQ311" i="13"/>
  <c r="BK311" i="13"/>
  <c r="BL312" i="13" s="1"/>
  <c r="J312" i="13"/>
  <c r="AJ312" i="13"/>
  <c r="AS312" i="13" s="1"/>
  <c r="AV312" i="13" s="1"/>
  <c r="BU311" i="13"/>
  <c r="N311" i="13"/>
  <c r="BA312" i="13" l="1"/>
  <c r="J272" i="14"/>
  <c r="BI312" i="13"/>
  <c r="BJ312" i="13"/>
  <c r="BG312" i="13"/>
  <c r="AI312" i="13"/>
  <c r="AR312" i="13" s="1"/>
  <c r="BT311" i="13"/>
  <c r="BW311" i="13" s="1"/>
  <c r="BY311" i="13" s="1"/>
  <c r="K271" i="14"/>
  <c r="H523" i="7"/>
  <c r="N523" i="7"/>
  <c r="J523" i="7"/>
  <c r="O523" i="7"/>
  <c r="R523" i="7"/>
  <c r="I523" i="7"/>
  <c r="P523" i="7"/>
  <c r="Q523" i="7"/>
  <c r="G523" i="7"/>
  <c r="K523" i="7"/>
  <c r="M312" i="13"/>
  <c r="S312" i="13"/>
  <c r="AB313" i="13" s="1"/>
  <c r="AU312" i="13" l="1"/>
  <c r="BF312" i="13"/>
  <c r="BP312" i="13"/>
  <c r="BS312" i="13"/>
  <c r="I272" i="14"/>
  <c r="H272" i="14"/>
  <c r="I312" i="13"/>
  <c r="R312" i="13" s="1"/>
  <c r="AA313" i="13" s="1"/>
  <c r="BX311" i="13"/>
  <c r="S523" i="7"/>
  <c r="K423" i="12" s="1"/>
  <c r="L423" i="12" s="1"/>
  <c r="M423" i="12" s="1"/>
  <c r="P312" i="13"/>
  <c r="L523" i="7"/>
  <c r="G423" i="12" s="1"/>
  <c r="H423" i="12" s="1"/>
  <c r="I423" i="12" s="1"/>
  <c r="M272" i="14" l="1"/>
  <c r="AK313" i="13"/>
  <c r="AT313" i="13" s="1"/>
  <c r="AW313" i="13" s="1"/>
  <c r="L312" i="13"/>
  <c r="O312" i="13" s="1"/>
  <c r="H312" i="13"/>
  <c r="BK312" i="13" s="1"/>
  <c r="BL313" i="13" s="1"/>
  <c r="BH312" i="13"/>
  <c r="BE312" i="13"/>
  <c r="BV312" i="13"/>
  <c r="N424" i="12"/>
  <c r="J424" i="12"/>
  <c r="Q312" i="13" l="1"/>
  <c r="Z313" i="13" s="1"/>
  <c r="F523" i="7" s="1"/>
  <c r="G273" i="14" s="1"/>
  <c r="BO312" i="13"/>
  <c r="BR312" i="13"/>
  <c r="K312" i="13"/>
  <c r="J273" i="14"/>
  <c r="BN312" i="13" l="1"/>
  <c r="BZ312" i="13"/>
  <c r="BQ312" i="13"/>
  <c r="L272" i="14"/>
  <c r="AJ313" i="13"/>
  <c r="AS313" i="13" s="1"/>
  <c r="AV313" i="13" s="1"/>
  <c r="BU312" i="13"/>
  <c r="BA313" i="13"/>
  <c r="J313" i="13"/>
  <c r="M313" i="13" s="1"/>
  <c r="N312" i="13"/>
  <c r="BG313" i="13"/>
  <c r="BJ313" i="13"/>
  <c r="N524" i="7"/>
  <c r="J524" i="7"/>
  <c r="R524" i="7"/>
  <c r="I524" i="7"/>
  <c r="O524" i="7"/>
  <c r="P524" i="7"/>
  <c r="Q524" i="7"/>
  <c r="G524" i="7"/>
  <c r="H524" i="7"/>
  <c r="K524" i="7"/>
  <c r="S313" i="13" l="1"/>
  <c r="AB314" i="13" s="1"/>
  <c r="K272" i="14"/>
  <c r="AI313" i="13"/>
  <c r="AR313" i="13" s="1"/>
  <c r="BI313" i="13"/>
  <c r="BP313" i="13"/>
  <c r="BS313" i="13"/>
  <c r="I313" i="13"/>
  <c r="R313" i="13" s="1"/>
  <c r="AA314" i="13" s="1"/>
  <c r="BT312" i="13"/>
  <c r="BW312" i="13" s="1"/>
  <c r="BY312" i="13" s="1"/>
  <c r="I273" i="14"/>
  <c r="BF313" i="13"/>
  <c r="P313" i="13"/>
  <c r="L524" i="7"/>
  <c r="G424" i="12" s="1"/>
  <c r="H424" i="12" s="1"/>
  <c r="I424" i="12" s="1"/>
  <c r="S524" i="7"/>
  <c r="K424" i="12" s="1"/>
  <c r="L424" i="12" s="1"/>
  <c r="M424" i="12" s="1"/>
  <c r="AU313" i="13" l="1"/>
  <c r="L313" i="13"/>
  <c r="BR313" i="13" s="1"/>
  <c r="BH313" i="13"/>
  <c r="BX312" i="13"/>
  <c r="BE313" i="13"/>
  <c r="AK314" i="13"/>
  <c r="AT314" i="13" s="1"/>
  <c r="AW314" i="13" s="1"/>
  <c r="BV313" i="13"/>
  <c r="M273" i="14"/>
  <c r="N425" i="12"/>
  <c r="J425" i="12"/>
  <c r="H313" i="13" l="1"/>
  <c r="Q313" i="13" s="1"/>
  <c r="Z314" i="13" s="1"/>
  <c r="F524" i="7" s="1"/>
  <c r="G274" i="14" s="1"/>
  <c r="H273" i="14"/>
  <c r="BO313" i="13"/>
  <c r="O313" i="13"/>
  <c r="BJ314" i="13"/>
  <c r="BA314" i="13" l="1"/>
  <c r="BK313" i="13"/>
  <c r="BL314" i="13" s="1"/>
  <c r="K313" i="13"/>
  <c r="L273" i="14"/>
  <c r="AJ314" i="13"/>
  <c r="AS314" i="13" s="1"/>
  <c r="AV314" i="13" s="1"/>
  <c r="BU313" i="13"/>
  <c r="BG314" i="13"/>
  <c r="J274" i="14"/>
  <c r="J314" i="13"/>
  <c r="M314" i="13" s="1"/>
  <c r="K525" i="7"/>
  <c r="O525" i="7"/>
  <c r="Q525" i="7"/>
  <c r="R525" i="7"/>
  <c r="G525" i="7"/>
  <c r="N525" i="7"/>
  <c r="I525" i="7"/>
  <c r="H525" i="7"/>
  <c r="P525" i="7"/>
  <c r="J525" i="7"/>
  <c r="BN313" i="13" l="1"/>
  <c r="K273" i="14" s="1"/>
  <c r="BZ313" i="13"/>
  <c r="BQ313" i="13"/>
  <c r="N313" i="13"/>
  <c r="AI314" i="13"/>
  <c r="I314" i="13"/>
  <c r="L314" i="13" s="1"/>
  <c r="BI314" i="13"/>
  <c r="BP314" i="13"/>
  <c r="BS314" i="13"/>
  <c r="I274" i="14"/>
  <c r="BF314" i="13"/>
  <c r="S314" i="13"/>
  <c r="AB315" i="13" s="1"/>
  <c r="P314" i="13"/>
  <c r="S525" i="7"/>
  <c r="K425" i="12" s="1"/>
  <c r="L425" i="12" s="1"/>
  <c r="M425" i="12" s="1"/>
  <c r="L525" i="7"/>
  <c r="G425" i="12" s="1"/>
  <c r="H425" i="12" s="1"/>
  <c r="I425" i="12" s="1"/>
  <c r="AR314" i="13" l="1"/>
  <c r="AU314" i="13" s="1"/>
  <c r="BT313" i="13"/>
  <c r="BW313" i="13" s="1"/>
  <c r="BX313" i="13" s="1"/>
  <c r="R314" i="13"/>
  <c r="AA315" i="13" s="1"/>
  <c r="BO314" i="13"/>
  <c r="BR314" i="13"/>
  <c r="AK315" i="13"/>
  <c r="AT315" i="13" s="1"/>
  <c r="AW315" i="13" s="1"/>
  <c r="BV314" i="13"/>
  <c r="M274" i="14"/>
  <c r="J426" i="12"/>
  <c r="O314" i="13"/>
  <c r="N426" i="12"/>
  <c r="H314" i="13" l="1"/>
  <c r="K314" i="13" s="1"/>
  <c r="BH314" i="13"/>
  <c r="BY313" i="13"/>
  <c r="BE314" i="13"/>
  <c r="H274" i="14"/>
  <c r="L274" i="14"/>
  <c r="AJ315" i="13"/>
  <c r="AS315" i="13" s="1"/>
  <c r="AV315" i="13" s="1"/>
  <c r="BU314" i="13"/>
  <c r="BN314" i="13" l="1"/>
  <c r="BZ314" i="13"/>
  <c r="BQ314" i="13"/>
  <c r="N314" i="13"/>
  <c r="BK314" i="13"/>
  <c r="BL315" i="13" s="1"/>
  <c r="Q314" i="13"/>
  <c r="Z315" i="13" s="1"/>
  <c r="F525" i="7" s="1"/>
  <c r="G275" i="14" s="1"/>
  <c r="BJ315" i="13"/>
  <c r="J315" i="13"/>
  <c r="S315" i="13" s="1"/>
  <c r="AB316" i="13" s="1"/>
  <c r="BF315" i="13"/>
  <c r="BG315" i="13"/>
  <c r="J275" i="14"/>
  <c r="AI315" i="13"/>
  <c r="AR315" i="13" l="1"/>
  <c r="AU315" i="13" s="1"/>
  <c r="BT314" i="13"/>
  <c r="BW314" i="13" s="1"/>
  <c r="BX314" i="13" s="1"/>
  <c r="K274" i="14"/>
  <c r="H526" i="7"/>
  <c r="G526" i="7"/>
  <c r="K526" i="7"/>
  <c r="R526" i="7"/>
  <c r="O526" i="7"/>
  <c r="N526" i="7"/>
  <c r="Q526" i="7"/>
  <c r="P526" i="7"/>
  <c r="BA315" i="13"/>
  <c r="J526" i="7"/>
  <c r="I526" i="7"/>
  <c r="BI315" i="13"/>
  <c r="M315" i="13"/>
  <c r="BS315" i="13" s="1"/>
  <c r="I315" i="13"/>
  <c r="L315" i="13" s="1"/>
  <c r="I275" i="14"/>
  <c r="BY314" i="13" l="1"/>
  <c r="L526" i="7"/>
  <c r="G426" i="12" s="1"/>
  <c r="H426" i="12" s="1"/>
  <c r="I426" i="12" s="1"/>
  <c r="S526" i="7"/>
  <c r="K426" i="12" s="1"/>
  <c r="L426" i="12" s="1"/>
  <c r="M426" i="12" s="1"/>
  <c r="N427" i="12" s="1"/>
  <c r="BE315" i="13"/>
  <c r="R315" i="13"/>
  <c r="AA316" i="13" s="1"/>
  <c r="BO315" i="13"/>
  <c r="BR315" i="13"/>
  <c r="H275" i="14"/>
  <c r="BP315" i="13"/>
  <c r="H315" i="13"/>
  <c r="K315" i="13" s="1"/>
  <c r="P315" i="13"/>
  <c r="BH315" i="13"/>
  <c r="O315" i="13"/>
  <c r="BN315" i="13" l="1"/>
  <c r="BZ315" i="13"/>
  <c r="J427" i="12"/>
  <c r="M275" i="14"/>
  <c r="AK316" i="13"/>
  <c r="AT316" i="13" s="1"/>
  <c r="AW316" i="13" s="1"/>
  <c r="L275" i="14"/>
  <c r="BK315" i="13"/>
  <c r="BL316" i="13" s="1"/>
  <c r="BQ315" i="13"/>
  <c r="Q315" i="13"/>
  <c r="Z316" i="13" s="1"/>
  <c r="F526" i="7" s="1"/>
  <c r="G276" i="14" s="1"/>
  <c r="BV315" i="13"/>
  <c r="AJ316" i="13"/>
  <c r="AS316" i="13" s="1"/>
  <c r="AV316" i="13" s="1"/>
  <c r="BU315" i="13"/>
  <c r="N315" i="13"/>
  <c r="BJ316" i="13" l="1"/>
  <c r="K275" i="14"/>
  <c r="BA316" i="13"/>
  <c r="BG316" i="13"/>
  <c r="J316" i="13"/>
  <c r="M316" i="13" s="1"/>
  <c r="I276" i="14"/>
  <c r="J276" i="14"/>
  <c r="AI316" i="13"/>
  <c r="AR316" i="13" s="1"/>
  <c r="BT315" i="13"/>
  <c r="BW315" i="13" s="1"/>
  <c r="BX315" i="13" s="1"/>
  <c r="J527" i="7"/>
  <c r="I527" i="7"/>
  <c r="G527" i="7"/>
  <c r="K527" i="7"/>
  <c r="P527" i="7"/>
  <c r="R527" i="7"/>
  <c r="Q527" i="7"/>
  <c r="N527" i="7"/>
  <c r="O527" i="7"/>
  <c r="H527" i="7"/>
  <c r="AU316" i="13" l="1"/>
  <c r="BI316" i="13"/>
  <c r="BP316" i="13"/>
  <c r="BS316" i="13"/>
  <c r="BF316" i="13"/>
  <c r="I316" i="13"/>
  <c r="R316" i="13" s="1"/>
  <c r="AA317" i="13" s="1"/>
  <c r="S316" i="13"/>
  <c r="AB317" i="13" s="1"/>
  <c r="BY315" i="13"/>
  <c r="P316" i="13"/>
  <c r="L527" i="7"/>
  <c r="G427" i="12" s="1"/>
  <c r="H427" i="12" s="1"/>
  <c r="I427" i="12" s="1"/>
  <c r="S527" i="7"/>
  <c r="K427" i="12" s="1"/>
  <c r="L427" i="12" s="1"/>
  <c r="M427" i="12" s="1"/>
  <c r="BH316" i="13" l="1"/>
  <c r="L316" i="13"/>
  <c r="BR316" i="13" s="1"/>
  <c r="H316" i="13"/>
  <c r="K316" i="13" s="1"/>
  <c r="BE316" i="13"/>
  <c r="H276" i="14"/>
  <c r="AK317" i="13"/>
  <c r="AT317" i="13" s="1"/>
  <c r="AW317" i="13" s="1"/>
  <c r="BV316" i="13"/>
  <c r="M276" i="14"/>
  <c r="N428" i="12"/>
  <c r="J428" i="12"/>
  <c r="BN316" i="13" l="1"/>
  <c r="BZ316" i="13"/>
  <c r="Q316" i="13"/>
  <c r="Z317" i="13" s="1"/>
  <c r="F527" i="7" s="1"/>
  <c r="G277" i="14" s="1"/>
  <c r="BO316" i="13"/>
  <c r="O316" i="13"/>
  <c r="BK316" i="13"/>
  <c r="BL317" i="13" s="1"/>
  <c r="BQ316" i="13"/>
  <c r="J317" i="13"/>
  <c r="N316" i="13"/>
  <c r="K276" i="14" l="1"/>
  <c r="AI317" i="13"/>
  <c r="AR317" i="13" s="1"/>
  <c r="L276" i="14"/>
  <c r="AJ317" i="13"/>
  <c r="AS317" i="13" s="1"/>
  <c r="AV317" i="13" s="1"/>
  <c r="BU316" i="13"/>
  <c r="BA317" i="13"/>
  <c r="J277" i="14"/>
  <c r="BG317" i="13"/>
  <c r="BJ317" i="13"/>
  <c r="BT316" i="13"/>
  <c r="R528" i="7"/>
  <c r="P528" i="7"/>
  <c r="K528" i="7"/>
  <c r="O528" i="7"/>
  <c r="H528" i="7"/>
  <c r="Q528" i="7"/>
  <c r="G528" i="7"/>
  <c r="J528" i="7"/>
  <c r="N528" i="7"/>
  <c r="I528" i="7"/>
  <c r="M317" i="13"/>
  <c r="S317" i="13"/>
  <c r="AB318" i="13" s="1"/>
  <c r="AU317" i="13" l="1"/>
  <c r="I277" i="14"/>
  <c r="BW316" i="13"/>
  <c r="BX316" i="13" s="1"/>
  <c r="BP317" i="13"/>
  <c r="BS317" i="13"/>
  <c r="BF317" i="13"/>
  <c r="BE317" i="13"/>
  <c r="I317" i="13"/>
  <c r="R317" i="13" s="1"/>
  <c r="AA318" i="13" s="1"/>
  <c r="BI317" i="13"/>
  <c r="S528" i="7"/>
  <c r="K428" i="12" s="1"/>
  <c r="L428" i="12" s="1"/>
  <c r="M428" i="12" s="1"/>
  <c r="P317" i="13"/>
  <c r="L528" i="7"/>
  <c r="G428" i="12" s="1"/>
  <c r="H428" i="12" s="1"/>
  <c r="I428" i="12" s="1"/>
  <c r="BY316" i="13" l="1"/>
  <c r="M277" i="14"/>
  <c r="AK318" i="13"/>
  <c r="AT318" i="13" s="1"/>
  <c r="AW318" i="13" s="1"/>
  <c r="L317" i="13"/>
  <c r="BR317" i="13" s="1"/>
  <c r="H317" i="13"/>
  <c r="BK317" i="13" s="1"/>
  <c r="BL318" i="13" s="1"/>
  <c r="BH317" i="13"/>
  <c r="H277" i="14"/>
  <c r="BV317" i="13"/>
  <c r="J429" i="12"/>
  <c r="N429" i="12"/>
  <c r="O317" i="13" l="1"/>
  <c r="BO317" i="13"/>
  <c r="K317" i="13"/>
  <c r="Q317" i="13"/>
  <c r="Z318" i="13" s="1"/>
  <c r="F528" i="7" s="1"/>
  <c r="G278" i="14" s="1"/>
  <c r="J278" i="14"/>
  <c r="BN317" i="13" l="1"/>
  <c r="BZ317" i="13"/>
  <c r="BQ317" i="13"/>
  <c r="L277" i="14"/>
  <c r="AJ318" i="13"/>
  <c r="AS318" i="13" s="1"/>
  <c r="AV318" i="13" s="1"/>
  <c r="BU317" i="13"/>
  <c r="N317" i="13"/>
  <c r="BA318" i="13"/>
  <c r="J318" i="13"/>
  <c r="M318" i="13" s="1"/>
  <c r="BG318" i="13"/>
  <c r="BJ318" i="13"/>
  <c r="H529" i="7"/>
  <c r="P529" i="7"/>
  <c r="I529" i="7"/>
  <c r="G529" i="7"/>
  <c r="K529" i="7"/>
  <c r="O529" i="7"/>
  <c r="Q529" i="7"/>
  <c r="J529" i="7"/>
  <c r="N529" i="7"/>
  <c r="R529" i="7"/>
  <c r="BF318" i="13" l="1"/>
  <c r="BT317" i="13"/>
  <c r="BW317" i="13" s="1"/>
  <c r="BX317" i="13" s="1"/>
  <c r="AI318" i="13"/>
  <c r="AR318" i="13" s="1"/>
  <c r="K277" i="14"/>
  <c r="BP318" i="13"/>
  <c r="BS318" i="13"/>
  <c r="S318" i="13"/>
  <c r="AB319" i="13" s="1"/>
  <c r="I318" i="13"/>
  <c r="R318" i="13" s="1"/>
  <c r="AA319" i="13" s="1"/>
  <c r="BI318" i="13"/>
  <c r="I278" i="14"/>
  <c r="S529" i="7"/>
  <c r="K429" i="12" s="1"/>
  <c r="L429" i="12" s="1"/>
  <c r="M429" i="12" s="1"/>
  <c r="L529" i="7"/>
  <c r="G429" i="12" s="1"/>
  <c r="H429" i="12" s="1"/>
  <c r="I429" i="12" s="1"/>
  <c r="P318" i="13"/>
  <c r="AU318" i="13" l="1"/>
  <c r="M278" i="14"/>
  <c r="BY317" i="13"/>
  <c r="L318" i="13"/>
  <c r="BR318" i="13" s="1"/>
  <c r="BH318" i="13"/>
  <c r="H318" i="13"/>
  <c r="BK318" i="13" s="1"/>
  <c r="BL319" i="13" s="1"/>
  <c r="AK319" i="13"/>
  <c r="AT319" i="13" s="1"/>
  <c r="AW319" i="13" s="1"/>
  <c r="BV318" i="13"/>
  <c r="N430" i="12"/>
  <c r="J430" i="12"/>
  <c r="H278" i="14" l="1"/>
  <c r="BE318" i="13"/>
  <c r="O318" i="13"/>
  <c r="BO318" i="13"/>
  <c r="K318" i="13"/>
  <c r="Q318" i="13"/>
  <c r="Z319" i="13" s="1"/>
  <c r="F529" i="7" s="1"/>
  <c r="G279" i="14" s="1"/>
  <c r="BJ319" i="13"/>
  <c r="BN318" i="13" l="1"/>
  <c r="BZ318" i="13"/>
  <c r="L278" i="14"/>
  <c r="AJ319" i="13"/>
  <c r="AS319" i="13" s="1"/>
  <c r="AV319" i="13" s="1"/>
  <c r="BU318" i="13"/>
  <c r="BQ318" i="13"/>
  <c r="J319" i="13"/>
  <c r="S319" i="13" s="1"/>
  <c r="AB320" i="13" s="1"/>
  <c r="J279" i="14"/>
  <c r="N318" i="13"/>
  <c r="BA319" i="13"/>
  <c r="BG319" i="13"/>
  <c r="N530" i="7"/>
  <c r="J530" i="7"/>
  <c r="I530" i="7"/>
  <c r="O530" i="7"/>
  <c r="G530" i="7"/>
  <c r="R530" i="7"/>
  <c r="K530" i="7"/>
  <c r="P530" i="7"/>
  <c r="Q530" i="7"/>
  <c r="H530" i="7"/>
  <c r="I319" i="13" l="1"/>
  <c r="L319" i="13" s="1"/>
  <c r="K278" i="14"/>
  <c r="AI319" i="13"/>
  <c r="AR319" i="13" s="1"/>
  <c r="M319" i="13"/>
  <c r="BS319" i="13" s="1"/>
  <c r="BT318" i="13"/>
  <c r="BW318" i="13" s="1"/>
  <c r="BY318" i="13" s="1"/>
  <c r="I279" i="14"/>
  <c r="BF319" i="13"/>
  <c r="BI319" i="13"/>
  <c r="L530" i="7"/>
  <c r="G430" i="12" s="1"/>
  <c r="H430" i="12" s="1"/>
  <c r="I430" i="12" s="1"/>
  <c r="S530" i="7"/>
  <c r="K430" i="12" s="1"/>
  <c r="L430" i="12" s="1"/>
  <c r="M430" i="12" s="1"/>
  <c r="R319" i="13" l="1"/>
  <c r="AA320" i="13" s="1"/>
  <c r="AU319" i="13"/>
  <c r="BP319" i="13"/>
  <c r="P319" i="13"/>
  <c r="BX318" i="13"/>
  <c r="BO319" i="13"/>
  <c r="BR319" i="13"/>
  <c r="J431" i="12"/>
  <c r="O319" i="13"/>
  <c r="N431" i="12"/>
  <c r="H279" i="14" l="1"/>
  <c r="BH319" i="13"/>
  <c r="H319" i="13"/>
  <c r="BE319" i="13"/>
  <c r="M279" i="14"/>
  <c r="AK320" i="13"/>
  <c r="AT320" i="13" s="1"/>
  <c r="AW320" i="13" s="1"/>
  <c r="BV319" i="13"/>
  <c r="AJ320" i="13"/>
  <c r="AS320" i="13" s="1"/>
  <c r="AV320" i="13" s="1"/>
  <c r="BU319" i="13"/>
  <c r="L279" i="14"/>
  <c r="K319" i="13" l="1"/>
  <c r="BK319" i="13"/>
  <c r="BL320" i="13" s="1"/>
  <c r="Q319" i="13"/>
  <c r="Z320" i="13" s="1"/>
  <c r="BG320" i="13"/>
  <c r="BJ320" i="13"/>
  <c r="J280" i="14"/>
  <c r="J320" i="13"/>
  <c r="M320" i="13" s="1"/>
  <c r="I280" i="14"/>
  <c r="AI320" i="13"/>
  <c r="BN319" i="13" l="1"/>
  <c r="AR320" i="13" s="1"/>
  <c r="BZ319" i="13"/>
  <c r="BQ319" i="13"/>
  <c r="N319" i="13"/>
  <c r="F530" i="7"/>
  <c r="BA320" i="13"/>
  <c r="BP320" i="13"/>
  <c r="BS320" i="13"/>
  <c r="BI320" i="13"/>
  <c r="I320" i="13"/>
  <c r="R320" i="13" s="1"/>
  <c r="AA321" i="13" s="1"/>
  <c r="S320" i="13"/>
  <c r="AB321" i="13" s="1"/>
  <c r="BF320" i="13"/>
  <c r="P320" i="13"/>
  <c r="K279" i="14" l="1"/>
  <c r="AU320" i="13"/>
  <c r="BT319" i="13"/>
  <c r="BW319" i="13" s="1"/>
  <c r="G280" i="14"/>
  <c r="O531" i="7"/>
  <c r="I531" i="7"/>
  <c r="R531" i="7"/>
  <c r="N531" i="7"/>
  <c r="H531" i="7"/>
  <c r="K531" i="7"/>
  <c r="J531" i="7"/>
  <c r="Q531" i="7"/>
  <c r="G531" i="7"/>
  <c r="P531" i="7"/>
  <c r="M280" i="14"/>
  <c r="AK321" i="13"/>
  <c r="AT321" i="13" s="1"/>
  <c r="AW321" i="13" s="1"/>
  <c r="H320" i="13"/>
  <c r="K320" i="13" s="1"/>
  <c r="L320" i="13"/>
  <c r="BR320" i="13" s="1"/>
  <c r="BE320" i="13"/>
  <c r="BV320" i="13"/>
  <c r="BN320" i="13" l="1"/>
  <c r="BZ320" i="13"/>
  <c r="H280" i="14"/>
  <c r="BH320" i="13"/>
  <c r="BX319" i="13"/>
  <c r="BY319" i="13"/>
  <c r="S531" i="7"/>
  <c r="K431" i="12" s="1"/>
  <c r="L431" i="12" s="1"/>
  <c r="M431" i="12" s="1"/>
  <c r="N432" i="12" s="1"/>
  <c r="L531" i="7"/>
  <c r="G431" i="12" s="1"/>
  <c r="H431" i="12" s="1"/>
  <c r="I431" i="12" s="1"/>
  <c r="BQ320" i="13"/>
  <c r="Q320" i="13"/>
  <c r="Z321" i="13" s="1"/>
  <c r="F531" i="7" s="1"/>
  <c r="G281" i="14" s="1"/>
  <c r="BO320" i="13"/>
  <c r="O320" i="13"/>
  <c r="BK320" i="13"/>
  <c r="BL321" i="13" s="1"/>
  <c r="J281" i="14"/>
  <c r="N320" i="13"/>
  <c r="J432" i="12" l="1"/>
  <c r="K280" i="14"/>
  <c r="AI321" i="13"/>
  <c r="AR321" i="13" s="1"/>
  <c r="L280" i="14"/>
  <c r="AJ321" i="13"/>
  <c r="AS321" i="13" s="1"/>
  <c r="AV321" i="13" s="1"/>
  <c r="J321" i="13"/>
  <c r="S321" i="13" s="1"/>
  <c r="AB322" i="13" s="1"/>
  <c r="BU320" i="13"/>
  <c r="BA321" i="13"/>
  <c r="BG321" i="13"/>
  <c r="BJ321" i="13"/>
  <c r="BT320" i="13"/>
  <c r="N532" i="7"/>
  <c r="R532" i="7"/>
  <c r="P532" i="7"/>
  <c r="J532" i="7"/>
  <c r="K532" i="7"/>
  <c r="G532" i="7"/>
  <c r="O532" i="7"/>
  <c r="H532" i="7"/>
  <c r="I532" i="7"/>
  <c r="Q532" i="7"/>
  <c r="AU321" i="13" l="1"/>
  <c r="BI321" i="13"/>
  <c r="BW320" i="13"/>
  <c r="BY320" i="13" s="1"/>
  <c r="M321" i="13"/>
  <c r="I321" i="13"/>
  <c r="R321" i="13" s="1"/>
  <c r="AA322" i="13" s="1"/>
  <c r="BH321" i="13"/>
  <c r="BF321" i="13"/>
  <c r="I281" i="14"/>
  <c r="L532" i="7"/>
  <c r="G432" i="12" s="1"/>
  <c r="H432" i="12" s="1"/>
  <c r="I432" i="12" s="1"/>
  <c r="S532" i="7"/>
  <c r="K432" i="12" s="1"/>
  <c r="L432" i="12" s="1"/>
  <c r="M432" i="12" s="1"/>
  <c r="BX320" i="13" l="1"/>
  <c r="H321" i="13"/>
  <c r="K321" i="13" s="1"/>
  <c r="H281" i="14"/>
  <c r="BP321" i="13"/>
  <c r="BS321" i="13"/>
  <c r="P321" i="13"/>
  <c r="BE321" i="13"/>
  <c r="L321" i="13"/>
  <c r="O321" i="13" s="1"/>
  <c r="N433" i="12"/>
  <c r="J433" i="12"/>
  <c r="BN321" i="13" l="1"/>
  <c r="BZ321" i="13"/>
  <c r="M281" i="14"/>
  <c r="AK322" i="13"/>
  <c r="AT322" i="13" s="1"/>
  <c r="AW322" i="13" s="1"/>
  <c r="BK321" i="13"/>
  <c r="BL322" i="13" s="1"/>
  <c r="Q321" i="13"/>
  <c r="Z322" i="13" s="1"/>
  <c r="F532" i="7" s="1"/>
  <c r="G282" i="14" s="1"/>
  <c r="BV321" i="13"/>
  <c r="BO321" i="13"/>
  <c r="BR321" i="13"/>
  <c r="BQ321" i="13"/>
  <c r="N321" i="13"/>
  <c r="L281" i="14" l="1"/>
  <c r="AJ322" i="13"/>
  <c r="AS322" i="13" s="1"/>
  <c r="AV322" i="13" s="1"/>
  <c r="K281" i="14"/>
  <c r="J282" i="14"/>
  <c r="BA322" i="13"/>
  <c r="BU321" i="13"/>
  <c r="BJ322" i="13"/>
  <c r="J322" i="13"/>
  <c r="S322" i="13" s="1"/>
  <c r="AB323" i="13" s="1"/>
  <c r="BG322" i="13"/>
  <c r="AI322" i="13"/>
  <c r="AR322" i="13" s="1"/>
  <c r="BT321" i="13"/>
  <c r="H533" i="7"/>
  <c r="N533" i="7"/>
  <c r="K533" i="7"/>
  <c r="R533" i="7"/>
  <c r="Q533" i="7"/>
  <c r="G533" i="7"/>
  <c r="I533" i="7"/>
  <c r="P533" i="7"/>
  <c r="J533" i="7"/>
  <c r="O533" i="7"/>
  <c r="AU322" i="13" l="1"/>
  <c r="I322" i="13"/>
  <c r="L322" i="13" s="1"/>
  <c r="BW321" i="13"/>
  <c r="BX321" i="13" s="1"/>
  <c r="M322" i="13"/>
  <c r="BF322" i="13"/>
  <c r="H322" i="13"/>
  <c r="I282" i="14"/>
  <c r="BI322" i="13"/>
  <c r="L533" i="7"/>
  <c r="G433" i="12" s="1"/>
  <c r="H433" i="12" s="1"/>
  <c r="I433" i="12" s="1"/>
  <c r="S533" i="7"/>
  <c r="K433" i="12" s="1"/>
  <c r="L433" i="12" s="1"/>
  <c r="M433" i="12" s="1"/>
  <c r="R322" i="13" l="1"/>
  <c r="AA323" i="13" s="1"/>
  <c r="BY321" i="13"/>
  <c r="BO322" i="13"/>
  <c r="BR322" i="13"/>
  <c r="BP322" i="13"/>
  <c r="BS322" i="13"/>
  <c r="P322" i="13"/>
  <c r="H282" i="14"/>
  <c r="BH322" i="13"/>
  <c r="BE322" i="13"/>
  <c r="O322" i="13"/>
  <c r="BK322" i="13"/>
  <c r="BL323" i="13" s="1"/>
  <c r="Q322" i="13"/>
  <c r="Z323" i="13" s="1"/>
  <c r="K322" i="13"/>
  <c r="J434" i="12"/>
  <c r="N434" i="12"/>
  <c r="BN322" i="13" l="1"/>
  <c r="BZ322" i="13"/>
  <c r="F533" i="7"/>
  <c r="G283" i="14" s="1"/>
  <c r="L282" i="14"/>
  <c r="M282" i="14"/>
  <c r="AK323" i="13"/>
  <c r="AT323" i="13" s="1"/>
  <c r="AW323" i="13" s="1"/>
  <c r="BV322" i="13"/>
  <c r="BQ322" i="13"/>
  <c r="AJ323" i="13"/>
  <c r="AS323" i="13" s="1"/>
  <c r="AV323" i="13" s="1"/>
  <c r="BU322" i="13"/>
  <c r="BA323" i="13"/>
  <c r="N322" i="13"/>
  <c r="J283" i="14" l="1"/>
  <c r="K282" i="14"/>
  <c r="AI323" i="13"/>
  <c r="AR323" i="13" s="1"/>
  <c r="J323" i="13"/>
  <c r="S323" i="13" s="1"/>
  <c r="AB324" i="13" s="1"/>
  <c r="BG323" i="13"/>
  <c r="BJ323" i="13"/>
  <c r="I283" i="14"/>
  <c r="BT322" i="13"/>
  <c r="BW322" i="13" s="1"/>
  <c r="BX322" i="13" s="1"/>
  <c r="R534" i="7"/>
  <c r="G534" i="7"/>
  <c r="I534" i="7"/>
  <c r="H534" i="7"/>
  <c r="O534" i="7"/>
  <c r="Q534" i="7"/>
  <c r="K534" i="7"/>
  <c r="J534" i="7"/>
  <c r="P534" i="7"/>
  <c r="N534" i="7"/>
  <c r="AU323" i="13" l="1"/>
  <c r="M323" i="13"/>
  <c r="BI323" i="13"/>
  <c r="BF323" i="13"/>
  <c r="H283" i="14"/>
  <c r="I323" i="13"/>
  <c r="L323" i="13" s="1"/>
  <c r="BY322" i="13"/>
  <c r="S534" i="7"/>
  <c r="K434" i="12" s="1"/>
  <c r="L434" i="12" s="1"/>
  <c r="M434" i="12" s="1"/>
  <c r="L534" i="7"/>
  <c r="G434" i="12" s="1"/>
  <c r="H434" i="12" s="1"/>
  <c r="I434" i="12" s="1"/>
  <c r="BO323" i="13" l="1"/>
  <c r="BR323" i="13"/>
  <c r="BP323" i="13"/>
  <c r="BS323" i="13"/>
  <c r="P323" i="13"/>
  <c r="BE323" i="13"/>
  <c r="BH323" i="13"/>
  <c r="R323" i="13"/>
  <c r="AA324" i="13" s="1"/>
  <c r="H323" i="13"/>
  <c r="K323" i="13" s="1"/>
  <c r="AK324" i="13"/>
  <c r="O323" i="13"/>
  <c r="N435" i="12"/>
  <c r="J435" i="12"/>
  <c r="BN323" i="13" l="1"/>
  <c r="BZ323" i="13"/>
  <c r="AT324" i="13"/>
  <c r="AW324" i="13" s="1"/>
  <c r="L283" i="14"/>
  <c r="AJ324" i="13"/>
  <c r="AS324" i="13" s="1"/>
  <c r="AV324" i="13" s="1"/>
  <c r="BV323" i="13"/>
  <c r="BK323" i="13"/>
  <c r="BL324" i="13" s="1"/>
  <c r="M283" i="14"/>
  <c r="BQ323" i="13"/>
  <c r="Q323" i="13"/>
  <c r="Z324" i="13" s="1"/>
  <c r="F534" i="7" s="1"/>
  <c r="G284" i="14" s="1"/>
  <c r="BU323" i="13"/>
  <c r="N323" i="13"/>
  <c r="BJ324" i="13" l="1"/>
  <c r="BA324" i="13"/>
  <c r="J284" i="14"/>
  <c r="I324" i="13"/>
  <c r="BG324" i="13"/>
  <c r="J324" i="13"/>
  <c r="M324" i="13" s="1"/>
  <c r="AI324" i="13"/>
  <c r="AR324" i="13" s="1"/>
  <c r="BT323" i="13"/>
  <c r="BW323" i="13" s="1"/>
  <c r="BX323" i="13" s="1"/>
  <c r="K283" i="14"/>
  <c r="J535" i="7"/>
  <c r="O535" i="7"/>
  <c r="G535" i="7"/>
  <c r="Q535" i="7"/>
  <c r="R535" i="7"/>
  <c r="H535" i="7"/>
  <c r="N535" i="7"/>
  <c r="I535" i="7"/>
  <c r="P535" i="7"/>
  <c r="K535" i="7"/>
  <c r="AU324" i="13" l="1"/>
  <c r="BP324" i="13"/>
  <c r="BS324" i="13"/>
  <c r="BI324" i="13"/>
  <c r="S324" i="13"/>
  <c r="AB325" i="13" s="1"/>
  <c r="BF324" i="13"/>
  <c r="I284" i="14"/>
  <c r="BY323" i="13"/>
  <c r="P324" i="13"/>
  <c r="L535" i="7"/>
  <c r="G435" i="12" s="1"/>
  <c r="H435" i="12" s="1"/>
  <c r="I435" i="12" s="1"/>
  <c r="R324" i="13"/>
  <c r="AA325" i="13" s="1"/>
  <c r="L324" i="13"/>
  <c r="S535" i="7"/>
  <c r="K435" i="12" s="1"/>
  <c r="L435" i="12" s="1"/>
  <c r="M435" i="12" s="1"/>
  <c r="M284" i="14" l="1"/>
  <c r="H324" i="13"/>
  <c r="K324" i="13" s="1"/>
  <c r="BE324" i="13"/>
  <c r="BO324" i="13"/>
  <c r="BR324" i="13"/>
  <c r="H284" i="14"/>
  <c r="BH324" i="13"/>
  <c r="AK325" i="13"/>
  <c r="AT325" i="13" s="1"/>
  <c r="AW325" i="13" s="1"/>
  <c r="BV324" i="13"/>
  <c r="N436" i="12"/>
  <c r="O324" i="13"/>
  <c r="J436" i="12"/>
  <c r="BN324" i="13" l="1"/>
  <c r="BZ324" i="13"/>
  <c r="L284" i="14"/>
  <c r="BK324" i="13"/>
  <c r="BL325" i="13" s="1"/>
  <c r="Q324" i="13"/>
  <c r="Z325" i="13" s="1"/>
  <c r="F535" i="7" s="1"/>
  <c r="G285" i="14" s="1"/>
  <c r="BQ324" i="13"/>
  <c r="J285" i="14"/>
  <c r="AJ325" i="13"/>
  <c r="AS325" i="13" s="1"/>
  <c r="AV325" i="13" s="1"/>
  <c r="BU324" i="13"/>
  <c r="N324" i="13"/>
  <c r="K284" i="14" l="1"/>
  <c r="BA325" i="13"/>
  <c r="BG325" i="13"/>
  <c r="BJ325" i="13"/>
  <c r="J325" i="13"/>
  <c r="S325" i="13" s="1"/>
  <c r="AB326" i="13" s="1"/>
  <c r="I325" i="13"/>
  <c r="AI325" i="13"/>
  <c r="AR325" i="13" s="1"/>
  <c r="BT324" i="13"/>
  <c r="BW324" i="13" s="1"/>
  <c r="BX324" i="13" s="1"/>
  <c r="J536" i="7"/>
  <c r="R536" i="7"/>
  <c r="Q536" i="7"/>
  <c r="P536" i="7"/>
  <c r="I536" i="7"/>
  <c r="G536" i="7"/>
  <c r="O536" i="7"/>
  <c r="K536" i="7"/>
  <c r="H536" i="7"/>
  <c r="N536" i="7"/>
  <c r="AU325" i="13" l="1"/>
  <c r="M325" i="13"/>
  <c r="BS325" i="13" s="1"/>
  <c r="BI325" i="13"/>
  <c r="I285" i="14"/>
  <c r="BF325" i="13"/>
  <c r="BY324" i="13"/>
  <c r="L325" i="13"/>
  <c r="R325" i="13"/>
  <c r="AA326" i="13" s="1"/>
  <c r="S536" i="7"/>
  <c r="K436" i="12" s="1"/>
  <c r="L436" i="12" s="1"/>
  <c r="M436" i="12" s="1"/>
  <c r="L536" i="7"/>
  <c r="G436" i="12" s="1"/>
  <c r="H436" i="12" s="1"/>
  <c r="I436" i="12" s="1"/>
  <c r="P325" i="13" l="1"/>
  <c r="BP325" i="13"/>
  <c r="BO325" i="13"/>
  <c r="BR325" i="13"/>
  <c r="H325" i="13"/>
  <c r="K325" i="13" s="1"/>
  <c r="H285" i="14"/>
  <c r="BE325" i="13"/>
  <c r="BH325" i="13"/>
  <c r="J437" i="12"/>
  <c r="O325" i="13"/>
  <c r="N437" i="12"/>
  <c r="BN325" i="13" l="1"/>
  <c r="BZ325" i="13"/>
  <c r="M285" i="14"/>
  <c r="AK326" i="13"/>
  <c r="L285" i="14"/>
  <c r="BK325" i="13"/>
  <c r="BL326" i="13" s="1"/>
  <c r="BV325" i="13"/>
  <c r="BQ325" i="13"/>
  <c r="Q325" i="13"/>
  <c r="Z326" i="13" s="1"/>
  <c r="F536" i="7" s="1"/>
  <c r="G286" i="14" s="1"/>
  <c r="AJ326" i="13"/>
  <c r="AS326" i="13" s="1"/>
  <c r="AV326" i="13" s="1"/>
  <c r="BU325" i="13"/>
  <c r="N325" i="13"/>
  <c r="AT326" i="13" l="1"/>
  <c r="AW326" i="13" s="1"/>
  <c r="BA326" i="13"/>
  <c r="BF326" i="13"/>
  <c r="AI326" i="13"/>
  <c r="AR326" i="13" s="1"/>
  <c r="BT325" i="13"/>
  <c r="BW325" i="13" s="1"/>
  <c r="BY325" i="13" s="1"/>
  <c r="K285" i="14"/>
  <c r="G537" i="7"/>
  <c r="R537" i="7"/>
  <c r="P537" i="7"/>
  <c r="Q537" i="7"/>
  <c r="J537" i="7"/>
  <c r="O537" i="7"/>
  <c r="N537" i="7"/>
  <c r="H537" i="7"/>
  <c r="K537" i="7"/>
  <c r="I537" i="7"/>
  <c r="AU326" i="13" l="1"/>
  <c r="BG326" i="13"/>
  <c r="J326" i="13"/>
  <c r="BJ326" i="13"/>
  <c r="J286" i="14"/>
  <c r="I326" i="13"/>
  <c r="L326" i="13" s="1"/>
  <c r="BI326" i="13"/>
  <c r="I286" i="14"/>
  <c r="BX325" i="13"/>
  <c r="S537" i="7"/>
  <c r="K437" i="12" s="1"/>
  <c r="L437" i="12" s="1"/>
  <c r="M437" i="12" s="1"/>
  <c r="L537" i="7"/>
  <c r="G437" i="12" s="1"/>
  <c r="H437" i="12" s="1"/>
  <c r="I437" i="12" s="1"/>
  <c r="BH326" i="13" l="1"/>
  <c r="S326" i="13"/>
  <c r="AB327" i="13" s="1"/>
  <c r="M326" i="13"/>
  <c r="BO326" i="13"/>
  <c r="BR326" i="13"/>
  <c r="R326" i="13"/>
  <c r="AA327" i="13" s="1"/>
  <c r="H286" i="14"/>
  <c r="BE326" i="13"/>
  <c r="H326" i="13"/>
  <c r="K326" i="13" s="1"/>
  <c r="AK327" i="13"/>
  <c r="O326" i="13"/>
  <c r="J438" i="12"/>
  <c r="N438" i="12"/>
  <c r="BN326" i="13" l="1"/>
  <c r="BZ326" i="13"/>
  <c r="P326" i="13"/>
  <c r="BS326" i="13"/>
  <c r="BP326" i="13"/>
  <c r="M286" i="14" s="1"/>
  <c r="L286" i="14"/>
  <c r="AJ327" i="13"/>
  <c r="AS327" i="13" s="1"/>
  <c r="AV327" i="13" s="1"/>
  <c r="BQ326" i="13"/>
  <c r="Q326" i="13"/>
  <c r="Z327" i="13" s="1"/>
  <c r="F537" i="7" s="1"/>
  <c r="G287" i="14" s="1"/>
  <c r="BK326" i="13"/>
  <c r="BL327" i="13" s="1"/>
  <c r="BU326" i="13"/>
  <c r="N326" i="13"/>
  <c r="BV326" i="13" l="1"/>
  <c r="AT327" i="13"/>
  <c r="K286" i="14"/>
  <c r="BA327" i="13"/>
  <c r="BI327" i="13"/>
  <c r="AI327" i="13"/>
  <c r="AR327" i="13" s="1"/>
  <c r="BT326" i="13"/>
  <c r="I538" i="7"/>
  <c r="O538" i="7"/>
  <c r="R538" i="7"/>
  <c r="G538" i="7"/>
  <c r="N538" i="7"/>
  <c r="P538" i="7"/>
  <c r="Q538" i="7"/>
  <c r="J538" i="7"/>
  <c r="H538" i="7"/>
  <c r="K538" i="7"/>
  <c r="BW326" i="13" l="1"/>
  <c r="BX326" i="13" s="1"/>
  <c r="AU327" i="13"/>
  <c r="AW327" i="13"/>
  <c r="J287" i="14"/>
  <c r="BJ327" i="13"/>
  <c r="J327" i="13"/>
  <c r="S327" i="13" s="1"/>
  <c r="AB328" i="13" s="1"/>
  <c r="BG327" i="13"/>
  <c r="BF327" i="13"/>
  <c r="I287" i="14"/>
  <c r="I327" i="13"/>
  <c r="R327" i="13" s="1"/>
  <c r="AA328" i="13" s="1"/>
  <c r="S538" i="7"/>
  <c r="K438" i="12" s="1"/>
  <c r="L438" i="12" s="1"/>
  <c r="M438" i="12" s="1"/>
  <c r="L538" i="7"/>
  <c r="G438" i="12" s="1"/>
  <c r="H438" i="12" s="1"/>
  <c r="I438" i="12" s="1"/>
  <c r="BY326" i="13" l="1"/>
  <c r="M327" i="13"/>
  <c r="BS327" i="13" s="1"/>
  <c r="BH327" i="13"/>
  <c r="L327" i="13"/>
  <c r="O327" i="13" s="1"/>
  <c r="H327" i="13"/>
  <c r="K327" i="13" s="1"/>
  <c r="BE327" i="13"/>
  <c r="H287" i="14"/>
  <c r="J439" i="12"/>
  <c r="N439" i="12"/>
  <c r="BN327" i="13" l="1"/>
  <c r="BZ327" i="13"/>
  <c r="P327" i="13"/>
  <c r="BP327" i="13"/>
  <c r="BV327" i="13" s="1"/>
  <c r="AK328" i="13"/>
  <c r="BO327" i="13"/>
  <c r="BR327" i="13"/>
  <c r="Q327" i="13"/>
  <c r="Z328" i="13" s="1"/>
  <c r="F538" i="7" s="1"/>
  <c r="G288" i="14" s="1"/>
  <c r="BQ327" i="13"/>
  <c r="BK327" i="13"/>
  <c r="BL328" i="13" s="1"/>
  <c r="N327" i="13"/>
  <c r="M287" i="14" l="1"/>
  <c r="AT328" i="13"/>
  <c r="AW328" i="13" s="1"/>
  <c r="K287" i="14"/>
  <c r="AI328" i="13"/>
  <c r="AR328" i="13" s="1"/>
  <c r="L287" i="14"/>
  <c r="AJ328" i="13"/>
  <c r="BU327" i="13"/>
  <c r="BA328" i="13"/>
  <c r="BT327" i="13"/>
  <c r="Q539" i="7"/>
  <c r="K539" i="7"/>
  <c r="P539" i="7"/>
  <c r="N539" i="7"/>
  <c r="R539" i="7"/>
  <c r="I539" i="7"/>
  <c r="J539" i="7"/>
  <c r="H539" i="7"/>
  <c r="G539" i="7"/>
  <c r="O539" i="7"/>
  <c r="AU328" i="13" l="1"/>
  <c r="J288" i="14"/>
  <c r="J328" i="13"/>
  <c r="M328" i="13" s="1"/>
  <c r="BP328" i="13" s="1"/>
  <c r="BJ328" i="13"/>
  <c r="BG328" i="13"/>
  <c r="AS328" i="13"/>
  <c r="AV328" i="13" s="1"/>
  <c r="BW327" i="13"/>
  <c r="BY327" i="13" s="1"/>
  <c r="L539" i="7"/>
  <c r="G439" i="12" s="1"/>
  <c r="H439" i="12" s="1"/>
  <c r="I439" i="12" s="1"/>
  <c r="S539" i="7"/>
  <c r="K439" i="12" s="1"/>
  <c r="L439" i="12" s="1"/>
  <c r="M439" i="12" s="1"/>
  <c r="S328" i="13" l="1"/>
  <c r="AB329" i="13" s="1"/>
  <c r="BS328" i="13"/>
  <c r="BV328" i="13" s="1"/>
  <c r="P328" i="13"/>
  <c r="BF328" i="13"/>
  <c r="BI328" i="13"/>
  <c r="I328" i="13"/>
  <c r="L328" i="13" s="1"/>
  <c r="BR328" i="13" s="1"/>
  <c r="I288" i="14"/>
  <c r="M288" i="14"/>
  <c r="AK329" i="13"/>
  <c r="AT329" i="13" s="1"/>
  <c r="AW329" i="13" s="1"/>
  <c r="BX327" i="13"/>
  <c r="BH328" i="13"/>
  <c r="H328" i="13"/>
  <c r="Q328" i="13" s="1"/>
  <c r="Z329" i="13" s="1"/>
  <c r="BE328" i="13"/>
  <c r="H288" i="14"/>
  <c r="J440" i="12"/>
  <c r="N440" i="12"/>
  <c r="R328" i="13" l="1"/>
  <c r="AA329" i="13" s="1"/>
  <c r="F539" i="7" s="1"/>
  <c r="G289" i="14" s="1"/>
  <c r="BO328" i="13"/>
  <c r="BU328" i="13" s="1"/>
  <c r="O328" i="13"/>
  <c r="K328" i="13"/>
  <c r="BK328" i="13"/>
  <c r="BL329" i="13" s="1"/>
  <c r="J289" i="14"/>
  <c r="AJ329" i="13"/>
  <c r="BN328" i="13" l="1"/>
  <c r="BZ328" i="13"/>
  <c r="BQ328" i="13"/>
  <c r="BA329" i="13"/>
  <c r="L288" i="14"/>
  <c r="AS329" i="13"/>
  <c r="AV329" i="13" s="1"/>
  <c r="N328" i="13"/>
  <c r="J329" i="13"/>
  <c r="M329" i="13" s="1"/>
  <c r="BJ329" i="13"/>
  <c r="BG329" i="13"/>
  <c r="K540" i="7"/>
  <c r="P540" i="7"/>
  <c r="H540" i="7"/>
  <c r="I540" i="7"/>
  <c r="J540" i="7"/>
  <c r="G540" i="7"/>
  <c r="Q540" i="7"/>
  <c r="O540" i="7"/>
  <c r="N540" i="7"/>
  <c r="R540" i="7"/>
  <c r="I289" i="14" l="1"/>
  <c r="K288" i="14"/>
  <c r="AI329" i="13"/>
  <c r="AR329" i="13" s="1"/>
  <c r="BT328" i="13"/>
  <c r="BW328" i="13" s="1"/>
  <c r="BX328" i="13" s="1"/>
  <c r="BP329" i="13"/>
  <c r="BS329" i="13"/>
  <c r="BI329" i="13"/>
  <c r="S329" i="13"/>
  <c r="AB330" i="13" s="1"/>
  <c r="I329" i="13"/>
  <c r="R329" i="13" s="1"/>
  <c r="AA330" i="13" s="1"/>
  <c r="BF329" i="13"/>
  <c r="S540" i="7"/>
  <c r="K440" i="12" s="1"/>
  <c r="L440" i="12" s="1"/>
  <c r="M440" i="12" s="1"/>
  <c r="L540" i="7"/>
  <c r="G440" i="12" s="1"/>
  <c r="H440" i="12" s="1"/>
  <c r="I440" i="12" s="1"/>
  <c r="P329" i="13"/>
  <c r="AU329" i="13" l="1"/>
  <c r="M289" i="14"/>
  <c r="BY328" i="13"/>
  <c r="L329" i="13"/>
  <c r="O329" i="13" s="1"/>
  <c r="BH329" i="13"/>
  <c r="BE329" i="13"/>
  <c r="AK330" i="13"/>
  <c r="AT330" i="13" s="1"/>
  <c r="AW330" i="13" s="1"/>
  <c r="BV329" i="13"/>
  <c r="N441" i="12"/>
  <c r="J441" i="12"/>
  <c r="H329" i="13" l="1"/>
  <c r="H289" i="14"/>
  <c r="BO329" i="13"/>
  <c r="BR329" i="13"/>
  <c r="J330" i="13"/>
  <c r="K329" i="13" l="1"/>
  <c r="BK329" i="13"/>
  <c r="BL330" i="13" s="1"/>
  <c r="Q329" i="13"/>
  <c r="Z330" i="13" s="1"/>
  <c r="L289" i="14"/>
  <c r="AJ330" i="13"/>
  <c r="AS330" i="13" s="1"/>
  <c r="AV330" i="13" s="1"/>
  <c r="BU329" i="13"/>
  <c r="BJ330" i="13"/>
  <c r="BG330" i="13"/>
  <c r="J290" i="14"/>
  <c r="AI330" i="13"/>
  <c r="S330" i="13"/>
  <c r="AB331" i="13" s="1"/>
  <c r="M330" i="13"/>
  <c r="BN329" i="13" l="1"/>
  <c r="AR330" i="13" s="1"/>
  <c r="BZ329" i="13"/>
  <c r="F540" i="7"/>
  <c r="BA330" i="13"/>
  <c r="N329" i="13"/>
  <c r="BQ329" i="13"/>
  <c r="I290" i="14"/>
  <c r="BP330" i="13"/>
  <c r="BS330" i="13"/>
  <c r="I330" i="13"/>
  <c r="R330" i="13" s="1"/>
  <c r="AA331" i="13" s="1"/>
  <c r="BF330" i="13"/>
  <c r="BI330" i="13"/>
  <c r="P330" i="13"/>
  <c r="K289" i="14" l="1"/>
  <c r="AU330" i="13"/>
  <c r="BT329" i="13"/>
  <c r="BW329" i="13" s="1"/>
  <c r="BX329" i="13" s="1"/>
  <c r="G290" i="14"/>
  <c r="O541" i="7"/>
  <c r="P541" i="7"/>
  <c r="N541" i="7"/>
  <c r="K541" i="7"/>
  <c r="G541" i="7"/>
  <c r="R541" i="7"/>
  <c r="H541" i="7"/>
  <c r="Q541" i="7"/>
  <c r="I541" i="7"/>
  <c r="J541" i="7"/>
  <c r="M290" i="14"/>
  <c r="AK331" i="13"/>
  <c r="AT331" i="13" s="1"/>
  <c r="AW331" i="13" s="1"/>
  <c r="BE330" i="13"/>
  <c r="L330" i="13"/>
  <c r="BR330" i="13" s="1"/>
  <c r="BV330" i="13"/>
  <c r="BH330" i="13" l="1"/>
  <c r="H330" i="13"/>
  <c r="K330" i="13" s="1"/>
  <c r="H290" i="14"/>
  <c r="BY329" i="13"/>
  <c r="L541" i="7"/>
  <c r="G441" i="12" s="1"/>
  <c r="H441" i="12" s="1"/>
  <c r="I441" i="12" s="1"/>
  <c r="S541" i="7"/>
  <c r="K441" i="12" s="1"/>
  <c r="L441" i="12" s="1"/>
  <c r="M441" i="12" s="1"/>
  <c r="N442" i="12" s="1"/>
  <c r="O330" i="13"/>
  <c r="BO330" i="13"/>
  <c r="BG331" i="13"/>
  <c r="BN330" i="13" l="1"/>
  <c r="K290" i="14" s="1"/>
  <c r="BZ330" i="13"/>
  <c r="BQ330" i="13"/>
  <c r="Q330" i="13"/>
  <c r="Z331" i="13" s="1"/>
  <c r="F541" i="7" s="1"/>
  <c r="G291" i="14" s="1"/>
  <c r="N330" i="13"/>
  <c r="J442" i="12"/>
  <c r="BK330" i="13"/>
  <c r="BL331" i="13" s="1"/>
  <c r="L290" i="14"/>
  <c r="AJ331" i="13"/>
  <c r="BU330" i="13"/>
  <c r="BJ331" i="13"/>
  <c r="J331" i="13"/>
  <c r="M331" i="13" s="1"/>
  <c r="J291" i="14"/>
  <c r="AI331" i="13"/>
  <c r="AR331" i="13" l="1"/>
  <c r="AU331" i="13" s="1"/>
  <c r="BT330" i="13"/>
  <c r="BW330" i="13" s="1"/>
  <c r="BY330" i="13" s="1"/>
  <c r="H542" i="7"/>
  <c r="Q542" i="7"/>
  <c r="O542" i="7"/>
  <c r="BA331" i="13"/>
  <c r="R542" i="7"/>
  <c r="K542" i="7"/>
  <c r="P542" i="7"/>
  <c r="I542" i="7"/>
  <c r="G542" i="7"/>
  <c r="J542" i="7"/>
  <c r="N542" i="7"/>
  <c r="AS331" i="13"/>
  <c r="AV331" i="13" s="1"/>
  <c r="S331" i="13"/>
  <c r="AB332" i="13" s="1"/>
  <c r="BP331" i="13"/>
  <c r="BS331" i="13"/>
  <c r="P331" i="13"/>
  <c r="S542" i="7" l="1"/>
  <c r="K442" i="12" s="1"/>
  <c r="L442" i="12" s="1"/>
  <c r="M442" i="12" s="1"/>
  <c r="N443" i="12" s="1"/>
  <c r="L542" i="7"/>
  <c r="G442" i="12" s="1"/>
  <c r="H442" i="12" s="1"/>
  <c r="I442" i="12" s="1"/>
  <c r="BF331" i="13"/>
  <c r="I331" i="13"/>
  <c r="BI331" i="13"/>
  <c r="I291" i="14"/>
  <c r="M291" i="14"/>
  <c r="BX330" i="13"/>
  <c r="BH331" i="13"/>
  <c r="BE331" i="13"/>
  <c r="H331" i="13"/>
  <c r="Q331" i="13" s="1"/>
  <c r="Z332" i="13" s="1"/>
  <c r="H291" i="14"/>
  <c r="AK332" i="13"/>
  <c r="AT332" i="13" s="1"/>
  <c r="AW332" i="13" s="1"/>
  <c r="BV331" i="13"/>
  <c r="J443" i="12" l="1"/>
  <c r="L331" i="13"/>
  <c r="R331" i="13"/>
  <c r="AA332" i="13" s="1"/>
  <c r="F542" i="7" s="1"/>
  <c r="G292" i="14" s="1"/>
  <c r="BK331" i="13"/>
  <c r="BL332" i="13" s="1"/>
  <c r="K331" i="13"/>
  <c r="BG332" i="13"/>
  <c r="AJ332" i="13"/>
  <c r="BN331" i="13" l="1"/>
  <c r="BZ331" i="13"/>
  <c r="BA332" i="13"/>
  <c r="BO331" i="13"/>
  <c r="L291" i="14" s="1"/>
  <c r="BR331" i="13"/>
  <c r="O331" i="13"/>
  <c r="BQ331" i="13"/>
  <c r="N331" i="13"/>
  <c r="J292" i="14"/>
  <c r="BJ332" i="13"/>
  <c r="J332" i="13"/>
  <c r="M332" i="13" s="1"/>
  <c r="N543" i="7"/>
  <c r="Q543" i="7"/>
  <c r="I543" i="7"/>
  <c r="R543" i="7"/>
  <c r="P543" i="7"/>
  <c r="G543" i="7"/>
  <c r="H543" i="7"/>
  <c r="J543" i="7"/>
  <c r="O543" i="7"/>
  <c r="K543" i="7"/>
  <c r="BU331" i="13" l="1"/>
  <c r="AS332" i="13"/>
  <c r="BF332" i="13" s="1"/>
  <c r="K291" i="14"/>
  <c r="AI332" i="13"/>
  <c r="AR332" i="13" s="1"/>
  <c r="BT331" i="13"/>
  <c r="BP332" i="13"/>
  <c r="BS332" i="13"/>
  <c r="S332" i="13"/>
  <c r="AB333" i="13" s="1"/>
  <c r="S543" i="7"/>
  <c r="K443" i="12" s="1"/>
  <c r="L443" i="12" s="1"/>
  <c r="M443" i="12" s="1"/>
  <c r="L543" i="7"/>
  <c r="G443" i="12" s="1"/>
  <c r="H443" i="12" s="1"/>
  <c r="I443" i="12" s="1"/>
  <c r="P332" i="13"/>
  <c r="BW331" i="13" l="1"/>
  <c r="BY331" i="13" s="1"/>
  <c r="AU332" i="13"/>
  <c r="I292" i="14"/>
  <c r="I332" i="13"/>
  <c r="R332" i="13" s="1"/>
  <c r="AA333" i="13" s="1"/>
  <c r="AV332" i="13"/>
  <c r="BI332" i="13"/>
  <c r="M292" i="14"/>
  <c r="BH332" i="13"/>
  <c r="AK333" i="13"/>
  <c r="AT333" i="13" s="1"/>
  <c r="AW333" i="13" s="1"/>
  <c r="BV332" i="13"/>
  <c r="N444" i="12"/>
  <c r="J444" i="12"/>
  <c r="BX331" i="13" l="1"/>
  <c r="BE332" i="13"/>
  <c r="H292" i="14"/>
  <c r="H332" i="13"/>
  <c r="K332" i="13" s="1"/>
  <c r="L332" i="13"/>
  <c r="BR332" i="13" s="1"/>
  <c r="BG333" i="13"/>
  <c r="BN332" i="13" l="1"/>
  <c r="BZ332" i="13"/>
  <c r="BQ332" i="13"/>
  <c r="N332" i="13"/>
  <c r="BO332" i="13"/>
  <c r="L292" i="14" s="1"/>
  <c r="O332" i="13"/>
  <c r="Q332" i="13"/>
  <c r="Z333" i="13" s="1"/>
  <c r="F543" i="7" s="1"/>
  <c r="G293" i="14" s="1"/>
  <c r="BK332" i="13"/>
  <c r="BL333" i="13" s="1"/>
  <c r="AJ333" i="13"/>
  <c r="J293" i="14"/>
  <c r="BJ333" i="13"/>
  <c r="J333" i="13"/>
  <c r="S333" i="13" s="1"/>
  <c r="AB334" i="13" s="1"/>
  <c r="AI333" i="13"/>
  <c r="AR333" i="13" l="1"/>
  <c r="AU333" i="13" s="1"/>
  <c r="BT332" i="13"/>
  <c r="K292" i="14"/>
  <c r="AS333" i="13"/>
  <c r="AV333" i="13" s="1"/>
  <c r="BU332" i="13"/>
  <c r="P544" i="7"/>
  <c r="N544" i="7"/>
  <c r="J544" i="7"/>
  <c r="BA333" i="13"/>
  <c r="H544" i="7"/>
  <c r="K544" i="7"/>
  <c r="I544" i="7"/>
  <c r="O544" i="7"/>
  <c r="G544" i="7"/>
  <c r="Q544" i="7"/>
  <c r="R544" i="7"/>
  <c r="M333" i="13"/>
  <c r="BS333" i="13" s="1"/>
  <c r="BW332" i="13" l="1"/>
  <c r="BY332" i="13" s="1"/>
  <c r="BF333" i="13"/>
  <c r="I293" i="14"/>
  <c r="I333" i="13"/>
  <c r="R333" i="13" s="1"/>
  <c r="AA334" i="13" s="1"/>
  <c r="BI333" i="13"/>
  <c r="S544" i="7"/>
  <c r="K444" i="12" s="1"/>
  <c r="L444" i="12" s="1"/>
  <c r="M444" i="12" s="1"/>
  <c r="N445" i="12" s="1"/>
  <c r="L544" i="7"/>
  <c r="G444" i="12" s="1"/>
  <c r="H444" i="12" s="1"/>
  <c r="I444" i="12" s="1"/>
  <c r="H293" i="14"/>
  <c r="BP333" i="13"/>
  <c r="P333" i="13"/>
  <c r="BH333" i="13"/>
  <c r="H333" i="13"/>
  <c r="BE333" i="13"/>
  <c r="BX332" i="13" l="1"/>
  <c r="BK333" i="13"/>
  <c r="BL334" i="13" s="1"/>
  <c r="J445" i="12"/>
  <c r="L333" i="13"/>
  <c r="O333" i="13" s="1"/>
  <c r="M293" i="14"/>
  <c r="AK334" i="13"/>
  <c r="AT334" i="13" s="1"/>
  <c r="AW334" i="13" s="1"/>
  <c r="BV333" i="13"/>
  <c r="K333" i="13"/>
  <c r="Q333" i="13"/>
  <c r="Z334" i="13" s="1"/>
  <c r="F544" i="7" s="1"/>
  <c r="G294" i="14" s="1"/>
  <c r="BN333" i="13" l="1"/>
  <c r="BZ333" i="13"/>
  <c r="BO333" i="13"/>
  <c r="BR333" i="13"/>
  <c r="BQ333" i="13"/>
  <c r="AJ334" i="13"/>
  <c r="J294" i="14"/>
  <c r="J334" i="13"/>
  <c r="M334" i="13" s="1"/>
  <c r="BG334" i="13"/>
  <c r="N333" i="13"/>
  <c r="BA334" i="13"/>
  <c r="BJ334" i="13"/>
  <c r="P545" i="7"/>
  <c r="Q545" i="7"/>
  <c r="J545" i="7"/>
  <c r="H545" i="7"/>
  <c r="G545" i="7"/>
  <c r="I545" i="7"/>
  <c r="O545" i="7"/>
  <c r="N545" i="7"/>
  <c r="K545" i="7"/>
  <c r="R545" i="7"/>
  <c r="BU333" i="13" l="1"/>
  <c r="AS334" i="13"/>
  <c r="AV334" i="13" s="1"/>
  <c r="L293" i="14"/>
  <c r="K293" i="14"/>
  <c r="AI334" i="13"/>
  <c r="AR334" i="13" s="1"/>
  <c r="BP334" i="13"/>
  <c r="BS334" i="13"/>
  <c r="S334" i="13"/>
  <c r="AB335" i="13" s="1"/>
  <c r="BT333" i="13"/>
  <c r="BW333" i="13" s="1"/>
  <c r="BX333" i="13" s="1"/>
  <c r="P334" i="13"/>
  <c r="L545" i="7"/>
  <c r="G445" i="12" s="1"/>
  <c r="H445" i="12" s="1"/>
  <c r="I445" i="12" s="1"/>
  <c r="S545" i="7"/>
  <c r="K445" i="12" s="1"/>
  <c r="L445" i="12" s="1"/>
  <c r="M445" i="12" s="1"/>
  <c r="I294" i="14" l="1"/>
  <c r="BI334" i="13"/>
  <c r="I334" i="13"/>
  <c r="L334" i="13" s="1"/>
  <c r="BO334" i="13" s="1"/>
  <c r="BF334" i="13"/>
  <c r="AU334" i="13"/>
  <c r="M294" i="14"/>
  <c r="AK335" i="13"/>
  <c r="AT335" i="13" s="1"/>
  <c r="AW335" i="13" s="1"/>
  <c r="BY333" i="13"/>
  <c r="BE334" i="13"/>
  <c r="BV334" i="13"/>
  <c r="J446" i="12"/>
  <c r="N446" i="12"/>
  <c r="O334" i="13" l="1"/>
  <c r="R334" i="13"/>
  <c r="AA335" i="13" s="1"/>
  <c r="BR334" i="13"/>
  <c r="BU334" i="13" s="1"/>
  <c r="H294" i="14"/>
  <c r="BH334" i="13"/>
  <c r="H334" i="13"/>
  <c r="K334" i="13" s="1"/>
  <c r="L294" i="14"/>
  <c r="J295" i="14"/>
  <c r="AJ335" i="13"/>
  <c r="AS335" i="13" s="1"/>
  <c r="AV335" i="13" s="1"/>
  <c r="BN334" i="13" l="1"/>
  <c r="K294" i="14" s="1"/>
  <c r="BZ334" i="13"/>
  <c r="Q334" i="13"/>
  <c r="Z335" i="13" s="1"/>
  <c r="F545" i="7" s="1"/>
  <c r="G295" i="14" s="1"/>
  <c r="BK334" i="13"/>
  <c r="BL335" i="13" s="1"/>
  <c r="N334" i="13"/>
  <c r="BQ334" i="13"/>
  <c r="BG335" i="13"/>
  <c r="J335" i="13"/>
  <c r="S335" i="13" s="1"/>
  <c r="AB336" i="13" s="1"/>
  <c r="BJ335" i="13"/>
  <c r="I335" i="13"/>
  <c r="AI335" i="13"/>
  <c r="AR335" i="13" l="1"/>
  <c r="H335" i="13" s="1"/>
  <c r="BA335" i="13"/>
  <c r="P546" i="7"/>
  <c r="N546" i="7"/>
  <c r="R546" i="7"/>
  <c r="G546" i="7"/>
  <c r="J546" i="7"/>
  <c r="Q546" i="7"/>
  <c r="H546" i="7"/>
  <c r="I546" i="7"/>
  <c r="K546" i="7"/>
  <c r="O546" i="7"/>
  <c r="BT334" i="13"/>
  <c r="BW334" i="13" s="1"/>
  <c r="BY334" i="13" s="1"/>
  <c r="M335" i="13"/>
  <c r="BP335" i="13" s="1"/>
  <c r="BF335" i="13"/>
  <c r="BI335" i="13"/>
  <c r="I295" i="14"/>
  <c r="R335" i="13"/>
  <c r="AA336" i="13" s="1"/>
  <c r="L335" i="13"/>
  <c r="AU335" i="13" l="1"/>
  <c r="S546" i="7"/>
  <c r="K446" i="12" s="1"/>
  <c r="L446" i="12" s="1"/>
  <c r="M446" i="12" s="1"/>
  <c r="N447" i="12" s="1"/>
  <c r="L546" i="7"/>
  <c r="G446" i="12" s="1"/>
  <c r="H446" i="12" s="1"/>
  <c r="I446" i="12" s="1"/>
  <c r="BX334" i="13"/>
  <c r="M295" i="14"/>
  <c r="BS335" i="13"/>
  <c r="BV335" i="13" s="1"/>
  <c r="P335" i="13"/>
  <c r="BO335" i="13"/>
  <c r="BR335" i="13"/>
  <c r="BE335" i="13"/>
  <c r="BH335" i="13"/>
  <c r="H295" i="14"/>
  <c r="AK336" i="13"/>
  <c r="AT336" i="13" s="1"/>
  <c r="AW336" i="13" s="1"/>
  <c r="O335" i="13"/>
  <c r="K335" i="13"/>
  <c r="BK335" i="13"/>
  <c r="BL336" i="13" s="1"/>
  <c r="Q335" i="13"/>
  <c r="Z336" i="13" s="1"/>
  <c r="F546" i="7" s="1"/>
  <c r="BN335" i="13" l="1"/>
  <c r="BZ335" i="13"/>
  <c r="J447" i="12"/>
  <c r="L295" i="14"/>
  <c r="AJ336" i="13"/>
  <c r="AS336" i="13" s="1"/>
  <c r="AV336" i="13" s="1"/>
  <c r="BQ335" i="13"/>
  <c r="J296" i="14"/>
  <c r="BU335" i="13"/>
  <c r="BA336" i="13"/>
  <c r="G296" i="14"/>
  <c r="N335" i="13"/>
  <c r="K295" i="14" l="1"/>
  <c r="J336" i="13"/>
  <c r="S336" i="13" s="1"/>
  <c r="AB337" i="13" s="1"/>
  <c r="BJ336" i="13"/>
  <c r="BG336" i="13"/>
  <c r="AI336" i="13"/>
  <c r="AR336" i="13" s="1"/>
  <c r="BT335" i="13"/>
  <c r="BW335" i="13" s="1"/>
  <c r="BX335" i="13" s="1"/>
  <c r="H547" i="7"/>
  <c r="O547" i="7"/>
  <c r="G547" i="7"/>
  <c r="P547" i="7"/>
  <c r="K547" i="7"/>
  <c r="J547" i="7"/>
  <c r="N547" i="7"/>
  <c r="I547" i="7"/>
  <c r="R547" i="7"/>
  <c r="Q547" i="7"/>
  <c r="AU336" i="13" l="1"/>
  <c r="M336" i="13"/>
  <c r="I296" i="14"/>
  <c r="I336" i="13"/>
  <c r="R336" i="13" s="1"/>
  <c r="AA337" i="13" s="1"/>
  <c r="BF336" i="13"/>
  <c r="BI336" i="13"/>
  <c r="BY335" i="13"/>
  <c r="S547" i="7"/>
  <c r="K447" i="12" s="1"/>
  <c r="L447" i="12" s="1"/>
  <c r="M447" i="12" s="1"/>
  <c r="L547" i="7"/>
  <c r="G447" i="12" s="1"/>
  <c r="H447" i="12" s="1"/>
  <c r="I447" i="12" s="1"/>
  <c r="BE336" i="13" l="1"/>
  <c r="BP336" i="13"/>
  <c r="BS336" i="13"/>
  <c r="L336" i="13"/>
  <c r="P336" i="13"/>
  <c r="H336" i="13"/>
  <c r="BK336" i="13" s="1"/>
  <c r="BL337" i="13" s="1"/>
  <c r="H296" i="14"/>
  <c r="BH336" i="13"/>
  <c r="J448" i="12"/>
  <c r="N448" i="12"/>
  <c r="M296" i="14" l="1"/>
  <c r="AK337" i="13"/>
  <c r="AT337" i="13" s="1"/>
  <c r="AW337" i="13" s="1"/>
  <c r="Q336" i="13"/>
  <c r="Z337" i="13" s="1"/>
  <c r="F547" i="7" s="1"/>
  <c r="G297" i="14" s="1"/>
  <c r="BV336" i="13"/>
  <c r="BO336" i="13"/>
  <c r="BR336" i="13"/>
  <c r="O336" i="13"/>
  <c r="K336" i="13"/>
  <c r="BN336" i="13" l="1"/>
  <c r="BZ336" i="13"/>
  <c r="BQ336" i="13"/>
  <c r="J337" i="13"/>
  <c r="M337" i="13" s="1"/>
  <c r="L296" i="14"/>
  <c r="AJ337" i="13"/>
  <c r="AS337" i="13" s="1"/>
  <c r="AV337" i="13" s="1"/>
  <c r="BA337" i="13"/>
  <c r="BU336" i="13"/>
  <c r="J297" i="14"/>
  <c r="BJ337" i="13"/>
  <c r="BG337" i="13"/>
  <c r="N336" i="13"/>
  <c r="P548" i="7"/>
  <c r="K548" i="7"/>
  <c r="R548" i="7"/>
  <c r="O548" i="7"/>
  <c r="N548" i="7"/>
  <c r="J548" i="7"/>
  <c r="Q548" i="7"/>
  <c r="G548" i="7"/>
  <c r="H548" i="7"/>
  <c r="I548" i="7"/>
  <c r="S337" i="13" l="1"/>
  <c r="AB338" i="13" s="1"/>
  <c r="I297" i="14"/>
  <c r="K296" i="14"/>
  <c r="AI337" i="13"/>
  <c r="AR337" i="13" s="1"/>
  <c r="I337" i="13"/>
  <c r="R337" i="13" s="1"/>
  <c r="AA338" i="13" s="1"/>
  <c r="BI337" i="13"/>
  <c r="BP337" i="13"/>
  <c r="BS337" i="13"/>
  <c r="BT336" i="13"/>
  <c r="BW336" i="13" s="1"/>
  <c r="BX336" i="13" s="1"/>
  <c r="BF337" i="13"/>
  <c r="S548" i="7"/>
  <c r="K448" i="12" s="1"/>
  <c r="L448" i="12" s="1"/>
  <c r="M448" i="12" s="1"/>
  <c r="P337" i="13"/>
  <c r="L548" i="7"/>
  <c r="G448" i="12" s="1"/>
  <c r="H448" i="12" s="1"/>
  <c r="I448" i="12" s="1"/>
  <c r="AU337" i="13" l="1"/>
  <c r="M297" i="14"/>
  <c r="L337" i="13"/>
  <c r="BR337" i="13" s="1"/>
  <c r="BY336" i="13"/>
  <c r="BH337" i="13"/>
  <c r="H337" i="13"/>
  <c r="BK337" i="13" s="1"/>
  <c r="BL338" i="13" s="1"/>
  <c r="BE337" i="13"/>
  <c r="AK338" i="13"/>
  <c r="AT338" i="13" s="1"/>
  <c r="AW338" i="13" s="1"/>
  <c r="BV337" i="13"/>
  <c r="J449" i="12"/>
  <c r="N449" i="12"/>
  <c r="H297" i="14" l="1"/>
  <c r="O337" i="13"/>
  <c r="BO337" i="13"/>
  <c r="Q337" i="13"/>
  <c r="Z338" i="13" s="1"/>
  <c r="F548" i="7" s="1"/>
  <c r="G298" i="14" s="1"/>
  <c r="K337" i="13"/>
  <c r="BG338" i="13"/>
  <c r="BN337" i="13" l="1"/>
  <c r="BZ337" i="13"/>
  <c r="L297" i="14"/>
  <c r="AJ338" i="13"/>
  <c r="AS338" i="13" s="1"/>
  <c r="AV338" i="13" s="1"/>
  <c r="BU337" i="13"/>
  <c r="BQ337" i="13"/>
  <c r="BA338" i="13"/>
  <c r="N337" i="13"/>
  <c r="BJ338" i="13"/>
  <c r="J338" i="13"/>
  <c r="M338" i="13" s="1"/>
  <c r="J298" i="14"/>
  <c r="N549" i="7"/>
  <c r="K549" i="7"/>
  <c r="P549" i="7"/>
  <c r="Q549" i="7"/>
  <c r="I549" i="7"/>
  <c r="J549" i="7"/>
  <c r="O549" i="7"/>
  <c r="G549" i="7"/>
  <c r="R549" i="7"/>
  <c r="H549" i="7"/>
  <c r="BF338" i="13" l="1"/>
  <c r="K297" i="14"/>
  <c r="AI338" i="13"/>
  <c r="AR338" i="13" s="1"/>
  <c r="BT337" i="13"/>
  <c r="BW337" i="13" s="1"/>
  <c r="BY337" i="13" s="1"/>
  <c r="BP338" i="13"/>
  <c r="BS338" i="13"/>
  <c r="S338" i="13"/>
  <c r="AB339" i="13" s="1"/>
  <c r="I338" i="13"/>
  <c r="R338" i="13" s="1"/>
  <c r="AA339" i="13" s="1"/>
  <c r="I298" i="14"/>
  <c r="BI338" i="13"/>
  <c r="L549" i="7"/>
  <c r="G449" i="12" s="1"/>
  <c r="H449" i="12" s="1"/>
  <c r="I449" i="12" s="1"/>
  <c r="S549" i="7"/>
  <c r="K449" i="12" s="1"/>
  <c r="L449" i="12" s="1"/>
  <c r="M449" i="12" s="1"/>
  <c r="P338" i="13"/>
  <c r="AU338" i="13" l="1"/>
  <c r="BX337" i="13"/>
  <c r="L338" i="13"/>
  <c r="BR338" i="13" s="1"/>
  <c r="BE338" i="13"/>
  <c r="BH338" i="13"/>
  <c r="H298" i="14"/>
  <c r="H338" i="13"/>
  <c r="Q338" i="13" s="1"/>
  <c r="Z339" i="13" s="1"/>
  <c r="F549" i="7" s="1"/>
  <c r="AK339" i="13"/>
  <c r="AT339" i="13" s="1"/>
  <c r="AW339" i="13" s="1"/>
  <c r="BV338" i="13"/>
  <c r="M298" i="14"/>
  <c r="J450" i="12"/>
  <c r="N450" i="12"/>
  <c r="BO338" i="13" l="1"/>
  <c r="BK338" i="13"/>
  <c r="BL339" i="13" s="1"/>
  <c r="O338" i="13"/>
  <c r="K338" i="13"/>
  <c r="BA339" i="13"/>
  <c r="G299" i="14"/>
  <c r="BN338" i="13" l="1"/>
  <c r="BZ338" i="13"/>
  <c r="BQ338" i="13"/>
  <c r="L298" i="14"/>
  <c r="AJ339" i="13"/>
  <c r="AS339" i="13" s="1"/>
  <c r="AV339" i="13" s="1"/>
  <c r="BU338" i="13"/>
  <c r="BJ339" i="13"/>
  <c r="BG339" i="13"/>
  <c r="J339" i="13"/>
  <c r="S339" i="13" s="1"/>
  <c r="AB340" i="13" s="1"/>
  <c r="N338" i="13"/>
  <c r="J299" i="14"/>
  <c r="K550" i="7"/>
  <c r="O550" i="7"/>
  <c r="I550" i="7"/>
  <c r="N550" i="7"/>
  <c r="Q550" i="7"/>
  <c r="J550" i="7"/>
  <c r="G550" i="7"/>
  <c r="P550" i="7"/>
  <c r="R550" i="7"/>
  <c r="H550" i="7"/>
  <c r="K298" i="14" l="1"/>
  <c r="AI339" i="13"/>
  <c r="AR339" i="13" s="1"/>
  <c r="BI339" i="13"/>
  <c r="M339" i="13"/>
  <c r="BF339" i="13"/>
  <c r="BT338" i="13"/>
  <c r="BW338" i="13" s="1"/>
  <c r="BY338" i="13" s="1"/>
  <c r="I339" i="13"/>
  <c r="R339" i="13" s="1"/>
  <c r="AA340" i="13" s="1"/>
  <c r="I299" i="14"/>
  <c r="L550" i="7"/>
  <c r="G450" i="12" s="1"/>
  <c r="H450" i="12" s="1"/>
  <c r="I450" i="12" s="1"/>
  <c r="S550" i="7"/>
  <c r="K450" i="12" s="1"/>
  <c r="L450" i="12" s="1"/>
  <c r="M450" i="12" s="1"/>
  <c r="AU339" i="13" l="1"/>
  <c r="BP339" i="13"/>
  <c r="BS339" i="13"/>
  <c r="P339" i="13"/>
  <c r="L339" i="13"/>
  <c r="H339" i="13"/>
  <c r="BK339" i="13" s="1"/>
  <c r="BL340" i="13" s="1"/>
  <c r="BX338" i="13"/>
  <c r="BH339" i="13"/>
  <c r="J451" i="12"/>
  <c r="N451" i="12"/>
  <c r="BE339" i="13" l="1"/>
  <c r="H299" i="14"/>
  <c r="M299" i="14"/>
  <c r="AK340" i="13"/>
  <c r="AT340" i="13" s="1"/>
  <c r="AW340" i="13" s="1"/>
  <c r="BV339" i="13"/>
  <c r="BO339" i="13"/>
  <c r="BR339" i="13"/>
  <c r="O339" i="13"/>
  <c r="Q339" i="13"/>
  <c r="Z340" i="13" s="1"/>
  <c r="F550" i="7" s="1"/>
  <c r="G300" i="14" s="1"/>
  <c r="K339" i="13"/>
  <c r="BN339" i="13" l="1"/>
  <c r="BZ339" i="13"/>
  <c r="BQ339" i="13"/>
  <c r="J340" i="13"/>
  <c r="S340" i="13" s="1"/>
  <c r="AB341" i="13" s="1"/>
  <c r="L299" i="14"/>
  <c r="AJ340" i="13"/>
  <c r="AS340" i="13" s="1"/>
  <c r="AV340" i="13" s="1"/>
  <c r="BU339" i="13"/>
  <c r="BA340" i="13"/>
  <c r="N339" i="13"/>
  <c r="J300" i="14"/>
  <c r="BJ340" i="13"/>
  <c r="BG340" i="13"/>
  <c r="N551" i="7"/>
  <c r="Q551" i="7"/>
  <c r="H551" i="7"/>
  <c r="G551" i="7"/>
  <c r="P551" i="7"/>
  <c r="J551" i="7"/>
  <c r="O551" i="7"/>
  <c r="R551" i="7"/>
  <c r="K551" i="7"/>
  <c r="I551" i="7"/>
  <c r="BF340" i="13" l="1"/>
  <c r="M340" i="13"/>
  <c r="BP340" i="13" s="1"/>
  <c r="K299" i="14"/>
  <c r="AI340" i="13"/>
  <c r="AR340" i="13" s="1"/>
  <c r="BT339" i="13"/>
  <c r="BW339" i="13" s="1"/>
  <c r="BX339" i="13" s="1"/>
  <c r="I300" i="14"/>
  <c r="I340" i="13"/>
  <c r="R340" i="13" s="1"/>
  <c r="AA341" i="13" s="1"/>
  <c r="BI340" i="13"/>
  <c r="L551" i="7"/>
  <c r="G451" i="12" s="1"/>
  <c r="H451" i="12" s="1"/>
  <c r="I451" i="12" s="1"/>
  <c r="S551" i="7"/>
  <c r="K451" i="12" s="1"/>
  <c r="L451" i="12" s="1"/>
  <c r="M451" i="12" s="1"/>
  <c r="BS340" i="13" l="1"/>
  <c r="BV340" i="13" s="1"/>
  <c r="P340" i="13"/>
  <c r="AU340" i="13"/>
  <c r="L340" i="13"/>
  <c r="BY339" i="13"/>
  <c r="BH340" i="13"/>
  <c r="BE340" i="13"/>
  <c r="H300" i="14"/>
  <c r="AK341" i="13"/>
  <c r="AT341" i="13" s="1"/>
  <c r="AW341" i="13" s="1"/>
  <c r="M300" i="14"/>
  <c r="J452" i="12"/>
  <c r="N452" i="12"/>
  <c r="H340" i="13" l="1"/>
  <c r="BO340" i="13"/>
  <c r="BR340" i="13"/>
  <c r="O340" i="13"/>
  <c r="BJ341" i="13"/>
  <c r="Q340" i="13" l="1"/>
  <c r="Z341" i="13" s="1"/>
  <c r="BK340" i="13"/>
  <c r="BL341" i="13" s="1"/>
  <c r="K340" i="13"/>
  <c r="L300" i="14"/>
  <c r="AJ341" i="13"/>
  <c r="AS341" i="13" s="1"/>
  <c r="AV341" i="13" s="1"/>
  <c r="BU340" i="13"/>
  <c r="J341" i="13"/>
  <c r="M341" i="13" s="1"/>
  <c r="J301" i="14"/>
  <c r="BG341" i="13"/>
  <c r="AI341" i="13"/>
  <c r="BN340" i="13" l="1"/>
  <c r="AR341" i="13" s="1"/>
  <c r="BZ340" i="13"/>
  <c r="BQ340" i="13"/>
  <c r="N340" i="13"/>
  <c r="F551" i="7"/>
  <c r="BA341" i="13"/>
  <c r="I301" i="14"/>
  <c r="BP341" i="13"/>
  <c r="BS341" i="13"/>
  <c r="S341" i="13"/>
  <c r="AB342" i="13" s="1"/>
  <c r="BI341" i="13"/>
  <c r="BF341" i="13"/>
  <c r="I341" i="13"/>
  <c r="L341" i="13" s="1"/>
  <c r="P341" i="13"/>
  <c r="BT340" i="13" l="1"/>
  <c r="BW340" i="13" s="1"/>
  <c r="BX340" i="13" s="1"/>
  <c r="K300" i="14"/>
  <c r="AU341" i="13"/>
  <c r="G301" i="14"/>
  <c r="R552" i="7"/>
  <c r="H552" i="7"/>
  <c r="J552" i="7"/>
  <c r="N552" i="7"/>
  <c r="P552" i="7"/>
  <c r="K552" i="7"/>
  <c r="G552" i="7"/>
  <c r="Q552" i="7"/>
  <c r="O552" i="7"/>
  <c r="I552" i="7"/>
  <c r="BH341" i="13"/>
  <c r="M301" i="14"/>
  <c r="BE341" i="13"/>
  <c r="BO341" i="13"/>
  <c r="BR341" i="13"/>
  <c r="H301" i="14"/>
  <c r="H341" i="13"/>
  <c r="Q341" i="13" s="1"/>
  <c r="Z342" i="13" s="1"/>
  <c r="R341" i="13"/>
  <c r="AA342" i="13" s="1"/>
  <c r="AK342" i="13"/>
  <c r="AT342" i="13" s="1"/>
  <c r="AW342" i="13" s="1"/>
  <c r="BV341" i="13"/>
  <c r="O341" i="13"/>
  <c r="BY340" i="13" l="1"/>
  <c r="S552" i="7"/>
  <c r="K452" i="12" s="1"/>
  <c r="L452" i="12" s="1"/>
  <c r="M452" i="12" s="1"/>
  <c r="N453" i="12" s="1"/>
  <c r="L552" i="7"/>
  <c r="G452" i="12" s="1"/>
  <c r="H452" i="12" s="1"/>
  <c r="I452" i="12" s="1"/>
  <c r="L301" i="14"/>
  <c r="BK341" i="13"/>
  <c r="BL342" i="13" s="1"/>
  <c r="F552" i="7"/>
  <c r="G302" i="14" s="1"/>
  <c r="K341" i="13"/>
  <c r="BJ342" i="13"/>
  <c r="AJ342" i="13"/>
  <c r="AS342" i="13" s="1"/>
  <c r="AV342" i="13" s="1"/>
  <c r="BU341" i="13"/>
  <c r="BA342" i="13"/>
  <c r="BN341" i="13" l="1"/>
  <c r="BZ341" i="13"/>
  <c r="BQ341" i="13"/>
  <c r="J453" i="12"/>
  <c r="J342" i="13"/>
  <c r="M342" i="13" s="1"/>
  <c r="N341" i="13"/>
  <c r="J302" i="14"/>
  <c r="BG342" i="13"/>
  <c r="BF342" i="13"/>
  <c r="Q553" i="7"/>
  <c r="K553" i="7"/>
  <c r="G553" i="7"/>
  <c r="O553" i="7"/>
  <c r="I553" i="7"/>
  <c r="R553" i="7"/>
  <c r="P553" i="7"/>
  <c r="H553" i="7"/>
  <c r="J553" i="7"/>
  <c r="N553" i="7"/>
  <c r="BT341" i="13" l="1"/>
  <c r="BW341" i="13" s="1"/>
  <c r="BX341" i="13" s="1"/>
  <c r="AI342" i="13"/>
  <c r="AR342" i="13" s="1"/>
  <c r="S342" i="13"/>
  <c r="AB343" i="13" s="1"/>
  <c r="K301" i="14"/>
  <c r="BP342" i="13"/>
  <c r="BS342" i="13"/>
  <c r="BI342" i="13"/>
  <c r="I342" i="13"/>
  <c r="R342" i="13" s="1"/>
  <c r="AA343" i="13" s="1"/>
  <c r="I302" i="14"/>
  <c r="P342" i="13"/>
  <c r="S553" i="7"/>
  <c r="K453" i="12" s="1"/>
  <c r="L453" i="12" s="1"/>
  <c r="M453" i="12" s="1"/>
  <c r="L553" i="7"/>
  <c r="G453" i="12" s="1"/>
  <c r="H453" i="12" s="1"/>
  <c r="I453" i="12" s="1"/>
  <c r="AU342" i="13" l="1"/>
  <c r="M302" i="14"/>
  <c r="AK343" i="13"/>
  <c r="AT343" i="13" s="1"/>
  <c r="AW343" i="13" s="1"/>
  <c r="BY341" i="13"/>
  <c r="L342" i="13"/>
  <c r="BR342" i="13" s="1"/>
  <c r="BV342" i="13"/>
  <c r="N454" i="12"/>
  <c r="J454" i="12"/>
  <c r="BE342" i="13" l="1"/>
  <c r="H302" i="14"/>
  <c r="BH342" i="13"/>
  <c r="H342" i="13"/>
  <c r="K342" i="13" s="1"/>
  <c r="BO342" i="13"/>
  <c r="O342" i="13"/>
  <c r="J303" i="14"/>
  <c r="BN342" i="13" l="1"/>
  <c r="K302" i="14" s="1"/>
  <c r="BZ342" i="13"/>
  <c r="BQ342" i="13"/>
  <c r="N342" i="13"/>
  <c r="Q342" i="13"/>
  <c r="Z343" i="13" s="1"/>
  <c r="F553" i="7" s="1"/>
  <c r="G303" i="14" s="1"/>
  <c r="BK342" i="13"/>
  <c r="BL343" i="13" s="1"/>
  <c r="L302" i="14"/>
  <c r="AJ343" i="13"/>
  <c r="AS343" i="13" s="1"/>
  <c r="AV343" i="13" s="1"/>
  <c r="BU342" i="13"/>
  <c r="J343" i="13"/>
  <c r="S343" i="13" s="1"/>
  <c r="AB344" i="13" s="1"/>
  <c r="BJ343" i="13"/>
  <c r="BG343" i="13"/>
  <c r="AI343" i="13"/>
  <c r="AR343" i="13" l="1"/>
  <c r="AU343" i="13" s="1"/>
  <c r="BT342" i="13"/>
  <c r="O554" i="7"/>
  <c r="BA343" i="13"/>
  <c r="J554" i="7"/>
  <c r="Q554" i="7"/>
  <c r="I554" i="7"/>
  <c r="P554" i="7"/>
  <c r="R554" i="7"/>
  <c r="K554" i="7"/>
  <c r="N554" i="7"/>
  <c r="G554" i="7"/>
  <c r="H554" i="7"/>
  <c r="BW342" i="13"/>
  <c r="BY342" i="13" s="1"/>
  <c r="BF343" i="13"/>
  <c r="BI343" i="13"/>
  <c r="I303" i="14"/>
  <c r="I343" i="13"/>
  <c r="R343" i="13" s="1"/>
  <c r="AA344" i="13" s="1"/>
  <c r="M343" i="13"/>
  <c r="BS343" i="13" s="1"/>
  <c r="S554" i="7" l="1"/>
  <c r="K454" i="12" s="1"/>
  <c r="L454" i="12" s="1"/>
  <c r="M454" i="12" s="1"/>
  <c r="N455" i="12" s="1"/>
  <c r="L554" i="7"/>
  <c r="G454" i="12" s="1"/>
  <c r="H454" i="12" s="1"/>
  <c r="I454" i="12" s="1"/>
  <c r="L343" i="13"/>
  <c r="BX342" i="13"/>
  <c r="BP343" i="13"/>
  <c r="P343" i="13"/>
  <c r="H303" i="14"/>
  <c r="H343" i="13"/>
  <c r="K343" i="13" s="1"/>
  <c r="BH343" i="13"/>
  <c r="BE343" i="13"/>
  <c r="BN343" i="13" l="1"/>
  <c r="BZ343" i="13"/>
  <c r="J455" i="12"/>
  <c r="BV343" i="13"/>
  <c r="AK344" i="13"/>
  <c r="AT344" i="13" s="1"/>
  <c r="AW344" i="13" s="1"/>
  <c r="M303" i="14"/>
  <c r="BO343" i="13"/>
  <c r="BR343" i="13"/>
  <c r="BQ343" i="13"/>
  <c r="O343" i="13"/>
  <c r="Q343" i="13"/>
  <c r="Z344" i="13" s="1"/>
  <c r="F554" i="7" s="1"/>
  <c r="G304" i="14" s="1"/>
  <c r="BK343" i="13"/>
  <c r="BL344" i="13" s="1"/>
  <c r="N343" i="13"/>
  <c r="J344" i="13" l="1"/>
  <c r="S344" i="13" s="1"/>
  <c r="AB345" i="13" s="1"/>
  <c r="L303" i="14"/>
  <c r="AJ344" i="13"/>
  <c r="AS344" i="13" s="1"/>
  <c r="AV344" i="13" s="1"/>
  <c r="BU343" i="13"/>
  <c r="J304" i="14"/>
  <c r="BG344" i="13"/>
  <c r="BJ344" i="13"/>
  <c r="BA344" i="13"/>
  <c r="AI344" i="13"/>
  <c r="AR344" i="13" s="1"/>
  <c r="BT343" i="13"/>
  <c r="K303" i="14"/>
  <c r="R555" i="7"/>
  <c r="G555" i="7"/>
  <c r="P555" i="7"/>
  <c r="J555" i="7"/>
  <c r="I555" i="7"/>
  <c r="N555" i="7"/>
  <c r="H555" i="7"/>
  <c r="Q555" i="7"/>
  <c r="O555" i="7"/>
  <c r="K555" i="7"/>
  <c r="M344" i="13" l="1"/>
  <c r="P344" i="13" s="1"/>
  <c r="AU344" i="13"/>
  <c r="BF344" i="13"/>
  <c r="BW343" i="13"/>
  <c r="BY343" i="13" s="1"/>
  <c r="BI344" i="13"/>
  <c r="I304" i="14"/>
  <c r="I344" i="13"/>
  <c r="L344" i="13" s="1"/>
  <c r="S555" i="7"/>
  <c r="K455" i="12" s="1"/>
  <c r="L455" i="12" s="1"/>
  <c r="M455" i="12" s="1"/>
  <c r="L555" i="7"/>
  <c r="G455" i="12" s="1"/>
  <c r="H455" i="12" s="1"/>
  <c r="I455" i="12" s="1"/>
  <c r="BP344" i="13" l="1"/>
  <c r="M304" i="14" s="1"/>
  <c r="BS344" i="13"/>
  <c r="H304" i="14"/>
  <c r="BX343" i="13"/>
  <c r="BO344" i="13"/>
  <c r="BR344" i="13"/>
  <c r="R344" i="13"/>
  <c r="AA345" i="13" s="1"/>
  <c r="H344" i="13"/>
  <c r="Q344" i="13" s="1"/>
  <c r="Z345" i="13" s="1"/>
  <c r="BE344" i="13"/>
  <c r="BH344" i="13"/>
  <c r="AK345" i="13"/>
  <c r="J456" i="12"/>
  <c r="N456" i="12"/>
  <c r="O344" i="13"/>
  <c r="BV344" i="13" l="1"/>
  <c r="AT345" i="13"/>
  <c r="AW345" i="13" s="1"/>
  <c r="L304" i="14"/>
  <c r="BK344" i="13"/>
  <c r="BL345" i="13" s="1"/>
  <c r="F555" i="7"/>
  <c r="G305" i="14" s="1"/>
  <c r="K344" i="13"/>
  <c r="AJ345" i="13"/>
  <c r="AS345" i="13" s="1"/>
  <c r="AV345" i="13" s="1"/>
  <c r="BU344" i="13"/>
  <c r="BA345" i="13"/>
  <c r="BN344" i="13" l="1"/>
  <c r="BZ344" i="13"/>
  <c r="J305" i="14"/>
  <c r="BQ344" i="13"/>
  <c r="N344" i="13"/>
  <c r="BG345" i="13"/>
  <c r="J345" i="13"/>
  <c r="M345" i="13" s="1"/>
  <c r="BJ345" i="13"/>
  <c r="BF345" i="13"/>
  <c r="R556" i="7"/>
  <c r="N556" i="7"/>
  <c r="Q556" i="7"/>
  <c r="K556" i="7"/>
  <c r="P556" i="7"/>
  <c r="G556" i="7"/>
  <c r="H556" i="7"/>
  <c r="O556" i="7"/>
  <c r="J556" i="7"/>
  <c r="I556" i="7"/>
  <c r="K304" i="14" l="1"/>
  <c r="AI345" i="13"/>
  <c r="AR345" i="13" s="1"/>
  <c r="S345" i="13"/>
  <c r="AB346" i="13" s="1"/>
  <c r="BT344" i="13"/>
  <c r="BW344" i="13" s="1"/>
  <c r="BY344" i="13" s="1"/>
  <c r="BP345" i="13"/>
  <c r="BS345" i="13"/>
  <c r="BI345" i="13"/>
  <c r="I345" i="13"/>
  <c r="R345" i="13" s="1"/>
  <c r="AA346" i="13" s="1"/>
  <c r="I305" i="14"/>
  <c r="L556" i="7"/>
  <c r="G456" i="12" s="1"/>
  <c r="H456" i="12" s="1"/>
  <c r="I456" i="12" s="1"/>
  <c r="S556" i="7"/>
  <c r="K456" i="12" s="1"/>
  <c r="L456" i="12" s="1"/>
  <c r="M456" i="12" s="1"/>
  <c r="P345" i="13"/>
  <c r="AU345" i="13" l="1"/>
  <c r="M305" i="14"/>
  <c r="BX344" i="13"/>
  <c r="BH345" i="13"/>
  <c r="H305" i="14"/>
  <c r="L345" i="13"/>
  <c r="BR345" i="13" s="1"/>
  <c r="AK346" i="13"/>
  <c r="AT346" i="13" s="1"/>
  <c r="AW346" i="13" s="1"/>
  <c r="BV345" i="13"/>
  <c r="BE345" i="13" l="1"/>
  <c r="H345" i="13"/>
  <c r="Q345" i="13" s="1"/>
  <c r="Z346" i="13" s="1"/>
  <c r="F556" i="7" s="1"/>
  <c r="G306" i="14" s="1"/>
  <c r="BO345" i="13"/>
  <c r="O345" i="13"/>
  <c r="BA346" i="13" l="1"/>
  <c r="K345" i="13"/>
  <c r="BK345" i="13"/>
  <c r="BL346" i="13" s="1"/>
  <c r="L305" i="14"/>
  <c r="AJ346" i="13"/>
  <c r="BG346" i="13"/>
  <c r="J346" i="13"/>
  <c r="S346" i="13" s="1"/>
  <c r="BJ346" i="13"/>
  <c r="J306" i="14"/>
  <c r="BU345" i="13"/>
  <c r="BN345" i="13" l="1"/>
  <c r="K305" i="14" s="1"/>
  <c r="BZ345" i="13"/>
  <c r="BQ345" i="13"/>
  <c r="N345" i="13"/>
  <c r="AS346" i="13"/>
  <c r="AV346" i="13" s="1"/>
  <c r="AI346" i="13"/>
  <c r="M346" i="13"/>
  <c r="BS346" i="13" s="1"/>
  <c r="AR346" i="13" l="1"/>
  <c r="AU346" i="13" s="1"/>
  <c r="BT345" i="13"/>
  <c r="BW345" i="13" s="1"/>
  <c r="BY345" i="13" s="1"/>
  <c r="BI346" i="13"/>
  <c r="BF346" i="13"/>
  <c r="I306" i="14"/>
  <c r="I346" i="13"/>
  <c r="R346" i="13" s="1"/>
  <c r="P346" i="13"/>
  <c r="BP346" i="13"/>
  <c r="BX345" i="13" l="1"/>
  <c r="BE346" i="13"/>
  <c r="L346" i="13"/>
  <c r="BR346" i="13" s="1"/>
  <c r="H346" i="13"/>
  <c r="K346" i="13" s="1"/>
  <c r="BH346" i="13"/>
  <c r="H306" i="14"/>
  <c r="M306" i="14"/>
  <c r="BV346" i="13"/>
  <c r="BN346" i="13" l="1"/>
  <c r="K306" i="14" s="1"/>
  <c r="BZ346" i="13"/>
  <c r="AX1" i="13" s="1"/>
  <c r="Q346" i="13"/>
  <c r="BQ346" i="13"/>
  <c r="O346" i="13"/>
  <c r="BO346" i="13"/>
  <c r="BU346" i="13" s="1"/>
  <c r="BK346" i="13"/>
  <c r="N346" i="13"/>
  <c r="L306" i="14" l="1"/>
  <c r="BT346" i="13"/>
  <c r="BW346" i="13" s="1"/>
  <c r="BX346" i="13" s="1"/>
  <c r="BX5" i="13" s="1"/>
  <c r="A3" i="14" s="1"/>
  <c r="BY346" i="13" l="1"/>
  <c r="BY5" i="13" s="1"/>
  <c r="B3" i="14" s="1"/>
</calcChain>
</file>

<file path=xl/sharedStrings.xml><?xml version="1.0" encoding="utf-8"?>
<sst xmlns="http://schemas.openxmlformats.org/spreadsheetml/2006/main" count="237" uniqueCount="86">
  <si>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</si>
  <si>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</si>
  <si>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</si>
  <si>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</si>
  <si>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</si>
  <si>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</si>
  <si>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</si>
  <si>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</si>
  <si>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</si>
  <si>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</si>
  <si>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</si>
  <si>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</si>
  <si>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</si>
  <si>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</si>
  <si>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</si>
  <si>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</si>
  <si>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</si>
  <si>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</si>
  <si>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</si>
  <si>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</si>
  <si>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</si>
  <si>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</si>
  <si>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</si>
  <si>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</si>
  <si>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</si>
  <si>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</si>
  <si>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</si>
  <si>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</si>
  <si>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</si>
  <si>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</si>
  <si>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</si>
  <si>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</si>
  <si>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</si>
  <si>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</si>
  <si>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</si>
  <si>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</si>
  <si>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</si>
  <si>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</si>
  <si>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</si>
  <si>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</si>
  <si>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</si>
  <si>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</si>
  <si>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</si>
  <si>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</si>
  <si>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</si>
  <si>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</si>
  <si>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</si>
  <si>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</si>
  <si>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</si>
  <si>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</si>
  <si>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</si>
  <si>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</si>
  <si>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</si>
  <si>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</si>
  <si>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</si>
  <si>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</si>
  <si>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</si>
  <si>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</si>
  <si>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Impact of climate change (1)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</si>
  <si>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</si>
  <si>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</si>
  <si>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</si>
  <si>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</si>
  <si>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</si>
  <si>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</si>
  <si>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</si>
  <si>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</si>
  <si>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Constant discount</t>
  </si>
  <si>
    <t>Social cost of carbon</t>
  </si>
  <si>
    <t>dollar per tonne of carbon</t>
  </si>
  <si>
    <t>14.8.1</t>
  </si>
  <si>
    <t>14.8.2</t>
  </si>
  <si>
    <t>Current</t>
  </si>
  <si>
    <t>5% emission reduction in 2015</t>
  </si>
  <si>
    <t>10.4 bln $ transfer</t>
  </si>
  <si>
    <t>standard</t>
  </si>
  <si>
    <t>consumption</t>
  </si>
  <si>
    <t>14.8.3</t>
  </si>
  <si>
    <t>investment</t>
  </si>
  <si>
    <t>Impact of climate change</t>
  </si>
  <si>
    <t>Model 1</t>
  </si>
  <si>
    <t>Ramsey</t>
  </si>
  <si>
    <t>Constant</t>
  </si>
  <si>
    <t xml:space="preserve">Impact of climate change </t>
  </si>
  <si>
    <t>watermark</t>
  </si>
  <si>
    <t>Welfare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</si>
</sst>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quotePrefix="1" applyNumberFormat="1"/>
    <xf numFmtId="166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0"/>
  <sheetViews>
    <sheetView workbookViewId="0">
      <pane xSplit="5" ySplit="5" topLeftCell="F256" activePane="bottomRight" state="frozen"/>
      <selection pane="topRight" activeCell="F1" sqref="F1"/>
      <selection pane="bottomLeft" activeCell="A6" sqref="A6"/>
      <selection pane="bottomRight" activeCell="F271" sqref="F271"/>
    </sheetView>
  </sheetViews>
  <sheetFormatPr defaultColWidth="9.109375" defaultRowHeight="14.4" x14ac:dyDescent="0.3"/>
  <cols>
    <col min="1" max="5" width="9.109375" style="2"/>
    <col min="6" max="6" width="10" style="2" bestFit="1" customWidth="1"/>
    <col min="7" max="11" width="9.109375" style="2"/>
    <col min="12" max="13" width="9.44140625" style="2" customWidth="1"/>
    <col min="14" max="16384" width="9.109375" style="2"/>
  </cols>
  <sheetData>
    <row r="1" spans="1:38" x14ac:dyDescent="0.3">
      <c r="A1" s="2" t="s">
        <v>10</v>
      </c>
      <c r="G1" s="2" t="s">
        <v>11</v>
      </c>
      <c r="M1" s="2" t="s">
        <v>59</v>
      </c>
    </row>
    <row r="2" spans="1:38" x14ac:dyDescent="0.3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60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 x14ac:dyDescent="0.3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 x14ac:dyDescent="0.3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 x14ac:dyDescent="0.3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 x14ac:dyDescent="0.3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 x14ac:dyDescent="0.3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3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3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3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3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3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3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3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3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3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3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3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3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3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3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3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3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3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3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3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3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3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3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3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3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3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3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3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3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3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3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3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3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3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3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3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3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3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3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3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3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3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3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3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3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3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3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3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3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3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3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3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3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3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3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3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3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3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3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3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3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3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3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3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3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3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3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3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3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3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3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3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3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3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3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3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3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3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3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3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3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3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3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3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3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3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3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3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3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3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3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3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3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3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3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3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3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3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3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3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3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3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3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3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3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3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3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3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3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3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3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3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3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3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3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3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3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3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3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3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3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3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3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3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3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3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3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3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3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3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3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3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3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3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3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3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3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3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3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3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3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3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3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3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3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3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3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3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3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3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3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3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3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3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3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3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3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3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3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3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3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3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3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3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3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3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3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3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3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3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3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3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3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3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3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3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3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3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3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3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3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3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3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3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3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3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3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3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3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3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3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3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3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3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3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3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3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3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3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3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3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3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3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3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3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3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3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3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3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3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3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3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3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3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3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3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3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3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3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3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3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3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3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3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3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3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3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3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8639.1497800514371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3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8821.6875455791251</v>
      </c>
      <c r="G273" s="13">
        <f t="shared" si="51"/>
        <v>25.61140958969575</v>
      </c>
      <c r="H273" s="13">
        <f t="shared" si="51"/>
        <v>35.875280921687931</v>
      </c>
      <c r="I273" s="13">
        <f t="shared" si="51"/>
        <v>42.192377011691448</v>
      </c>
      <c r="J273" s="13">
        <f t="shared" si="51"/>
        <v>15.150884218003993</v>
      </c>
      <c r="K273" s="13">
        <f t="shared" si="51"/>
        <v>1.0924571414361328</v>
      </c>
      <c r="L273" s="13">
        <f t="shared" si="59"/>
        <v>394.92240888251524</v>
      </c>
      <c r="M273" s="3">
        <v>0</v>
      </c>
      <c r="N273" s="3">
        <f t="shared" si="56"/>
        <v>25.611470622559601</v>
      </c>
      <c r="O273" s="3">
        <f t="shared" si="52"/>
        <v>35.875374560088879</v>
      </c>
      <c r="P273" s="3">
        <f t="shared" si="53"/>
        <v>42.192525229889995</v>
      </c>
      <c r="Q273" s="3">
        <f t="shared" si="54"/>
        <v>15.150994883865947</v>
      </c>
      <c r="R273" s="3">
        <f t="shared" si="55"/>
        <v>1.0924856170539596</v>
      </c>
      <c r="S273" s="3">
        <f t="shared" si="57"/>
        <v>394.92285091345838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3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9044.2703814252163</v>
      </c>
      <c r="G274" s="13">
        <f t="shared" si="51"/>
        <v>26.149822444590249</v>
      </c>
      <c r="H274" s="13">
        <f t="shared" si="51"/>
        <v>36.604914420289617</v>
      </c>
      <c r="I274" s="13">
        <f t="shared" si="51"/>
        <v>42.951368891700426</v>
      </c>
      <c r="J274" s="13">
        <f t="shared" si="51"/>
        <v>15.320771171146211</v>
      </c>
      <c r="K274" s="13">
        <f t="shared" si="51"/>
        <v>1.0767724852372664</v>
      </c>
      <c r="L274" s="13">
        <f t="shared" si="59"/>
        <v>397.10364941296376</v>
      </c>
      <c r="M274" s="3">
        <v>0</v>
      </c>
      <c r="N274" s="3">
        <f t="shared" si="56"/>
        <v>26.1498834774541</v>
      </c>
      <c r="O274" s="3">
        <f t="shared" si="52"/>
        <v>36.605007801088526</v>
      </c>
      <c r="P274" s="3">
        <f t="shared" si="53"/>
        <v>42.951515120423025</v>
      </c>
      <c r="Q274" s="3">
        <f t="shared" si="54"/>
        <v>15.320875515015389</v>
      </c>
      <c r="R274" s="3">
        <f t="shared" si="55"/>
        <v>1.0767897565725328</v>
      </c>
      <c r="S274" s="3">
        <f t="shared" si="57"/>
        <v>397.10407167055359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3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9267.2032984375601</v>
      </c>
      <c r="G275" s="13">
        <f t="shared" si="51"/>
        <v>26.701820167400239</v>
      </c>
      <c r="H275" s="13">
        <f t="shared" si="51"/>
        <v>37.353440472114073</v>
      </c>
      <c r="I275" s="13">
        <f t="shared" si="51"/>
        <v>43.733612790102356</v>
      </c>
      <c r="J275" s="13">
        <f t="shared" si="51"/>
        <v>15.507077762746665</v>
      </c>
      <c r="K275" s="13">
        <f t="shared" si="51"/>
        <v>1.0777091587621324</v>
      </c>
      <c r="L275" s="13">
        <f t="shared" si="59"/>
        <v>399.37366035112547</v>
      </c>
      <c r="M275" s="3">
        <v>0</v>
      </c>
      <c r="N275" s="3">
        <f t="shared" si="56"/>
        <v>26.70188120026409</v>
      </c>
      <c r="O275" s="3">
        <f t="shared" si="52"/>
        <v>37.353533596019609</v>
      </c>
      <c r="P275" s="3">
        <f t="shared" si="53"/>
        <v>43.73375705605298</v>
      </c>
      <c r="Q275" s="3">
        <f t="shared" si="54"/>
        <v>15.50717614577864</v>
      </c>
      <c r="R275" s="3">
        <f t="shared" si="55"/>
        <v>1.0777196343565056</v>
      </c>
      <c r="S275" s="3">
        <f t="shared" si="57"/>
        <v>399.37406763247185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3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9490.7101009572216</v>
      </c>
      <c r="G276" s="13">
        <f t="shared" si="51"/>
        <v>27.267424124581876</v>
      </c>
      <c r="H276" s="13">
        <f t="shared" si="51"/>
        <v>38.120839974653514</v>
      </c>
      <c r="I276" s="13">
        <f t="shared" si="51"/>
        <v>44.538849198339086</v>
      </c>
      <c r="J276" s="13">
        <f t="shared" si="51"/>
        <v>15.70890707981996</v>
      </c>
      <c r="K276" s="13">
        <f t="shared" si="51"/>
        <v>1.0887436141051396</v>
      </c>
      <c r="L276" s="13">
        <f t="shared" si="59"/>
        <v>401.72476399149957</v>
      </c>
      <c r="M276" s="3">
        <v>0</v>
      </c>
      <c r="N276" s="3">
        <f t="shared" si="56"/>
        <v>27.267485157445726</v>
      </c>
      <c r="O276" s="3">
        <f t="shared" si="52"/>
        <v>38.120932842372397</v>
      </c>
      <c r="P276" s="3">
        <f t="shared" si="53"/>
        <v>44.538991527863267</v>
      </c>
      <c r="Q276" s="3">
        <f t="shared" si="54"/>
        <v>15.708999842538621</v>
      </c>
      <c r="R276" s="3">
        <f t="shared" si="55"/>
        <v>1.0887499678743056</v>
      </c>
      <c r="S276" s="3">
        <f t="shared" si="57"/>
        <v>401.72515933809433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3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9714.68521744588</v>
      </c>
      <c r="G277" s="13">
        <f t="shared" si="51"/>
        <v>27.846669342011189</v>
      </c>
      <c r="H277" s="13">
        <f t="shared" si="51"/>
        <v>38.907114892443836</v>
      </c>
      <c r="I277" s="13">
        <f t="shared" si="51"/>
        <v>45.366855714323549</v>
      </c>
      <c r="J277" s="13">
        <f t="shared" si="51"/>
        <v>15.925439715314939</v>
      </c>
      <c r="K277" s="13">
        <f t="shared" si="51"/>
        <v>1.1059296266975025</v>
      </c>
      <c r="L277" s="13">
        <f t="shared" si="59"/>
        <v>404.15200929079106</v>
      </c>
      <c r="M277" s="3">
        <v>0</v>
      </c>
      <c r="N277" s="3">
        <f t="shared" si="56"/>
        <v>27.84673037487504</v>
      </c>
      <c r="O277" s="3">
        <f t="shared" si="52"/>
        <v>38.907207504680848</v>
      </c>
      <c r="P277" s="3">
        <f t="shared" si="53"/>
        <v>45.366996133413195</v>
      </c>
      <c r="Q277" s="3">
        <f t="shared" si="54"/>
        <v>15.925527178791114</v>
      </c>
      <c r="R277" s="3">
        <f t="shared" si="55"/>
        <v>1.1059334804533063</v>
      </c>
      <c r="S277" s="3">
        <f t="shared" si="57"/>
        <v>404.15239467221352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3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9939.0280359343378</v>
      </c>
      <c r="G278" s="13">
        <f t="shared" si="51"/>
        <v>28.439584402230892</v>
      </c>
      <c r="H278" s="13">
        <f t="shared" si="51"/>
        <v>39.712257271795963</v>
      </c>
      <c r="I278" s="13">
        <f t="shared" si="51"/>
        <v>46.217397060673676</v>
      </c>
      <c r="J278" s="13">
        <f t="shared" si="51"/>
        <v>16.155890681303553</v>
      </c>
      <c r="K278" s="13">
        <f t="shared" si="51"/>
        <v>1.1268687339378916</v>
      </c>
      <c r="L278" s="13">
        <f t="shared" si="59"/>
        <v>406.65199814994196</v>
      </c>
      <c r="M278" s="3">
        <v>0</v>
      </c>
      <c r="N278" s="3">
        <f t="shared" si="56"/>
        <v>28.439645435094743</v>
      </c>
      <c r="O278" s="3">
        <f t="shared" si="52"/>
        <v>39.712349629253936</v>
      </c>
      <c r="P278" s="3">
        <f t="shared" si="53"/>
        <v>46.217535594971814</v>
      </c>
      <c r="Q278" s="3">
        <f t="shared" si="54"/>
        <v>16.155973148266305</v>
      </c>
      <c r="R278" s="3">
        <f t="shared" si="55"/>
        <v>1.1268710713589416</v>
      </c>
      <c r="S278" s="3">
        <f t="shared" si="57"/>
        <v>406.65237487894575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3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10163.640068973957</v>
      </c>
      <c r="G279" s="13">
        <f t="shared" ref="G279:K294" si="60">G278*(1-G$5)+G$4*$F278*$L$4/1000</f>
        <v>29.046191747147073</v>
      </c>
      <c r="H279" s="13">
        <f t="shared" si="60"/>
        <v>40.536249733768372</v>
      </c>
      <c r="I279" s="13">
        <f t="shared" si="60"/>
        <v>47.0902260026321</v>
      </c>
      <c r="J279" s="13">
        <f t="shared" si="60"/>
        <v>16.399508024833629</v>
      </c>
      <c r="K279" s="13">
        <f t="shared" si="60"/>
        <v>1.1501014711557973</v>
      </c>
      <c r="L279" s="13">
        <f t="shared" si="59"/>
        <v>409.22227697953701</v>
      </c>
      <c r="M279" s="3">
        <v>0</v>
      </c>
      <c r="N279" s="3">
        <f t="shared" si="56"/>
        <v>29.046252780010924</v>
      </c>
      <c r="O279" s="3">
        <f t="shared" si="52"/>
        <v>40.536341837148214</v>
      </c>
      <c r="P279" s="3">
        <f t="shared" si="53"/>
        <v>47.090362677437568</v>
      </c>
      <c r="Q279" s="3">
        <f t="shared" si="54"/>
        <v>16.399585780718063</v>
      </c>
      <c r="R279" s="3">
        <f t="shared" si="55"/>
        <v>1.1501028888733287</v>
      </c>
      <c r="S279" s="3">
        <f t="shared" si="57"/>
        <v>409.22264596418813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3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10388.424930529107</v>
      </c>
      <c r="G280" s="13">
        <f t="shared" si="60"/>
        <v>29.666507807694781</v>
      </c>
      <c r="H280" s="13">
        <f t="shared" si="60"/>
        <v>41.37906569958178</v>
      </c>
      <c r="I280" s="13">
        <f t="shared" si="60"/>
        <v>47.985083827742244</v>
      </c>
      <c r="J280" s="13">
        <f t="shared" si="60"/>
        <v>16.655571190101416</v>
      </c>
      <c r="K280" s="13">
        <f t="shared" si="60"/>
        <v>1.1747380044579085</v>
      </c>
      <c r="L280" s="13">
        <f t="shared" si="59"/>
        <v>411.86096652957815</v>
      </c>
      <c r="M280" s="3">
        <v>0</v>
      </c>
      <c r="N280" s="3">
        <f t="shared" si="56"/>
        <v>29.666568840558632</v>
      </c>
      <c r="O280" s="3">
        <f t="shared" si="52"/>
        <v>41.379157549582466</v>
      </c>
      <c r="P280" s="3">
        <f t="shared" si="53"/>
        <v>47.985218668014291</v>
      </c>
      <c r="Q280" s="3">
        <f t="shared" si="54"/>
        <v>16.655644504036626</v>
      </c>
      <c r="R280" s="3">
        <f t="shared" si="55"/>
        <v>1.1747388643470582</v>
      </c>
      <c r="S280" s="3">
        <f t="shared" si="57"/>
        <v>411.8613284265391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3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10613.288276269574</v>
      </c>
      <c r="G281" s="13">
        <f t="shared" si="60"/>
        <v>30.300543132093271</v>
      </c>
      <c r="H281" s="13">
        <f t="shared" si="60"/>
        <v>42.240669613243938</v>
      </c>
      <c r="I281" s="13">
        <f t="shared" si="60"/>
        <v>48.901700815614269</v>
      </c>
      <c r="J281" s="13">
        <f t="shared" si="60"/>
        <v>16.923389471475932</v>
      </c>
      <c r="K281" s="13">
        <f t="shared" si="60"/>
        <v>1.2002340971398886</v>
      </c>
      <c r="L281" s="13">
        <f t="shared" si="59"/>
        <v>414.56653712956728</v>
      </c>
      <c r="M281" s="3">
        <v>0</v>
      </c>
      <c r="N281" s="3">
        <f t="shared" si="56"/>
        <v>30.300604164957122</v>
      </c>
      <c r="O281" s="3">
        <f t="shared" si="52"/>
        <v>42.240761210562525</v>
      </c>
      <c r="P281" s="3">
        <f t="shared" si="53"/>
        <v>48.901833845977137</v>
      </c>
      <c r="Q281" s="3">
        <f t="shared" si="54"/>
        <v>16.923458597216513</v>
      </c>
      <c r="R281" s="3">
        <f t="shared" si="55"/>
        <v>1.2002346186890218</v>
      </c>
      <c r="S281" s="3">
        <f t="shared" si="57"/>
        <v>414.56689243740232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3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10838.137738910811</v>
      </c>
      <c r="G282" s="13">
        <f t="shared" si="60"/>
        <v>30.948302510457143</v>
      </c>
      <c r="H282" s="13">
        <f t="shared" si="60"/>
        <v>43.121017157955635</v>
      </c>
      <c r="I282" s="13">
        <f t="shared" si="60"/>
        <v>49.839796692415455</v>
      </c>
      <c r="J282" s="13">
        <f t="shared" si="60"/>
        <v>17.202300547889216</v>
      </c>
      <c r="K282" s="13">
        <f t="shared" si="60"/>
        <v>1.2262552236431388</v>
      </c>
      <c r="L282" s="13">
        <f t="shared" si="59"/>
        <v>417.33767213236058</v>
      </c>
      <c r="M282" s="3">
        <v>0</v>
      </c>
      <c r="N282" s="3">
        <f t="shared" si="56"/>
        <v>30.948363543320994</v>
      </c>
      <c r="O282" s="3">
        <f t="shared" si="52"/>
        <v>43.12110850328726</v>
      </c>
      <c r="P282" s="3">
        <f t="shared" si="53"/>
        <v>49.839927937162862</v>
      </c>
      <c r="Q282" s="3">
        <f t="shared" si="54"/>
        <v>17.202365724693561</v>
      </c>
      <c r="R282" s="3">
        <f t="shared" si="55"/>
        <v>1.2262555399786788</v>
      </c>
      <c r="S282" s="3">
        <f t="shared" si="57"/>
        <v>417.33802124844334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3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11062.882862782444</v>
      </c>
      <c r="G283" s="13">
        <f t="shared" si="60"/>
        <v>31.609785095461088</v>
      </c>
      <c r="H283" s="13">
        <f t="shared" si="60"/>
        <v>44.020055465850042</v>
      </c>
      <c r="I283" s="13">
        <f t="shared" si="60"/>
        <v>50.799081069545942</v>
      </c>
      <c r="J283" s="13">
        <f t="shared" si="60"/>
        <v>17.4916690933631</v>
      </c>
      <c r="K283" s="13">
        <f t="shared" si="60"/>
        <v>1.2525941474676792</v>
      </c>
      <c r="L283" s="13">
        <f t="shared" si="59"/>
        <v>420.17318487168785</v>
      </c>
      <c r="M283" s="3">
        <v>0</v>
      </c>
      <c r="N283" s="3">
        <f t="shared" si="56"/>
        <v>31.609846128324939</v>
      </c>
      <c r="O283" s="3">
        <f t="shared" si="52"/>
        <v>44.020146559887927</v>
      </c>
      <c r="P283" s="3">
        <f t="shared" si="53"/>
        <v>50.799210552645512</v>
      </c>
      <c r="Q283" s="3">
        <f t="shared" si="54"/>
        <v>17.491730546821522</v>
      </c>
      <c r="R283" s="3">
        <f t="shared" si="55"/>
        <v>1.2525943393348828</v>
      </c>
      <c r="S283" s="3">
        <f t="shared" si="57"/>
        <v>420.17352812701478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3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11287.435040172924</v>
      </c>
      <c r="G284" s="13">
        <f t="shared" si="60"/>
        <v>32.284984519011189</v>
      </c>
      <c r="H284" s="13">
        <f t="shared" si="60"/>
        <v>44.937723321011227</v>
      </c>
      <c r="I284" s="13">
        <f t="shared" si="60"/>
        <v>51.779253866596214</v>
      </c>
      <c r="J284" s="13">
        <f t="shared" si="60"/>
        <v>17.790885459232459</v>
      </c>
      <c r="K284" s="13">
        <f t="shared" si="60"/>
        <v>1.2791209265773722</v>
      </c>
      <c r="L284" s="13">
        <f t="shared" si="59"/>
        <v>423.07196809242851</v>
      </c>
      <c r="M284" s="3">
        <v>0</v>
      </c>
      <c r="N284" s="3">
        <f t="shared" si="56"/>
        <v>32.285045551875044</v>
      </c>
      <c r="O284" s="3">
        <f t="shared" si="52"/>
        <v>44.937814164446692</v>
      </c>
      <c r="P284" s="3">
        <f t="shared" si="53"/>
        <v>51.779381611693871</v>
      </c>
      <c r="Q284" s="3">
        <f t="shared" si="54"/>
        <v>17.790943402048004</v>
      </c>
      <c r="R284" s="3">
        <f t="shared" si="55"/>
        <v>1.2791210429507138</v>
      </c>
      <c r="S284" s="3">
        <f t="shared" si="57"/>
        <v>423.07230577301436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3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13372.828347008042</v>
      </c>
      <c r="G285" s="13">
        <f t="shared" si="60"/>
        <v>32.973889005031133</v>
      </c>
      <c r="H285" s="13">
        <f t="shared" si="60"/>
        <v>45.873951355957153</v>
      </c>
      <c r="I285" s="13">
        <f t="shared" si="60"/>
        <v>52.780005719064178</v>
      </c>
      <c r="J285" s="13">
        <f t="shared" si="60"/>
        <v>18.099364424177612</v>
      </c>
      <c r="K285" s="13">
        <f t="shared" si="60"/>
        <v>1.3057525871568574</v>
      </c>
      <c r="L285" s="13">
        <f t="shared" si="59"/>
        <v>426.03296309138693</v>
      </c>
      <c r="M285" s="3">
        <v>0</v>
      </c>
      <c r="N285" s="3">
        <f t="shared" si="56"/>
        <v>32.973950037894987</v>
      </c>
      <c r="O285" s="3">
        <f t="shared" si="52"/>
        <v>45.874041949479611</v>
      </c>
      <c r="P285" s="3">
        <f t="shared" si="53"/>
        <v>52.780131749488454</v>
      </c>
      <c r="Q285" s="3">
        <f t="shared" si="54"/>
        <v>18.099419056902267</v>
      </c>
      <c r="R285" s="3">
        <f t="shared" si="55"/>
        <v>1.3057526577408574</v>
      </c>
      <c r="S285" s="3">
        <f t="shared" si="57"/>
        <v>426.03329545150621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3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13692.158180417347</v>
      </c>
      <c r="G286" s="13">
        <f t="shared" si="60"/>
        <v>33.790071016820356</v>
      </c>
      <c r="H286" s="13">
        <f t="shared" si="60"/>
        <v>47.003415377692825</v>
      </c>
      <c r="I286" s="13">
        <f t="shared" si="60"/>
        <v>54.080623388776623</v>
      </c>
      <c r="J286" s="13">
        <f t="shared" si="60"/>
        <v>18.634985428301778</v>
      </c>
      <c r="K286" s="13">
        <f t="shared" si="60"/>
        <v>1.4198112948706676</v>
      </c>
      <c r="L286" s="13">
        <f t="shared" si="59"/>
        <v>429.92890650646223</v>
      </c>
      <c r="M286" s="3">
        <v>0</v>
      </c>
      <c r="N286" s="3">
        <f t="shared" si="56"/>
        <v>33.79013204968421</v>
      </c>
      <c r="O286" s="3">
        <f t="shared" si="52"/>
        <v>47.003505721989796</v>
      </c>
      <c r="P286" s="3">
        <f t="shared" si="53"/>
        <v>54.080747727542921</v>
      </c>
      <c r="Q286" s="3">
        <f t="shared" si="54"/>
        <v>18.635036940030631</v>
      </c>
      <c r="R286" s="3">
        <f t="shared" si="55"/>
        <v>1.4198113376820276</v>
      </c>
      <c r="S286" s="3">
        <f t="shared" si="57"/>
        <v>429.92923377692961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3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13932.582061719495</v>
      </c>
      <c r="G287" s="13">
        <f t="shared" si="60"/>
        <v>34.625742642855215</v>
      </c>
      <c r="H287" s="13">
        <f t="shared" si="60"/>
        <v>48.159756232050718</v>
      </c>
      <c r="I287" s="13">
        <f t="shared" si="60"/>
        <v>55.411757802143043</v>
      </c>
      <c r="J287" s="13">
        <f t="shared" si="60"/>
        <v>19.177488115770494</v>
      </c>
      <c r="K287" s="13">
        <f t="shared" si="60"/>
        <v>1.5039834090644786</v>
      </c>
      <c r="L287" s="13">
        <f t="shared" si="59"/>
        <v>433.87872820188397</v>
      </c>
      <c r="M287" s="3">
        <v>0</v>
      </c>
      <c r="N287" s="3">
        <f t="shared" si="56"/>
        <v>34.625803675719069</v>
      </c>
      <c r="O287" s="3">
        <f t="shared" si="52"/>
        <v>48.159846327807827</v>
      </c>
      <c r="P287" s="3">
        <f t="shared" si="53"/>
        <v>55.411880471957836</v>
      </c>
      <c r="Q287" s="3">
        <f t="shared" si="54"/>
        <v>19.17753668479622</v>
      </c>
      <c r="R287" s="3">
        <f t="shared" si="55"/>
        <v>1.5039834350308809</v>
      </c>
      <c r="S287" s="3">
        <f t="shared" si="57"/>
        <v>433.87905059531181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3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14172.366470135521</v>
      </c>
      <c r="G288" s="13">
        <f t="shared" si="60"/>
        <v>35.476088026903824</v>
      </c>
      <c r="H288" s="13">
        <f t="shared" si="60"/>
        <v>49.335490970473153</v>
      </c>
      <c r="I288" s="13">
        <f t="shared" si="60"/>
        <v>56.761144929294829</v>
      </c>
      <c r="J288" s="13">
        <f t="shared" si="60"/>
        <v>19.71721809566489</v>
      </c>
      <c r="K288" s="13">
        <f t="shared" si="60"/>
        <v>1.5663238831802779</v>
      </c>
      <c r="L288" s="13">
        <f t="shared" si="59"/>
        <v>437.85626590551698</v>
      </c>
      <c r="M288" s="3">
        <v>0</v>
      </c>
      <c r="N288" s="3">
        <f t="shared" si="56"/>
        <v>35.476149059767678</v>
      </c>
      <c r="O288" s="3">
        <f t="shared" si="52"/>
        <v>49.33558081837414</v>
      </c>
      <c r="P288" s="3">
        <f t="shared" si="53"/>
        <v>56.761265952559818</v>
      </c>
      <c r="Q288" s="3">
        <f t="shared" si="54"/>
        <v>19.71726389009487</v>
      </c>
      <c r="R288" s="3">
        <f t="shared" si="55"/>
        <v>1.566323898929697</v>
      </c>
      <c r="S288" s="3">
        <f t="shared" si="57"/>
        <v>437.85658361972622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3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14410.807560127627</v>
      </c>
      <c r="G289" s="13">
        <f t="shared" si="60"/>
        <v>36.341068140104582</v>
      </c>
      <c r="H289" s="13">
        <f t="shared" si="60"/>
        <v>50.530506195402758</v>
      </c>
      <c r="I289" s="13">
        <f t="shared" si="60"/>
        <v>58.128443700021805</v>
      </c>
      <c r="J289" s="13">
        <f t="shared" si="60"/>
        <v>20.25425870854863</v>
      </c>
      <c r="K289" s="13">
        <f t="shared" si="60"/>
        <v>1.6153927760357258</v>
      </c>
      <c r="L289" s="13">
        <f t="shared" si="59"/>
        <v>441.86966952011346</v>
      </c>
      <c r="M289" s="3">
        <v>0</v>
      </c>
      <c r="N289" s="3">
        <f t="shared" si="56"/>
        <v>36.341129172968436</v>
      </c>
      <c r="O289" s="3">
        <f t="shared" si="52"/>
        <v>50.530595796129482</v>
      </c>
      <c r="P289" s="3">
        <f t="shared" si="53"/>
        <v>58.128563098837994</v>
      </c>
      <c r="Q289" s="3">
        <f t="shared" si="54"/>
        <v>20.254301886886797</v>
      </c>
      <c r="R289" s="3">
        <f t="shared" si="55"/>
        <v>1.6153927855882313</v>
      </c>
      <c r="S289" s="3">
        <f t="shared" si="57"/>
        <v>441.86998274041093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3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14647.832563546393</v>
      </c>
      <c r="G290" s="13">
        <f t="shared" si="60"/>
        <v>37.220600995887018</v>
      </c>
      <c r="H290" s="13">
        <f t="shared" si="60"/>
        <v>51.744622732459327</v>
      </c>
      <c r="I290" s="13">
        <f t="shared" si="60"/>
        <v>59.513211880115584</v>
      </c>
      <c r="J290" s="13">
        <f t="shared" si="60"/>
        <v>20.788605923022374</v>
      </c>
      <c r="K290" s="13">
        <f t="shared" si="60"/>
        <v>1.6563489813612304</v>
      </c>
      <c r="L290" s="13">
        <f t="shared" si="59"/>
        <v>445.92339051284551</v>
      </c>
      <c r="M290" s="3">
        <v>0</v>
      </c>
      <c r="N290" s="3">
        <f t="shared" si="56"/>
        <v>37.220662028750873</v>
      </c>
      <c r="O290" s="3">
        <f t="shared" si="52"/>
        <v>51.74471208669177</v>
      </c>
      <c r="P290" s="3">
        <f t="shared" si="53"/>
        <v>59.51332967628732</v>
      </c>
      <c r="Q290" s="3">
        <f t="shared" si="54"/>
        <v>20.788646634717828</v>
      </c>
      <c r="R290" s="3">
        <f t="shared" si="55"/>
        <v>1.656348987155118</v>
      </c>
      <c r="S290" s="3">
        <f t="shared" si="57"/>
        <v>445.92369941360289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3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14883.364180467372</v>
      </c>
      <c r="G291" s="13">
        <f t="shared" si="60"/>
        <v>38.114600166432105</v>
      </c>
      <c r="H291" s="13">
        <f t="shared" si="60"/>
        <v>52.977655067486637</v>
      </c>
      <c r="I291" s="13">
        <f t="shared" si="60"/>
        <v>60.915002239003563</v>
      </c>
      <c r="J291" s="13">
        <f t="shared" si="60"/>
        <v>21.320247397125346</v>
      </c>
      <c r="K291" s="13">
        <f t="shared" si="60"/>
        <v>1.6923181100294409</v>
      </c>
      <c r="L291" s="13">
        <f t="shared" si="59"/>
        <v>450.01982298007709</v>
      </c>
      <c r="M291" s="3">
        <v>0</v>
      </c>
      <c r="N291" s="3">
        <f t="shared" si="56"/>
        <v>38.114661199295959</v>
      </c>
      <c r="O291" s="3">
        <f t="shared" si="52"/>
        <v>52.977744175902913</v>
      </c>
      <c r="P291" s="3">
        <f t="shared" si="53"/>
        <v>60.915118454042528</v>
      </c>
      <c r="Q291" s="3">
        <f t="shared" si="54"/>
        <v>21.320285783089631</v>
      </c>
      <c r="R291" s="3">
        <f t="shared" si="55"/>
        <v>1.6923181135436114</v>
      </c>
      <c r="S291" s="3">
        <f t="shared" si="57"/>
        <v>450.02012772587466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3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15117.325737503932</v>
      </c>
      <c r="G292" s="13">
        <f t="shared" si="60"/>
        <v>39.022974506085042</v>
      </c>
      <c r="H292" s="13">
        <f t="shared" si="60"/>
        <v>54.229410938474615</v>
      </c>
      <c r="I292" s="13">
        <f t="shared" si="60"/>
        <v>62.333361935983142</v>
      </c>
      <c r="J292" s="13">
        <f t="shared" si="60"/>
        <v>21.849162421193093</v>
      </c>
      <c r="K292" s="13">
        <f t="shared" si="60"/>
        <v>1.7251923117605155</v>
      </c>
      <c r="L292" s="13">
        <f t="shared" si="59"/>
        <v>454.16010211349635</v>
      </c>
      <c r="M292" s="3">
        <v>0</v>
      </c>
      <c r="N292" s="3">
        <f t="shared" si="56"/>
        <v>39.023035538948896</v>
      </c>
      <c r="O292" s="3">
        <f t="shared" si="52"/>
        <v>54.229499801750976</v>
      </c>
      <c r="P292" s="3">
        <f t="shared" si="53"/>
        <v>62.333476591112273</v>
      </c>
      <c r="Q292" s="3">
        <f t="shared" si="54"/>
        <v>21.849198614287918</v>
      </c>
      <c r="R292" s="3">
        <f t="shared" si="55"/>
        <v>1.7251923138919676</v>
      </c>
      <c r="S292" s="3">
        <f t="shared" si="57"/>
        <v>454.16040285999202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3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15349.641313354896</v>
      </c>
      <c r="G293" s="13">
        <f t="shared" si="60"/>
        <v>39.945628189594672</v>
      </c>
      <c r="H293" s="13">
        <f t="shared" si="60"/>
        <v>55.499691412952671</v>
      </c>
      <c r="I293" s="13">
        <f t="shared" si="60"/>
        <v>63.767832689652089</v>
      </c>
      <c r="J293" s="13">
        <f t="shared" si="60"/>
        <v>22.375322469415412</v>
      </c>
      <c r="K293" s="13">
        <f t="shared" si="60"/>
        <v>1.7561156336829837</v>
      </c>
      <c r="L293" s="13">
        <f t="shared" si="59"/>
        <v>458.34459039529781</v>
      </c>
      <c r="M293" s="3">
        <v>0</v>
      </c>
      <c r="N293" s="3">
        <f t="shared" si="56"/>
        <v>39.945689222458526</v>
      </c>
      <c r="O293" s="3">
        <f t="shared" si="52"/>
        <v>55.499780031763507</v>
      </c>
      <c r="P293" s="3">
        <f t="shared" si="53"/>
        <v>63.767945805809461</v>
      </c>
      <c r="Q293" s="3">
        <f t="shared" si="54"/>
        <v>22.375356594912514</v>
      </c>
      <c r="R293" s="3">
        <f t="shared" si="55"/>
        <v>1.7561156349757749</v>
      </c>
      <c r="S293" s="3">
        <f t="shared" si="57"/>
        <v>458.34488728991977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3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15580.235886287079</v>
      </c>
      <c r="G294" s="13">
        <f t="shared" si="60"/>
        <v>40.882460758015391</v>
      </c>
      <c r="H294" s="13">
        <f t="shared" si="60"/>
        <v>56.788290976958741</v>
      </c>
      <c r="I294" s="13">
        <f t="shared" si="60"/>
        <v>65.217950963926327</v>
      </c>
      <c r="J294" s="13">
        <f t="shared" si="60"/>
        <v>22.898691734621107</v>
      </c>
      <c r="K294" s="13">
        <f t="shared" si="60"/>
        <v>1.7857784110761181</v>
      </c>
      <c r="L294" s="13">
        <f t="shared" si="59"/>
        <v>462.57317284459771</v>
      </c>
      <c r="M294" s="3">
        <v>0</v>
      </c>
      <c r="N294" s="3">
        <f t="shared" si="56"/>
        <v>40.882521790879245</v>
      </c>
      <c r="O294" s="3">
        <f t="shared" si="52"/>
        <v>56.788379351976573</v>
      </c>
      <c r="P294" s="3">
        <f t="shared" si="53"/>
        <v>65.218062561768974</v>
      </c>
      <c r="Q294" s="3">
        <f t="shared" si="54"/>
        <v>22.898723910635844</v>
      </c>
      <c r="R294" s="3">
        <f t="shared" si="55"/>
        <v>1.7857784118602358</v>
      </c>
      <c r="S294" s="3">
        <f t="shared" si="57"/>
        <v>462.5734660271209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3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15809.03546650826</v>
      </c>
      <c r="G295" s="13">
        <f t="shared" ref="G295:K310" si="61">G294*(1-G$5)+G$4*$F294*$L$4/1000</f>
        <v>41.833367173610377</v>
      </c>
      <c r="H295" s="13">
        <f t="shared" si="61"/>
        <v>58.094997637611606</v>
      </c>
      <c r="I295" s="13">
        <f t="shared" si="61"/>
        <v>66.683248173717899</v>
      </c>
      <c r="J295" s="13">
        <f t="shared" si="61"/>
        <v>23.419227649822353</v>
      </c>
      <c r="K295" s="13">
        <f t="shared" si="61"/>
        <v>1.8145958313051809</v>
      </c>
      <c r="L295" s="13">
        <f t="shared" si="59"/>
        <v>466.84543646606744</v>
      </c>
      <c r="M295" s="3">
        <v>0</v>
      </c>
      <c r="N295" s="3">
        <f t="shared" si="56"/>
        <v>41.833428206474231</v>
      </c>
      <c r="O295" s="3">
        <f t="shared" si="52"/>
        <v>58.095085769507122</v>
      </c>
      <c r="P295" s="3">
        <f t="shared" si="53"/>
        <v>66.683358273625572</v>
      </c>
      <c r="Q295" s="3">
        <f t="shared" si="54"/>
        <v>23.419257987722528</v>
      </c>
      <c r="R295" s="3">
        <f t="shared" si="55"/>
        <v>1.8145958317807724</v>
      </c>
      <c r="S295" s="3">
        <f t="shared" si="57"/>
        <v>466.84572606911024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3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16035.967215892355</v>
      </c>
      <c r="G296" s="13">
        <f t="shared" si="61"/>
        <v>42.798237882833888</v>
      </c>
      <c r="H296" s="13">
        <f t="shared" si="61"/>
        <v>59.41959303783046</v>
      </c>
      <c r="I296" s="13">
        <f t="shared" si="61"/>
        <v>68.163250907739155</v>
      </c>
      <c r="J296" s="13">
        <f t="shared" si="61"/>
        <v>23.936881395501612</v>
      </c>
      <c r="K296" s="13">
        <f t="shared" si="61"/>
        <v>1.8428162445375635</v>
      </c>
      <c r="L296" s="13">
        <f t="shared" si="59"/>
        <v>471.16077946844268</v>
      </c>
      <c r="M296" s="3">
        <v>0</v>
      </c>
      <c r="N296" s="3">
        <f t="shared" si="56"/>
        <v>42.798298915697742</v>
      </c>
      <c r="O296" s="3">
        <f t="shared" si="52"/>
        <v>59.419680927272502</v>
      </c>
      <c r="P296" s="3">
        <f t="shared" si="53"/>
        <v>68.163359529818052</v>
      </c>
      <c r="Q296" s="3">
        <f t="shared" si="54"/>
        <v>23.936910000292926</v>
      </c>
      <c r="R296" s="3">
        <f t="shared" si="55"/>
        <v>1.8428162448260244</v>
      </c>
      <c r="S296" s="3">
        <f t="shared" si="57"/>
        <v>471.16106561790724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3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16260.959556967182</v>
      </c>
      <c r="G297" s="13">
        <f t="shared" si="61"/>
        <v>43.776958886620747</v>
      </c>
      <c r="H297" s="13">
        <f t="shared" si="61"/>
        <v>60.761852581980712</v>
      </c>
      <c r="I297" s="13">
        <f t="shared" si="61"/>
        <v>69.657481166303242</v>
      </c>
      <c r="J297" s="13">
        <f t="shared" si="61"/>
        <v>24.451598391971057</v>
      </c>
      <c r="K297" s="13">
        <f t="shared" si="61"/>
        <v>1.870586863133801</v>
      </c>
      <c r="L297" s="13">
        <f t="shared" si="59"/>
        <v>475.51847789000954</v>
      </c>
      <c r="M297" s="3">
        <v>0</v>
      </c>
      <c r="N297" s="3">
        <f t="shared" si="56"/>
        <v>43.777019919484601</v>
      </c>
      <c r="O297" s="3">
        <f t="shared" si="52"/>
        <v>60.761940229636274</v>
      </c>
      <c r="P297" s="3">
        <f t="shared" si="53"/>
        <v>69.6575883303897</v>
      </c>
      <c r="Q297" s="3">
        <f t="shared" si="54"/>
        <v>24.451625362660575</v>
      </c>
      <c r="R297" s="3">
        <f t="shared" si="55"/>
        <v>1.8705868633087612</v>
      </c>
      <c r="S297" s="3">
        <f t="shared" si="57"/>
        <v>475.51876070547991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3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16483.942272744574</v>
      </c>
      <c r="G298" s="13">
        <f t="shared" si="61"/>
        <v>44.769411817327665</v>
      </c>
      <c r="H298" s="13">
        <f t="shared" si="61"/>
        <v>62.121545571407658</v>
      </c>
      <c r="I298" s="13">
        <f t="shared" si="61"/>
        <v>71.165456612306485</v>
      </c>
      <c r="J298" s="13">
        <f t="shared" si="61"/>
        <v>24.963318776397088</v>
      </c>
      <c r="K298" s="13">
        <f t="shared" si="61"/>
        <v>1.8979936154593431</v>
      </c>
      <c r="L298" s="13">
        <f t="shared" si="59"/>
        <v>479.9177263928982</v>
      </c>
      <c r="M298" s="3">
        <v>0</v>
      </c>
      <c r="N298" s="3">
        <f t="shared" si="56"/>
        <v>44.769472850191519</v>
      </c>
      <c r="O298" s="3">
        <f t="shared" si="52"/>
        <v>62.1216329779419</v>
      </c>
      <c r="P298" s="3">
        <f t="shared" si="53"/>
        <v>71.16556233797057</v>
      </c>
      <c r="Q298" s="3">
        <f t="shared" si="54"/>
        <v>24.963344206335908</v>
      </c>
      <c r="R298" s="3">
        <f t="shared" si="55"/>
        <v>1.8979936155654618</v>
      </c>
      <c r="S298" s="3">
        <f t="shared" si="57"/>
        <v>479.91800598800535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3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16704.846598645494</v>
      </c>
      <c r="G299" s="13">
        <f t="shared" si="61"/>
        <v>45.775474021767472</v>
      </c>
      <c r="H299" s="13">
        <f t="shared" si="61"/>
        <v>63.498435348971078</v>
      </c>
      <c r="I299" s="13">
        <f t="shared" si="61"/>
        <v>72.686690833839776</v>
      </c>
      <c r="J299" s="13">
        <f t="shared" si="61"/>
        <v>25.471977864291048</v>
      </c>
      <c r="K299" s="13">
        <f t="shared" si="61"/>
        <v>1.9250853231301601</v>
      </c>
      <c r="L299" s="13">
        <f t="shared" si="59"/>
        <v>484.35766339199949</v>
      </c>
      <c r="M299" s="3">
        <v>0</v>
      </c>
      <c r="N299" s="3">
        <f t="shared" si="56"/>
        <v>45.775535054631327</v>
      </c>
      <c r="O299" s="3">
        <f t="shared" si="52"/>
        <v>63.498522515047327</v>
      </c>
      <c r="P299" s="3">
        <f t="shared" si="53"/>
        <v>72.686795140388881</v>
      </c>
      <c r="Q299" s="3">
        <f t="shared" si="54"/>
        <v>25.472001841497409</v>
      </c>
      <c r="R299" s="3">
        <f t="shared" si="55"/>
        <v>1.9250853231945242</v>
      </c>
      <c r="S299" s="3">
        <f t="shared" si="57"/>
        <v>484.3579398747595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3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16923.605307489728</v>
      </c>
      <c r="G300" s="13">
        <f t="shared" si="61"/>
        <v>46.795018649853816</v>
      </c>
      <c r="H300" s="13">
        <f t="shared" si="61"/>
        <v>64.892279451813607</v>
      </c>
      <c r="I300" s="13">
        <f t="shared" si="61"/>
        <v>74.220693617085473</v>
      </c>
      <c r="J300" s="13">
        <f t="shared" si="61"/>
        <v>25.97750659542578</v>
      </c>
      <c r="K300" s="13">
        <f t="shared" si="61"/>
        <v>1.9518883695692018</v>
      </c>
      <c r="L300" s="13">
        <f t="shared" si="59"/>
        <v>488.83738668374787</v>
      </c>
      <c r="M300" s="3">
        <v>0</v>
      </c>
      <c r="N300" s="3">
        <f t="shared" si="56"/>
        <v>46.79507968271767</v>
      </c>
      <c r="O300" s="3">
        <f t="shared" si="52"/>
        <v>64.892366378093371</v>
      </c>
      <c r="P300" s="3">
        <f t="shared" si="53"/>
        <v>74.220796523567842</v>
      </c>
      <c r="Q300" s="3">
        <f t="shared" si="54"/>
        <v>25.97752920288972</v>
      </c>
      <c r="R300" s="3">
        <f t="shared" si="55"/>
        <v>1.9518883696082405</v>
      </c>
      <c r="S300" s="3">
        <f t="shared" si="57"/>
        <v>488.83766015687684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3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17140.15278828935</v>
      </c>
      <c r="G301" s="13">
        <f t="shared" si="61"/>
        <v>47.827914748433003</v>
      </c>
      <c r="H301" s="13">
        <f t="shared" si="61"/>
        <v>66.30282977168919</v>
      </c>
      <c r="I301" s="13">
        <f t="shared" si="61"/>
        <v>75.766971228319647</v>
      </c>
      <c r="J301" s="13">
        <f t="shared" si="61"/>
        <v>26.479831964253673</v>
      </c>
      <c r="K301" s="13">
        <f t="shared" si="61"/>
        <v>1.9784156009257514</v>
      </c>
      <c r="L301" s="13">
        <f t="shared" si="59"/>
        <v>493.35596331362126</v>
      </c>
      <c r="M301" s="3">
        <v>0</v>
      </c>
      <c r="N301" s="3">
        <f t="shared" si="56"/>
        <v>47.827975781296857</v>
      </c>
      <c r="O301" s="3">
        <f t="shared" si="52"/>
        <v>66.302916458832158</v>
      </c>
      <c r="P301" s="3">
        <f t="shared" si="53"/>
        <v>75.767072753527827</v>
      </c>
      <c r="Q301" s="3">
        <f t="shared" si="54"/>
        <v>26.479853280224273</v>
      </c>
      <c r="R301" s="3">
        <f t="shared" si="55"/>
        <v>1.9784156009494298</v>
      </c>
      <c r="S301" s="3">
        <f t="shared" si="57"/>
        <v>493.35623387483054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3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17354.425119405198</v>
      </c>
      <c r="G302" s="13">
        <f t="shared" si="61"/>
        <v>48.874027359924838</v>
      </c>
      <c r="H302" s="13">
        <f t="shared" si="61"/>
        <v>67.729832722248801</v>
      </c>
      <c r="I302" s="13">
        <f t="shared" si="61"/>
        <v>77.325026703966671</v>
      </c>
      <c r="J302" s="13">
        <f t="shared" si="61"/>
        <v>26.978877434984359</v>
      </c>
      <c r="K302" s="13">
        <f t="shared" si="61"/>
        <v>2.0046717284551381</v>
      </c>
      <c r="L302" s="13">
        <f t="shared" si="59"/>
        <v>497.91243594957984</v>
      </c>
      <c r="M302" s="3">
        <v>0</v>
      </c>
      <c r="N302" s="3">
        <f t="shared" si="56"/>
        <v>48.874088392788693</v>
      </c>
      <c r="O302" s="3">
        <f t="shared" si="52"/>
        <v>67.729919170912851</v>
      </c>
      <c r="P302" s="3">
        <f t="shared" si="53"/>
        <v>77.325126866440968</v>
      </c>
      <c r="Q302" s="3">
        <f t="shared" si="54"/>
        <v>26.978897533240573</v>
      </c>
      <c r="R302" s="3">
        <f t="shared" si="55"/>
        <v>2.0046717284694995</v>
      </c>
      <c r="S302" s="3">
        <f t="shared" si="57"/>
        <v>497.91270369185258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3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17566.360136486757</v>
      </c>
      <c r="G303" s="13">
        <f t="shared" si="61"/>
        <v>49.933217625428441</v>
      </c>
      <c r="H303" s="13">
        <f t="shared" si="61"/>
        <v>69.173029412735232</v>
      </c>
      <c r="I303" s="13">
        <f t="shared" si="61"/>
        <v>78.894360147751144</v>
      </c>
      <c r="J303" s="13">
        <f t="shared" si="61"/>
        <v>27.474563341536747</v>
      </c>
      <c r="K303" s="13">
        <f t="shared" si="61"/>
        <v>2.0306566086622397</v>
      </c>
      <c r="L303" s="13">
        <f t="shared" si="59"/>
        <v>502.50582713611379</v>
      </c>
      <c r="M303" s="3">
        <v>0</v>
      </c>
      <c r="N303" s="3">
        <f t="shared" si="56"/>
        <v>49.933278658292295</v>
      </c>
      <c r="O303" s="3">
        <f t="shared" si="52"/>
        <v>69.173115623576422</v>
      </c>
      <c r="P303" s="3">
        <f t="shared" si="53"/>
        <v>78.894458965783016</v>
      </c>
      <c r="Q303" s="3">
        <f t="shared" si="54"/>
        <v>27.474582291642772</v>
      </c>
      <c r="R303" s="3">
        <f t="shared" si="55"/>
        <v>2.0306566086709505</v>
      </c>
      <c r="S303" s="3">
        <f t="shared" si="57"/>
        <v>502.50609214796543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3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17775.897495512319</v>
      </c>
      <c r="G304" s="13">
        <f t="shared" si="61"/>
        <v>51.005342891974578</v>
      </c>
      <c r="H304" s="13">
        <f t="shared" si="61"/>
        <v>70.632155827579254</v>
      </c>
      <c r="I304" s="13">
        <f t="shared" si="61"/>
        <v>80.474469034068235</v>
      </c>
      <c r="J304" s="13">
        <f t="shared" si="61"/>
        <v>27.966807272617228</v>
      </c>
      <c r="K304" s="13">
        <f t="shared" si="61"/>
        <v>2.0563672359987581</v>
      </c>
      <c r="L304" s="13">
        <f t="shared" si="59"/>
        <v>507.13514226223805</v>
      </c>
      <c r="M304" s="3">
        <v>0</v>
      </c>
      <c r="N304" s="3">
        <f t="shared" si="56"/>
        <v>51.005403924838433</v>
      </c>
      <c r="O304" s="3">
        <f t="shared" si="52"/>
        <v>70.632241801251837</v>
      </c>
      <c r="P304" s="3">
        <f t="shared" si="53"/>
        <v>80.474566525703622</v>
      </c>
      <c r="Q304" s="3">
        <f t="shared" si="54"/>
        <v>27.966825140163273</v>
      </c>
      <c r="R304" s="3">
        <f t="shared" si="55"/>
        <v>2.056367236004041</v>
      </c>
      <c r="S304" s="3">
        <f t="shared" si="57"/>
        <v>507.13540462796118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3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17982.978731168278</v>
      </c>
      <c r="G305" s="13">
        <f t="shared" si="61"/>
        <v>52.090256823625566</v>
      </c>
      <c r="H305" s="13">
        <f t="shared" si="61"/>
        <v>72.106943011421023</v>
      </c>
      <c r="I305" s="13">
        <f t="shared" si="61"/>
        <v>82.064848516752747</v>
      </c>
      <c r="J305" s="13">
        <f t="shared" si="61"/>
        <v>28.455524442198652</v>
      </c>
      <c r="K305" s="13">
        <f t="shared" si="61"/>
        <v>2.0817989544548379</v>
      </c>
      <c r="L305" s="13">
        <f t="shared" si="59"/>
        <v>511.79937174845281</v>
      </c>
      <c r="M305" s="3">
        <v>0</v>
      </c>
      <c r="N305" s="3">
        <f t="shared" si="56"/>
        <v>52.09031785648942</v>
      </c>
      <c r="O305" s="3">
        <f t="shared" si="52"/>
        <v>72.107028748577463</v>
      </c>
      <c r="P305" s="3">
        <f t="shared" si="53"/>
        <v>82.064944699795362</v>
      </c>
      <c r="Q305" s="3">
        <f t="shared" si="54"/>
        <v>28.455541289027966</v>
      </c>
      <c r="R305" s="3">
        <f t="shared" si="55"/>
        <v>2.0817989544580424</v>
      </c>
      <c r="S305" s="3">
        <f t="shared" si="57"/>
        <v>511.7996315483482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3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18187.547310748865</v>
      </c>
      <c r="G306" s="13">
        <f t="shared" si="61"/>
        <v>53.187809516138181</v>
      </c>
      <c r="H306" s="13">
        <f t="shared" si="61"/>
        <v>73.597117259104152</v>
      </c>
      <c r="I306" s="13">
        <f t="shared" si="61"/>
        <v>83.664991742474371</v>
      </c>
      <c r="J306" s="13">
        <f t="shared" si="61"/>
        <v>28.940628045687035</v>
      </c>
      <c r="K306" s="13">
        <f t="shared" si="61"/>
        <v>2.106946195167346</v>
      </c>
      <c r="L306" s="13">
        <f t="shared" si="59"/>
        <v>516.49749275857107</v>
      </c>
      <c r="M306" s="3">
        <v>0</v>
      </c>
      <c r="N306" s="3">
        <f t="shared" si="56"/>
        <v>53.187870549002035</v>
      </c>
      <c r="O306" s="3">
        <f t="shared" si="52"/>
        <v>73.597202760395106</v>
      </c>
      <c r="P306" s="3">
        <f t="shared" si="53"/>
        <v>83.665086634488944</v>
      </c>
      <c r="Q306" s="3">
        <f t="shared" si="54"/>
        <v>28.940643930109957</v>
      </c>
      <c r="R306" s="3">
        <f t="shared" si="55"/>
        <v>2.1069461951692903</v>
      </c>
      <c r="S306" s="3">
        <f t="shared" si="57"/>
        <v>516.49775006916536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3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18389.548683715733</v>
      </c>
      <c r="G307" s="13">
        <f t="shared" si="61"/>
        <v>54.297847614916279</v>
      </c>
      <c r="H307" s="13">
        <f t="shared" si="61"/>
        <v>75.102400310208012</v>
      </c>
      <c r="I307" s="13">
        <f t="shared" si="61"/>
        <v>85.274390168023899</v>
      </c>
      <c r="J307" s="13">
        <f t="shared" si="61"/>
        <v>29.422029602067848</v>
      </c>
      <c r="K307" s="13">
        <f t="shared" si="61"/>
        <v>2.1318029263324116</v>
      </c>
      <c r="L307" s="13">
        <f t="shared" si="59"/>
        <v>521.22847062154847</v>
      </c>
      <c r="M307" s="3">
        <v>0</v>
      </c>
      <c r="N307" s="3">
        <f t="shared" si="56"/>
        <v>54.297908647780133</v>
      </c>
      <c r="O307" s="3">
        <f t="shared" si="52"/>
        <v>75.102485576282362</v>
      </c>
      <c r="P307" s="3">
        <f t="shared" si="53"/>
        <v>85.274483786339403</v>
      </c>
      <c r="Q307" s="3">
        <f t="shared" si="54"/>
        <v>29.422044579063627</v>
      </c>
      <c r="R307" s="3">
        <f t="shared" si="55"/>
        <v>2.1318029263335907</v>
      </c>
      <c r="S307" s="3">
        <f t="shared" si="57"/>
        <v>521.22872551579917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3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18588.930327025817</v>
      </c>
      <c r="G308" s="13">
        <f t="shared" si="61"/>
        <v>55.420214435988129</v>
      </c>
      <c r="H308" s="13">
        <f t="shared" si="61"/>
        <v>76.622509547698471</v>
      </c>
      <c r="I308" s="13">
        <f t="shared" si="61"/>
        <v>86.89253388078626</v>
      </c>
      <c r="J308" s="13">
        <f t="shared" si="61"/>
        <v>29.899639282323392</v>
      </c>
      <c r="K308" s="13">
        <f t="shared" si="61"/>
        <v>2.1563629284179142</v>
      </c>
      <c r="L308" s="13">
        <f t="shared" si="59"/>
        <v>525.99126007521409</v>
      </c>
      <c r="M308" s="3">
        <v>0</v>
      </c>
      <c r="N308" s="3">
        <f t="shared" si="56"/>
        <v>55.420275468851983</v>
      </c>
      <c r="O308" s="3">
        <f t="shared" si="52"/>
        <v>76.622594579203295</v>
      </c>
      <c r="P308" s="3">
        <f t="shared" si="53"/>
        <v>86.892626242499077</v>
      </c>
      <c r="Q308" s="3">
        <f t="shared" si="54"/>
        <v>29.89965340373049</v>
      </c>
      <c r="R308" s="3">
        <f t="shared" si="55"/>
        <v>2.1563629284186292</v>
      </c>
      <c r="S308" s="3">
        <f t="shared" si="57"/>
        <v>525.99151262270345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3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18785.641786314449</v>
      </c>
      <c r="G309" s="13">
        <f t="shared" si="61"/>
        <v>56.554750089750264</v>
      </c>
      <c r="H309" s="13">
        <f t="shared" si="61"/>
        <v>78.157158200288137</v>
      </c>
      <c r="I309" s="13">
        <f t="shared" si="61"/>
        <v>88.518911921721738</v>
      </c>
      <c r="J309" s="13">
        <f t="shared" si="61"/>
        <v>30.373366224408933</v>
      </c>
      <c r="K309" s="13">
        <f t="shared" si="61"/>
        <v>2.1806199632163676</v>
      </c>
      <c r="L309" s="13">
        <f t="shared" si="59"/>
        <v>530.78480639938539</v>
      </c>
      <c r="M309" s="3">
        <v>0</v>
      </c>
      <c r="N309" s="3">
        <f t="shared" si="56"/>
        <v>56.554811122614119</v>
      </c>
      <c r="O309" s="3">
        <f t="shared" si="52"/>
        <v>78.15724299786875</v>
      </c>
      <c r="P309" s="3">
        <f t="shared" si="53"/>
        <v>88.51900304369876</v>
      </c>
      <c r="Q309" s="3">
        <f t="shared" si="54"/>
        <v>30.373379539104441</v>
      </c>
      <c r="R309" s="3">
        <f t="shared" si="55"/>
        <v>2.1806199632168015</v>
      </c>
      <c r="S309" s="3">
        <f t="shared" si="57"/>
        <v>530.7850566665029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3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18979.634713005238</v>
      </c>
      <c r="G310" s="13">
        <f t="shared" si="61"/>
        <v>57.701291607224853</v>
      </c>
      <c r="H310" s="13">
        <f t="shared" si="61"/>
        <v>79.706055548107003</v>
      </c>
      <c r="I310" s="13">
        <f t="shared" si="61"/>
        <v>90.153012610199099</v>
      </c>
      <c r="J310" s="13">
        <f t="shared" si="61"/>
        <v>30.843118835068907</v>
      </c>
      <c r="K310" s="13">
        <f t="shared" si="61"/>
        <v>2.2045678783141547</v>
      </c>
      <c r="L310" s="13">
        <f t="shared" si="59"/>
        <v>535.60804647891405</v>
      </c>
      <c r="M310" s="3">
        <v>0</v>
      </c>
      <c r="N310" s="3">
        <f t="shared" si="56"/>
        <v>57.701352640088707</v>
      </c>
      <c r="O310" s="3">
        <f t="shared" si="52"/>
        <v>79.706140112406928</v>
      </c>
      <c r="P310" s="3">
        <f t="shared" si="53"/>
        <v>90.153102509080824</v>
      </c>
      <c r="Q310" s="3">
        <f t="shared" si="54"/>
        <v>30.843131389137721</v>
      </c>
      <c r="R310" s="3">
        <f t="shared" si="55"/>
        <v>2.204567878314418</v>
      </c>
      <c r="S310" s="3">
        <f t="shared" si="57"/>
        <v>535.60829452902863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3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19170.862897408089</v>
      </c>
      <c r="G311" s="13">
        <f t="shared" ref="G311:K326" si="62">G310*(1-G$5)+G$4*$F310*$L$4/1000</f>
        <v>58.859673068581984</v>
      </c>
      <c r="H311" s="13">
        <f t="shared" si="62"/>
        <v>81.268907131291655</v>
      </c>
      <c r="I311" s="13">
        <f t="shared" si="62"/>
        <v>91.794323870043783</v>
      </c>
      <c r="J311" s="13">
        <f t="shared" si="62"/>
        <v>31.308805078766941</v>
      </c>
      <c r="K311" s="13">
        <f t="shared" si="62"/>
        <v>2.2282006721975702</v>
      </c>
      <c r="L311" s="13">
        <f t="shared" si="59"/>
        <v>540.45990982088188</v>
      </c>
      <c r="M311" s="3">
        <v>0</v>
      </c>
      <c r="N311" s="3">
        <f t="shared" si="56"/>
        <v>58.859734101445838</v>
      </c>
      <c r="O311" s="3">
        <f t="shared" si="52"/>
        <v>81.26899146295267</v>
      </c>
      <c r="P311" s="3">
        <f t="shared" si="53"/>
        <v>91.794412562247359</v>
      </c>
      <c r="Q311" s="3">
        <f t="shared" si="54"/>
        <v>31.308816915661271</v>
      </c>
      <c r="R311" s="3">
        <f t="shared" si="55"/>
        <v>2.2282006721977301</v>
      </c>
      <c r="S311" s="3">
        <f t="shared" si="57"/>
        <v>540.46015571450494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3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19359.282297860969</v>
      </c>
      <c r="G312" s="13">
        <f t="shared" si="62"/>
        <v>60.029725733682007</v>
      </c>
      <c r="H312" s="13">
        <f t="shared" si="62"/>
        <v>82.845414961108546</v>
      </c>
      <c r="I312" s="13">
        <f t="shared" si="62"/>
        <v>93.442333556182206</v>
      </c>
      <c r="J312" s="13">
        <f t="shared" si="62"/>
        <v>31.770332753994968</v>
      </c>
      <c r="K312" s="13">
        <f t="shared" si="62"/>
        <v>2.2515125352955287</v>
      </c>
      <c r="L312" s="13">
        <f t="shared" si="59"/>
        <v>545.3393195402632</v>
      </c>
      <c r="M312" s="3">
        <v>0</v>
      </c>
      <c r="N312" s="3">
        <f t="shared" si="56"/>
        <v>60.029786766545861</v>
      </c>
      <c r="O312" s="3">
        <f t="shared" si="52"/>
        <v>82.845499060770649</v>
      </c>
      <c r="P312" s="3">
        <f t="shared" si="53"/>
        <v>93.442421057904397</v>
      </c>
      <c r="Q312" s="3">
        <f t="shared" si="54"/>
        <v>31.770343914684741</v>
      </c>
      <c r="R312" s="3">
        <f t="shared" si="55"/>
        <v>2.2515125352956256</v>
      </c>
      <c r="S312" s="3">
        <f t="shared" si="57"/>
        <v>545.33956333520132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3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19544.851065967174</v>
      </c>
      <c r="G313" s="13">
        <f t="shared" si="62"/>
        <v>61.211278174396526</v>
      </c>
      <c r="H313" s="13">
        <f t="shared" si="62"/>
        <v>84.435277733232738</v>
      </c>
      <c r="I313" s="13">
        <f t="shared" si="62"/>
        <v>95.096529781279642</v>
      </c>
      <c r="J313" s="13">
        <f t="shared" si="62"/>
        <v>32.227609757218048</v>
      </c>
      <c r="K313" s="13">
        <f t="shared" si="62"/>
        <v>2.2744978762413837</v>
      </c>
      <c r="L313" s="13">
        <f t="shared" si="59"/>
        <v>550.24519332236832</v>
      </c>
      <c r="M313" s="3">
        <v>0</v>
      </c>
      <c r="N313" s="3">
        <f t="shared" si="56"/>
        <v>61.21133920726038</v>
      </c>
      <c r="O313" s="3">
        <f t="shared" si="52"/>
        <v>84.435361601534154</v>
      </c>
      <c r="P313" s="3">
        <f t="shared" si="53"/>
        <v>95.096616108499816</v>
      </c>
      <c r="Q313" s="3">
        <f t="shared" si="54"/>
        <v>32.227620280332701</v>
      </c>
      <c r="R313" s="3">
        <f t="shared" si="55"/>
        <v>2.2744978762414423</v>
      </c>
      <c r="S313" s="3">
        <f t="shared" si="57"/>
        <v>550.24543507386852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3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19727.529567979596</v>
      </c>
      <c r="G314" s="13">
        <f t="shared" si="62"/>
        <v>62.404156408469639</v>
      </c>
      <c r="H314" s="13">
        <f t="shared" si="62"/>
        <v>86.038191042809544</v>
      </c>
      <c r="I314" s="13">
        <f t="shared" si="62"/>
        <v>96.756401241785369</v>
      </c>
      <c r="J314" s="13">
        <f t="shared" si="62"/>
        <v>32.680544334702979</v>
      </c>
      <c r="K314" s="13">
        <f t="shared" si="62"/>
        <v>2.2971513389863731</v>
      </c>
      <c r="L314" s="13">
        <f t="shared" si="59"/>
        <v>555.17644436675391</v>
      </c>
      <c r="M314" s="3">
        <v>0</v>
      </c>
      <c r="N314" s="3">
        <f t="shared" si="56"/>
        <v>62.404217441333493</v>
      </c>
      <c r="O314" s="3">
        <f t="shared" si="52"/>
        <v>86.038274680386763</v>
      </c>
      <c r="P314" s="3">
        <f t="shared" si="53"/>
        <v>96.756486410268423</v>
      </c>
      <c r="Q314" s="3">
        <f t="shared" si="54"/>
        <v>32.680554256665175</v>
      </c>
      <c r="R314" s="3">
        <f t="shared" si="55"/>
        <v>2.2971513389864087</v>
      </c>
      <c r="S314" s="3">
        <f t="shared" si="57"/>
        <v>555.17668412764021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3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19907.280402383814</v>
      </c>
      <c r="G315" s="13">
        <f t="shared" si="62"/>
        <v>63.608184034684356</v>
      </c>
      <c r="H315" s="13">
        <f t="shared" si="62"/>
        <v>87.653847600932579</v>
      </c>
      <c r="I315" s="13">
        <f t="shared" si="62"/>
        <v>98.421437542814061</v>
      </c>
      <c r="J315" s="13">
        <f t="shared" si="62"/>
        <v>33.129045322470631</v>
      </c>
      <c r="K315" s="13">
        <f t="shared" si="62"/>
        <v>2.3194678141834082</v>
      </c>
      <c r="L315" s="13">
        <f t="shared" si="59"/>
        <v>560.131982315085</v>
      </c>
      <c r="M315" s="3">
        <v>0</v>
      </c>
      <c r="N315" s="3">
        <f t="shared" si="56"/>
        <v>63.608245067548211</v>
      </c>
      <c r="O315" s="3">
        <f t="shared" si="52"/>
        <v>87.653931008420315</v>
      </c>
      <c r="P315" s="3">
        <f t="shared" si="53"/>
        <v>98.421521568113278</v>
      </c>
      <c r="Q315" s="3">
        <f t="shared" si="54"/>
        <v>33.129054677622321</v>
      </c>
      <c r="R315" s="3">
        <f t="shared" si="55"/>
        <v>2.3194678141834295</v>
      </c>
      <c r="S315" s="3">
        <f t="shared" si="57"/>
        <v>560.13222013588756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3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20084.068413734858</v>
      </c>
      <c r="G316" s="13">
        <f t="shared" si="62"/>
        <v>64.823182369102142</v>
      </c>
      <c r="H316" s="13">
        <f t="shared" si="62"/>
        <v>89.281937452177075</v>
      </c>
      <c r="I316" s="13">
        <f t="shared" si="62"/>
        <v>100.09112952130808</v>
      </c>
      <c r="J316" s="13">
        <f t="shared" si="62"/>
        <v>33.573022374604278</v>
      </c>
      <c r="K316" s="13">
        <f t="shared" si="62"/>
        <v>2.3414424469171835</v>
      </c>
      <c r="L316" s="13">
        <f t="shared" si="59"/>
        <v>565.1107141641088</v>
      </c>
      <c r="M316" s="3">
        <v>0</v>
      </c>
      <c r="N316" s="3">
        <f t="shared" si="56"/>
        <v>64.823243401965996</v>
      </c>
      <c r="O316" s="3">
        <f t="shared" si="52"/>
        <v>89.282020630208322</v>
      </c>
      <c r="P316" s="3">
        <f t="shared" si="53"/>
        <v>100.09121241876798</v>
      </c>
      <c r="Q316" s="3">
        <f t="shared" si="54"/>
        <v>33.573031195325562</v>
      </c>
      <c r="R316" s="3">
        <f t="shared" si="55"/>
        <v>2.3414424469171964</v>
      </c>
      <c r="S316" s="3">
        <f t="shared" si="57"/>
        <v>565.11095009318501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3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20257.860702805072</v>
      </c>
      <c r="G317" s="13">
        <f t="shared" si="62"/>
        <v>66.048970582146993</v>
      </c>
      <c r="H317" s="13">
        <f t="shared" si="62"/>
        <v>90.9221481928342</v>
      </c>
      <c r="I317" s="13">
        <f t="shared" si="62"/>
        <v>101.76496956694069</v>
      </c>
      <c r="J317" s="13">
        <f t="shared" si="62"/>
        <v>34.012386180139444</v>
      </c>
      <c r="K317" s="13">
        <f t="shared" si="62"/>
        <v>2.3630706420423424</v>
      </c>
      <c r="L317" s="13">
        <f t="shared" si="59"/>
        <v>570.11154516410375</v>
      </c>
      <c r="M317" s="3">
        <v>0</v>
      </c>
      <c r="N317" s="3">
        <f t="shared" si="56"/>
        <v>66.049031615010847</v>
      </c>
      <c r="O317" s="3">
        <f t="shared" si="52"/>
        <v>90.922231142040204</v>
      </c>
      <c r="P317" s="3">
        <f t="shared" si="53"/>
        <v>101.76505135169984</v>
      </c>
      <c r="Q317" s="3">
        <f t="shared" si="54"/>
        <v>34.012394496960653</v>
      </c>
      <c r="R317" s="3">
        <f t="shared" si="55"/>
        <v>2.3630706420423504</v>
      </c>
      <c r="S317" s="3">
        <f t="shared" si="57"/>
        <v>570.11177924775393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3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20428.62663310513</v>
      </c>
      <c r="G318" s="13">
        <f t="shared" si="62"/>
        <v>67.285365836308799</v>
      </c>
      <c r="H318" s="13">
        <f t="shared" si="62"/>
        <v>92.574165189497705</v>
      </c>
      <c r="I318" s="13">
        <f t="shared" si="62"/>
        <v>103.44245194023667</v>
      </c>
      <c r="J318" s="13">
        <f t="shared" si="62"/>
        <v>34.447048668754583</v>
      </c>
      <c r="K318" s="13">
        <f t="shared" si="62"/>
        <v>2.384348067897661</v>
      </c>
      <c r="L318" s="13">
        <f t="shared" si="59"/>
        <v>575.13337970269538</v>
      </c>
      <c r="M318" s="3">
        <v>0</v>
      </c>
      <c r="N318" s="3">
        <f t="shared" si="56"/>
        <v>67.285426869172653</v>
      </c>
      <c r="O318" s="3">
        <f t="shared" si="52"/>
        <v>92.574247910507964</v>
      </c>
      <c r="P318" s="3">
        <f t="shared" si="53"/>
        <v>103.44253262723039</v>
      </c>
      <c r="Q318" s="3">
        <f t="shared" si="54"/>
        <v>34.447056510461948</v>
      </c>
      <c r="R318" s="3">
        <f t="shared" si="55"/>
        <v>2.3843480678976663</v>
      </c>
      <c r="S318" s="3">
        <f t="shared" si="57"/>
        <v>575.13361198527059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3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20596.337833844937</v>
      </c>
      <c r="G319" s="13">
        <f t="shared" si="62"/>
        <v>68.532183424244792</v>
      </c>
      <c r="H319" s="13">
        <f t="shared" si="62"/>
        <v>94.237671797661577</v>
      </c>
      <c r="I319" s="13">
        <f t="shared" si="62"/>
        <v>105.1230730874024</v>
      </c>
      <c r="J319" s="13">
        <f t="shared" si="62"/>
        <v>34.876923205476658</v>
      </c>
      <c r="K319" s="13">
        <f t="shared" si="62"/>
        <v>2.4052706588649682</v>
      </c>
      <c r="L319" s="13">
        <f t="shared" si="59"/>
        <v>580.17512217365038</v>
      </c>
      <c r="M319" s="3">
        <v>0</v>
      </c>
      <c r="N319" s="3">
        <f t="shared" si="56"/>
        <v>68.532244457108646</v>
      </c>
      <c r="O319" s="3">
        <f t="shared" si="52"/>
        <v>94.237754291103869</v>
      </c>
      <c r="P319" s="3">
        <f t="shared" si="53"/>
        <v>105.1231526913656</v>
      </c>
      <c r="Q319" s="3">
        <f t="shared" si="54"/>
        <v>34.876930599211938</v>
      </c>
      <c r="R319" s="3">
        <f t="shared" si="55"/>
        <v>2.4052706588649713</v>
      </c>
      <c r="S319" s="3">
        <f t="shared" si="57"/>
        <v>580.17535269765506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3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20760.968199405535</v>
      </c>
      <c r="G320" s="13">
        <f t="shared" si="62"/>
        <v>69.789236907061621</v>
      </c>
      <c r="H320" s="13">
        <f t="shared" si="62"/>
        <v>95.912349579994356</v>
      </c>
      <c r="I320" s="13">
        <f t="shared" si="62"/>
        <v>106.80633195137517</v>
      </c>
      <c r="J320" s="13">
        <f t="shared" si="62"/>
        <v>35.301924774611329</v>
      </c>
      <c r="K320" s="13">
        <f t="shared" si="62"/>
        <v>2.4258346170602154</v>
      </c>
      <c r="L320" s="13">
        <f t="shared" si="59"/>
        <v>585.23567783010276</v>
      </c>
      <c r="M320" s="3">
        <v>0</v>
      </c>
      <c r="N320" s="3">
        <f t="shared" si="56"/>
        <v>69.789297939925476</v>
      </c>
      <c r="O320" s="3">
        <f t="shared" si="52"/>
        <v>95.912431846494727</v>
      </c>
      <c r="P320" s="3">
        <f t="shared" si="53"/>
        <v>106.80641048684495</v>
      </c>
      <c r="Q320" s="3">
        <f t="shared" si="54"/>
        <v>35.30193174596576</v>
      </c>
      <c r="R320" s="3">
        <f t="shared" si="55"/>
        <v>2.4258346170602172</v>
      </c>
      <c r="S320" s="3">
        <f t="shared" si="57"/>
        <v>585.23590663629113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3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20922.493885399417</v>
      </c>
      <c r="G321" s="13">
        <f t="shared" si="62"/>
        <v>71.05633825256524</v>
      </c>
      <c r="H321" s="13">
        <f t="shared" si="62"/>
        <v>97.597878523963374</v>
      </c>
      <c r="I321" s="13">
        <f t="shared" si="62"/>
        <v>108.49173027861778</v>
      </c>
      <c r="J321" s="13">
        <f t="shared" si="62"/>
        <v>35.721970153103825</v>
      </c>
      <c r="K321" s="13">
        <f t="shared" si="62"/>
        <v>2.4460364133343715</v>
      </c>
      <c r="L321" s="13">
        <f t="shared" si="59"/>
        <v>590.31395362158457</v>
      </c>
      <c r="M321" s="3">
        <v>0</v>
      </c>
      <c r="N321" s="3">
        <f t="shared" si="56"/>
        <v>71.056399285429094</v>
      </c>
      <c r="O321" s="3">
        <f t="shared" si="52"/>
        <v>97.597960564146135</v>
      </c>
      <c r="P321" s="3">
        <f t="shared" si="53"/>
        <v>108.49180775993612</v>
      </c>
      <c r="Q321" s="3">
        <f t="shared" si="54"/>
        <v>35.721976726206691</v>
      </c>
      <c r="R321" s="3">
        <f t="shared" si="55"/>
        <v>2.4460364133343724</v>
      </c>
      <c r="S321" s="3">
        <f t="shared" si="57"/>
        <v>590.31418074905241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3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21080.893301400982</v>
      </c>
      <c r="G322" s="13">
        <f t="shared" si="62"/>
        <v>72.333297973270362</v>
      </c>
      <c r="H322" s="13">
        <f t="shared" si="62"/>
        <v>99.293937258490374</v>
      </c>
      <c r="I322" s="13">
        <f t="shared" si="62"/>
        <v>110.1787729212035</v>
      </c>
      <c r="J322" s="13">
        <f t="shared" si="62"/>
        <v>36.136978073533804</v>
      </c>
      <c r="K322" s="13">
        <f t="shared" si="62"/>
        <v>2.4658727876955346</v>
      </c>
      <c r="L322" s="13">
        <f t="shared" si="59"/>
        <v>595.40885901419358</v>
      </c>
      <c r="M322" s="3">
        <v>0</v>
      </c>
      <c r="N322" s="3">
        <f t="shared" si="56"/>
        <v>72.333359006134216</v>
      </c>
      <c r="O322" s="3">
        <f t="shared" si="52"/>
        <v>99.294019072978145</v>
      </c>
      <c r="P322" s="3">
        <f t="shared" si="53"/>
        <v>110.17884936251987</v>
      </c>
      <c r="Q322" s="3">
        <f t="shared" si="54"/>
        <v>36.136984271135965</v>
      </c>
      <c r="R322" s="3">
        <f t="shared" si="55"/>
        <v>2.4658727876955351</v>
      </c>
      <c r="S322" s="3">
        <f t="shared" si="57"/>
        <v>595.40908450046379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3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21236.147100434664</v>
      </c>
      <c r="G323" s="13">
        <f t="shared" si="62"/>
        <v>73.619925263966195</v>
      </c>
      <c r="H323" s="13">
        <f t="shared" si="62"/>
        <v>101.00020326932855</v>
      </c>
      <c r="I323" s="13">
        <f t="shared" si="62"/>
        <v>111.86696813375403</v>
      </c>
      <c r="J323" s="13">
        <f t="shared" si="62"/>
        <v>36.546869376945644</v>
      </c>
      <c r="K323" s="13">
        <f t="shared" si="62"/>
        <v>2.4853407492236608</v>
      </c>
      <c r="L323" s="13">
        <f t="shared" si="59"/>
        <v>600.51930679321811</v>
      </c>
      <c r="M323" s="3">
        <v>0</v>
      </c>
      <c r="N323" s="3">
        <f t="shared" si="56"/>
        <v>73.619986296830049</v>
      </c>
      <c r="O323" s="3">
        <f t="shared" si="52"/>
        <v>101.00028485874222</v>
      </c>
      <c r="P323" s="3">
        <f t="shared" si="53"/>
        <v>111.86704354902795</v>
      </c>
      <c r="Q323" s="3">
        <f t="shared" si="54"/>
        <v>36.546875220498279</v>
      </c>
      <c r="R323" s="3">
        <f t="shared" si="55"/>
        <v>2.4853407492236608</v>
      </c>
      <c r="S323" s="3">
        <f t="shared" si="57"/>
        <v>600.51953067432214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3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21388.238165313527</v>
      </c>
      <c r="G324" s="13">
        <f t="shared" si="62"/>
        <v>74.916028138640613</v>
      </c>
      <c r="H324" s="13">
        <f t="shared" si="62"/>
        <v>102.71635311286001</v>
      </c>
      <c r="I324" s="13">
        <f t="shared" si="62"/>
        <v>113.5558278648125</v>
      </c>
      <c r="J324" s="13">
        <f t="shared" si="62"/>
        <v>36.951567155714223</v>
      </c>
      <c r="K324" s="13">
        <f t="shared" si="62"/>
        <v>2.5044375755253299</v>
      </c>
      <c r="L324" s="13">
        <f t="shared" si="59"/>
        <v>605.64421384755269</v>
      </c>
      <c r="M324" s="3">
        <v>0</v>
      </c>
      <c r="N324" s="3">
        <f t="shared" si="56"/>
        <v>74.916089171504467</v>
      </c>
      <c r="O324" s="3">
        <f t="shared" si="52"/>
        <v>102.71643447781875</v>
      </c>
      <c r="P324" s="3">
        <f t="shared" si="53"/>
        <v>113.55590226781618</v>
      </c>
      <c r="Q324" s="3">
        <f t="shared" si="54"/>
        <v>36.951572665443067</v>
      </c>
      <c r="R324" s="3">
        <f t="shared" si="55"/>
        <v>2.5044375755253299</v>
      </c>
      <c r="S324" s="3">
        <f t="shared" si="57"/>
        <v>605.64443615810774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3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21537.151591925456</v>
      </c>
      <c r="G325" s="13">
        <f t="shared" si="62"/>
        <v>76.221413566570547</v>
      </c>
      <c r="H325" s="13">
        <f t="shared" si="62"/>
        <v>104.44206262802231</v>
      </c>
      <c r="I325" s="13">
        <f t="shared" si="62"/>
        <v>115.24486804225315</v>
      </c>
      <c r="J325" s="13">
        <f t="shared" si="62"/>
        <v>37.35099688664576</v>
      </c>
      <c r="K325" s="13">
        <f t="shared" si="62"/>
        <v>2.5231608117616662</v>
      </c>
      <c r="L325" s="13">
        <f t="shared" si="59"/>
        <v>610.78250193525344</v>
      </c>
      <c r="M325" s="3">
        <v>0</v>
      </c>
      <c r="N325" s="3">
        <f t="shared" si="56"/>
        <v>76.221474599434401</v>
      </c>
      <c r="O325" s="3">
        <f t="shared" si="52"/>
        <v>104.44214376914361</v>
      </c>
      <c r="P325" s="3">
        <f t="shared" si="53"/>
        <v>115.24494144657388</v>
      </c>
      <c r="Q325" s="3">
        <f t="shared" si="54"/>
        <v>37.351002081621111</v>
      </c>
      <c r="R325" s="3">
        <f t="shared" si="55"/>
        <v>2.5231608117616662</v>
      </c>
      <c r="S325" s="3">
        <f t="shared" si="57"/>
        <v>610.78272270853472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3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21682.874669569945</v>
      </c>
      <c r="G326" s="13">
        <f t="shared" si="62"/>
        <v>77.535887607392283</v>
      </c>
      <c r="H326" s="13">
        <f t="shared" si="62"/>
        <v>106.17700714608264</v>
      </c>
      <c r="I326" s="13">
        <f t="shared" si="62"/>
        <v>116.93360885234897</v>
      </c>
      <c r="J326" s="13">
        <f t="shared" si="62"/>
        <v>37.745086554513293</v>
      </c>
      <c r="K326" s="13">
        <f t="shared" si="62"/>
        <v>2.5415082692740527</v>
      </c>
      <c r="L326" s="13">
        <f t="shared" si="59"/>
        <v>615.93309842961128</v>
      </c>
      <c r="M326" s="3">
        <v>0</v>
      </c>
      <c r="N326" s="3">
        <f t="shared" si="56"/>
        <v>77.535948640256137</v>
      </c>
      <c r="O326" s="3">
        <f t="shared" si="52"/>
        <v>106.1770880639823</v>
      </c>
      <c r="P326" s="3">
        <f t="shared" si="53"/>
        <v>116.93368127139171</v>
      </c>
      <c r="Q326" s="3">
        <f t="shared" si="54"/>
        <v>37.745091452716039</v>
      </c>
      <c r="R326" s="3">
        <f t="shared" si="55"/>
        <v>2.5415082692740527</v>
      </c>
      <c r="S326" s="3">
        <f t="shared" si="57"/>
        <v>615.93331769762028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3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21825.39685845139</v>
      </c>
      <c r="G327" s="13">
        <f t="shared" ref="G327:K342" si="63">G326*(1-G$5)+G$4*$F326*$L$4/1000</f>
        <v>78.859255544971674</v>
      </c>
      <c r="H327" s="13">
        <f t="shared" si="63"/>
        <v>107.92086169798858</v>
      </c>
      <c r="I327" s="13">
        <f t="shared" si="63"/>
        <v>118.62157501213954</v>
      </c>
      <c r="J327" s="13">
        <f t="shared" si="63"/>
        <v>38.13376676622714</v>
      </c>
      <c r="K327" s="13">
        <f t="shared" si="63"/>
        <v>2.5594780238274319</v>
      </c>
      <c r="L327" s="13">
        <f t="shared" si="59"/>
        <v>621.09493704515444</v>
      </c>
      <c r="M327" s="3">
        <v>0</v>
      </c>
      <c r="N327" s="3">
        <f t="shared" si="56"/>
        <v>78.859316577835529</v>
      </c>
      <c r="O327" s="3">
        <f t="shared" ref="O327:O390" si="64">O326*(1-O$5)+O$4*($F326+$M326)*$L$4/1000</f>
        <v>107.92094239328067</v>
      </c>
      <c r="P327" s="3">
        <f t="shared" ref="P327:P390" si="65">P326*(1-P$5)+P$4*($F326+$M326)*$L$4/1000</f>
        <v>118.62164645912927</v>
      </c>
      <c r="Q327" s="3">
        <f t="shared" ref="Q327:Q390" si="66">Q326*(1-Q$5)+Q$4*($F326+$M326)*$L$4/1000</f>
        <v>38.133771384610959</v>
      </c>
      <c r="R327" s="3">
        <f t="shared" ref="R327:R390" si="67">R326*(1-R$5)+R$4*($F326+$M326)*$L$4/1000</f>
        <v>2.5594780238274319</v>
      </c>
      <c r="S327" s="3">
        <f t="shared" si="57"/>
        <v>621.09515483868381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3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21964.709764440424</v>
      </c>
      <c r="G328" s="13">
        <f t="shared" si="63"/>
        <v>80.191322019900639</v>
      </c>
      <c r="H328" s="13">
        <f t="shared" si="63"/>
        <v>109.67330121903512</v>
      </c>
      <c r="I328" s="13">
        <f t="shared" si="63"/>
        <v>120.30829603476155</v>
      </c>
      <c r="J328" s="13">
        <f t="shared" si="63"/>
        <v>38.516970855841436</v>
      </c>
      <c r="K328" s="13">
        <f t="shared" si="63"/>
        <v>2.5770684134881616</v>
      </c>
      <c r="L328" s="13">
        <f t="shared" si="59"/>
        <v>626.26695854302693</v>
      </c>
      <c r="M328" s="3">
        <v>0</v>
      </c>
      <c r="N328" s="3">
        <f t="shared" ref="N328:N391" si="68">N327*(1-N$5)+N$4*($F327+$M327)*$L$4/1000</f>
        <v>80.191383052764493</v>
      </c>
      <c r="O328" s="3">
        <f t="shared" si="64"/>
        <v>109.67338169233204</v>
      </c>
      <c r="P328" s="3">
        <f t="shared" si="65"/>
        <v>120.30836652274577</v>
      </c>
      <c r="Q328" s="3">
        <f t="shared" si="66"/>
        <v>38.516975210391507</v>
      </c>
      <c r="R328" s="3">
        <f t="shared" si="67"/>
        <v>2.5770684134881616</v>
      </c>
      <c r="S328" s="3">
        <f t="shared" ref="S328:S391" si="69">SUM(N328:R328,S$5)</f>
        <v>626.26717489172199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3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22100.807111217342</v>
      </c>
      <c r="G329" s="13">
        <f t="shared" si="63"/>
        <v>81.531891160453341</v>
      </c>
      <c r="H329" s="13">
        <f t="shared" si="63"/>
        <v>111.43400075059881</v>
      </c>
      <c r="I329" s="13">
        <f t="shared" si="63"/>
        <v>121.99330648742632</v>
      </c>
      <c r="J329" s="13">
        <f t="shared" si="63"/>
        <v>38.894634980599776</v>
      </c>
      <c r="K329" s="13">
        <f t="shared" si="63"/>
        <v>2.5942780361519504</v>
      </c>
      <c r="L329" s="13">
        <f t="shared" si="59"/>
        <v>631.44811141523019</v>
      </c>
      <c r="M329" s="3">
        <v>0</v>
      </c>
      <c r="N329" s="3">
        <f t="shared" si="68"/>
        <v>81.531952193317196</v>
      </c>
      <c r="O329" s="3">
        <f t="shared" si="64"/>
        <v>111.43408100251128</v>
      </c>
      <c r="P329" s="3">
        <f t="shared" si="65"/>
        <v>121.9933760292774</v>
      </c>
      <c r="Q329" s="3">
        <f t="shared" si="66"/>
        <v>38.894639086388089</v>
      </c>
      <c r="R329" s="3">
        <f t="shared" si="67"/>
        <v>2.5942780361519504</v>
      </c>
      <c r="S329" s="3">
        <f t="shared" si="69"/>
        <v>631.44832634764589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3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22233.684709915444</v>
      </c>
      <c r="G330" s="13">
        <f t="shared" si="63"/>
        <v>82.880766711842199</v>
      </c>
      <c r="H330" s="13">
        <f t="shared" si="63"/>
        <v>113.2026356387013</v>
      </c>
      <c r="I330" s="13">
        <f t="shared" si="63"/>
        <v>123.67614624174942</v>
      </c>
      <c r="J330" s="13">
        <f t="shared" si="63"/>
        <v>39.266698208224469</v>
      </c>
      <c r="K330" s="13">
        <f t="shared" si="63"/>
        <v>2.6111057467366621</v>
      </c>
      <c r="L330" s="13">
        <f t="shared" ref="L330:L393" si="71">SUM(G330:K330,L$5)</f>
        <v>636.63735254725407</v>
      </c>
      <c r="M330" s="3">
        <v>0</v>
      </c>
      <c r="N330" s="3">
        <f t="shared" si="68"/>
        <v>82.880827744706053</v>
      </c>
      <c r="O330" s="3">
        <f t="shared" si="64"/>
        <v>113.20271566983834</v>
      </c>
      <c r="P330" s="3">
        <f t="shared" si="65"/>
        <v>123.67621485016694</v>
      </c>
      <c r="Q330" s="3">
        <f t="shared" si="66"/>
        <v>39.266702079462</v>
      </c>
      <c r="R330" s="3">
        <f t="shared" si="67"/>
        <v>2.6111057467366621</v>
      </c>
      <c r="S330" s="3">
        <f t="shared" si="69"/>
        <v>636.63756609091001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3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22363.34042638521</v>
      </c>
      <c r="G331" s="13">
        <f t="shared" si="63"/>
        <v>84.237752163621082</v>
      </c>
      <c r="H331" s="13">
        <f t="shared" si="63"/>
        <v>114.97888172917621</v>
      </c>
      <c r="I331" s="13">
        <f t="shared" si="63"/>
        <v>125.35636071615968</v>
      </c>
      <c r="J331" s="13">
        <f t="shared" si="63"/>
        <v>39.633102595656261</v>
      </c>
      <c r="K331" s="13">
        <f t="shared" si="63"/>
        <v>2.6275506540544642</v>
      </c>
      <c r="L331" s="13">
        <f t="shared" si="71"/>
        <v>641.83364785866775</v>
      </c>
      <c r="M331" s="3">
        <v>0</v>
      </c>
      <c r="N331" s="3">
        <f t="shared" si="68"/>
        <v>84.237813196484936</v>
      </c>
      <c r="O331" s="3">
        <f t="shared" si="64"/>
        <v>114.97896154014521</v>
      </c>
      <c r="P331" s="3">
        <f t="shared" si="65"/>
        <v>125.35642840367277</v>
      </c>
      <c r="Q331" s="3">
        <f t="shared" si="66"/>
        <v>39.633106245742162</v>
      </c>
      <c r="R331" s="3">
        <f t="shared" si="67"/>
        <v>2.6275506540544642</v>
      </c>
      <c r="S331" s="3">
        <f t="shared" si="69"/>
        <v>641.83386004009958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3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22489.774146202144</v>
      </c>
      <c r="G332" s="13">
        <f t="shared" si="63"/>
        <v>85.602650875090603</v>
      </c>
      <c r="H332" s="13">
        <f t="shared" si="63"/>
        <v>116.76241555922535</v>
      </c>
      <c r="I332" s="13">
        <f t="shared" si="63"/>
        <v>127.03350111013638</v>
      </c>
      <c r="J332" s="13">
        <f t="shared" si="63"/>
        <v>39.993793259453689</v>
      </c>
      <c r="K332" s="13">
        <f t="shared" si="63"/>
        <v>2.6436121173778</v>
      </c>
      <c r="L332" s="13">
        <f t="shared" si="71"/>
        <v>647.03597292128393</v>
      </c>
      <c r="M332" s="3">
        <v>0</v>
      </c>
      <c r="N332" s="3">
        <f t="shared" si="68"/>
        <v>85.602711907954458</v>
      </c>
      <c r="O332" s="3">
        <f t="shared" si="64"/>
        <v>116.76249515063199</v>
      </c>
      <c r="P332" s="3">
        <f t="shared" si="65"/>
        <v>127.03356788910598</v>
      </c>
      <c r="Q332" s="3">
        <f t="shared" si="66"/>
        <v>39.993796701021658</v>
      </c>
      <c r="R332" s="3">
        <f t="shared" si="67"/>
        <v>2.6436121173778</v>
      </c>
      <c r="S332" s="3">
        <f t="shared" si="69"/>
        <v>647.03618376609188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3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22612.987737543463</v>
      </c>
      <c r="G333" s="13">
        <f t="shared" si="63"/>
        <v>86.975266198567724</v>
      </c>
      <c r="H333" s="13">
        <f t="shared" si="63"/>
        <v>118.55291454516228</v>
      </c>
      <c r="I333" s="13">
        <f t="shared" si="63"/>
        <v>128.70712463004526</v>
      </c>
      <c r="J333" s="13">
        <f t="shared" si="63"/>
        <v>40.348718438063635</v>
      </c>
      <c r="K333" s="13">
        <f t="shared" si="63"/>
        <v>2.6592897427137197</v>
      </c>
      <c r="L333" s="13">
        <f t="shared" si="71"/>
        <v>652.24331355455263</v>
      </c>
      <c r="M333" s="3">
        <v>0</v>
      </c>
      <c r="N333" s="3">
        <f t="shared" si="68"/>
        <v>86.975327231431578</v>
      </c>
      <c r="O333" s="3">
        <f t="shared" si="64"/>
        <v>118.55299391761058</v>
      </c>
      <c r="P333" s="3">
        <f t="shared" si="65"/>
        <v>128.70719051266639</v>
      </c>
      <c r="Q333" s="3">
        <f t="shared" si="66"/>
        <v>40.348721683025644</v>
      </c>
      <c r="R333" s="3">
        <f t="shared" si="67"/>
        <v>2.6592897427137197</v>
      </c>
      <c r="S333" s="3">
        <f t="shared" si="69"/>
        <v>652.2435230874479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3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22732.985012060399</v>
      </c>
      <c r="G334" s="13">
        <f t="shared" si="63"/>
        <v>88.355401600389627</v>
      </c>
      <c r="H334" s="13">
        <f t="shared" si="63"/>
        <v>120.35005716615362</v>
      </c>
      <c r="I334" s="13">
        <f t="shared" si="63"/>
        <v>130.37679470636604</v>
      </c>
      <c r="J334" s="13">
        <f t="shared" si="63"/>
        <v>40.697829546177417</v>
      </c>
      <c r="K334" s="13">
        <f t="shared" si="63"/>
        <v>2.6745833788012696</v>
      </c>
      <c r="L334" s="13">
        <f t="shared" si="71"/>
        <v>657.4546663978881</v>
      </c>
      <c r="M334" s="3">
        <v>0</v>
      </c>
      <c r="N334" s="3">
        <f t="shared" si="68"/>
        <v>88.355462633253481</v>
      </c>
      <c r="O334" s="3">
        <f t="shared" si="64"/>
        <v>120.35013632024594</v>
      </c>
      <c r="P334" s="3">
        <f t="shared" si="65"/>
        <v>130.37685970467004</v>
      </c>
      <c r="Q334" s="3">
        <f t="shared" si="66"/>
        <v>40.697832605764944</v>
      </c>
      <c r="R334" s="3">
        <f t="shared" si="67"/>
        <v>2.6745833788012696</v>
      </c>
      <c r="S334" s="3">
        <f t="shared" si="69"/>
        <v>657.4548746427356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3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22849.771683873936</v>
      </c>
      <c r="G335" s="13">
        <f t="shared" si="63"/>
        <v>89.742860779529465</v>
      </c>
      <c r="H335" s="13">
        <f t="shared" si="63"/>
        <v>122.15352314378093</v>
      </c>
      <c r="I335" s="13">
        <f t="shared" si="63"/>
        <v>132.04208120212587</v>
      </c>
      <c r="J335" s="13">
        <f t="shared" si="63"/>
        <v>41.041081221389192</v>
      </c>
      <c r="K335" s="13">
        <f t="shared" si="63"/>
        <v>2.6894931128468063</v>
      </c>
      <c r="L335" s="13">
        <f t="shared" si="71"/>
        <v>662.66903945967238</v>
      </c>
      <c r="M335" s="3">
        <v>0</v>
      </c>
      <c r="N335" s="3">
        <f t="shared" si="68"/>
        <v>89.74292181239332</v>
      </c>
      <c r="O335" s="3">
        <f t="shared" si="64"/>
        <v>122.15360208011798</v>
      </c>
      <c r="P335" s="3">
        <f t="shared" si="65"/>
        <v>132.04214532798261</v>
      </c>
      <c r="Q335" s="3">
        <f t="shared" si="66"/>
        <v>41.041084106192102</v>
      </c>
      <c r="R335" s="3">
        <f t="shared" si="67"/>
        <v>2.6894931128468063</v>
      </c>
      <c r="S335" s="3">
        <f t="shared" si="69"/>
        <v>662.6692464395328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3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22963.355326822199</v>
      </c>
      <c r="G336" s="13">
        <f t="shared" si="63"/>
        <v>91.137447783709561</v>
      </c>
      <c r="H336" s="13">
        <f t="shared" si="63"/>
        <v>123.96299361725846</v>
      </c>
      <c r="I336" s="13">
        <f t="shared" si="63"/>
        <v>133.70256061237481</v>
      </c>
      <c r="J336" s="13">
        <f t="shared" si="63"/>
        <v>41.37843136337623</v>
      </c>
      <c r="K336" s="13">
        <f t="shared" si="63"/>
        <v>2.7040192660122493</v>
      </c>
      <c r="L336" s="13">
        <f t="shared" si="71"/>
        <v>667.88545264273137</v>
      </c>
      <c r="M336" s="3">
        <v>0</v>
      </c>
      <c r="N336" s="3">
        <f t="shared" si="68"/>
        <v>91.137508816573416</v>
      </c>
      <c r="O336" s="3">
        <f t="shared" si="64"/>
        <v>123.9630723364393</v>
      </c>
      <c r="P336" s="3">
        <f t="shared" si="65"/>
        <v>133.7026238774948</v>
      </c>
      <c r="Q336" s="3">
        <f t="shared" si="66"/>
        <v>41.378434083379418</v>
      </c>
      <c r="R336" s="3">
        <f t="shared" si="67"/>
        <v>2.7040192660122493</v>
      </c>
      <c r="S336" s="3">
        <f t="shared" si="69"/>
        <v>667.88565837989927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3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23073.74533008883</v>
      </c>
      <c r="G337" s="13">
        <f t="shared" si="63"/>
        <v>92.538967122905277</v>
      </c>
      <c r="H337" s="13">
        <f t="shared" si="63"/>
        <v>125.77815131415456</v>
      </c>
      <c r="I337" s="13">
        <f t="shared" si="63"/>
        <v>135.35781625456073</v>
      </c>
      <c r="J337" s="13">
        <f t="shared" si="63"/>
        <v>41.709841165823015</v>
      </c>
      <c r="K337" s="13">
        <f t="shared" si="63"/>
        <v>2.7181623886714044</v>
      </c>
      <c r="L337" s="13">
        <f t="shared" si="71"/>
        <v>673.10293824611506</v>
      </c>
      <c r="M337" s="3">
        <v>0</v>
      </c>
      <c r="N337" s="3">
        <f t="shared" si="68"/>
        <v>92.539028155769131</v>
      </c>
      <c r="O337" s="3">
        <f t="shared" si="64"/>
        <v>125.77822981677657</v>
      </c>
      <c r="P337" s="3">
        <f t="shared" si="65"/>
        <v>135.35787867049731</v>
      </c>
      <c r="Q337" s="3">
        <f t="shared" si="66"/>
        <v>41.709843730440973</v>
      </c>
      <c r="R337" s="3">
        <f t="shared" si="67"/>
        <v>2.7181623886714044</v>
      </c>
      <c r="S337" s="3">
        <f t="shared" si="69"/>
        <v>673.10314276215536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3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23180.952852340473</v>
      </c>
      <c r="G338" s="13">
        <f t="shared" si="63"/>
        <v>93.94722388014074</v>
      </c>
      <c r="H338" s="13">
        <f t="shared" si="63"/>
        <v>127.59868071647695</v>
      </c>
      <c r="I338" s="13">
        <f t="shared" si="63"/>
        <v>137.00743844968298</v>
      </c>
      <c r="J338" s="13">
        <f t="shared" si="63"/>
        <v>42.035275141313697</v>
      </c>
      <c r="K338" s="13">
        <f t="shared" si="63"/>
        <v>2.7319232554496029</v>
      </c>
      <c r="L338" s="13">
        <f t="shared" si="71"/>
        <v>678.32054144306403</v>
      </c>
      <c r="M338" s="3">
        <v>0</v>
      </c>
      <c r="N338" s="3">
        <f t="shared" si="68"/>
        <v>93.947284913004594</v>
      </c>
      <c r="O338" s="3">
        <f t="shared" si="64"/>
        <v>127.59875900313591</v>
      </c>
      <c r="P338" s="3">
        <f t="shared" si="65"/>
        <v>137.00750002783442</v>
      </c>
      <c r="Q338" s="3">
        <f t="shared" si="66"/>
        <v>42.035277559423093</v>
      </c>
      <c r="R338" s="3">
        <f t="shared" si="67"/>
        <v>2.7319232554496029</v>
      </c>
      <c r="S338" s="3">
        <f t="shared" si="69"/>
        <v>678.32074475884758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3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23284.990774502043</v>
      </c>
      <c r="G339" s="13">
        <f t="shared" si="63"/>
        <v>95.362023819485458</v>
      </c>
      <c r="H339" s="13">
        <f t="shared" si="63"/>
        <v>129.42426822199496</v>
      </c>
      <c r="I339" s="13">
        <f t="shared" si="63"/>
        <v>138.65102469412412</v>
      </c>
      <c r="J339" s="13">
        <f t="shared" si="63"/>
        <v>42.354701139419589</v>
      </c>
      <c r="K339" s="13">
        <f t="shared" si="63"/>
        <v>2.74530286006192</v>
      </c>
      <c r="L339" s="13">
        <f t="shared" si="71"/>
        <v>683.53732073508604</v>
      </c>
      <c r="M339" s="3">
        <v>0</v>
      </c>
      <c r="N339" s="3">
        <f t="shared" si="68"/>
        <v>95.362084852349312</v>
      </c>
      <c r="O339" s="3">
        <f t="shared" si="64"/>
        <v>129.424346293285</v>
      </c>
      <c r="P339" s="3">
        <f t="shared" si="65"/>
        <v>138.6510854457357</v>
      </c>
      <c r="Q339" s="3">
        <f t="shared" si="66"/>
        <v>42.354703419389992</v>
      </c>
      <c r="R339" s="3">
        <f t="shared" si="67"/>
        <v>2.74530286006192</v>
      </c>
      <c r="S339" s="3">
        <f t="shared" si="69"/>
        <v>683.53752287082193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3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23385.873651296788</v>
      </c>
      <c r="G340" s="13">
        <f t="shared" si="63"/>
        <v>96.783173491168682</v>
      </c>
      <c r="H340" s="13">
        <f t="shared" si="63"/>
        <v>131.25460230068356</v>
      </c>
      <c r="I340" s="13">
        <f t="shared" si="63"/>
        <v>140.28817982208068</v>
      </c>
      <c r="J340" s="13">
        <f t="shared" si="63"/>
        <v>42.668090358210556</v>
      </c>
      <c r="K340" s="13">
        <f t="shared" si="63"/>
        <v>2.7583024099652764</v>
      </c>
      <c r="L340" s="13">
        <f t="shared" si="71"/>
        <v>688.75234838210872</v>
      </c>
      <c r="M340" s="3">
        <v>0</v>
      </c>
      <c r="N340" s="3">
        <f t="shared" si="68"/>
        <v>96.783234524032537</v>
      </c>
      <c r="O340" s="3">
        <f t="shared" si="64"/>
        <v>131.25468015719713</v>
      </c>
      <c r="P340" s="3">
        <f t="shared" si="65"/>
        <v>140.2882397582467</v>
      </c>
      <c r="Q340" s="3">
        <f t="shared" si="66"/>
        <v>42.668092507933416</v>
      </c>
      <c r="R340" s="3">
        <f t="shared" si="67"/>
        <v>2.7583024099652764</v>
      </c>
      <c r="S340" s="3">
        <f t="shared" si="69"/>
        <v>688.75254935737507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3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23483.617661677068</v>
      </c>
      <c r="G341" s="13">
        <f t="shared" si="63"/>
        <v>98.210480333736086</v>
      </c>
      <c r="H341" s="13">
        <f t="shared" si="63"/>
        <v>133.08937364618674</v>
      </c>
      <c r="I341" s="13">
        <f t="shared" si="63"/>
        <v>141.91851615853304</v>
      </c>
      <c r="J341" s="13">
        <f t="shared" si="63"/>
        <v>42.975417349421036</v>
      </c>
      <c r="K341" s="13">
        <f t="shared" si="63"/>
        <v>2.7709233208396551</v>
      </c>
      <c r="L341" s="13">
        <f t="shared" si="71"/>
        <v>693.96471080871652</v>
      </c>
      <c r="M341" s="3">
        <v>0</v>
      </c>
      <c r="N341" s="3">
        <f t="shared" si="68"/>
        <v>98.210541366599941</v>
      </c>
      <c r="O341" s="3">
        <f t="shared" si="64"/>
        <v>133.08945128851471</v>
      </c>
      <c r="P341" s="3">
        <f t="shared" si="65"/>
        <v>141.91857529019893</v>
      </c>
      <c r="Q341" s="3">
        <f t="shared" si="66"/>
        <v>42.975419376336987</v>
      </c>
      <c r="R341" s="3">
        <f t="shared" si="67"/>
        <v>2.7709233208396551</v>
      </c>
      <c r="S341" s="3">
        <f t="shared" si="69"/>
        <v>693.96491064249017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3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23578.240558270922</v>
      </c>
      <c r="G342" s="13">
        <f t="shared" si="63"/>
        <v>99.643752773181163</v>
      </c>
      <c r="H342" s="13">
        <f t="shared" si="63"/>
        <v>134.92827532221006</v>
      </c>
      <c r="I342" s="13">
        <f t="shared" si="63"/>
        <v>143.54165366271513</v>
      </c>
      <c r="J342" s="13">
        <f t="shared" si="63"/>
        <v>43.276660017502955</v>
      </c>
      <c r="K342" s="13">
        <f t="shared" si="63"/>
        <v>2.7831672109135965</v>
      </c>
      <c r="L342" s="13">
        <f t="shared" si="71"/>
        <v>699.17350898652285</v>
      </c>
      <c r="M342" s="3">
        <v>0</v>
      </c>
      <c r="N342" s="3">
        <f t="shared" si="68"/>
        <v>99.643813806045017</v>
      </c>
      <c r="O342" s="3">
        <f t="shared" si="64"/>
        <v>134.92835275094166</v>
      </c>
      <c r="P342" s="3">
        <f t="shared" si="65"/>
        <v>143.54171200067941</v>
      </c>
      <c r="Q342" s="3">
        <f t="shared" si="66"/>
        <v>43.276661928627568</v>
      </c>
      <c r="R342" s="3">
        <f t="shared" si="67"/>
        <v>2.7831672109135965</v>
      </c>
      <c r="S342" s="3">
        <f t="shared" si="69"/>
        <v>699.17370769720719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3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23669.761615966152</v>
      </c>
      <c r="G343" s="13">
        <f t="shared" ref="G343:K358" si="72">G342*(1-G$5)+G$4*$F342*$L$4/1000</f>
        <v>101.08280031899112</v>
      </c>
      <c r="H343" s="13">
        <f t="shared" si="72"/>
        <v>136.77100290376339</v>
      </c>
      <c r="I343" s="13">
        <f t="shared" si="72"/>
        <v>145.15722006206371</v>
      </c>
      <c r="J343" s="13">
        <f t="shared" si="72"/>
        <v>43.571799612799204</v>
      </c>
      <c r="K343" s="13">
        <f t="shared" si="72"/>
        <v>2.7950358951490415</v>
      </c>
      <c r="L343" s="13">
        <f t="shared" si="71"/>
        <v>704.37785879276646</v>
      </c>
      <c r="M343" s="3">
        <v>0</v>
      </c>
      <c r="N343" s="3">
        <f t="shared" si="68"/>
        <v>101.08286135185497</v>
      </c>
      <c r="O343" s="3">
        <f t="shared" si="64"/>
        <v>136.77108011948621</v>
      </c>
      <c r="P343" s="3">
        <f t="shared" si="65"/>
        <v>145.15727761697991</v>
      </c>
      <c r="Q343" s="3">
        <f t="shared" si="66"/>
        <v>43.57180141474727</v>
      </c>
      <c r="R343" s="3">
        <f t="shared" si="67"/>
        <v>2.7950358951490415</v>
      </c>
      <c r="S343" s="3">
        <f t="shared" si="69"/>
        <v>704.3780563982175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3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23758.201579753026</v>
      </c>
      <c r="G344" s="13">
        <f t="shared" si="72"/>
        <v>102.52743365705479</v>
      </c>
      <c r="H344" s="13">
        <f t="shared" si="72"/>
        <v>138.61725461318744</v>
      </c>
      <c r="I344" s="13">
        <f t="shared" si="72"/>
        <v>146.76485097664491</v>
      </c>
      <c r="J344" s="13">
        <f t="shared" si="72"/>
        <v>43.860820719072422</v>
      </c>
      <c r="K344" s="13">
        <f t="shared" si="72"/>
        <v>2.8065313793003632</v>
      </c>
      <c r="L344" s="13">
        <f t="shared" si="71"/>
        <v>709.57689134525981</v>
      </c>
      <c r="M344" s="3">
        <v>0</v>
      </c>
      <c r="N344" s="3">
        <f t="shared" si="68"/>
        <v>102.52749468991864</v>
      </c>
      <c r="O344" s="3">
        <f t="shared" si="64"/>
        <v>138.61733161648752</v>
      </c>
      <c r="P344" s="3">
        <f t="shared" si="65"/>
        <v>146.76490775902357</v>
      </c>
      <c r="Q344" s="3">
        <f t="shared" si="66"/>
        <v>43.860822418080865</v>
      </c>
      <c r="R344" s="3">
        <f t="shared" si="67"/>
        <v>2.8065313793003632</v>
      </c>
      <c r="S344" s="3">
        <f t="shared" si="69"/>
        <v>709.57708786281091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3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23843.582611943195</v>
      </c>
      <c r="G345" s="13">
        <f t="shared" si="72"/>
        <v>103.97746473938713</v>
      </c>
      <c r="H345" s="13">
        <f t="shared" si="72"/>
        <v>140.46673145090878</v>
      </c>
      <c r="I345" s="13">
        <f t="shared" si="72"/>
        <v>148.36419003407499</v>
      </c>
      <c r="J345" s="13">
        <f t="shared" si="72"/>
        <v>44.143711235624437</v>
      </c>
      <c r="K345" s="13">
        <f t="shared" si="72"/>
        <v>2.8176558538622904</v>
      </c>
      <c r="L345" s="13">
        <f t="shared" si="71"/>
        <v>714.76975331385756</v>
      </c>
      <c r="M345" s="3">
        <v>0</v>
      </c>
      <c r="N345" s="3">
        <f t="shared" si="68"/>
        <v>103.97752577225098</v>
      </c>
      <c r="O345" s="3">
        <f t="shared" si="64"/>
        <v>140.46680824237049</v>
      </c>
      <c r="P345" s="3">
        <f t="shared" si="65"/>
        <v>148.36424605428559</v>
      </c>
      <c r="Q345" s="3">
        <f t="shared" si="66"/>
        <v>44.143712837573872</v>
      </c>
      <c r="R345" s="3">
        <f t="shared" si="67"/>
        <v>2.8176558538622904</v>
      </c>
      <c r="S345" s="3">
        <f t="shared" si="69"/>
        <v>714.76994876034314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3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23925.928238879973</v>
      </c>
      <c r="G346" s="13">
        <f t="shared" si="72"/>
        <v>105.43270687063249</v>
      </c>
      <c r="H346" s="13">
        <f t="shared" si="72"/>
        <v>142.31913732087892</v>
      </c>
      <c r="I346" s="13">
        <f t="shared" si="72"/>
        <v>149.95488897496898</v>
      </c>
      <c r="J346" s="13">
        <f t="shared" si="72"/>
        <v>44.420462354242211</v>
      </c>
      <c r="K346" s="13">
        <f t="shared" si="72"/>
        <v>2.8284116879211503</v>
      </c>
      <c r="L346" s="13">
        <f t="shared" si="71"/>
        <v>719.95560720864376</v>
      </c>
      <c r="M346" s="3">
        <v>0</v>
      </c>
      <c r="N346" s="3">
        <f t="shared" si="68"/>
        <v>105.43276790349634</v>
      </c>
      <c r="O346" s="3">
        <f t="shared" si="64"/>
        <v>142.31921390108502</v>
      </c>
      <c r="P346" s="3">
        <f t="shared" si="65"/>
        <v>149.95494424324181</v>
      </c>
      <c r="Q346" s="3">
        <f t="shared" si="66"/>
        <v>44.420463864677309</v>
      </c>
      <c r="R346" s="3">
        <f t="shared" si="67"/>
        <v>2.8284116879211503</v>
      </c>
      <c r="S346" s="3">
        <f t="shared" si="69"/>
        <v>719.95580160042164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3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24005.263297252281</v>
      </c>
      <c r="G347" s="13">
        <f t="shared" si="72"/>
        <v>106.8929747913153</v>
      </c>
      <c r="H347" s="13">
        <f t="shared" si="72"/>
        <v>144.1741791506648</v>
      </c>
      <c r="I347" s="13">
        <f t="shared" si="72"/>
        <v>151.53660774896804</v>
      </c>
      <c r="J347" s="13">
        <f t="shared" si="72"/>
        <v>44.691068531206113</v>
      </c>
      <c r="K347" s="13">
        <f t="shared" si="72"/>
        <v>2.8388014229235967</v>
      </c>
      <c r="L347" s="13">
        <f t="shared" si="71"/>
        <v>725.13363164507791</v>
      </c>
      <c r="M347" s="3">
        <v>0</v>
      </c>
      <c r="N347" s="3">
        <f t="shared" si="68"/>
        <v>106.89303582417915</v>
      </c>
      <c r="O347" s="3">
        <f t="shared" si="64"/>
        <v>144.17425552019648</v>
      </c>
      <c r="P347" s="3">
        <f t="shared" si="65"/>
        <v>151.53666227539608</v>
      </c>
      <c r="Q347" s="3">
        <f t="shared" si="66"/>
        <v>44.691069955354806</v>
      </c>
      <c r="R347" s="3">
        <f t="shared" si="67"/>
        <v>2.8388014229235967</v>
      </c>
      <c r="S347" s="3">
        <f t="shared" si="69"/>
        <v>725.13382499805016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3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24081.613880121469</v>
      </c>
      <c r="G348" s="13">
        <f t="shared" si="72"/>
        <v>108.35808475781427</v>
      </c>
      <c r="H348" s="13">
        <f t="shared" si="72"/>
        <v>146.03156700616782</v>
      </c>
      <c r="I348" s="13">
        <f t="shared" si="72"/>
        <v>153.10901460141221</v>
      </c>
      <c r="J348" s="13">
        <f t="shared" si="72"/>
        <v>44.955527454596137</v>
      </c>
      <c r="K348" s="13">
        <f t="shared" si="72"/>
        <v>2.8488277663766777</v>
      </c>
      <c r="L348" s="13">
        <f t="shared" si="71"/>
        <v>730.30302158636709</v>
      </c>
      <c r="M348" s="3">
        <v>0</v>
      </c>
      <c r="N348" s="3">
        <f t="shared" si="68"/>
        <v>108.35814579067812</v>
      </c>
      <c r="O348" s="3">
        <f t="shared" si="64"/>
        <v>146.03164316560463</v>
      </c>
      <c r="P348" s="3">
        <f t="shared" si="65"/>
        <v>153.10906839595296</v>
      </c>
      <c r="Q348" s="3">
        <f t="shared" si="66"/>
        <v>44.955528797387693</v>
      </c>
      <c r="R348" s="3">
        <f t="shared" si="67"/>
        <v>2.8488277663766777</v>
      </c>
      <c r="S348" s="3">
        <f t="shared" si="69"/>
        <v>730.30321391600012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3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24155.007282766455</v>
      </c>
      <c r="G349" s="13">
        <f t="shared" si="72"/>
        <v>109.82785461904234</v>
      </c>
      <c r="H349" s="13">
        <f t="shared" si="72"/>
        <v>147.89101420095949</v>
      </c>
      <c r="I349" s="13">
        <f t="shared" si="72"/>
        <v>154.67178615074121</v>
      </c>
      <c r="J349" s="13">
        <f t="shared" si="72"/>
        <v>45.213840007130884</v>
      </c>
      <c r="K349" s="13">
        <f t="shared" si="72"/>
        <v>2.8584935854927842</v>
      </c>
      <c r="L349" s="13">
        <f t="shared" si="71"/>
        <v>735.46298856336671</v>
      </c>
      <c r="M349" s="3">
        <v>0</v>
      </c>
      <c r="N349" s="3">
        <f t="shared" si="68"/>
        <v>109.8279156519062</v>
      </c>
      <c r="O349" s="3">
        <f t="shared" si="64"/>
        <v>147.89109015087942</v>
      </c>
      <c r="P349" s="3">
        <f t="shared" si="65"/>
        <v>154.67183922321851</v>
      </c>
      <c r="Q349" s="3">
        <f t="shared" si="66"/>
        <v>45.213841273212978</v>
      </c>
      <c r="R349" s="3">
        <f t="shared" si="67"/>
        <v>2.8584935854927842</v>
      </c>
      <c r="S349" s="3">
        <f t="shared" si="69"/>
        <v>735.46317988470992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3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24225.471948449613</v>
      </c>
      <c r="G350" s="13">
        <f t="shared" si="72"/>
        <v>111.30210388982151</v>
      </c>
      <c r="H350" s="13">
        <f t="shared" si="72"/>
        <v>149.75223740023122</v>
      </c>
      <c r="I350" s="13">
        <f t="shared" si="72"/>
        <v>156.22460745672046</v>
      </c>
      <c r="J350" s="13">
        <f t="shared" si="72"/>
        <v>45.466010224773228</v>
      </c>
      <c r="K350" s="13">
        <f t="shared" si="72"/>
        <v>2.8678019007926334</v>
      </c>
      <c r="L350" s="13">
        <f t="shared" si="71"/>
        <v>740.61276087233909</v>
      </c>
      <c r="M350" s="3">
        <v>0</v>
      </c>
      <c r="N350" s="3">
        <f t="shared" si="68"/>
        <v>111.30216492268536</v>
      </c>
      <c r="O350" s="3">
        <f t="shared" si="64"/>
        <v>149.75231314121066</v>
      </c>
      <c r="P350" s="3">
        <f t="shared" si="65"/>
        <v>156.22465981682629</v>
      </c>
      <c r="Q350" s="3">
        <f t="shared" si="66"/>
        <v>45.466011418528034</v>
      </c>
      <c r="R350" s="3">
        <f t="shared" si="67"/>
        <v>2.8678019007926334</v>
      </c>
      <c r="S350" s="3">
        <f t="shared" si="69"/>
        <v>740.61295120004297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3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24293.037414201757</v>
      </c>
      <c r="G351" s="13">
        <f t="shared" si="72"/>
        <v>112.78065382094755</v>
      </c>
      <c r="H351" s="13">
        <f t="shared" si="72"/>
        <v>151.61495671936584</v>
      </c>
      <c r="I351" s="13">
        <f t="shared" si="72"/>
        <v>157.76717207960331</v>
      </c>
      <c r="J351" s="13">
        <f t="shared" si="72"/>
        <v>45.712045251335276</v>
      </c>
      <c r="K351" s="13">
        <f t="shared" si="72"/>
        <v>2.8767558796790791</v>
      </c>
      <c r="L351" s="13">
        <f t="shared" si="71"/>
        <v>745.7515837509311</v>
      </c>
      <c r="M351" s="3">
        <v>0</v>
      </c>
      <c r="N351" s="3">
        <f t="shared" si="68"/>
        <v>112.7807148538114</v>
      </c>
      <c r="O351" s="3">
        <f t="shared" si="64"/>
        <v>151.61503225197958</v>
      </c>
      <c r="P351" s="3">
        <f t="shared" si="65"/>
        <v>157.76722373689955</v>
      </c>
      <c r="Q351" s="3">
        <f t="shared" si="66"/>
        <v>45.712046376894619</v>
      </c>
      <c r="R351" s="3">
        <f t="shared" si="67"/>
        <v>2.8767558796790791</v>
      </c>
      <c r="S351" s="3">
        <f t="shared" si="69"/>
        <v>745.75177309926426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3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24357.734256721171</v>
      </c>
      <c r="G352" s="13">
        <f t="shared" si="72"/>
        <v>114.26332746594578</v>
      </c>
      <c r="H352" s="13">
        <f t="shared" si="72"/>
        <v>153.47889581714722</v>
      </c>
      <c r="I352" s="13">
        <f t="shared" si="72"/>
        <v>159.29918213035438</v>
      </c>
      <c r="J352" s="13">
        <f t="shared" si="72"/>
        <v>45.951955289313247</v>
      </c>
      <c r="K352" s="13">
        <f t="shared" si="72"/>
        <v>2.8853588299941251</v>
      </c>
      <c r="L352" s="13">
        <f t="shared" si="71"/>
        <v>750.87871953275476</v>
      </c>
      <c r="M352" s="3">
        <v>0</v>
      </c>
      <c r="N352" s="3">
        <f t="shared" si="68"/>
        <v>114.26338849880963</v>
      </c>
      <c r="O352" s="3">
        <f t="shared" si="64"/>
        <v>153.47897114196849</v>
      </c>
      <c r="P352" s="3">
        <f t="shared" si="65"/>
        <v>159.29923309427457</v>
      </c>
      <c r="Q352" s="3">
        <f t="shared" si="66"/>
        <v>45.951956350572921</v>
      </c>
      <c r="R352" s="3">
        <f t="shared" si="67"/>
        <v>2.8853588299941251</v>
      </c>
      <c r="S352" s="3">
        <f t="shared" si="69"/>
        <v>750.87890791561972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3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24419.594038477408</v>
      </c>
      <c r="G353" s="13">
        <f t="shared" si="72"/>
        <v>115.74994974452501</v>
      </c>
      <c r="H353" s="13">
        <f t="shared" si="72"/>
        <v>155.3437819836337</v>
      </c>
      <c r="I353" s="13">
        <f t="shared" si="72"/>
        <v>160.82034831207071</v>
      </c>
      <c r="J353" s="13">
        <f t="shared" si="72"/>
        <v>46.185753547181172</v>
      </c>
      <c r="K353" s="13">
        <f t="shared" si="72"/>
        <v>2.8936141935711062</v>
      </c>
      <c r="L353" s="13">
        <f t="shared" si="71"/>
        <v>755.9934477809818</v>
      </c>
      <c r="M353" s="3">
        <v>0</v>
      </c>
      <c r="N353" s="3">
        <f t="shared" si="68"/>
        <v>115.75001077738887</v>
      </c>
      <c r="O353" s="3">
        <f t="shared" si="64"/>
        <v>155.34385710123414</v>
      </c>
      <c r="P353" s="3">
        <f t="shared" si="65"/>
        <v>160.82039859192176</v>
      </c>
      <c r="Q353" s="3">
        <f t="shared" si="66"/>
        <v>46.185754547814419</v>
      </c>
      <c r="R353" s="3">
        <f t="shared" si="67"/>
        <v>2.8936141935711062</v>
      </c>
      <c r="S353" s="3">
        <f t="shared" si="69"/>
        <v>755.99363521193027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3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24478.649254106524</v>
      </c>
      <c r="G354" s="13">
        <f t="shared" si="72"/>
        <v>117.24034750274194</v>
      </c>
      <c r="H354" s="13">
        <f t="shared" si="72"/>
        <v>157.20934622272895</v>
      </c>
      <c r="I354" s="13">
        <f t="shared" si="72"/>
        <v>162.33038995275004</v>
      </c>
      <c r="J354" s="13">
        <f t="shared" si="72"/>
        <v>46.413456183369718</v>
      </c>
      <c r="K354" s="13">
        <f t="shared" si="72"/>
        <v>2.9015255397935462</v>
      </c>
      <c r="L354" s="13">
        <f t="shared" si="71"/>
        <v>761.09506540138409</v>
      </c>
      <c r="M354" s="3">
        <v>0</v>
      </c>
      <c r="N354" s="3">
        <f t="shared" si="68"/>
        <v>117.24040853560579</v>
      </c>
      <c r="O354" s="3">
        <f t="shared" si="64"/>
        <v>157.20942113367863</v>
      </c>
      <c r="P354" s="3">
        <f t="shared" si="65"/>
        <v>162.33043955771396</v>
      </c>
      <c r="Q354" s="3">
        <f t="shared" si="66"/>
        <v>46.41345712683993</v>
      </c>
      <c r="R354" s="3">
        <f t="shared" si="67"/>
        <v>2.9015255397935462</v>
      </c>
      <c r="S354" s="3">
        <f t="shared" si="69"/>
        <v>761.09525189363194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3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24534.933277181153</v>
      </c>
      <c r="G355" s="13">
        <f t="shared" si="72"/>
        <v>118.73434956989398</v>
      </c>
      <c r="H355" s="13">
        <f t="shared" si="72"/>
        <v>159.07532332949251</v>
      </c>
      <c r="I355" s="13">
        <f t="shared" si="72"/>
        <v>163.8290350295658</v>
      </c>
      <c r="J355" s="13">
        <f t="shared" si="72"/>
        <v>46.635082247153605</v>
      </c>
      <c r="K355" s="13">
        <f t="shared" si="72"/>
        <v>2.9090965591717586</v>
      </c>
      <c r="L355" s="13">
        <f t="shared" si="71"/>
        <v>766.18288673527763</v>
      </c>
      <c r="M355" s="3">
        <v>0</v>
      </c>
      <c r="N355" s="3">
        <f t="shared" si="68"/>
        <v>118.73441060275783</v>
      </c>
      <c r="O355" s="3">
        <f t="shared" si="64"/>
        <v>159.07539803435992</v>
      </c>
      <c r="P355" s="3">
        <f t="shared" si="65"/>
        <v>163.82908396870135</v>
      </c>
      <c r="Q355" s="3">
        <f t="shared" si="66"/>
        <v>46.63508313672633</v>
      </c>
      <c r="R355" s="3">
        <f t="shared" si="67"/>
        <v>2.9090965591717586</v>
      </c>
      <c r="S355" s="3">
        <f t="shared" si="69"/>
        <v>766.18307230171717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3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24588.48030743343</v>
      </c>
      <c r="G356" s="13">
        <f t="shared" si="72"/>
        <v>120.23178681216325</v>
      </c>
      <c r="H356" s="13">
        <f t="shared" si="72"/>
        <v>160.9414519622394</v>
      </c>
      <c r="I356" s="13">
        <f t="shared" si="72"/>
        <v>165.31602018481951</v>
      </c>
      <c r="J356" s="13">
        <f t="shared" si="72"/>
        <v>46.850653616668374</v>
      </c>
      <c r="K356" s="13">
        <f t="shared" si="72"/>
        <v>2.9163310569477927</v>
      </c>
      <c r="L356" s="13">
        <f t="shared" si="71"/>
        <v>771.25624363283828</v>
      </c>
      <c r="M356" s="3">
        <v>0</v>
      </c>
      <c r="N356" s="3">
        <f t="shared" si="68"/>
        <v>120.2318478450271</v>
      </c>
      <c r="O356" s="3">
        <f t="shared" si="64"/>
        <v>160.94152646159148</v>
      </c>
      <c r="P356" s="3">
        <f t="shared" si="65"/>
        <v>165.31606846706381</v>
      </c>
      <c r="Q356" s="3">
        <f t="shared" si="66"/>
        <v>46.850654455422607</v>
      </c>
      <c r="R356" s="3">
        <f t="shared" si="67"/>
        <v>2.9163310569477927</v>
      </c>
      <c r="S356" s="3">
        <f t="shared" si="69"/>
        <v>771.25642828605282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3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24639.325318505802</v>
      </c>
      <c r="G357" s="13">
        <f t="shared" si="72"/>
        <v>121.73249218303947</v>
      </c>
      <c r="H357" s="13">
        <f t="shared" si="72"/>
        <v>162.80747470948592</v>
      </c>
      <c r="I357" s="13">
        <f t="shared" si="72"/>
        <v>166.79109073374971</v>
      </c>
      <c r="J357" s="13">
        <f t="shared" si="72"/>
        <v>47.060194934273525</v>
      </c>
      <c r="K357" s="13">
        <f t="shared" si="72"/>
        <v>2.9232329467388469</v>
      </c>
      <c r="L357" s="13">
        <f t="shared" si="71"/>
        <v>776.31448550728737</v>
      </c>
      <c r="M357" s="3">
        <v>0</v>
      </c>
      <c r="N357" s="3">
        <f t="shared" si="68"/>
        <v>121.73255321590332</v>
      </c>
      <c r="O357" s="3">
        <f t="shared" si="64"/>
        <v>162.80754900388806</v>
      </c>
      <c r="P357" s="3">
        <f t="shared" si="65"/>
        <v>166.79113836792001</v>
      </c>
      <c r="Q357" s="3">
        <f t="shared" si="66"/>
        <v>47.060195725112365</v>
      </c>
      <c r="R357" s="3">
        <f t="shared" si="67"/>
        <v>2.9232329467388469</v>
      </c>
      <c r="S357" s="3">
        <f t="shared" si="69"/>
        <v>776.31466925956261</v>
      </c>
    </row>
    <row r="358" spans="1:38" x14ac:dyDescent="0.3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24687.504006299983</v>
      </c>
      <c r="G358" s="13">
        <f t="shared" si="72"/>
        <v>123.23630077055391</v>
      </c>
      <c r="H358" s="13">
        <f t="shared" si="72"/>
        <v>164.67313815180512</v>
      </c>
      <c r="I358" s="13">
        <f t="shared" si="72"/>
        <v>168.25400066438695</v>
      </c>
      <c r="J358" s="13">
        <f t="shared" si="72"/>
        <v>47.263733539475659</v>
      </c>
      <c r="K358" s="13">
        <f t="shared" si="72"/>
        <v>2.9298062442287867</v>
      </c>
      <c r="L358" s="13">
        <f t="shared" si="71"/>
        <v>781.35697937045052</v>
      </c>
      <c r="M358" s="3">
        <v>0</v>
      </c>
      <c r="N358" s="3">
        <f t="shared" si="68"/>
        <v>123.23636180341776</v>
      </c>
      <c r="O358" s="3">
        <f t="shared" si="64"/>
        <v>164.67321224182115</v>
      </c>
      <c r="P358" s="3">
        <f t="shared" si="65"/>
        <v>168.25404765918208</v>
      </c>
      <c r="Q358" s="3">
        <f t="shared" si="66"/>
        <v>47.263734285136366</v>
      </c>
      <c r="R358" s="3">
        <f t="shared" si="67"/>
        <v>2.9298062442287867</v>
      </c>
      <c r="S358" s="3">
        <f t="shared" si="69"/>
        <v>781.35716223378608</v>
      </c>
    </row>
    <row r="359" spans="1:38" x14ac:dyDescent="0.3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24733.052737990532</v>
      </c>
      <c r="G359" s="13">
        <f t="shared" ref="G359:K374" si="73">G358*(1-G$5)+G$4*$F358*$L$4/1000</f>
        <v>124.74304984136096</v>
      </c>
      <c r="H359" s="13">
        <f t="shared" si="73"/>
        <v>166.53819291866233</v>
      </c>
      <c r="I359" s="13">
        <f t="shared" si="73"/>
        <v>169.70451262965042</v>
      </c>
      <c r="J359" s="13">
        <f t="shared" si="73"/>
        <v>47.461299399621126</v>
      </c>
      <c r="K359" s="13">
        <f t="shared" si="73"/>
        <v>2.9360550609169263</v>
      </c>
      <c r="L359" s="13">
        <f t="shared" si="71"/>
        <v>786.38310985021178</v>
      </c>
      <c r="M359" s="3">
        <v>0</v>
      </c>
      <c r="N359" s="3">
        <f t="shared" si="68"/>
        <v>124.74311087422481</v>
      </c>
      <c r="O359" s="3">
        <f t="shared" si="64"/>
        <v>166.53826680485452</v>
      </c>
      <c r="P359" s="3">
        <f t="shared" si="65"/>
        <v>169.70455899365246</v>
      </c>
      <c r="Q359" s="3">
        <f t="shared" si="66"/>
        <v>47.461300102684582</v>
      </c>
      <c r="R359" s="3">
        <f t="shared" si="67"/>
        <v>2.9360550609169263</v>
      </c>
      <c r="S359" s="3">
        <f t="shared" si="69"/>
        <v>786.38329183633323</v>
      </c>
    </row>
    <row r="360" spans="1:38" x14ac:dyDescent="0.3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24776.008501764678</v>
      </c>
      <c r="G360" s="13">
        <f t="shared" si="73"/>
        <v>126.25257888170779</v>
      </c>
      <c r="H360" s="13">
        <f t="shared" si="73"/>
        <v>168.40239374030688</v>
      </c>
      <c r="I360" s="13">
        <f t="shared" si="73"/>
        <v>171.14239793189117</v>
      </c>
      <c r="J360" s="13">
        <f t="shared" si="73"/>
        <v>47.652925038563723</v>
      </c>
      <c r="K360" s="13">
        <f t="shared" si="73"/>
        <v>2.9419835979327442</v>
      </c>
      <c r="L360" s="13">
        <f t="shared" si="71"/>
        <v>791.39227919040229</v>
      </c>
      <c r="M360" s="3">
        <v>0</v>
      </c>
      <c r="N360" s="3">
        <f t="shared" si="68"/>
        <v>126.25263991457165</v>
      </c>
      <c r="O360" s="3">
        <f t="shared" si="64"/>
        <v>168.40246742323595</v>
      </c>
      <c r="P360" s="3">
        <f t="shared" si="65"/>
        <v>171.14244367356699</v>
      </c>
      <c r="Q360" s="3">
        <f t="shared" si="66"/>
        <v>47.652925701463374</v>
      </c>
      <c r="R360" s="3">
        <f t="shared" si="67"/>
        <v>2.9419835979327442</v>
      </c>
      <c r="S360" s="3">
        <f t="shared" si="69"/>
        <v>791.39246031077073</v>
      </c>
    </row>
    <row r="361" spans="1:38" x14ac:dyDescent="0.3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24816.408857347182</v>
      </c>
      <c r="G361" s="13">
        <f t="shared" si="73"/>
        <v>127.76472963533662</v>
      </c>
      <c r="H361" s="13">
        <f t="shared" si="73"/>
        <v>170.26549949480173</v>
      </c>
      <c r="I361" s="13">
        <f t="shared" si="73"/>
        <v>172.56743650009159</v>
      </c>
      <c r="J361" s="13">
        <f t="shared" si="73"/>
        <v>47.838645463508243</v>
      </c>
      <c r="K361" s="13">
        <f t="shared" si="73"/>
        <v>2.9475961399246868</v>
      </c>
      <c r="L361" s="13">
        <f t="shared" si="71"/>
        <v>796.38390723366285</v>
      </c>
      <c r="M361" s="3">
        <v>0</v>
      </c>
      <c r="N361" s="3">
        <f t="shared" si="68"/>
        <v>127.76479066820048</v>
      </c>
      <c r="O361" s="3">
        <f t="shared" si="64"/>
        <v>170.26557297502686</v>
      </c>
      <c r="P361" s="3">
        <f t="shared" si="65"/>
        <v>172.56748162779448</v>
      </c>
      <c r="Q361" s="3">
        <f t="shared" si="66"/>
        <v>47.838646088538525</v>
      </c>
      <c r="R361" s="3">
        <f t="shared" si="67"/>
        <v>2.9475961399246868</v>
      </c>
      <c r="S361" s="3">
        <f t="shared" si="69"/>
        <v>796.38408749948508</v>
      </c>
    </row>
    <row r="362" spans="1:38" x14ac:dyDescent="0.3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24854.291887363383</v>
      </c>
      <c r="G362" s="13">
        <f t="shared" si="73"/>
        <v>129.2793461383672</v>
      </c>
      <c r="H362" s="13">
        <f t="shared" si="73"/>
        <v>172.12727325027822</v>
      </c>
      <c r="I362" s="13">
        <f t="shared" si="73"/>
        <v>173.97941685993848</v>
      </c>
      <c r="J362" s="13">
        <f t="shared" si="73"/>
        <v>48.018498090226345</v>
      </c>
      <c r="K362" s="13">
        <f t="shared" si="73"/>
        <v>2.9528970490307622</v>
      </c>
      <c r="L362" s="13">
        <f t="shared" si="71"/>
        <v>801.35743138784096</v>
      </c>
      <c r="M362" s="3">
        <v>0</v>
      </c>
      <c r="N362" s="3">
        <f t="shared" si="68"/>
        <v>129.27940717123104</v>
      </c>
      <c r="O362" s="3">
        <f t="shared" si="64"/>
        <v>172.12734652835704</v>
      </c>
      <c r="P362" s="3">
        <f t="shared" si="65"/>
        <v>173.97946138190957</v>
      </c>
      <c r="Q362" s="3">
        <f t="shared" si="66"/>
        <v>48.018498679550611</v>
      </c>
      <c r="R362" s="3">
        <f t="shared" si="67"/>
        <v>2.9528970490307622</v>
      </c>
      <c r="S362" s="3">
        <f t="shared" si="69"/>
        <v>801.357610810079</v>
      </c>
    </row>
    <row r="363" spans="1:38" x14ac:dyDescent="0.3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24889.696149590935</v>
      </c>
      <c r="G363" s="13">
        <f t="shared" si="73"/>
        <v>130.79627475121097</v>
      </c>
      <c r="H363" s="13">
        <f t="shared" si="73"/>
        <v>173.98748230250766</v>
      </c>
      <c r="I363" s="13">
        <f t="shared" si="73"/>
        <v>175.37813609699049</v>
      </c>
      <c r="J363" s="13">
        <f t="shared" si="73"/>
        <v>48.19252266683597</v>
      </c>
      <c r="K363" s="13">
        <f t="shared" si="73"/>
        <v>2.9578907589380972</v>
      </c>
      <c r="L363" s="13">
        <f t="shared" si="71"/>
        <v>806.31230657648325</v>
      </c>
      <c r="M363" s="3">
        <v>0</v>
      </c>
      <c r="N363" s="3">
        <f t="shared" si="68"/>
        <v>130.79633578407481</v>
      </c>
      <c r="O363" s="3">
        <f t="shared" si="64"/>
        <v>173.98755537899629</v>
      </c>
      <c r="P363" s="3">
        <f t="shared" si="65"/>
        <v>175.37818002136027</v>
      </c>
      <c r="Q363" s="3">
        <f t="shared" si="66"/>
        <v>48.192523222493996</v>
      </c>
      <c r="R363" s="3">
        <f t="shared" si="67"/>
        <v>2.9578907589380972</v>
      </c>
      <c r="S363" s="3">
        <f t="shared" si="69"/>
        <v>806.31248516586345</v>
      </c>
    </row>
    <row r="364" spans="1:38" x14ac:dyDescent="0.3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24922.660630145703</v>
      </c>
      <c r="G364" s="13">
        <f t="shared" si="73"/>
        <v>132.31536418757099</v>
      </c>
      <c r="H364" s="13">
        <f t="shared" si="73"/>
        <v>175.84589820788631</v>
      </c>
      <c r="I364" s="13">
        <f t="shared" si="73"/>
        <v>176.76339981316659</v>
      </c>
      <c r="J364" s="13">
        <f t="shared" si="73"/>
        <v>48.36076119633082</v>
      </c>
      <c r="K364" s="13">
        <f t="shared" si="73"/>
        <v>2.9625817690381724</v>
      </c>
      <c r="L364" s="13">
        <f t="shared" si="71"/>
        <v>811.24800517399285</v>
      </c>
      <c r="M364" s="3">
        <v>0</v>
      </c>
      <c r="N364" s="3">
        <f t="shared" si="68"/>
        <v>132.31542522043483</v>
      </c>
      <c r="O364" s="3">
        <f t="shared" si="64"/>
        <v>175.84597108333935</v>
      </c>
      <c r="P364" s="3">
        <f t="shared" si="65"/>
        <v>176.76344314795642</v>
      </c>
      <c r="Q364" s="3">
        <f t="shared" si="66"/>
        <v>48.360761720245847</v>
      </c>
      <c r="R364" s="3">
        <f t="shared" si="67"/>
        <v>2.9625817690381724</v>
      </c>
      <c r="S364" s="3">
        <f t="shared" si="69"/>
        <v>811.24818294101453</v>
      </c>
    </row>
    <row r="365" spans="1:38" x14ac:dyDescent="0.3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24953.224697644411</v>
      </c>
      <c r="G365" s="13">
        <f t="shared" si="73"/>
        <v>133.83646554058458</v>
      </c>
      <c r="H365" s="13">
        <f t="shared" si="73"/>
        <v>177.70229681193376</v>
      </c>
      <c r="I365" s="13">
        <f t="shared" si="73"/>
        <v>178.13502207678559</v>
      </c>
      <c r="J365" s="13">
        <f t="shared" si="73"/>
        <v>48.523257858040793</v>
      </c>
      <c r="K365" s="13">
        <f t="shared" si="73"/>
        <v>2.9669746386839493</v>
      </c>
      <c r="L365" s="13">
        <f t="shared" si="71"/>
        <v>816.16401692602869</v>
      </c>
      <c r="M365" s="3">
        <v>0</v>
      </c>
      <c r="N365" s="3">
        <f t="shared" si="68"/>
        <v>133.83652657344842</v>
      </c>
      <c r="O365" s="3">
        <f t="shared" si="64"/>
        <v>177.70236948690425</v>
      </c>
      <c r="P365" s="3">
        <f t="shared" si="65"/>
        <v>178.1350648299092</v>
      </c>
      <c r="Q365" s="3">
        <f t="shared" si="66"/>
        <v>48.523258352026204</v>
      </c>
      <c r="R365" s="3">
        <f t="shared" si="67"/>
        <v>2.9669746386839493</v>
      </c>
      <c r="S365" s="3">
        <f t="shared" si="69"/>
        <v>816.16419388097199</v>
      </c>
    </row>
    <row r="366" spans="1:38" x14ac:dyDescent="0.3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24981.428058381436</v>
      </c>
      <c r="G366" s="13">
        <f t="shared" si="73"/>
        <v>135.35943230616851</v>
      </c>
      <c r="H366" s="13">
        <f t="shared" si="73"/>
        <v>179.55645827340902</v>
      </c>
      <c r="I366" s="13">
        <f t="shared" si="73"/>
        <v>179.49282536638984</v>
      </c>
      <c r="J366" s="13">
        <f t="shared" si="73"/>
        <v>48.680058928199252</v>
      </c>
      <c r="K366" s="13">
        <f t="shared" si="73"/>
        <v>2.9710739815546523</v>
      </c>
      <c r="L366" s="13">
        <f t="shared" si="71"/>
        <v>821.05984885572138</v>
      </c>
      <c r="M366" s="3">
        <v>0</v>
      </c>
      <c r="N366" s="3">
        <f t="shared" si="68"/>
        <v>135.35949333903235</v>
      </c>
      <c r="O366" s="3">
        <f t="shared" si="64"/>
        <v>179.55653074844849</v>
      </c>
      <c r="P366" s="3">
        <f t="shared" si="65"/>
        <v>179.49286754565469</v>
      </c>
      <c r="Q366" s="3">
        <f t="shared" si="66"/>
        <v>48.680059393964832</v>
      </c>
      <c r="R366" s="3">
        <f t="shared" si="67"/>
        <v>2.9710739815546523</v>
      </c>
      <c r="S366" s="3">
        <f t="shared" si="69"/>
        <v>821.06002500865509</v>
      </c>
    </row>
    <row r="367" spans="1:38" x14ac:dyDescent="0.3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25007.3107125551</v>
      </c>
      <c r="G367" s="13">
        <f t="shared" si="73"/>
        <v>136.8841204036284</v>
      </c>
      <c r="H367" s="13">
        <f t="shared" si="73"/>
        <v>181.40816708415147</v>
      </c>
      <c r="I367" s="13">
        <f t="shared" si="73"/>
        <v>180.83664050858889</v>
      </c>
      <c r="J367" s="13">
        <f t="shared" si="73"/>
        <v>48.831212699786995</v>
      </c>
      <c r="K367" s="13">
        <f t="shared" si="73"/>
        <v>2.9748844601334605</v>
      </c>
      <c r="L367" s="13">
        <f t="shared" si="71"/>
        <v>825.93502515628916</v>
      </c>
      <c r="M367" s="3">
        <v>0</v>
      </c>
      <c r="N367" s="3">
        <f t="shared" si="68"/>
        <v>136.88418143649224</v>
      </c>
      <c r="O367" s="3">
        <f t="shared" si="64"/>
        <v>181.40823935980995</v>
      </c>
      <c r="P367" s="3">
        <f t="shared" si="65"/>
        <v>180.83668212169766</v>
      </c>
      <c r="Q367" s="3">
        <f t="shared" si="66"/>
        <v>48.831213138944854</v>
      </c>
      <c r="R367" s="3">
        <f t="shared" si="67"/>
        <v>2.9748844601334605</v>
      </c>
      <c r="S367" s="3">
        <f t="shared" si="69"/>
        <v>825.9352005170781</v>
      </c>
    </row>
    <row r="368" spans="1:38" x14ac:dyDescent="0.3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25030.912911573585</v>
      </c>
      <c r="G368" s="13">
        <f t="shared" si="73"/>
        <v>138.41038819359656</v>
      </c>
      <c r="H368" s="13">
        <f t="shared" si="73"/>
        <v>183.25721208475701</v>
      </c>
      <c r="I368" s="13">
        <f t="shared" si="73"/>
        <v>182.1663066101612</v>
      </c>
      <c r="J368" s="13">
        <f t="shared" si="73"/>
        <v>48.976769401817627</v>
      </c>
      <c r="K368" s="13">
        <f t="shared" si="73"/>
        <v>2.9784107803029567</v>
      </c>
      <c r="L368" s="13">
        <f t="shared" si="71"/>
        <v>830.78908707063533</v>
      </c>
      <c r="M368" s="3">
        <v>0</v>
      </c>
      <c r="N368" s="3">
        <f t="shared" si="68"/>
        <v>138.4104492264604</v>
      </c>
      <c r="O368" s="3">
        <f t="shared" si="64"/>
        <v>183.25728416158299</v>
      </c>
      <c r="P368" s="3">
        <f t="shared" si="65"/>
        <v>182.16634766471316</v>
      </c>
      <c r="Q368" s="3">
        <f t="shared" si="66"/>
        <v>48.976769815887778</v>
      </c>
      <c r="R368" s="3">
        <f t="shared" si="67"/>
        <v>2.9784107803029567</v>
      </c>
      <c r="S368" s="3">
        <f t="shared" si="69"/>
        <v>830.78926164894733</v>
      </c>
    </row>
    <row r="369" spans="1:19" x14ac:dyDescent="0.3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25052.275116468103</v>
      </c>
      <c r="G369" s="13">
        <f t="shared" si="73"/>
        <v>139.93809649336396</v>
      </c>
      <c r="H369" s="13">
        <f t="shared" si="73"/>
        <v>185.10338647620239</v>
      </c>
      <c r="I369" s="13">
        <f t="shared" si="73"/>
        <v>183.48167098465305</v>
      </c>
      <c r="J369" s="13">
        <f t="shared" si="73"/>
        <v>49.116781118222804</v>
      </c>
      <c r="K369" s="13">
        <f t="shared" si="73"/>
        <v>2.9816576860626807</v>
      </c>
      <c r="L369" s="13">
        <f t="shared" si="71"/>
        <v>835.6215927585049</v>
      </c>
      <c r="M369" s="3">
        <v>0</v>
      </c>
      <c r="N369" s="3">
        <f t="shared" si="68"/>
        <v>139.9381575262278</v>
      </c>
      <c r="O369" s="3">
        <f t="shared" si="64"/>
        <v>185.10345835474286</v>
      </c>
      <c r="P369" s="3">
        <f t="shared" si="65"/>
        <v>183.48171148814552</v>
      </c>
      <c r="Q369" s="3">
        <f t="shared" si="66"/>
        <v>49.116781508638425</v>
      </c>
      <c r="R369" s="3">
        <f t="shared" si="67"/>
        <v>2.9816576860626807</v>
      </c>
      <c r="S369" s="3">
        <f t="shared" si="69"/>
        <v>835.62176656381723</v>
      </c>
    </row>
    <row r="370" spans="1:19" x14ac:dyDescent="0.3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25071.437957437061</v>
      </c>
      <c r="G370" s="13">
        <f t="shared" si="73"/>
        <v>141.46710858967421</v>
      </c>
      <c r="H370" s="13">
        <f t="shared" si="73"/>
        <v>186.94648782753248</v>
      </c>
      <c r="I370" s="13">
        <f t="shared" si="73"/>
        <v>184.78258907371489</v>
      </c>
      <c r="J370" s="13">
        <f t="shared" si="73"/>
        <v>49.251301706490231</v>
      </c>
      <c r="K370" s="13">
        <f t="shared" si="73"/>
        <v>2.9846299543727337</v>
      </c>
      <c r="L370" s="13">
        <f t="shared" si="71"/>
        <v>840.43211715178461</v>
      </c>
      <c r="M370" s="3">
        <v>0</v>
      </c>
      <c r="N370" s="3">
        <f t="shared" si="68"/>
        <v>141.46716962253805</v>
      </c>
      <c r="O370" s="3">
        <f t="shared" si="64"/>
        <v>186.94655950833294</v>
      </c>
      <c r="P370" s="3">
        <f t="shared" si="65"/>
        <v>184.78262903354454</v>
      </c>
      <c r="Q370" s="3">
        <f t="shared" si="66"/>
        <v>49.251302074602634</v>
      </c>
      <c r="R370" s="3">
        <f t="shared" si="67"/>
        <v>2.9846299543727337</v>
      </c>
      <c r="S370" s="3">
        <f t="shared" si="69"/>
        <v>840.43229019339094</v>
      </c>
    </row>
    <row r="371" spans="1:19" x14ac:dyDescent="0.3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25088.442194541589</v>
      </c>
      <c r="G371" s="13">
        <f t="shared" si="73"/>
        <v>142.99729024904829</v>
      </c>
      <c r="H371" s="13">
        <f t="shared" si="73"/>
        <v>188.78631807972786</v>
      </c>
      <c r="I371" s="13">
        <f t="shared" si="73"/>
        <v>186.06892436341582</v>
      </c>
      <c r="J371" s="13">
        <f t="shared" si="73"/>
        <v>49.380386716201286</v>
      </c>
      <c r="K371" s="13">
        <f t="shared" si="73"/>
        <v>2.9873323901269297</v>
      </c>
      <c r="L371" s="13">
        <f t="shared" si="71"/>
        <v>845.22025179852017</v>
      </c>
      <c r="M371" s="3">
        <v>0</v>
      </c>
      <c r="N371" s="3">
        <f t="shared" si="68"/>
        <v>142.99735128191213</v>
      </c>
      <c r="O371" s="3">
        <f t="shared" si="64"/>
        <v>188.78638956333228</v>
      </c>
      <c r="P371" s="3">
        <f t="shared" si="65"/>
        <v>186.06896378688</v>
      </c>
      <c r="Q371" s="3">
        <f t="shared" si="66"/>
        <v>49.380387063284587</v>
      </c>
      <c r="R371" s="3">
        <f t="shared" si="67"/>
        <v>2.9873323901269297</v>
      </c>
      <c r="S371" s="3">
        <f t="shared" si="69"/>
        <v>845.22042408553591</v>
      </c>
    </row>
    <row r="372" spans="1:19" x14ac:dyDescent="0.3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25103.328679569964</v>
      </c>
      <c r="G372" s="13">
        <f t="shared" si="73"/>
        <v>144.52850972571045</v>
      </c>
      <c r="H372" s="13">
        <f t="shared" si="73"/>
        <v>190.62268354587118</v>
      </c>
      <c r="I372" s="13">
        <f t="shared" si="73"/>
        <v>187.34054829577619</v>
      </c>
      <c r="J372" s="13">
        <f t="shared" si="73"/>
        <v>49.504093307609139</v>
      </c>
      <c r="K372" s="13">
        <f t="shared" si="73"/>
        <v>2.9897698212585757</v>
      </c>
      <c r="L372" s="13">
        <f t="shared" si="71"/>
        <v>849.98560469622555</v>
      </c>
      <c r="M372" s="3">
        <v>0</v>
      </c>
      <c r="N372" s="3">
        <f t="shared" si="68"/>
        <v>144.52857075857429</v>
      </c>
      <c r="O372" s="3">
        <f t="shared" si="64"/>
        <v>190.62275483282207</v>
      </c>
      <c r="P372" s="3">
        <f t="shared" si="65"/>
        <v>187.34058719007436</v>
      </c>
      <c r="Q372" s="3">
        <f t="shared" si="66"/>
        <v>49.504093634864667</v>
      </c>
      <c r="R372" s="3">
        <f t="shared" si="67"/>
        <v>2.9897698212585757</v>
      </c>
      <c r="S372" s="3">
        <f t="shared" si="69"/>
        <v>849.98577623759411</v>
      </c>
    </row>
    <row r="373" spans="1:19" x14ac:dyDescent="0.3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25116.138319084737</v>
      </c>
      <c r="G373" s="13">
        <f t="shared" si="73"/>
        <v>146.06063776718656</v>
      </c>
      <c r="H373" s="13">
        <f t="shared" si="73"/>
        <v>192.45539490773226</v>
      </c>
      <c r="I373" s="13">
        <f t="shared" si="73"/>
        <v>188.5973401757586</v>
      </c>
      <c r="J373" s="13">
        <f t="shared" si="73"/>
        <v>49.622480170392237</v>
      </c>
      <c r="K373" s="13">
        <f t="shared" si="73"/>
        <v>2.9919470939815791</v>
      </c>
      <c r="L373" s="13">
        <f t="shared" si="71"/>
        <v>854.72780011505131</v>
      </c>
      <c r="M373" s="3">
        <v>0</v>
      </c>
      <c r="N373" s="3">
        <f t="shared" si="68"/>
        <v>146.0606988000504</v>
      </c>
      <c r="O373" s="3">
        <f t="shared" si="64"/>
        <v>192.45546599857062</v>
      </c>
      <c r="P373" s="3">
        <f t="shared" si="65"/>
        <v>188.59737854799354</v>
      </c>
      <c r="Q373" s="3">
        <f t="shared" si="66"/>
        <v>49.622480478952681</v>
      </c>
      <c r="R373" s="3">
        <f t="shared" si="67"/>
        <v>2.9919470939815791</v>
      </c>
      <c r="S373" s="3">
        <f t="shared" si="69"/>
        <v>854.72797091954885</v>
      </c>
    </row>
    <row r="374" spans="1:19" x14ac:dyDescent="0.3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25126.912038664086</v>
      </c>
      <c r="G374" s="13">
        <f t="shared" si="73"/>
        <v>147.59354761764715</v>
      </c>
      <c r="H374" s="13">
        <f t="shared" si="73"/>
        <v>194.28426720889283</v>
      </c>
      <c r="I374" s="13">
        <f t="shared" si="73"/>
        <v>189.83918707395566</v>
      </c>
      <c r="J374" s="13">
        <f t="shared" si="73"/>
        <v>49.735607442711938</v>
      </c>
      <c r="K374" s="13">
        <f t="shared" si="73"/>
        <v>2.9938690681691522</v>
      </c>
      <c r="L374" s="13">
        <f t="shared" si="71"/>
        <v>859.4464784113768</v>
      </c>
      <c r="M374" s="3">
        <v>0</v>
      </c>
      <c r="N374" s="3">
        <f t="shared" si="68"/>
        <v>147.59360865051099</v>
      </c>
      <c r="O374" s="3">
        <f t="shared" si="64"/>
        <v>194.28433810415817</v>
      </c>
      <c r="P374" s="3">
        <f t="shared" si="65"/>
        <v>189.83922493113485</v>
      </c>
      <c r="Q374" s="3">
        <f t="shared" si="66"/>
        <v>49.735607733645296</v>
      </c>
      <c r="R374" s="3">
        <f t="shared" si="67"/>
        <v>2.9938690681691522</v>
      </c>
      <c r="S374" s="3">
        <f t="shared" si="69"/>
        <v>859.44664848761852</v>
      </c>
    </row>
    <row r="375" spans="1:19" x14ac:dyDescent="0.3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25135.690748345634</v>
      </c>
      <c r="G375" s="13">
        <f t="shared" ref="G375:K390" si="74">G374*(1-G$5)+G$4*$F374*$L$4/1000</f>
        <v>149.12711501906796</v>
      </c>
      <c r="H375" s="13">
        <f t="shared" si="74"/>
        <v>196.10911984453253</v>
      </c>
      <c r="I375" s="13">
        <f t="shared" si="74"/>
        <v>191.06598372521174</v>
      </c>
      <c r="J375" s="13">
        <f t="shared" si="74"/>
        <v>49.84353663069713</v>
      </c>
      <c r="K375" s="13">
        <f t="shared" si="74"/>
        <v>2.9955406128720465</v>
      </c>
      <c r="L375" s="13">
        <f t="shared" si="71"/>
        <v>864.14129583238139</v>
      </c>
      <c r="M375" s="3">
        <v>0</v>
      </c>
      <c r="N375" s="3">
        <f t="shared" si="68"/>
        <v>149.1271760519318</v>
      </c>
      <c r="O375" s="3">
        <f t="shared" si="64"/>
        <v>196.10919054476287</v>
      </c>
      <c r="P375" s="3">
        <f t="shared" si="65"/>
        <v>191.06602107424857</v>
      </c>
      <c r="Q375" s="3">
        <f t="shared" si="66"/>
        <v>49.843536905010382</v>
      </c>
      <c r="R375" s="3">
        <f t="shared" si="67"/>
        <v>2.9955406128720465</v>
      </c>
      <c r="S375" s="3">
        <f t="shared" si="69"/>
        <v>864.14146518882569</v>
      </c>
    </row>
    <row r="376" spans="1:19" x14ac:dyDescent="0.3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25142.515309277973</v>
      </c>
      <c r="G376" s="13">
        <f t="shared" si="74"/>
        <v>150.66121821028153</v>
      </c>
      <c r="H376" s="13">
        <f t="shared" si="74"/>
        <v>197.92977654799836</v>
      </c>
      <c r="I376" s="13">
        <f t="shared" si="74"/>
        <v>192.27763242341382</v>
      </c>
      <c r="J376" s="13">
        <f t="shared" si="74"/>
        <v>49.946330528472537</v>
      </c>
      <c r="K376" s="13">
        <f t="shared" si="74"/>
        <v>2.9969666019778711</v>
      </c>
      <c r="L376" s="13">
        <f t="shared" si="71"/>
        <v>868.81192431214413</v>
      </c>
      <c r="M376" s="3">
        <v>0</v>
      </c>
      <c r="N376" s="3">
        <f t="shared" si="68"/>
        <v>150.66127924314537</v>
      </c>
      <c r="O376" s="3">
        <f t="shared" si="64"/>
        <v>197.92984705373024</v>
      </c>
      <c r="P376" s="3">
        <f t="shared" si="65"/>
        <v>192.27766927112887</v>
      </c>
      <c r="Q376" s="3">
        <f t="shared" si="66"/>
        <v>49.94633078711513</v>
      </c>
      <c r="R376" s="3">
        <f t="shared" si="67"/>
        <v>2.9969666019778711</v>
      </c>
      <c r="S376" s="3">
        <f t="shared" si="69"/>
        <v>868.81209295709743</v>
      </c>
    </row>
    <row r="377" spans="1:19" x14ac:dyDescent="0.3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25147.426501583468</v>
      </c>
      <c r="G377" s="13">
        <f t="shared" si="74"/>
        <v>152.19573792399333</v>
      </c>
      <c r="H377" s="13">
        <f t="shared" si="74"/>
        <v>199.74606537427974</v>
      </c>
      <c r="I377" s="13">
        <f t="shared" si="74"/>
        <v>193.47404291268467</v>
      </c>
      <c r="J377" s="13">
        <f t="shared" si="74"/>
        <v>50.044053138841392</v>
      </c>
      <c r="K377" s="13">
        <f t="shared" si="74"/>
        <v>2.9981519100126759</v>
      </c>
      <c r="L377" s="13">
        <f t="shared" si="71"/>
        <v>873.45805125981178</v>
      </c>
      <c r="M377" s="3">
        <v>0</v>
      </c>
      <c r="N377" s="3">
        <f t="shared" si="68"/>
        <v>152.19579895685717</v>
      </c>
      <c r="O377" s="3">
        <f t="shared" si="64"/>
        <v>199.74613568604826</v>
      </c>
      <c r="P377" s="3">
        <f t="shared" si="65"/>
        <v>193.47407926580701</v>
      </c>
      <c r="Q377" s="3">
        <f t="shared" si="66"/>
        <v>50.044053382708547</v>
      </c>
      <c r="R377" s="3">
        <f t="shared" si="67"/>
        <v>2.9981519100126759</v>
      </c>
      <c r="S377" s="3">
        <f t="shared" si="69"/>
        <v>873.45821920143362</v>
      </c>
    </row>
    <row r="378" spans="1:19" x14ac:dyDescent="0.3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25150.464993432317</v>
      </c>
      <c r="G378" s="13">
        <f t="shared" si="74"/>
        <v>153.73055738183646</v>
      </c>
      <c r="H378" s="13">
        <f t="shared" si="74"/>
        <v>201.55781868051142</v>
      </c>
      <c r="I378" s="13">
        <f t="shared" si="74"/>
        <v>194.65513227520819</v>
      </c>
      <c r="J378" s="13">
        <f t="shared" si="74"/>
        <v>50.136769594727355</v>
      </c>
      <c r="K378" s="13">
        <f t="shared" si="74"/>
        <v>2.9991014080856973</v>
      </c>
      <c r="L378" s="13">
        <f t="shared" si="71"/>
        <v>878.0793793403692</v>
      </c>
      <c r="M378" s="3">
        <v>0</v>
      </c>
      <c r="N378" s="3">
        <f t="shared" si="68"/>
        <v>153.7306184147003</v>
      </c>
      <c r="O378" s="3">
        <f t="shared" si="64"/>
        <v>201.55788879885014</v>
      </c>
      <c r="P378" s="3">
        <f t="shared" si="65"/>
        <v>194.65516814037653</v>
      </c>
      <c r="Q378" s="3">
        <f t="shared" si="66"/>
        <v>50.136769824663141</v>
      </c>
      <c r="R378" s="3">
        <f t="shared" si="67"/>
        <v>2.9991014080856973</v>
      </c>
      <c r="S378" s="3">
        <f t="shared" si="69"/>
        <v>878.07954658667586</v>
      </c>
    </row>
    <row r="379" spans="1:19" x14ac:dyDescent="0.3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25151.67131132627</v>
      </c>
      <c r="G379" s="13">
        <f t="shared" si="74"/>
        <v>155.2655622875389</v>
      </c>
      <c r="H379" s="13">
        <f t="shared" si="74"/>
        <v>203.36487310362617</v>
      </c>
      <c r="I379" s="13">
        <f t="shared" si="74"/>
        <v>195.82082481591431</v>
      </c>
      <c r="J379" s="13">
        <f t="shared" si="74"/>
        <v>50.224546081474323</v>
      </c>
      <c r="K379" s="13">
        <f t="shared" si="74"/>
        <v>2.9998199599777999</v>
      </c>
      <c r="L379" s="13">
        <f t="shared" si="71"/>
        <v>882.67562624853144</v>
      </c>
      <c r="M379" s="3">
        <v>0</v>
      </c>
      <c r="N379" s="3">
        <f t="shared" si="68"/>
        <v>155.26562332040274</v>
      </c>
      <c r="O379" s="3">
        <f t="shared" si="64"/>
        <v>203.36494302906723</v>
      </c>
      <c r="P379" s="3">
        <f t="shared" si="65"/>
        <v>195.82086019967826</v>
      </c>
      <c r="Q379" s="3">
        <f t="shared" si="66"/>
        <v>50.224546298274603</v>
      </c>
      <c r="R379" s="3">
        <f t="shared" si="67"/>
        <v>2.9998199599777999</v>
      </c>
      <c r="S379" s="3">
        <f t="shared" si="69"/>
        <v>882.67579280740063</v>
      </c>
    </row>
    <row r="380" spans="1:19" x14ac:dyDescent="0.3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25151.085811587694</v>
      </c>
      <c r="G380" s="13">
        <f t="shared" si="74"/>
        <v>156.80064081827712</v>
      </c>
      <c r="H380" s="13">
        <f t="shared" si="74"/>
        <v>205.16706953527878</v>
      </c>
      <c r="I380" s="13">
        <f t="shared" si="74"/>
        <v>196.97105194424728</v>
      </c>
      <c r="J380" s="13">
        <f t="shared" si="74"/>
        <v>50.307449760097242</v>
      </c>
      <c r="K380" s="13">
        <f t="shared" si="74"/>
        <v>3.0003124183738628</v>
      </c>
      <c r="L380" s="13">
        <f t="shared" si="71"/>
        <v>887.2465244762742</v>
      </c>
      <c r="M380" s="3">
        <v>0</v>
      </c>
      <c r="N380" s="3">
        <f t="shared" si="68"/>
        <v>156.80070185114096</v>
      </c>
      <c r="O380" s="3">
        <f t="shared" si="64"/>
        <v>205.16713926835288</v>
      </c>
      <c r="P380" s="3">
        <f t="shared" si="65"/>
        <v>196.97108685306858</v>
      </c>
      <c r="Q380" s="3">
        <f t="shared" si="66"/>
        <v>50.307449964512408</v>
      </c>
      <c r="R380" s="3">
        <f t="shared" si="67"/>
        <v>3.0003124183738628</v>
      </c>
      <c r="S380" s="3">
        <f t="shared" si="69"/>
        <v>887.24669035544866</v>
      </c>
    </row>
    <row r="381" spans="1:19" x14ac:dyDescent="0.3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25148.748653047878</v>
      </c>
      <c r="G381" s="13">
        <f t="shared" si="74"/>
        <v>158.33568361428951</v>
      </c>
      <c r="H381" s="13">
        <f t="shared" si="74"/>
        <v>206.96425309416196</v>
      </c>
      <c r="I381" s="13">
        <f t="shared" si="74"/>
        <v>198.10575205323781</v>
      </c>
      <c r="J381" s="13">
        <f t="shared" si="74"/>
        <v>50.385548691570975</v>
      </c>
      <c r="K381" s="13">
        <f t="shared" si="74"/>
        <v>3.0005836212390706</v>
      </c>
      <c r="L381" s="13">
        <f t="shared" si="71"/>
        <v>891.79182107449935</v>
      </c>
      <c r="M381" s="3">
        <v>0</v>
      </c>
      <c r="N381" s="3">
        <f t="shared" si="68"/>
        <v>158.33574464715335</v>
      </c>
      <c r="O381" s="3">
        <f t="shared" si="64"/>
        <v>206.9643226353983</v>
      </c>
      <c r="P381" s="3">
        <f t="shared" si="65"/>
        <v>198.10578649349142</v>
      </c>
      <c r="Q381" s="3">
        <f t="shared" si="66"/>
        <v>50.385548884308548</v>
      </c>
      <c r="R381" s="3">
        <f t="shared" si="67"/>
        <v>3.0005836212390706</v>
      </c>
      <c r="S381" s="3">
        <f t="shared" si="69"/>
        <v>891.79198628159077</v>
      </c>
    </row>
    <row r="382" spans="1:19" x14ac:dyDescent="0.3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25144.699770926472</v>
      </c>
      <c r="G382" s="13">
        <f t="shared" si="74"/>
        <v>159.87058376682293</v>
      </c>
      <c r="H382" s="13">
        <f t="shared" si="74"/>
        <v>208.75627309583379</v>
      </c>
      <c r="I382" s="13">
        <f t="shared" si="74"/>
        <v>199.2248703960949</v>
      </c>
      <c r="J382" s="13">
        <f t="shared" si="74"/>
        <v>50.458911762238714</v>
      </c>
      <c r="K382" s="13">
        <f t="shared" si="74"/>
        <v>3.0006383883387784</v>
      </c>
      <c r="L382" s="13">
        <f t="shared" si="71"/>
        <v>896.31127740932914</v>
      </c>
      <c r="M382" s="3">
        <v>0</v>
      </c>
      <c r="N382" s="3">
        <f t="shared" si="68"/>
        <v>159.87064479968677</v>
      </c>
      <c r="O382" s="3">
        <f t="shared" si="64"/>
        <v>208.75634244576011</v>
      </c>
      <c r="P382" s="3">
        <f t="shared" si="65"/>
        <v>199.22490437407021</v>
      </c>
      <c r="Q382" s="3">
        <f t="shared" si="66"/>
        <v>50.458911943965795</v>
      </c>
      <c r="R382" s="3">
        <f t="shared" si="67"/>
        <v>3.0006383883387784</v>
      </c>
      <c r="S382" s="3">
        <f t="shared" si="69"/>
        <v>896.31144195182162</v>
      </c>
    </row>
    <row r="383" spans="1:19" x14ac:dyDescent="0.3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25138.978851891759</v>
      </c>
      <c r="G383" s="13">
        <f t="shared" si="74"/>
        <v>161.4052368044851</v>
      </c>
      <c r="H383" s="13">
        <f t="shared" si="74"/>
        <v>210.54298302017557</v>
      </c>
      <c r="I383" s="13">
        <f t="shared" si="74"/>
        <v>200.32835896053007</v>
      </c>
      <c r="J383" s="13">
        <f t="shared" si="74"/>
        <v>50.527608610415783</v>
      </c>
      <c r="K383" s="13">
        <f t="shared" si="74"/>
        <v>3.0004815179013873</v>
      </c>
      <c r="L383" s="13">
        <f t="shared" si="71"/>
        <v>900.80466891350784</v>
      </c>
      <c r="M383" s="3">
        <v>0</v>
      </c>
      <c r="N383" s="3">
        <f t="shared" si="68"/>
        <v>161.40529783734894</v>
      </c>
      <c r="O383" s="3">
        <f t="shared" si="64"/>
        <v>210.54305217931818</v>
      </c>
      <c r="P383" s="3">
        <f t="shared" si="65"/>
        <v>200.32839248243206</v>
      </c>
      <c r="Q383" s="3">
        <f t="shared" si="66"/>
        <v>50.527608781761366</v>
      </c>
      <c r="R383" s="3">
        <f t="shared" si="67"/>
        <v>3.0004815179013873</v>
      </c>
      <c r="S383" s="3">
        <f t="shared" si="69"/>
        <v>900.80483279876194</v>
      </c>
    </row>
    <row r="384" spans="1:19" x14ac:dyDescent="0.3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25131.625310289823</v>
      </c>
      <c r="G384" s="13">
        <f t="shared" si="74"/>
        <v>162.93954067807474</v>
      </c>
      <c r="H384" s="13">
        <f t="shared" si="74"/>
        <v>212.32424047659762</v>
      </c>
      <c r="I384" s="13">
        <f t="shared" si="74"/>
        <v>201.41617634102178</v>
      </c>
      <c r="J384" s="13">
        <f t="shared" si="74"/>
        <v>50.591709554259147</v>
      </c>
      <c r="K384" s="13">
        <f t="shared" si="74"/>
        <v>3.0001177834233985</v>
      </c>
      <c r="L384" s="13">
        <f t="shared" si="71"/>
        <v>905.27178483337673</v>
      </c>
      <c r="M384" s="3">
        <v>0</v>
      </c>
      <c r="N384" s="3">
        <f t="shared" si="68"/>
        <v>162.93960171093858</v>
      </c>
      <c r="O384" s="3">
        <f t="shared" si="64"/>
        <v>212.32430944548136</v>
      </c>
      <c r="P384" s="3">
        <f t="shared" si="65"/>
        <v>201.41620941297217</v>
      </c>
      <c r="Q384" s="3">
        <f t="shared" si="66"/>
        <v>50.591709715816293</v>
      </c>
      <c r="R384" s="3">
        <f t="shared" si="67"/>
        <v>3.0001177834233985</v>
      </c>
      <c r="S384" s="3">
        <f t="shared" si="69"/>
        <v>905.27194806863179</v>
      </c>
    </row>
    <row r="385" spans="1:19" x14ac:dyDescent="0.3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25122.678265529721</v>
      </c>
      <c r="G385" s="13">
        <f t="shared" si="74"/>
        <v>164.47339574396096</v>
      </c>
      <c r="H385" s="13">
        <f t="shared" si="74"/>
        <v>214.0999071671086</v>
      </c>
      <c r="I385" s="13">
        <f t="shared" si="74"/>
        <v>202.48828760922294</v>
      </c>
      <c r="J385" s="13">
        <f t="shared" si="74"/>
        <v>50.651285520967484</v>
      </c>
      <c r="K385" s="13">
        <f t="shared" si="74"/>
        <v>2.9995519306155769</v>
      </c>
      <c r="L385" s="13">
        <f t="shared" si="71"/>
        <v>909.71242797187551</v>
      </c>
      <c r="M385" s="3">
        <v>0</v>
      </c>
      <c r="N385" s="3">
        <f t="shared" si="68"/>
        <v>164.4734567768248</v>
      </c>
      <c r="O385" s="3">
        <f t="shared" si="64"/>
        <v>214.09997594625688</v>
      </c>
      <c r="P385" s="3">
        <f t="shared" si="65"/>
        <v>202.48832023726123</v>
      </c>
      <c r="Q385" s="3">
        <f t="shared" si="66"/>
        <v>50.651285673295384</v>
      </c>
      <c r="R385" s="3">
        <f t="shared" si="67"/>
        <v>2.9995519306155769</v>
      </c>
      <c r="S385" s="3">
        <f t="shared" si="69"/>
        <v>909.7125905642539</v>
      </c>
    </row>
    <row r="386" spans="1:19" x14ac:dyDescent="0.3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25112.176520608926</v>
      </c>
      <c r="G386" s="13">
        <f t="shared" si="74"/>
        <v>166.00670474608251</v>
      </c>
      <c r="H386" s="13">
        <f t="shared" si="74"/>
        <v>215.86984884736296</v>
      </c>
      <c r="I386" s="13">
        <f t="shared" si="74"/>
        <v>203.54466418271062</v>
      </c>
      <c r="J386" s="13">
        <f t="shared" si="74"/>
        <v>50.706407977371541</v>
      </c>
      <c r="K386" s="13">
        <f t="shared" si="74"/>
        <v>2.9987886744889787</v>
      </c>
      <c r="L386" s="13">
        <f t="shared" si="71"/>
        <v>914.12641442801657</v>
      </c>
      <c r="M386" s="3">
        <v>0</v>
      </c>
      <c r="N386" s="3">
        <f t="shared" si="68"/>
        <v>166.00676577894635</v>
      </c>
      <c r="O386" s="3">
        <f t="shared" si="64"/>
        <v>215.86991743729777</v>
      </c>
      <c r="P386" s="3">
        <f t="shared" si="65"/>
        <v>203.5446963727953</v>
      </c>
      <c r="Q386" s="3">
        <f t="shared" si="66"/>
        <v>50.70640812099743</v>
      </c>
      <c r="R386" s="3">
        <f t="shared" si="67"/>
        <v>2.9987886744889787</v>
      </c>
      <c r="S386" s="3">
        <f t="shared" si="69"/>
        <v>914.12657638452595</v>
      </c>
    </row>
    <row r="387" spans="1:19" x14ac:dyDescent="0.3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25100.158541763216</v>
      </c>
      <c r="G387" s="13">
        <f t="shared" si="74"/>
        <v>167.53937279663612</v>
      </c>
      <c r="H387" s="13">
        <f t="shared" si="74"/>
        <v>217.63393528579937</v>
      </c>
      <c r="I387" s="13">
        <f t="shared" si="74"/>
        <v>204.58528369227105</v>
      </c>
      <c r="J387" s="13">
        <f t="shared" si="74"/>
        <v>50.757148861969128</v>
      </c>
      <c r="K387" s="13">
        <f t="shared" si="74"/>
        <v>2.9978326965793403</v>
      </c>
      <c r="L387" s="13">
        <f t="shared" si="71"/>
        <v>918.51357333325495</v>
      </c>
      <c r="M387" s="3">
        <v>0</v>
      </c>
      <c r="N387" s="3">
        <f t="shared" si="68"/>
        <v>167.53943382949996</v>
      </c>
      <c r="O387" s="3">
        <f t="shared" si="64"/>
        <v>217.63400368704123</v>
      </c>
      <c r="P387" s="3">
        <f t="shared" si="65"/>
        <v>204.58531545028058</v>
      </c>
      <c r="Q387" s="3">
        <f t="shared" si="66"/>
        <v>50.757148997390125</v>
      </c>
      <c r="R387" s="3">
        <f t="shared" si="67"/>
        <v>2.9978326965793403</v>
      </c>
      <c r="S387" s="3">
        <f t="shared" si="69"/>
        <v>918.51373466079121</v>
      </c>
    </row>
    <row r="388" spans="1:19" x14ac:dyDescent="0.3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25086.662439223106</v>
      </c>
      <c r="G388" s="13">
        <f t="shared" si="74"/>
        <v>169.07130735552306</v>
      </c>
      <c r="H388" s="13">
        <f t="shared" si="74"/>
        <v>219.39204022098053</v>
      </c>
      <c r="I388" s="13">
        <f t="shared" si="74"/>
        <v>205.61012984790881</v>
      </c>
      <c r="J388" s="13">
        <f t="shared" si="74"/>
        <v>50.803580518454254</v>
      </c>
      <c r="K388" s="13">
        <f t="shared" si="74"/>
        <v>2.9966886423081833</v>
      </c>
      <c r="L388" s="13">
        <f t="shared" si="71"/>
        <v>922.8737465851749</v>
      </c>
      <c r="M388" s="3">
        <v>0</v>
      </c>
      <c r="N388" s="3">
        <f t="shared" si="68"/>
        <v>169.0713683883869</v>
      </c>
      <c r="O388" s="3">
        <f t="shared" si="64"/>
        <v>219.39210843404854</v>
      </c>
      <c r="P388" s="3">
        <f t="shared" si="65"/>
        <v>205.61016117964277</v>
      </c>
      <c r="Q388" s="3">
        <f t="shared" si="66"/>
        <v>50.803580646139075</v>
      </c>
      <c r="R388" s="3">
        <f t="shared" si="67"/>
        <v>2.9966886423081833</v>
      </c>
      <c r="S388" s="3">
        <f t="shared" si="69"/>
        <v>922.87390729052549</v>
      </c>
    </row>
    <row r="389" spans="1:19" x14ac:dyDescent="0.3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25071.725949057967</v>
      </c>
      <c r="G389" s="13">
        <f t="shared" si="74"/>
        <v>170.60241820862117</v>
      </c>
      <c r="H389" s="13">
        <f t="shared" si="74"/>
        <v>221.14404131724351</v>
      </c>
      <c r="I389" s="13">
        <f t="shared" si="74"/>
        <v>206.61919230376353</v>
      </c>
      <c r="J389" s="13">
        <f t="shared" si="74"/>
        <v>50.845775630784864</v>
      </c>
      <c r="K389" s="13">
        <f t="shared" si="74"/>
        <v>2.9953611184787876</v>
      </c>
      <c r="L389" s="13">
        <f t="shared" si="71"/>
        <v>927.20678857889175</v>
      </c>
      <c r="M389" s="3">
        <v>0</v>
      </c>
      <c r="N389" s="3">
        <f t="shared" si="68"/>
        <v>170.60247924148501</v>
      </c>
      <c r="O389" s="3">
        <f t="shared" si="64"/>
        <v>221.14410934265533</v>
      </c>
      <c r="P389" s="3">
        <f t="shared" si="65"/>
        <v>206.61922321494364</v>
      </c>
      <c r="Q389" s="3">
        <f t="shared" si="66"/>
        <v>50.845775751175452</v>
      </c>
      <c r="R389" s="3">
        <f t="shared" si="67"/>
        <v>2.9953611184787876</v>
      </c>
      <c r="S389" s="3">
        <f t="shared" si="69"/>
        <v>927.20694866873816</v>
      </c>
    </row>
    <row r="390" spans="1:19" x14ac:dyDescent="0.3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25055.386416087931</v>
      </c>
      <c r="G390" s="13">
        <f t="shared" si="74"/>
        <v>172.13261744494866</v>
      </c>
      <c r="H390" s="13">
        <f t="shared" si="74"/>
        <v>222.88982011876735</v>
      </c>
      <c r="I390" s="13">
        <f t="shared" si="74"/>
        <v>207.6124665221119</v>
      </c>
      <c r="J390" s="13">
        <f t="shared" si="74"/>
        <v>50.883807159829026</v>
      </c>
      <c r="K390" s="13">
        <f t="shared" si="74"/>
        <v>2.9938546909050352</v>
      </c>
      <c r="L390" s="13">
        <f t="shared" si="71"/>
        <v>931.51256593656194</v>
      </c>
      <c r="M390" s="3">
        <v>0</v>
      </c>
      <c r="N390" s="3">
        <f t="shared" si="68"/>
        <v>172.1326784778125</v>
      </c>
      <c r="O390" s="3">
        <f t="shared" si="64"/>
        <v>222.88988795703924</v>
      </c>
      <c r="P390" s="3">
        <f t="shared" si="65"/>
        <v>207.61249701838312</v>
      </c>
      <c r="Q390" s="3">
        <f t="shared" si="66"/>
        <v>50.883807273342079</v>
      </c>
      <c r="R390" s="3">
        <f t="shared" si="67"/>
        <v>2.9938546909050352</v>
      </c>
      <c r="S390" s="3">
        <f t="shared" si="69"/>
        <v>931.51272541748187</v>
      </c>
    </row>
    <row r="391" spans="1:19" x14ac:dyDescent="0.3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25037.680777842677</v>
      </c>
      <c r="G391" s="13">
        <f t="shared" ref="G391:K406" si="75">G390*(1-G$5)+G$4*$F390*$L$4/1000</f>
        <v>173.66181943278502</v>
      </c>
      <c r="H391" s="13">
        <f t="shared" si="75"/>
        <v>224.62926200216248</v>
      </c>
      <c r="I391" s="13">
        <f t="shared" si="75"/>
        <v>208.58995363662822</v>
      </c>
      <c r="J391" s="13">
        <f t="shared" si="75"/>
        <v>50.917748281624633</v>
      </c>
      <c r="K391" s="13">
        <f t="shared" si="75"/>
        <v>2.992173882170972</v>
      </c>
      <c r="L391" s="13">
        <f t="shared" si="71"/>
        <v>935.79095723537137</v>
      </c>
      <c r="M391" s="3">
        <v>0</v>
      </c>
      <c r="N391" s="3">
        <f t="shared" si="68"/>
        <v>173.66188046564886</v>
      </c>
      <c r="O391" s="3">
        <f t="shared" ref="O391:O454" si="76">O390*(1-O$5)+O$4*($F390+$M390)*$L$4/1000</f>
        <v>224.62932965380926</v>
      </c>
      <c r="P391" s="3">
        <f t="shared" ref="P391:P454" si="77">P390*(1-P$5)+P$4*($F390+$M390)*$L$4/1000</f>
        <v>208.5899837235597</v>
      </c>
      <c r="Q391" s="3">
        <f t="shared" ref="Q391:Q454" si="78">Q390*(1-Q$5)+Q$4*($F390+$M390)*$L$4/1000</f>
        <v>50.917748388653045</v>
      </c>
      <c r="R391" s="3">
        <f t="shared" ref="R391:R454" si="79">R390*(1-R$5)+R$4*($F390+$M390)*$L$4/1000</f>
        <v>2.992173882170972</v>
      </c>
      <c r="S391" s="3">
        <f t="shared" si="69"/>
        <v>935.79111611384189</v>
      </c>
    </row>
    <row r="392" spans="1:19" x14ac:dyDescent="0.3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25018.645549545203</v>
      </c>
      <c r="G392" s="13">
        <f t="shared" si="75"/>
        <v>175.18994079481297</v>
      </c>
      <c r="H392" s="13">
        <f t="shared" si="75"/>
        <v>226.36225612768433</v>
      </c>
      <c r="I392" s="13">
        <f t="shared" si="75"/>
        <v>209.55166031507014</v>
      </c>
      <c r="J392" s="13">
        <f t="shared" si="75"/>
        <v>50.947672327283414</v>
      </c>
      <c r="K392" s="13">
        <f t="shared" si="75"/>
        <v>2.9903231695188071</v>
      </c>
      <c r="L392" s="13">
        <f t="shared" si="71"/>
        <v>940.04185273436951</v>
      </c>
      <c r="M392" s="3">
        <v>0</v>
      </c>
      <c r="N392" s="3">
        <f t="shared" ref="N392:N455" si="80">N391*(1-N$5)+N$4*($F391+$M391)*$L$4/1000</f>
        <v>175.19000182767681</v>
      </c>
      <c r="O392" s="3">
        <f t="shared" si="76"/>
        <v>226.36232359321943</v>
      </c>
      <c r="P392" s="3">
        <f t="shared" si="77"/>
        <v>209.55168999815629</v>
      </c>
      <c r="Q392" s="3">
        <f t="shared" si="78"/>
        <v>50.947672428197635</v>
      </c>
      <c r="R392" s="3">
        <f t="shared" si="79"/>
        <v>2.9903231695188071</v>
      </c>
      <c r="S392" s="3">
        <f t="shared" ref="S392:S455" si="81">SUM(N392:R392,S$5)</f>
        <v>940.04201101676892</v>
      </c>
    </row>
    <row r="393" spans="1:19" x14ac:dyDescent="0.3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24998.316810098102</v>
      </c>
      <c r="G393" s="13">
        <f t="shared" si="75"/>
        <v>176.71690038234391</v>
      </c>
      <c r="H393" s="13">
        <f t="shared" si="75"/>
        <v>228.08869538917128</v>
      </c>
      <c r="I393" s="13">
        <f t="shared" si="75"/>
        <v>210.49759862155156</v>
      </c>
      <c r="J393" s="13">
        <f t="shared" si="75"/>
        <v>50.973652724565511</v>
      </c>
      <c r="K393" s="13">
        <f t="shared" si="75"/>
        <v>2.9883069828629285</v>
      </c>
      <c r="L393" s="13">
        <f t="shared" si="71"/>
        <v>944.26515410049524</v>
      </c>
      <c r="M393" s="3">
        <v>0</v>
      </c>
      <c r="N393" s="3">
        <f t="shared" si="80"/>
        <v>176.71696141520775</v>
      </c>
      <c r="O393" s="3">
        <f t="shared" si="76"/>
        <v>228.08876266910667</v>
      </c>
      <c r="P393" s="3">
        <f t="shared" si="77"/>
        <v>210.49762790621307</v>
      </c>
      <c r="Q393" s="3">
        <f t="shared" si="78"/>
        <v>50.973652819714822</v>
      </c>
      <c r="R393" s="3">
        <f t="shared" si="79"/>
        <v>2.9883069828629285</v>
      </c>
      <c r="S393" s="3">
        <f t="shared" si="81"/>
        <v>944.2653117931053</v>
      </c>
    </row>
    <row r="394" spans="1:19" x14ac:dyDescent="0.3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24976.730189048991</v>
      </c>
      <c r="G394" s="13">
        <f t="shared" si="75"/>
        <v>178.24261924868793</v>
      </c>
      <c r="H394" s="13">
        <f t="shared" si="75"/>
        <v>229.80847636280427</v>
      </c>
      <c r="I394" s="13">
        <f t="shared" si="75"/>
        <v>211.42778587855915</v>
      </c>
      <c r="J394" s="13">
        <f t="shared" si="75"/>
        <v>50.995762941146957</v>
      </c>
      <c r="K394" s="13">
        <f t="shared" si="75"/>
        <v>2.9861297029274256</v>
      </c>
      <c r="L394" s="13">
        <f t="shared" ref="L394:L457" si="83">SUM(G394:K394,L$5)</f>
        <v>948.4607741341257</v>
      </c>
      <c r="M394" s="3">
        <v>0</v>
      </c>
      <c r="N394" s="3">
        <f t="shared" si="80"/>
        <v>178.24268028155177</v>
      </c>
      <c r="O394" s="3">
        <f t="shared" si="76"/>
        <v>229.80854345765056</v>
      </c>
      <c r="P394" s="3">
        <f t="shared" si="77"/>
        <v>211.4278147701439</v>
      </c>
      <c r="Q394" s="3">
        <f t="shared" si="78"/>
        <v>50.995763030860687</v>
      </c>
      <c r="R394" s="3">
        <f t="shared" si="79"/>
        <v>2.9861297029274256</v>
      </c>
      <c r="S394" s="3">
        <f t="shared" si="81"/>
        <v>948.46093124313427</v>
      </c>
    </row>
    <row r="395" spans="1:19" x14ac:dyDescent="0.3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24953.920854511067</v>
      </c>
      <c r="G395" s="13">
        <f t="shared" si="75"/>
        <v>179.76702062172848</v>
      </c>
      <c r="H395" s="13">
        <f t="shared" si="75"/>
        <v>231.52149925478372</v>
      </c>
      <c r="I395" s="13">
        <f t="shared" si="75"/>
        <v>212.34224452886232</v>
      </c>
      <c r="J395" s="13">
        <f t="shared" si="75"/>
        <v>51.014076429598212</v>
      </c>
      <c r="K395" s="13">
        <f t="shared" si="75"/>
        <v>2.9837956595044837</v>
      </c>
      <c r="L395" s="13">
        <f t="shared" si="83"/>
        <v>952.62863649447718</v>
      </c>
      <c r="M395" s="3">
        <v>0</v>
      </c>
      <c r="N395" s="3">
        <f t="shared" si="80"/>
        <v>179.76708165459232</v>
      </c>
      <c r="O395" s="3">
        <f t="shared" si="76"/>
        <v>231.52156616505007</v>
      </c>
      <c r="P395" s="3">
        <f t="shared" si="77"/>
        <v>212.34227303264643</v>
      </c>
      <c r="Q395" s="3">
        <f t="shared" si="78"/>
        <v>51.014076514186875</v>
      </c>
      <c r="R395" s="3">
        <f t="shared" si="79"/>
        <v>2.9837956595044837</v>
      </c>
      <c r="S395" s="3">
        <f t="shared" si="81"/>
        <v>952.62879302598014</v>
      </c>
    </row>
    <row r="396" spans="1:19" x14ac:dyDescent="0.3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24929.923502014673</v>
      </c>
      <c r="G396" s="13">
        <f t="shared" si="75"/>
        <v>181.29002987575967</v>
      </c>
      <c r="H396" s="13">
        <f t="shared" si="75"/>
        <v>233.22766784801601</v>
      </c>
      <c r="I396" s="13">
        <f t="shared" si="75"/>
        <v>213.24100199746226</v>
      </c>
      <c r="J396" s="13">
        <f t="shared" si="75"/>
        <v>51.028666574088128</v>
      </c>
      <c r="K396" s="13">
        <f t="shared" si="75"/>
        <v>2.9813091298309407</v>
      </c>
      <c r="L396" s="13">
        <f t="shared" si="83"/>
        <v>956.76867542515697</v>
      </c>
      <c r="M396" s="3">
        <v>0</v>
      </c>
      <c r="N396" s="3">
        <f t="shared" si="80"/>
        <v>181.29009090862351</v>
      </c>
      <c r="O396" s="3">
        <f t="shared" si="76"/>
        <v>233.22773457421022</v>
      </c>
      <c r="P396" s="3">
        <f t="shared" si="77"/>
        <v>213.24103011865103</v>
      </c>
      <c r="Q396" s="3">
        <f t="shared" si="78"/>
        <v>51.028666653844503</v>
      </c>
      <c r="R396" s="3">
        <f t="shared" si="79"/>
        <v>2.9813091298309407</v>
      </c>
      <c r="S396" s="3">
        <f t="shared" si="81"/>
        <v>956.76883138516018</v>
      </c>
    </row>
    <row r="397" spans="1:19" x14ac:dyDescent="0.3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24904.772344264573</v>
      </c>
      <c r="G397" s="13">
        <f t="shared" si="75"/>
        <v>182.8115745026432</v>
      </c>
      <c r="H397" s="13">
        <f t="shared" si="75"/>
        <v>234.92688944789995</v>
      </c>
      <c r="I397" s="13">
        <f t="shared" si="75"/>
        <v>214.12409055371887</v>
      </c>
      <c r="J397" s="13">
        <f t="shared" si="75"/>
        <v>51.03960663882404</v>
      </c>
      <c r="K397" s="13">
        <f t="shared" si="75"/>
        <v>2.9786743370802151</v>
      </c>
      <c r="L397" s="13">
        <f t="shared" si="83"/>
        <v>960.8808354801663</v>
      </c>
      <c r="M397" s="3">
        <v>0</v>
      </c>
      <c r="N397" s="3">
        <f t="shared" si="80"/>
        <v>182.81163553550704</v>
      </c>
      <c r="O397" s="3">
        <f t="shared" si="76"/>
        <v>234.92695599052843</v>
      </c>
      <c r="P397" s="3">
        <f t="shared" si="77"/>
        <v>214.12411829744772</v>
      </c>
      <c r="Q397" s="3">
        <f t="shared" si="78"/>
        <v>51.039606714024188</v>
      </c>
      <c r="R397" s="3">
        <f t="shared" si="79"/>
        <v>2.9786743370802151</v>
      </c>
      <c r="S397" s="3">
        <f t="shared" si="81"/>
        <v>960.88099087458761</v>
      </c>
    </row>
    <row r="398" spans="1:19" x14ac:dyDescent="0.3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24878.501101777991</v>
      </c>
      <c r="G398" s="13">
        <f t="shared" si="75"/>
        <v>184.3315840823401</v>
      </c>
      <c r="H398" s="13">
        <f t="shared" si="75"/>
        <v>236.61907482730047</v>
      </c>
      <c r="I398" s="13">
        <f t="shared" si="75"/>
        <v>214.99154717378977</v>
      </c>
      <c r="J398" s="13">
        <f t="shared" si="75"/>
        <v>51.046969718235125</v>
      </c>
      <c r="K398" s="13">
        <f t="shared" si="75"/>
        <v>2.975895448966738</v>
      </c>
      <c r="L398" s="13">
        <f t="shared" si="83"/>
        <v>964.96507125063215</v>
      </c>
      <c r="M398" s="3">
        <v>0</v>
      </c>
      <c r="N398" s="3">
        <f t="shared" si="80"/>
        <v>184.33164511520394</v>
      </c>
      <c r="O398" s="3">
        <f t="shared" si="76"/>
        <v>236.61914118686818</v>
      </c>
      <c r="P398" s="3">
        <f t="shared" si="77"/>
        <v>214.99157454512519</v>
      </c>
      <c r="Q398" s="3">
        <f t="shared" si="78"/>
        <v>51.046969789139325</v>
      </c>
      <c r="R398" s="3">
        <f t="shared" si="79"/>
        <v>2.975895448966738</v>
      </c>
      <c r="S398" s="3">
        <f t="shared" si="81"/>
        <v>964.96522608530336</v>
      </c>
    </row>
    <row r="399" spans="1:19" x14ac:dyDescent="0.3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24851.142994377671</v>
      </c>
      <c r="G399" s="13">
        <f t="shared" si="75"/>
        <v>185.84999025287115</v>
      </c>
      <c r="H399" s="13">
        <f t="shared" si="75"/>
        <v>238.30413817079477</v>
      </c>
      <c r="I399" s="13">
        <f t="shared" si="75"/>
        <v>215.84341340350895</v>
      </c>
      <c r="J399" s="13">
        <f t="shared" si="75"/>
        <v>51.050828688902818</v>
      </c>
      <c r="K399" s="13">
        <f t="shared" si="75"/>
        <v>2.972976576459966</v>
      </c>
      <c r="L399" s="13">
        <f t="shared" si="83"/>
        <v>969.02134709253767</v>
      </c>
      <c r="M399" s="3">
        <v>0</v>
      </c>
      <c r="N399" s="3">
        <f t="shared" si="80"/>
        <v>185.85005128573499</v>
      </c>
      <c r="O399" s="3">
        <f t="shared" si="76"/>
        <v>238.30420434780532</v>
      </c>
      <c r="P399" s="3">
        <f t="shared" si="77"/>
        <v>215.84344040744944</v>
      </c>
      <c r="Q399" s="3">
        <f t="shared" si="78"/>
        <v>51.050828755756484</v>
      </c>
      <c r="R399" s="3">
        <f t="shared" si="79"/>
        <v>2.972976576459966</v>
      </c>
      <c r="S399" s="3">
        <f t="shared" si="81"/>
        <v>969.02150137320609</v>
      </c>
    </row>
    <row r="400" spans="1:19" x14ac:dyDescent="0.3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24822.730733514272</v>
      </c>
      <c r="G400" s="13">
        <f t="shared" si="75"/>
        <v>187.36672667975805</v>
      </c>
      <c r="H400" s="13">
        <f t="shared" si="75"/>
        <v>239.98199701827303</v>
      </c>
      <c r="I400" s="13">
        <f t="shared" si="75"/>
        <v>216.67973522182814</v>
      </c>
      <c r="J400" s="13">
        <f t="shared" si="75"/>
        <v>51.05125616323879</v>
      </c>
      <c r="K400" s="13">
        <f t="shared" si="75"/>
        <v>2.9699217726050082</v>
      </c>
      <c r="L400" s="13">
        <f t="shared" si="83"/>
        <v>973.04963685570317</v>
      </c>
      <c r="M400" s="3">
        <v>0</v>
      </c>
      <c r="N400" s="3">
        <f t="shared" si="80"/>
        <v>187.36678771262189</v>
      </c>
      <c r="O400" s="3">
        <f t="shared" si="76"/>
        <v>239.98206301322867</v>
      </c>
      <c r="P400" s="3">
        <f t="shared" si="77"/>
        <v>216.67976186330512</v>
      </c>
      <c r="Q400" s="3">
        <f t="shared" si="78"/>
        <v>51.051256226273317</v>
      </c>
      <c r="R400" s="3">
        <f t="shared" si="79"/>
        <v>2.9699217726050082</v>
      </c>
      <c r="S400" s="3">
        <f t="shared" si="81"/>
        <v>973.04979058803394</v>
      </c>
    </row>
    <row r="401" spans="1:19" x14ac:dyDescent="0.3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24793.296515392034</v>
      </c>
      <c r="G401" s="13">
        <f t="shared" si="75"/>
        <v>188.88172902499602</v>
      </c>
      <c r="H401" s="13">
        <f t="shared" si="75"/>
        <v>241.65257220797341</v>
      </c>
      <c r="I401" s="13">
        <f t="shared" si="75"/>
        <v>217.50056290493762</v>
      </c>
      <c r="J401" s="13">
        <f t="shared" si="75"/>
        <v>51.048324444908062</v>
      </c>
      <c r="K401" s="13">
        <f t="shared" si="75"/>
        <v>2.966735031446845</v>
      </c>
      <c r="L401" s="13">
        <f t="shared" si="83"/>
        <v>977.04992361426207</v>
      </c>
      <c r="M401" s="3">
        <v>0</v>
      </c>
      <c r="N401" s="3">
        <f t="shared" si="80"/>
        <v>188.88179005785986</v>
      </c>
      <c r="O401" s="3">
        <f t="shared" si="76"/>
        <v>241.65263802137494</v>
      </c>
      <c r="P401" s="3">
        <f t="shared" si="77"/>
        <v>217.50058918881629</v>
      </c>
      <c r="Q401" s="3">
        <f t="shared" si="78"/>
        <v>51.048324504341622</v>
      </c>
      <c r="R401" s="3">
        <f t="shared" si="79"/>
        <v>2.966735031446845</v>
      </c>
      <c r="S401" s="3">
        <f t="shared" si="81"/>
        <v>977.0500768038396</v>
      </c>
    </row>
    <row r="402" spans="1:19" x14ac:dyDescent="0.3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24762.872014871631</v>
      </c>
      <c r="G402" s="13">
        <f t="shared" si="75"/>
        <v>190.3949349156068</v>
      </c>
      <c r="H402" s="13">
        <f t="shared" si="75"/>
        <v>243.31578781902809</v>
      </c>
      <c r="I402" s="13">
        <f t="shared" si="75"/>
        <v>218.30595089117813</v>
      </c>
      <c r="J402" s="13">
        <f t="shared" si="75"/>
        <v>51.042105485991783</v>
      </c>
      <c r="K402" s="13">
        <f t="shared" si="75"/>
        <v>2.9634202870550981</v>
      </c>
      <c r="L402" s="13">
        <f t="shared" si="83"/>
        <v>981.02219939885993</v>
      </c>
      <c r="M402" s="3">
        <v>0</v>
      </c>
      <c r="N402" s="3">
        <f t="shared" si="80"/>
        <v>190.39499594847064</v>
      </c>
      <c r="O402" s="3">
        <f t="shared" si="76"/>
        <v>243.31585345137501</v>
      </c>
      <c r="P402" s="3">
        <f t="shared" si="77"/>
        <v>218.3059768222584</v>
      </c>
      <c r="Q402" s="3">
        <f t="shared" si="78"/>
        <v>51.0421055420301</v>
      </c>
      <c r="R402" s="3">
        <f t="shared" si="79"/>
        <v>2.9634202870550981</v>
      </c>
      <c r="S402" s="3">
        <f t="shared" si="81"/>
        <v>981.02235205118927</v>
      </c>
    </row>
    <row r="403" spans="1:19" x14ac:dyDescent="0.3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24731.488380124109</v>
      </c>
      <c r="G403" s="13">
        <f t="shared" si="75"/>
        <v>191.90628391181963</v>
      </c>
      <c r="H403" s="13">
        <f t="shared" si="75"/>
        <v>244.9715711135953</v>
      </c>
      <c r="I403" s="13">
        <f t="shared" si="75"/>
        <v>219.09595764684994</v>
      </c>
      <c r="J403" s="13">
        <f t="shared" si="75"/>
        <v>51.032670845881583</v>
      </c>
      <c r="K403" s="13">
        <f t="shared" si="75"/>
        <v>2.9599814126462709</v>
      </c>
      <c r="L403" s="13">
        <f t="shared" si="83"/>
        <v>984.96646493079277</v>
      </c>
      <c r="M403" s="3">
        <v>0</v>
      </c>
      <c r="N403" s="3">
        <f t="shared" si="80"/>
        <v>191.90634494468347</v>
      </c>
      <c r="O403" s="3">
        <f t="shared" si="76"/>
        <v>244.97163656538567</v>
      </c>
      <c r="P403" s="3">
        <f t="shared" si="77"/>
        <v>219.09598322986727</v>
      </c>
      <c r="Q403" s="3">
        <f t="shared" si="78"/>
        <v>51.032670898718607</v>
      </c>
      <c r="R403" s="3">
        <f t="shared" si="79"/>
        <v>2.9599814126462709</v>
      </c>
      <c r="S403" s="3">
        <f t="shared" si="81"/>
        <v>984.96661705130134</v>
      </c>
    </row>
    <row r="404" spans="1:19" x14ac:dyDescent="0.3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24699.176228010034</v>
      </c>
      <c r="G404" s="13">
        <f t="shared" si="75"/>
        <v>193.4157174749258</v>
      </c>
      <c r="H404" s="13">
        <f t="shared" si="75"/>
        <v>246.61985247864806</v>
      </c>
      <c r="I404" s="13">
        <f t="shared" si="75"/>
        <v>219.87064553302008</v>
      </c>
      <c r="J404" s="13">
        <f t="shared" si="75"/>
        <v>51.020091651894631</v>
      </c>
      <c r="K404" s="13">
        <f t="shared" si="75"/>
        <v>2.9564222198003725</v>
      </c>
      <c r="L404" s="13">
        <f t="shared" si="83"/>
        <v>988.882729358289</v>
      </c>
      <c r="M404" s="3">
        <v>0</v>
      </c>
      <c r="N404" s="3">
        <f t="shared" si="80"/>
        <v>193.41577850778964</v>
      </c>
      <c r="O404" s="3">
        <f t="shared" si="76"/>
        <v>246.61991775037859</v>
      </c>
      <c r="P404" s="3">
        <f t="shared" si="77"/>
        <v>219.87067077264641</v>
      </c>
      <c r="Q404" s="3">
        <f t="shared" si="78"/>
        <v>51.020091701713241</v>
      </c>
      <c r="R404" s="3">
        <f t="shared" si="79"/>
        <v>2.9564222198003725</v>
      </c>
      <c r="S404" s="3">
        <f t="shared" si="81"/>
        <v>988.88288095232826</v>
      </c>
    </row>
    <row r="405" spans="1:19" x14ac:dyDescent="0.3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24665.965640157043</v>
      </c>
      <c r="G405" s="13">
        <f t="shared" si="75"/>
        <v>194.92317893485131</v>
      </c>
      <c r="H405" s="13">
        <f t="shared" si="75"/>
        <v>248.26056536748951</v>
      </c>
      <c r="I405" s="13">
        <f t="shared" si="75"/>
        <v>220.63008067342309</v>
      </c>
      <c r="J405" s="13">
        <f t="shared" si="75"/>
        <v>51.004438561596317</v>
      </c>
      <c r="K405" s="13">
        <f t="shared" si="75"/>
        <v>2.9527464577688352</v>
      </c>
      <c r="L405" s="13">
        <f t="shared" si="83"/>
        <v>992.77100999512913</v>
      </c>
      <c r="M405" s="3">
        <v>0</v>
      </c>
      <c r="N405" s="3">
        <f t="shared" si="80"/>
        <v>194.92323996771515</v>
      </c>
      <c r="O405" s="3">
        <f t="shared" si="76"/>
        <v>248.26063045965557</v>
      </c>
      <c r="P405" s="3">
        <f t="shared" si="77"/>
        <v>220.63010557426759</v>
      </c>
      <c r="Q405" s="3">
        <f t="shared" si="78"/>
        <v>51.004438608568947</v>
      </c>
      <c r="R405" s="3">
        <f t="shared" si="79"/>
        <v>2.9527464577688352</v>
      </c>
      <c r="S405" s="3">
        <f t="shared" si="81"/>
        <v>992.77116106797621</v>
      </c>
    </row>
    <row r="406" spans="1:19" x14ac:dyDescent="0.3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24631.886159710743</v>
      </c>
      <c r="G406" s="13">
        <f t="shared" si="75"/>
        <v>196.42861345749</v>
      </c>
      <c r="H406" s="13">
        <f t="shared" si="75"/>
        <v>249.89364624106074</v>
      </c>
      <c r="I406" s="13">
        <f t="shared" si="75"/>
        <v>221.37433282354556</v>
      </c>
      <c r="J406" s="13">
        <f t="shared" si="75"/>
        <v>50.985781726814928</v>
      </c>
      <c r="K406" s="13">
        <f t="shared" si="75"/>
        <v>2.9489578128705909</v>
      </c>
      <c r="L406" s="13">
        <f t="shared" si="83"/>
        <v>996.6313320617819</v>
      </c>
      <c r="M406" s="3">
        <v>0</v>
      </c>
      <c r="N406" s="3">
        <f t="shared" si="80"/>
        <v>196.42867449035384</v>
      </c>
      <c r="O406" s="3">
        <f t="shared" si="76"/>
        <v>249.89371115415631</v>
      </c>
      <c r="P406" s="3">
        <f t="shared" si="77"/>
        <v>221.37435739015558</v>
      </c>
      <c r="Q406" s="3">
        <f t="shared" si="78"/>
        <v>50.985781771104165</v>
      </c>
      <c r="R406" s="3">
        <f t="shared" si="79"/>
        <v>2.9489578128705909</v>
      </c>
      <c r="S406" s="3">
        <f t="shared" si="81"/>
        <v>996.63148261864058</v>
      </c>
    </row>
    <row r="407" spans="1:19" x14ac:dyDescent="0.3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24596.966788732498</v>
      </c>
      <c r="G407" s="13">
        <f t="shared" ref="G407:K422" si="84">G406*(1-G$5)+G$4*$F406*$L$4/1000</f>
        <v>197.93196801183853</v>
      </c>
      <c r="H407" s="13">
        <f t="shared" si="84"/>
        <v>251.5190345091049</v>
      </c>
      <c r="I407" s="13">
        <f t="shared" si="84"/>
        <v>222.10347524097983</v>
      </c>
      <c r="J407" s="13">
        <f t="shared" si="84"/>
        <v>50.964190759330698</v>
      </c>
      <c r="K407" s="13">
        <f t="shared" si="84"/>
        <v>2.945059907973234</v>
      </c>
      <c r="L407" s="13">
        <f t="shared" si="83"/>
        <v>1000.4637284292272</v>
      </c>
      <c r="M407" s="3">
        <v>0</v>
      </c>
      <c r="N407" s="3">
        <f t="shared" si="80"/>
        <v>197.93202904470238</v>
      </c>
      <c r="O407" s="3">
        <f t="shared" si="76"/>
        <v>251.51909924362261</v>
      </c>
      <c r="P407" s="3">
        <f t="shared" si="77"/>
        <v>222.10349947784167</v>
      </c>
      <c r="Q407" s="3">
        <f t="shared" si="78"/>
        <v>50.964190801089835</v>
      </c>
      <c r="R407" s="3">
        <f t="shared" si="79"/>
        <v>2.945059907973234</v>
      </c>
      <c r="S407" s="3">
        <f t="shared" si="81"/>
        <v>1000.4638784752296</v>
      </c>
    </row>
    <row r="408" spans="1:19" x14ac:dyDescent="0.3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24561.235986218639</v>
      </c>
      <c r="G408" s="13">
        <f t="shared" si="84"/>
        <v>199.43319133697244</v>
      </c>
      <c r="H408" s="13">
        <f t="shared" si="84"/>
        <v>253.13667247124911</v>
      </c>
      <c r="I408" s="13">
        <f t="shared" si="84"/>
        <v>222.81758455712691</v>
      </c>
      <c r="J408" s="13">
        <f t="shared" si="84"/>
        <v>50.939734698219524</v>
      </c>
      <c r="K408" s="13">
        <f t="shared" si="84"/>
        <v>2.9410563020561624</v>
      </c>
      <c r="L408" s="13">
        <f t="shared" si="83"/>
        <v>1004.2682393656243</v>
      </c>
      <c r="M408" s="3">
        <v>0</v>
      </c>
      <c r="N408" s="3">
        <f t="shared" si="80"/>
        <v>199.43325236983628</v>
      </c>
      <c r="O408" s="3">
        <f t="shared" si="76"/>
        <v>253.13673702768023</v>
      </c>
      <c r="P408" s="3">
        <f t="shared" si="77"/>
        <v>222.81760846866666</v>
      </c>
      <c r="Q408" s="3">
        <f t="shared" si="78"/>
        <v>50.939734737593092</v>
      </c>
      <c r="R408" s="3">
        <f t="shared" si="79"/>
        <v>2.9410563020561624</v>
      </c>
      <c r="S408" s="3">
        <f t="shared" si="81"/>
        <v>1004.2683889058324</v>
      </c>
    </row>
    <row r="409" spans="1:19" x14ac:dyDescent="0.3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24524.721666715828</v>
      </c>
      <c r="G409" s="13">
        <f t="shared" si="84"/>
        <v>200.93223390890128</v>
      </c>
      <c r="H409" s="13">
        <f t="shared" si="84"/>
        <v>254.74650525806209</v>
      </c>
      <c r="I409" s="13">
        <f t="shared" si="84"/>
        <v>223.51674065032392</v>
      </c>
      <c r="J409" s="13">
        <f t="shared" si="84"/>
        <v>50.912481978829732</v>
      </c>
      <c r="K409" s="13">
        <f t="shared" si="84"/>
        <v>2.9369504898526126</v>
      </c>
      <c r="L409" s="13">
        <f t="shared" si="83"/>
        <v>1008.0449122859698</v>
      </c>
      <c r="M409" s="3">
        <v>0</v>
      </c>
      <c r="N409" s="3">
        <f t="shared" si="80"/>
        <v>200.93229494176512</v>
      </c>
      <c r="O409" s="3">
        <f t="shared" si="76"/>
        <v>254.74656963689654</v>
      </c>
      <c r="P409" s="3">
        <f t="shared" si="77"/>
        <v>223.51676424090826</v>
      </c>
      <c r="Q409" s="3">
        <f t="shared" si="78"/>
        <v>50.912482015954012</v>
      </c>
      <c r="R409" s="3">
        <f t="shared" si="79"/>
        <v>2.9369504898526126</v>
      </c>
      <c r="S409" s="3">
        <f t="shared" si="81"/>
        <v>1008.0450613253765</v>
      </c>
    </row>
    <row r="410" spans="1:19" x14ac:dyDescent="0.3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24487.451199507002</v>
      </c>
      <c r="G410" s="13">
        <f t="shared" si="84"/>
        <v>202.42904790733934</v>
      </c>
      <c r="H410" s="13">
        <f t="shared" si="84"/>
        <v>256.34848077214423</v>
      </c>
      <c r="I410" s="13">
        <f t="shared" si="84"/>
        <v>224.20102652046646</v>
      </c>
      <c r="J410" s="13">
        <f t="shared" si="84"/>
        <v>50.882500403368574</v>
      </c>
      <c r="K410" s="13">
        <f t="shared" si="84"/>
        <v>2.9327459015675359</v>
      </c>
      <c r="L410" s="13">
        <f t="shared" si="83"/>
        <v>1011.7938015048861</v>
      </c>
      <c r="M410" s="3">
        <v>0</v>
      </c>
      <c r="N410" s="3">
        <f t="shared" si="80"/>
        <v>202.42910894020318</v>
      </c>
      <c r="O410" s="3">
        <f t="shared" si="76"/>
        <v>256.34854497387062</v>
      </c>
      <c r="P410" s="3">
        <f t="shared" si="77"/>
        <v>224.20104979440345</v>
      </c>
      <c r="Q410" s="3">
        <f t="shared" si="78"/>
        <v>50.882500438372062</v>
      </c>
      <c r="R410" s="3">
        <f t="shared" si="79"/>
        <v>2.9327459015675359</v>
      </c>
      <c r="S410" s="3">
        <f t="shared" si="81"/>
        <v>1011.7939500484168</v>
      </c>
    </row>
    <row r="411" spans="1:19" x14ac:dyDescent="0.3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24449.45140834363</v>
      </c>
      <c r="G411" s="13">
        <f t="shared" si="84"/>
        <v>203.92358718242662</v>
      </c>
      <c r="H411" s="13">
        <f t="shared" si="84"/>
        <v>257.94254962930313</v>
      </c>
      <c r="I411" s="13">
        <f t="shared" si="84"/>
        <v>224.87052816519156</v>
      </c>
      <c r="J411" s="13">
        <f t="shared" si="84"/>
        <v>50.84985711307354</v>
      </c>
      <c r="K411" s="13">
        <f t="shared" si="84"/>
        <v>2.9284459026682654</v>
      </c>
      <c r="L411" s="13">
        <f t="shared" si="83"/>
        <v>1015.5149679926631</v>
      </c>
      <c r="M411" s="3">
        <v>0</v>
      </c>
      <c r="N411" s="3">
        <f t="shared" si="80"/>
        <v>203.92364821529046</v>
      </c>
      <c r="O411" s="3">
        <f t="shared" si="76"/>
        <v>257.94261365440866</v>
      </c>
      <c r="P411" s="3">
        <f t="shared" si="77"/>
        <v>224.87055112673144</v>
      </c>
      <c r="Q411" s="3">
        <f t="shared" si="78"/>
        <v>50.84985714607739</v>
      </c>
      <c r="R411" s="3">
        <f t="shared" si="79"/>
        <v>2.9284459026682654</v>
      </c>
      <c r="S411" s="3">
        <f t="shared" si="81"/>
        <v>1015.5151160451762</v>
      </c>
    </row>
    <row r="412" spans="1:19" x14ac:dyDescent="0.3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24410.748571699049</v>
      </c>
      <c r="G412" s="13">
        <f t="shared" si="84"/>
        <v>205.41580722143351</v>
      </c>
      <c r="H412" s="13">
        <f t="shared" si="84"/>
        <v>259.52866509986592</v>
      </c>
      <c r="I412" s="13">
        <f t="shared" si="84"/>
        <v>225.52533445768239</v>
      </c>
      <c r="J412" s="13">
        <f t="shared" si="84"/>
        <v>50.81461856194192</v>
      </c>
      <c r="K412" s="13">
        <f t="shared" si="84"/>
        <v>2.9240537937449784</v>
      </c>
      <c r="L412" s="13">
        <f t="shared" si="83"/>
        <v>1019.2084791346687</v>
      </c>
      <c r="M412" s="3">
        <v>0</v>
      </c>
      <c r="N412" s="3">
        <f t="shared" si="80"/>
        <v>205.41586825429735</v>
      </c>
      <c r="O412" s="3">
        <f t="shared" si="76"/>
        <v>259.52872894883649</v>
      </c>
      <c r="P412" s="3">
        <f t="shared" si="77"/>
        <v>225.52535711101834</v>
      </c>
      <c r="Q412" s="3">
        <f t="shared" si="78"/>
        <v>50.814618593060359</v>
      </c>
      <c r="R412" s="3">
        <f t="shared" si="79"/>
        <v>2.9240537937449784</v>
      </c>
      <c r="S412" s="3">
        <f t="shared" si="81"/>
        <v>1019.2086267009576</v>
      </c>
    </row>
    <row r="413" spans="1:19" x14ac:dyDescent="0.3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24371.368423519278</v>
      </c>
      <c r="G413" s="13">
        <f t="shared" si="84"/>
        <v>206.90566511548087</v>
      </c>
      <c r="H413" s="13">
        <f t="shared" si="84"/>
        <v>261.10678305017672</v>
      </c>
      <c r="I413" s="13">
        <f t="shared" si="84"/>
        <v>226.16553702615116</v>
      </c>
      <c r="J413" s="13">
        <f t="shared" si="84"/>
        <v>50.776850491990928</v>
      </c>
      <c r="K413" s="13">
        <f t="shared" si="84"/>
        <v>2.919572810437955</v>
      </c>
      <c r="L413" s="13">
        <f t="shared" si="83"/>
        <v>1022.8744084942375</v>
      </c>
      <c r="M413" s="3">
        <v>0</v>
      </c>
      <c r="N413" s="3">
        <f t="shared" si="80"/>
        <v>206.90572614834471</v>
      </c>
      <c r="O413" s="3">
        <f t="shared" si="76"/>
        <v>261.10684672349686</v>
      </c>
      <c r="P413" s="3">
        <f t="shared" si="77"/>
        <v>226.16555937542009</v>
      </c>
      <c r="Q413" s="3">
        <f t="shared" si="78"/>
        <v>50.776850521331667</v>
      </c>
      <c r="R413" s="3">
        <f t="shared" si="79"/>
        <v>2.919572810437955</v>
      </c>
      <c r="S413" s="3">
        <f t="shared" si="81"/>
        <v>1022.8745555790313</v>
      </c>
    </row>
    <row r="414" spans="1:19" x14ac:dyDescent="0.3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24331.336154447003</v>
      </c>
      <c r="G414" s="13">
        <f t="shared" si="84"/>
        <v>208.39311952630598</v>
      </c>
      <c r="H414" s="13">
        <f t="shared" si="84"/>
        <v>262.67686188432555</v>
      </c>
      <c r="I414" s="13">
        <f t="shared" si="84"/>
        <v>226.7912301350525</v>
      </c>
      <c r="J414" s="13">
        <f t="shared" si="84"/>
        <v>50.736617910019213</v>
      </c>
      <c r="K414" s="13">
        <f t="shared" si="84"/>
        <v>2.9150061234287081</v>
      </c>
      <c r="L414" s="13">
        <f t="shared" si="83"/>
        <v>1026.5128355791319</v>
      </c>
      <c r="M414" s="3">
        <v>0</v>
      </c>
      <c r="N414" s="3">
        <f t="shared" si="80"/>
        <v>208.39318055916982</v>
      </c>
      <c r="O414" s="3">
        <f t="shared" si="76"/>
        <v>262.67692538247849</v>
      </c>
      <c r="P414" s="3">
        <f t="shared" si="77"/>
        <v>226.7912521843358</v>
      </c>
      <c r="Q414" s="3">
        <f t="shared" si="78"/>
        <v>50.736617937683803</v>
      </c>
      <c r="R414" s="3">
        <f t="shared" si="79"/>
        <v>2.9150061234287081</v>
      </c>
      <c r="S414" s="3">
        <f t="shared" si="81"/>
        <v>1026.5129821870967</v>
      </c>
    </row>
    <row r="415" spans="1:19" x14ac:dyDescent="0.3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24290.67641349549</v>
      </c>
      <c r="G415" s="13">
        <f t="shared" si="84"/>
        <v>209.87813065310323</v>
      </c>
      <c r="H415" s="13">
        <f t="shared" si="84"/>
        <v>264.2388624861527</v>
      </c>
      <c r="I415" s="13">
        <f t="shared" si="84"/>
        <v>227.40251056807523</v>
      </c>
      <c r="J415" s="13">
        <f t="shared" si="84"/>
        <v>50.693985065839591</v>
      </c>
      <c r="K415" s="13">
        <f t="shared" si="84"/>
        <v>2.9103568384920688</v>
      </c>
      <c r="L415" s="13">
        <f t="shared" si="83"/>
        <v>1030.1238456116625</v>
      </c>
      <c r="M415" s="3">
        <v>0</v>
      </c>
      <c r="N415" s="3">
        <f t="shared" si="80"/>
        <v>209.87819168596707</v>
      </c>
      <c r="O415" s="3">
        <f t="shared" si="76"/>
        <v>264.23892580962035</v>
      </c>
      <c r="P415" s="3">
        <f t="shared" si="77"/>
        <v>227.40253232139946</v>
      </c>
      <c r="Q415" s="3">
        <f t="shared" si="78"/>
        <v>50.693985091923793</v>
      </c>
      <c r="R415" s="3">
        <f t="shared" si="79"/>
        <v>2.9103568384920688</v>
      </c>
      <c r="S415" s="3">
        <f t="shared" si="81"/>
        <v>1030.1239917474027</v>
      </c>
    </row>
    <row r="416" spans="1:19" x14ac:dyDescent="0.3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24249.413310149321</v>
      </c>
      <c r="G416" s="13">
        <f t="shared" si="84"/>
        <v>211.36066019946679</v>
      </c>
      <c r="H416" s="13">
        <f t="shared" si="84"/>
        <v>265.79274816156953</v>
      </c>
      <c r="I416" s="13">
        <f t="shared" si="84"/>
        <v>227.99947751295596</v>
      </c>
      <c r="J416" s="13">
        <f t="shared" si="84"/>
        <v>50.649015431951746</v>
      </c>
      <c r="K416" s="13">
        <f t="shared" si="84"/>
        <v>2.9056279966063645</v>
      </c>
      <c r="L416" s="13">
        <f t="shared" si="83"/>
        <v>1033.7075293025505</v>
      </c>
      <c r="M416" s="3">
        <v>0</v>
      </c>
      <c r="N416" s="3">
        <f t="shared" si="80"/>
        <v>211.36072123233063</v>
      </c>
      <c r="O416" s="3">
        <f t="shared" si="76"/>
        <v>265.79281131083241</v>
      </c>
      <c r="P416" s="3">
        <f t="shared" si="77"/>
        <v>227.99949897429369</v>
      </c>
      <c r="Q416" s="3">
        <f t="shared" si="78"/>
        <v>50.64901545654584</v>
      </c>
      <c r="R416" s="3">
        <f t="shared" si="79"/>
        <v>2.9056279966063645</v>
      </c>
      <c r="S416" s="3">
        <f t="shared" si="81"/>
        <v>1033.7076749706089</v>
      </c>
    </row>
    <row r="417" spans="1:19" x14ac:dyDescent="0.3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24207.570416869385</v>
      </c>
      <c r="G417" s="13">
        <f t="shared" si="84"/>
        <v>212.84067134046182</v>
      </c>
      <c r="H417" s="13">
        <f t="shared" si="84"/>
        <v>267.33848458123515</v>
      </c>
      <c r="I417" s="13">
        <f t="shared" si="84"/>
        <v>228.58223244815463</v>
      </c>
      <c r="J417" s="13">
        <f t="shared" si="84"/>
        <v>50.601771684622705</v>
      </c>
      <c r="K417" s="13">
        <f t="shared" si="84"/>
        <v>2.90082257411887</v>
      </c>
      <c r="L417" s="13">
        <f t="shared" si="83"/>
        <v>1037.2639826285931</v>
      </c>
      <c r="M417" s="3">
        <v>0</v>
      </c>
      <c r="N417" s="3">
        <f t="shared" si="80"/>
        <v>212.84073237332566</v>
      </c>
      <c r="O417" s="3">
        <f t="shared" si="76"/>
        <v>267.33854755677254</v>
      </c>
      <c r="P417" s="3">
        <f t="shared" si="77"/>
        <v>228.58225362142505</v>
      </c>
      <c r="Q417" s="3">
        <f t="shared" si="78"/>
        <v>50.601771707811821</v>
      </c>
      <c r="R417" s="3">
        <f t="shared" si="79"/>
        <v>2.90082257411887</v>
      </c>
      <c r="S417" s="3">
        <f t="shared" si="81"/>
        <v>1037.264127833454</v>
      </c>
    </row>
    <row r="418" spans="1:19" x14ac:dyDescent="0.3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24165.17077197957</v>
      </c>
      <c r="G418" s="13">
        <f t="shared" si="84"/>
        <v>214.31812868984821</v>
      </c>
      <c r="H418" s="13">
        <f t="shared" si="84"/>
        <v>268.87603972362649</v>
      </c>
      <c r="I418" s="13">
        <f t="shared" si="84"/>
        <v>229.15087903142737</v>
      </c>
      <c r="J418" s="13">
        <f t="shared" si="84"/>
        <v>50.552315686342176</v>
      </c>
      <c r="K418" s="13">
        <f t="shared" si="84"/>
        <v>2.8959434829637676</v>
      </c>
      <c r="L418" s="13">
        <f t="shared" si="83"/>
        <v>1040.7933066142079</v>
      </c>
      <c r="M418" s="3">
        <v>0</v>
      </c>
      <c r="N418" s="3">
        <f t="shared" si="80"/>
        <v>214.31818972271205</v>
      </c>
      <c r="O418" s="3">
        <f t="shared" si="76"/>
        <v>268.87610252591628</v>
      </c>
      <c r="P418" s="3">
        <f t="shared" si="77"/>
        <v>229.15089992049712</v>
      </c>
      <c r="Q418" s="3">
        <f t="shared" si="78"/>
        <v>50.552315708206571</v>
      </c>
      <c r="R418" s="3">
        <f t="shared" si="79"/>
        <v>2.8959434829637676</v>
      </c>
      <c r="S418" s="3">
        <f t="shared" si="81"/>
        <v>1040.7934513602959</v>
      </c>
    </row>
    <row r="419" spans="1:19" x14ac:dyDescent="0.3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24122.236882914047</v>
      </c>
      <c r="G419" s="13">
        <f t="shared" si="84"/>
        <v>215.79299826748075</v>
      </c>
      <c r="H419" s="13">
        <f t="shared" si="84"/>
        <v>270.40538381853548</v>
      </c>
      <c r="I419" s="13">
        <f t="shared" si="84"/>
        <v>229.70552299032872</v>
      </c>
      <c r="J419" s="13">
        <f t="shared" si="84"/>
        <v>50.500708469618935</v>
      </c>
      <c r="K419" s="13">
        <f t="shared" si="84"/>
        <v>2.890993570929866</v>
      </c>
      <c r="L419" s="13">
        <f t="shared" si="83"/>
        <v>1044.2956071168937</v>
      </c>
      <c r="M419" s="3">
        <v>0</v>
      </c>
      <c r="N419" s="3">
        <f t="shared" si="80"/>
        <v>215.79305930034459</v>
      </c>
      <c r="O419" s="3">
        <f t="shared" si="76"/>
        <v>270.40544644805431</v>
      </c>
      <c r="P419" s="3">
        <f t="shared" si="77"/>
        <v>229.70554359901251</v>
      </c>
      <c r="Q419" s="3">
        <f t="shared" si="78"/>
        <v>50.500708490234288</v>
      </c>
      <c r="R419" s="3">
        <f t="shared" si="79"/>
        <v>2.890993570929866</v>
      </c>
      <c r="S419" s="3">
        <f t="shared" si="81"/>
        <v>1044.2957514085756</v>
      </c>
    </row>
    <row r="420" spans="1:19" x14ac:dyDescent="0.3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24078.790729803099</v>
      </c>
      <c r="G420" s="13">
        <f t="shared" si="84"/>
        <v>217.26524746690743</v>
      </c>
      <c r="H420" s="13">
        <f t="shared" si="84"/>
        <v>271.92648929102683</v>
      </c>
      <c r="I420" s="13">
        <f t="shared" si="84"/>
        <v>230.2462720146714</v>
      </c>
      <c r="J420" s="13">
        <f t="shared" si="84"/>
        <v>50.447010222084039</v>
      </c>
      <c r="K420" s="13">
        <f t="shared" si="84"/>
        <v>2.885975621975442</v>
      </c>
      <c r="L420" s="13">
        <f t="shared" si="83"/>
        <v>1047.7709946166651</v>
      </c>
      <c r="M420" s="3">
        <v>0</v>
      </c>
      <c r="N420" s="3">
        <f t="shared" si="80"/>
        <v>217.26530849977127</v>
      </c>
      <c r="O420" s="3">
        <f t="shared" si="76"/>
        <v>271.92655174825001</v>
      </c>
      <c r="P420" s="3">
        <f t="shared" si="77"/>
        <v>230.24629234673276</v>
      </c>
      <c r="Q420" s="3">
        <f t="shared" si="78"/>
        <v>50.447010241521703</v>
      </c>
      <c r="R420" s="3">
        <f t="shared" si="79"/>
        <v>2.885975621975442</v>
      </c>
      <c r="S420" s="3">
        <f t="shared" si="81"/>
        <v>1047.7711384582512</v>
      </c>
    </row>
    <row r="421" spans="1:19" x14ac:dyDescent="0.3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24034.853769376965</v>
      </c>
      <c r="G421" s="13">
        <f t="shared" si="84"/>
        <v>218.73484502318649</v>
      </c>
      <c r="H421" s="13">
        <f t="shared" si="84"/>
        <v>273.43933070588685</v>
      </c>
      <c r="I421" s="13">
        <f t="shared" si="84"/>
        <v>230.77323565096836</v>
      </c>
      <c r="J421" s="13">
        <f t="shared" si="84"/>
        <v>50.391280272865899</v>
      </c>
      <c r="K421" s="13">
        <f t="shared" si="84"/>
        <v>2.8808923565875446</v>
      </c>
      <c r="L421" s="13">
        <f t="shared" si="83"/>
        <v>1051.2195840094951</v>
      </c>
      <c r="M421" s="3">
        <v>0</v>
      </c>
      <c r="N421" s="3">
        <f t="shared" si="80"/>
        <v>218.73490605605033</v>
      </c>
      <c r="O421" s="3">
        <f t="shared" si="76"/>
        <v>273.43939299128834</v>
      </c>
      <c r="P421" s="3">
        <f t="shared" si="77"/>
        <v>230.77325571012025</v>
      </c>
      <c r="Q421" s="3">
        <f t="shared" si="78"/>
        <v>50.391280291193148</v>
      </c>
      <c r="R421" s="3">
        <f t="shared" si="79"/>
        <v>2.8808923565875446</v>
      </c>
      <c r="S421" s="3">
        <f t="shared" si="81"/>
        <v>1051.2197274052396</v>
      </c>
    </row>
    <row r="422" spans="1:19" x14ac:dyDescent="0.3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23990.446939167567</v>
      </c>
      <c r="G422" s="13">
        <f t="shared" si="84"/>
        <v>220.20176098094188</v>
      </c>
      <c r="H422" s="13">
        <f t="shared" si="84"/>
        <v>274.94388471259123</v>
      </c>
      <c r="I422" s="13">
        <f t="shared" si="84"/>
        <v>231.28652519887808</v>
      </c>
      <c r="J422" s="13">
        <f t="shared" si="84"/>
        <v>50.333577080201906</v>
      </c>
      <c r="K422" s="13">
        <f t="shared" si="84"/>
        <v>2.8757464321832047</v>
      </c>
      <c r="L422" s="13">
        <f t="shared" si="83"/>
        <v>1054.6414944047963</v>
      </c>
      <c r="M422" s="3">
        <v>0</v>
      </c>
      <c r="N422" s="3">
        <f t="shared" si="80"/>
        <v>220.20182201380572</v>
      </c>
      <c r="O422" s="3">
        <f t="shared" si="76"/>
        <v>274.9439468266437</v>
      </c>
      <c r="P422" s="3">
        <f t="shared" si="77"/>
        <v>231.28654498878367</v>
      </c>
      <c r="Q422" s="3">
        <f t="shared" si="78"/>
        <v>50.333577097482177</v>
      </c>
      <c r="R422" s="3">
        <f t="shared" si="79"/>
        <v>2.8757464321832047</v>
      </c>
      <c r="S422" s="3">
        <f t="shared" si="81"/>
        <v>1054.6416373588984</v>
      </c>
    </row>
    <row r="423" spans="1:19" x14ac:dyDescent="0.3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23945.590661987451</v>
      </c>
      <c r="G423" s="13">
        <f t="shared" ref="G423:K438" si="85">G422*(1-G$5)+G$4*$F422*$L$4/1000</f>
        <v>221.66596666267512</v>
      </c>
      <c r="H423" s="13">
        <f t="shared" si="85"/>
        <v>276.44012999081906</v>
      </c>
      <c r="I423" s="13">
        <f t="shared" si="85"/>
        <v>231.78625360967121</v>
      </c>
      <c r="J423" s="13">
        <f t="shared" si="85"/>
        <v>50.27395822025094</v>
      </c>
      <c r="K423" s="13">
        <f t="shared" si="85"/>
        <v>2.8705404435500474</v>
      </c>
      <c r="L423" s="13">
        <f t="shared" si="83"/>
        <v>1058.0368489269663</v>
      </c>
      <c r="M423" s="3">
        <v>0</v>
      </c>
      <c r="N423" s="3">
        <f t="shared" si="80"/>
        <v>221.66602769553896</v>
      </c>
      <c r="O423" s="3">
        <f t="shared" si="76"/>
        <v>276.4401919339939</v>
      </c>
      <c r="P423" s="3">
        <f t="shared" si="77"/>
        <v>231.78627313394449</v>
      </c>
      <c r="Q423" s="3">
        <f t="shared" si="78"/>
        <v>50.27395823654404</v>
      </c>
      <c r="R423" s="3">
        <f t="shared" si="79"/>
        <v>2.8705404435500474</v>
      </c>
      <c r="S423" s="3">
        <f t="shared" si="81"/>
        <v>1058.0369914435714</v>
      </c>
    </row>
    <row r="424" spans="1:19" x14ac:dyDescent="0.3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23900.304850667177</v>
      </c>
      <c r="G424" s="13">
        <f t="shared" si="85"/>
        <v>223.1274346373504</v>
      </c>
      <c r="H424" s="13">
        <f t="shared" si="85"/>
        <v>277.92804719653736</v>
      </c>
      <c r="I424" s="13">
        <f t="shared" si="85"/>
        <v>232.27253538673278</v>
      </c>
      <c r="J424" s="13">
        <f t="shared" si="85"/>
        <v>50.212480377070655</v>
      </c>
      <c r="K424" s="13">
        <f t="shared" si="85"/>
        <v>2.8652769233238136</v>
      </c>
      <c r="L424" s="13">
        <f t="shared" si="83"/>
        <v>1061.4057745210148</v>
      </c>
      <c r="M424" s="3">
        <v>0</v>
      </c>
      <c r="N424" s="3">
        <f t="shared" si="80"/>
        <v>223.12749567021424</v>
      </c>
      <c r="O424" s="3">
        <f t="shared" si="76"/>
        <v>277.92810896930467</v>
      </c>
      <c r="P424" s="3">
        <f t="shared" si="77"/>
        <v>232.27255464893926</v>
      </c>
      <c r="Q424" s="3">
        <f t="shared" si="78"/>
        <v>50.212480392432987</v>
      </c>
      <c r="R424" s="3">
        <f t="shared" si="79"/>
        <v>2.8652769233238136</v>
      </c>
      <c r="S424" s="3">
        <f t="shared" si="81"/>
        <v>1061.405916604215</v>
      </c>
    </row>
    <row r="425" spans="1:19" x14ac:dyDescent="0.3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23854.608913031589</v>
      </c>
      <c r="G425" s="13">
        <f t="shared" si="85"/>
        <v>224.58613868926906</v>
      </c>
      <c r="H425" s="13">
        <f t="shared" si="85"/>
        <v>279.40761890867844</v>
      </c>
      <c r="I425" s="13">
        <f t="shared" si="85"/>
        <v>232.74548648811194</v>
      </c>
      <c r="J425" s="13">
        <f t="shared" si="85"/>
        <v>50.149199333723395</v>
      </c>
      <c r="K425" s="13">
        <f t="shared" si="85"/>
        <v>2.8599583425004034</v>
      </c>
      <c r="L425" s="13">
        <f t="shared" si="83"/>
        <v>1064.7484017622833</v>
      </c>
      <c r="M425" s="3">
        <v>0</v>
      </c>
      <c r="N425" s="3">
        <f t="shared" si="80"/>
        <v>224.5861997221329</v>
      </c>
      <c r="O425" s="3">
        <f t="shared" si="76"/>
        <v>279.40768051150707</v>
      </c>
      <c r="P425" s="3">
        <f t="shared" si="77"/>
        <v>232.74550549176922</v>
      </c>
      <c r="Q425" s="3">
        <f t="shared" si="78"/>
        <v>50.149199348208121</v>
      </c>
      <c r="R425" s="3">
        <f t="shared" si="79"/>
        <v>2.8599583425004034</v>
      </c>
      <c r="S425" s="3">
        <f t="shared" si="81"/>
        <v>1064.7485434161176</v>
      </c>
    </row>
    <row r="426" spans="1:19" x14ac:dyDescent="0.3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23808.521757096696</v>
      </c>
      <c r="G426" s="13">
        <f t="shared" si="85"/>
        <v>226.04205378724751</v>
      </c>
      <c r="H426" s="13">
        <f t="shared" si="85"/>
        <v>280.87882957643149</v>
      </c>
      <c r="I426" s="13">
        <f t="shared" si="85"/>
        <v>233.20522423112692</v>
      </c>
      <c r="J426" s="13">
        <f t="shared" si="85"/>
        <v>50.084169964474221</v>
      </c>
      <c r="K426" s="13">
        <f t="shared" si="85"/>
        <v>2.8545871109800758</v>
      </c>
      <c r="L426" s="13">
        <f t="shared" si="83"/>
        <v>1068.0648646702602</v>
      </c>
      <c r="M426" s="3">
        <v>0</v>
      </c>
      <c r="N426" s="3">
        <f t="shared" si="80"/>
        <v>226.04211482011135</v>
      </c>
      <c r="O426" s="3">
        <f t="shared" si="76"/>
        <v>280.8788910097889</v>
      </c>
      <c r="P426" s="3">
        <f t="shared" si="77"/>
        <v>233.20524297970542</v>
      </c>
      <c r="Q426" s="3">
        <f t="shared" si="78"/>
        <v>50.084169978131484</v>
      </c>
      <c r="R426" s="3">
        <f t="shared" si="79"/>
        <v>2.8545871109800758</v>
      </c>
      <c r="S426" s="3">
        <f t="shared" si="81"/>
        <v>1068.0650058987171</v>
      </c>
    </row>
    <row r="427" spans="1:19" x14ac:dyDescent="0.3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23762.061796468726</v>
      </c>
      <c r="G427" s="13">
        <f t="shared" si="85"/>
        <v>227.49515605411256</v>
      </c>
      <c r="H427" s="13">
        <f t="shared" si="85"/>
        <v>282.34166546716705</v>
      </c>
      <c r="I427" s="13">
        <f t="shared" si="85"/>
        <v>233.65186719903164</v>
      </c>
      <c r="J427" s="13">
        <f t="shared" si="85"/>
        <v>50.017446228044662</v>
      </c>
      <c r="K427" s="13">
        <f t="shared" si="85"/>
        <v>2.8491655781415077</v>
      </c>
      <c r="L427" s="13">
        <f t="shared" si="83"/>
        <v>1071.3553005264976</v>
      </c>
      <c r="M427" s="3">
        <v>0</v>
      </c>
      <c r="N427" s="3">
        <f t="shared" si="80"/>
        <v>227.4952170869764</v>
      </c>
      <c r="O427" s="3">
        <f t="shared" si="76"/>
        <v>282.34172673151943</v>
      </c>
      <c r="P427" s="3">
        <f t="shared" si="77"/>
        <v>233.65188569595517</v>
      </c>
      <c r="Q427" s="3">
        <f t="shared" si="78"/>
        <v>50.017446240921728</v>
      </c>
      <c r="R427" s="3">
        <f t="shared" si="79"/>
        <v>2.8491655781415077</v>
      </c>
      <c r="S427" s="3">
        <f t="shared" si="81"/>
        <v>1071.3554413335141</v>
      </c>
    </row>
    <row r="428" spans="1:19" x14ac:dyDescent="0.3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23715.246955927872</v>
      </c>
      <c r="G428" s="13">
        <f t="shared" si="85"/>
        <v>228.94542273652615</v>
      </c>
      <c r="H428" s="13">
        <f t="shared" si="85"/>
        <v>283.79611461501156</v>
      </c>
      <c r="I428" s="13">
        <f t="shared" si="85"/>
        <v>234.08553514974588</v>
      </c>
      <c r="J428" s="13">
        <f t="shared" si="85"/>
        <v>49.949081161885523</v>
      </c>
      <c r="K428" s="13">
        <f t="shared" si="85"/>
        <v>2.8436960334434525</v>
      </c>
      <c r="L428" s="13">
        <f t="shared" si="83"/>
        <v>1074.6198496966126</v>
      </c>
      <c r="M428" s="3">
        <v>0</v>
      </c>
      <c r="N428" s="3">
        <f t="shared" si="80"/>
        <v>228.94548376938999</v>
      </c>
      <c r="O428" s="3">
        <f t="shared" si="76"/>
        <v>283.79617571082383</v>
      </c>
      <c r="P428" s="3">
        <f t="shared" si="77"/>
        <v>234.08555339839231</v>
      </c>
      <c r="Q428" s="3">
        <f t="shared" si="78"/>
        <v>49.949081174026958</v>
      </c>
      <c r="R428" s="3">
        <f t="shared" si="79"/>
        <v>2.8436960334434525</v>
      </c>
      <c r="S428" s="3">
        <f t="shared" si="81"/>
        <v>1074.6199900860765</v>
      </c>
    </row>
    <row r="429" spans="1:19" x14ac:dyDescent="0.3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23668.094677179171</v>
      </c>
      <c r="G429" s="13">
        <f t="shared" si="85"/>
        <v>230.39283217515086</v>
      </c>
      <c r="H429" s="13">
        <f t="shared" si="85"/>
        <v>285.24216677008786</v>
      </c>
      <c r="I429" s="13">
        <f t="shared" si="85"/>
        <v>234.50634892664959</v>
      </c>
      <c r="J429" s="13">
        <f t="shared" si="85"/>
        <v>49.879126877432213</v>
      </c>
      <c r="K429" s="13">
        <f t="shared" si="85"/>
        <v>2.8381807070518148</v>
      </c>
      <c r="L429" s="13">
        <f t="shared" si="83"/>
        <v>1077.8586554563724</v>
      </c>
      <c r="M429" s="3">
        <v>0</v>
      </c>
      <c r="N429" s="3">
        <f t="shared" si="80"/>
        <v>230.3928932080147</v>
      </c>
      <c r="O429" s="3">
        <f t="shared" si="76"/>
        <v>285.24222769782375</v>
      </c>
      <c r="P429" s="3">
        <f t="shared" si="77"/>
        <v>234.50636693035145</v>
      </c>
      <c r="Q429" s="3">
        <f t="shared" si="78"/>
        <v>49.879126888880045</v>
      </c>
      <c r="R429" s="3">
        <f t="shared" si="79"/>
        <v>2.8381807070518148</v>
      </c>
      <c r="S429" s="3">
        <f t="shared" si="81"/>
        <v>1077.8587954321217</v>
      </c>
    </row>
    <row r="430" spans="1:19" x14ac:dyDescent="0.3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23620.621924753988</v>
      </c>
      <c r="G430" s="13">
        <f t="shared" si="85"/>
        <v>231.83736377516649</v>
      </c>
      <c r="H430" s="13">
        <f t="shared" si="85"/>
        <v>286.67981334843552</v>
      </c>
      <c r="I430" s="13">
        <f t="shared" si="85"/>
        <v>234.9144303714385</v>
      </c>
      <c r="J430" s="13">
        <f t="shared" si="85"/>
        <v>49.807634556306148</v>
      </c>
      <c r="K430" s="13">
        <f t="shared" si="85"/>
        <v>2.832621770489983</v>
      </c>
      <c r="L430" s="13">
        <f t="shared" si="83"/>
        <v>1081.0718638218366</v>
      </c>
      <c r="M430" s="3">
        <v>0</v>
      </c>
      <c r="N430" s="3">
        <f t="shared" si="80"/>
        <v>231.83742480803033</v>
      </c>
      <c r="O430" s="3">
        <f t="shared" si="76"/>
        <v>286.67987410855733</v>
      </c>
      <c r="P430" s="3">
        <f t="shared" si="77"/>
        <v>234.91444813348357</v>
      </c>
      <c r="Q430" s="3">
        <f t="shared" si="78"/>
        <v>49.807634567099996</v>
      </c>
      <c r="R430" s="3">
        <f t="shared" si="79"/>
        <v>2.832621770489983</v>
      </c>
      <c r="S430" s="3">
        <f t="shared" si="81"/>
        <v>1081.072003387661</v>
      </c>
    </row>
    <row r="431" spans="1:19" x14ac:dyDescent="0.3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23572.845192044755</v>
      </c>
      <c r="G431" s="13">
        <f t="shared" si="85"/>
        <v>233.27899797714679</v>
      </c>
      <c r="H431" s="13">
        <f t="shared" si="85"/>
        <v>288.10904738262224</v>
      </c>
      <c r="I431" s="13">
        <f t="shared" si="85"/>
        <v>235.30990223903606</v>
      </c>
      <c r="J431" s="13">
        <f t="shared" si="85"/>
        <v>49.734654447425797</v>
      </c>
      <c r="K431" s="13">
        <f t="shared" si="85"/>
        <v>2.8270213373103421</v>
      </c>
      <c r="L431" s="13">
        <f t="shared" si="83"/>
        <v>1084.2596233835411</v>
      </c>
      <c r="M431" s="3">
        <v>0</v>
      </c>
      <c r="N431" s="3">
        <f t="shared" si="80"/>
        <v>233.27905901001063</v>
      </c>
      <c r="O431" s="3">
        <f t="shared" si="76"/>
        <v>288.10910797559114</v>
      </c>
      <c r="P431" s="3">
        <f t="shared" si="77"/>
        <v>235.30991976266802</v>
      </c>
      <c r="Q431" s="3">
        <f t="shared" si="78"/>
        <v>49.734654457603028</v>
      </c>
      <c r="R431" s="3">
        <f t="shared" si="79"/>
        <v>2.8270213373103421</v>
      </c>
      <c r="S431" s="3">
        <f t="shared" si="81"/>
        <v>1084.2597625431831</v>
      </c>
    </row>
    <row r="432" spans="1:19" x14ac:dyDescent="0.3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23524.780507457879</v>
      </c>
      <c r="G432" s="13">
        <f t="shared" si="85"/>
        <v>234.71771622830445</v>
      </c>
      <c r="H432" s="13">
        <f t="shared" si="85"/>
        <v>289.52986347305898</v>
      </c>
      <c r="I432" s="13">
        <f t="shared" si="85"/>
        <v>235.69288811455408</v>
      </c>
      <c r="J432" s="13">
        <f t="shared" si="85"/>
        <v>49.660235864991087</v>
      </c>
      <c r="K432" s="13">
        <f t="shared" si="85"/>
        <v>2.8213814637848875</v>
      </c>
      <c r="L432" s="13">
        <f t="shared" si="83"/>
        <v>1087.4220851446935</v>
      </c>
      <c r="M432" s="3">
        <v>0</v>
      </c>
      <c r="N432" s="3">
        <f t="shared" si="80"/>
        <v>234.71777726116829</v>
      </c>
      <c r="O432" s="3">
        <f t="shared" si="76"/>
        <v>289.52992389933479</v>
      </c>
      <c r="P432" s="3">
        <f t="shared" si="77"/>
        <v>235.69290540297305</v>
      </c>
      <c r="Q432" s="3">
        <f t="shared" si="78"/>
        <v>49.660235874586924</v>
      </c>
      <c r="R432" s="3">
        <f t="shared" si="79"/>
        <v>2.8213814637848875</v>
      </c>
      <c r="S432" s="3">
        <f t="shared" si="81"/>
        <v>1087.4222239018479</v>
      </c>
    </row>
    <row r="433" spans="1:19" x14ac:dyDescent="0.3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23476.443440668139</v>
      </c>
      <c r="G433" s="13">
        <f t="shared" si="85"/>
        <v>236.15350095411173</v>
      </c>
      <c r="H433" s="13">
        <f t="shared" si="85"/>
        <v>290.94225774002564</v>
      </c>
      <c r="I433" s="13">
        <f t="shared" si="85"/>
        <v>236.06351233229239</v>
      </c>
      <c r="J433" s="13">
        <f t="shared" si="85"/>
        <v>49.584427187305081</v>
      </c>
      <c r="K433" s="13">
        <f t="shared" si="85"/>
        <v>2.8157041496129729</v>
      </c>
      <c r="L433" s="13">
        <f t="shared" si="83"/>
        <v>1090.559402363348</v>
      </c>
      <c r="M433" s="3">
        <v>0</v>
      </c>
      <c r="N433" s="3">
        <f t="shared" si="80"/>
        <v>236.15356198697557</v>
      </c>
      <c r="O433" s="3">
        <f t="shared" si="76"/>
        <v>290.94231800006696</v>
      </c>
      <c r="P433" s="3">
        <f t="shared" si="77"/>
        <v>236.06352938865555</v>
      </c>
      <c r="Q433" s="3">
        <f t="shared" si="78"/>
        <v>49.584427196352742</v>
      </c>
      <c r="R433" s="3">
        <f t="shared" si="79"/>
        <v>2.8157041496129729</v>
      </c>
      <c r="S433" s="3">
        <f t="shared" si="81"/>
        <v>1090.5595407216638</v>
      </c>
    </row>
    <row r="434" spans="1:19" x14ac:dyDescent="0.3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23427.849108959261</v>
      </c>
      <c r="G434" s="13">
        <f t="shared" si="85"/>
        <v>237.58633553030276</v>
      </c>
      <c r="H434" s="13">
        <f t="shared" si="85"/>
        <v>292.3462277764167</v>
      </c>
      <c r="I434" s="13">
        <f t="shared" si="85"/>
        <v>236.4218998967653</v>
      </c>
      <c r="J434" s="13">
        <f t="shared" si="85"/>
        <v>49.507275856397115</v>
      </c>
      <c r="K434" s="13">
        <f t="shared" si="85"/>
        <v>2.8099913386442124</v>
      </c>
      <c r="L434" s="13">
        <f t="shared" si="83"/>
        <v>1093.6717303985261</v>
      </c>
      <c r="M434" s="3">
        <v>0</v>
      </c>
      <c r="N434" s="3">
        <f t="shared" si="80"/>
        <v>237.5863965631666</v>
      </c>
      <c r="O434" s="3">
        <f t="shared" si="76"/>
        <v>292.34628787068084</v>
      </c>
      <c r="P434" s="3">
        <f t="shared" si="77"/>
        <v>236.42191672418744</v>
      </c>
      <c r="Q434" s="3">
        <f t="shared" si="78"/>
        <v>49.507275864927912</v>
      </c>
      <c r="R434" s="3">
        <f t="shared" si="79"/>
        <v>2.8099913386442124</v>
      </c>
      <c r="S434" s="3">
        <f t="shared" si="81"/>
        <v>1093.671868361607</v>
      </c>
    </row>
    <row r="435" spans="1:19" x14ac:dyDescent="0.3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23379.012183635579</v>
      </c>
      <c r="G435" s="13">
        <f t="shared" si="85"/>
        <v>239.01620425526272</v>
      </c>
      <c r="H435" s="13">
        <f t="shared" si="85"/>
        <v>293.74177260121195</v>
      </c>
      <c r="I435" s="13">
        <f t="shared" si="85"/>
        <v>236.76817640574077</v>
      </c>
      <c r="J435" s="13">
        <f t="shared" si="85"/>
        <v>49.428828378411609</v>
      </c>
      <c r="K435" s="13">
        <f t="shared" si="85"/>
        <v>2.8042449196146251</v>
      </c>
      <c r="L435" s="13">
        <f t="shared" si="83"/>
        <v>1096.7592265602416</v>
      </c>
      <c r="M435" s="3">
        <v>0</v>
      </c>
      <c r="N435" s="3">
        <f t="shared" si="80"/>
        <v>239.01626528812656</v>
      </c>
      <c r="O435" s="3">
        <f t="shared" si="76"/>
        <v>293.74183253015497</v>
      </c>
      <c r="P435" s="3">
        <f t="shared" si="77"/>
        <v>236.76819300729491</v>
      </c>
      <c r="Q435" s="3">
        <f t="shared" si="78"/>
        <v>49.428828386455073</v>
      </c>
      <c r="R435" s="3">
        <f t="shared" si="79"/>
        <v>2.8042449196146251</v>
      </c>
      <c r="S435" s="3">
        <f t="shared" si="81"/>
        <v>1096.7593641316462</v>
      </c>
    </row>
    <row r="436" spans="1:19" x14ac:dyDescent="0.3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23329.946896489735</v>
      </c>
      <c r="G436" s="13">
        <f t="shared" si="85"/>
        <v>240.44309232280855</v>
      </c>
      <c r="H436" s="13">
        <f t="shared" si="85"/>
        <v>295.12889261367718</v>
      </c>
      <c r="I436" s="13">
        <f t="shared" si="85"/>
        <v>237.10246797527586</v>
      </c>
      <c r="J436" s="13">
        <f t="shared" si="85"/>
        <v>49.349130324727234</v>
      </c>
      <c r="K436" s="13">
        <f t="shared" si="85"/>
        <v>2.798466726894147</v>
      </c>
      <c r="L436" s="13">
        <f t="shared" si="83"/>
        <v>1099.8220499633831</v>
      </c>
      <c r="M436" s="3">
        <v>0</v>
      </c>
      <c r="N436" s="3">
        <f t="shared" si="80"/>
        <v>240.44315335567239</v>
      </c>
      <c r="O436" s="3">
        <f t="shared" si="76"/>
        <v>295.12895237775388</v>
      </c>
      <c r="P436" s="3">
        <f t="shared" si="77"/>
        <v>237.10248435399373</v>
      </c>
      <c r="Q436" s="3">
        <f t="shared" si="78"/>
        <v>49.349130332311198</v>
      </c>
      <c r="R436" s="3">
        <f t="shared" si="79"/>
        <v>2.798466726894147</v>
      </c>
      <c r="S436" s="3">
        <f t="shared" si="81"/>
        <v>1099.8221871466253</v>
      </c>
    </row>
    <row r="437" spans="1:19" x14ac:dyDescent="0.3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23280.667046311391</v>
      </c>
      <c r="G437" s="13">
        <f t="shared" si="85"/>
        <v>241.86698579536426</v>
      </c>
      <c r="H437" s="13">
        <f t="shared" si="85"/>
        <v>296.50758954829843</v>
      </c>
      <c r="I437" s="13">
        <f t="shared" si="85"/>
        <v>237.42490116672982</v>
      </c>
      <c r="J437" s="13">
        <f t="shared" si="85"/>
        <v>49.268226333771267</v>
      </c>
      <c r="K437" s="13">
        <f t="shared" si="85"/>
        <v>2.7926585412436622</v>
      </c>
      <c r="L437" s="13">
        <f t="shared" si="83"/>
        <v>1102.8603613854075</v>
      </c>
      <c r="M437" s="3">
        <v>0</v>
      </c>
      <c r="N437" s="3">
        <f t="shared" si="80"/>
        <v>241.8670468282281</v>
      </c>
      <c r="O437" s="3">
        <f t="shared" si="76"/>
        <v>296.50764914796235</v>
      </c>
      <c r="P437" s="3">
        <f t="shared" si="77"/>
        <v>237.42491732560245</v>
      </c>
      <c r="Q437" s="3">
        <f t="shared" si="78"/>
        <v>49.268226340921977</v>
      </c>
      <c r="R437" s="3">
        <f t="shared" si="79"/>
        <v>2.7926585412436622</v>
      </c>
      <c r="S437" s="3">
        <f t="shared" si="81"/>
        <v>1102.8604981839585</v>
      </c>
    </row>
    <row r="438" spans="1:19" x14ac:dyDescent="0.3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23231.186005422573</v>
      </c>
      <c r="G438" s="13">
        <f t="shared" si="85"/>
        <v>243.28787157753351</v>
      </c>
      <c r="H438" s="13">
        <f t="shared" si="85"/>
        <v>297.87786643045109</v>
      </c>
      <c r="I438" s="13">
        <f t="shared" si="85"/>
        <v>237.73560291573506</v>
      </c>
      <c r="J438" s="13">
        <f t="shared" si="85"/>
        <v>49.186160113494225</v>
      </c>
      <c r="K438" s="13">
        <f t="shared" si="85"/>
        <v>2.7868220905797463</v>
      </c>
      <c r="L438" s="13">
        <f t="shared" si="83"/>
        <v>1105.8743231277936</v>
      </c>
      <c r="M438" s="3">
        <v>0</v>
      </c>
      <c r="N438" s="3">
        <f t="shared" si="80"/>
        <v>243.28793261039735</v>
      </c>
      <c r="O438" s="3">
        <f t="shared" si="76"/>
        <v>297.87792586615456</v>
      </c>
      <c r="P438" s="3">
        <f t="shared" si="77"/>
        <v>237.73561885771335</v>
      </c>
      <c r="Q438" s="3">
        <f t="shared" si="78"/>
        <v>49.186160120236437</v>
      </c>
      <c r="R438" s="3">
        <f t="shared" si="79"/>
        <v>2.7868220905797463</v>
      </c>
      <c r="S438" s="3">
        <f t="shared" si="81"/>
        <v>1105.8744595450814</v>
      </c>
    </row>
    <row r="439" spans="1:19" x14ac:dyDescent="0.3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23181.516726225258</v>
      </c>
      <c r="G439" s="13">
        <f t="shared" ref="G439:K454" si="86">G438*(1-G$5)+G$4*$F438*$L$4/1000</f>
        <v>244.70573739007105</v>
      </c>
      <c r="H439" s="13">
        <f t="shared" si="86"/>
        <v>299.23972753280469</v>
      </c>
      <c r="I439" s="13">
        <f t="shared" si="86"/>
        <v>238.03470046310306</v>
      </c>
      <c r="J439" s="13">
        <f t="shared" si="86"/>
        <v>49.102974444470185</v>
      </c>
      <c r="K439" s="13">
        <f t="shared" si="86"/>
        <v>2.7809590507453259</v>
      </c>
      <c r="L439" s="13">
        <f t="shared" si="83"/>
        <v>1108.8640988811944</v>
      </c>
      <c r="M439" s="3">
        <v>0</v>
      </c>
      <c r="N439" s="3">
        <f t="shared" si="80"/>
        <v>244.70579842293489</v>
      </c>
      <c r="O439" s="3">
        <f t="shared" si="76"/>
        <v>299.23978680499874</v>
      </c>
      <c r="P439" s="3">
        <f t="shared" si="77"/>
        <v>238.03471619109831</v>
      </c>
      <c r="Q439" s="3">
        <f t="shared" si="78"/>
        <v>49.102974450827233</v>
      </c>
      <c r="R439" s="3">
        <f t="shared" si="79"/>
        <v>2.7809590507453259</v>
      </c>
      <c r="S439" s="3">
        <f t="shared" si="81"/>
        <v>1108.8642349206045</v>
      </c>
    </row>
    <row r="440" spans="1:19" x14ac:dyDescent="0.3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23131.671747746281</v>
      </c>
      <c r="G440" s="13">
        <f t="shared" si="86"/>
        <v>246.12057174425382</v>
      </c>
      <c r="H440" s="13">
        <f t="shared" si="86"/>
        <v>300.59317833246257</v>
      </c>
      <c r="I440" s="13">
        <f t="shared" si="86"/>
        <v>238.32232128764156</v>
      </c>
      <c r="J440" s="13">
        <f t="shared" si="86"/>
        <v>49.018711183588501</v>
      </c>
      <c r="K440" s="13">
        <f t="shared" si="86"/>
        <v>2.7750710462845065</v>
      </c>
      <c r="L440" s="13">
        <f t="shared" si="83"/>
        <v>1111.8298535942311</v>
      </c>
      <c r="M440" s="3">
        <v>0</v>
      </c>
      <c r="N440" s="3">
        <f t="shared" si="80"/>
        <v>246.12063277711766</v>
      </c>
      <c r="O440" s="3">
        <f t="shared" si="76"/>
        <v>300.59323744159701</v>
      </c>
      <c r="P440" s="3">
        <f t="shared" si="77"/>
        <v>238.32233680452597</v>
      </c>
      <c r="Q440" s="3">
        <f t="shared" si="78"/>
        <v>49.01871118958239</v>
      </c>
      <c r="R440" s="3">
        <f t="shared" si="79"/>
        <v>2.7750710462845065</v>
      </c>
      <c r="S440" s="3">
        <f t="shared" si="81"/>
        <v>1111.8299892591076</v>
      </c>
    </row>
    <row r="441" spans="1:19" x14ac:dyDescent="0.3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23081.663202165702</v>
      </c>
      <c r="G441" s="13">
        <f t="shared" si="86"/>
        <v>247.53236391665149</v>
      </c>
      <c r="H441" s="13">
        <f t="shared" si="86"/>
        <v>301.93822546883376</v>
      </c>
      <c r="I441" s="13">
        <f t="shared" si="86"/>
        <v>238.59859304085666</v>
      </c>
      <c r="J441" s="13">
        <f t="shared" si="86"/>
        <v>48.933411268302784</v>
      </c>
      <c r="K441" s="13">
        <f t="shared" si="86"/>
        <v>2.7691596512198009</v>
      </c>
      <c r="L441" s="13">
        <f t="shared" si="83"/>
        <v>1114.7717533458645</v>
      </c>
      <c r="M441" s="3">
        <v>0</v>
      </c>
      <c r="N441" s="3">
        <f t="shared" si="80"/>
        <v>247.53242494951533</v>
      </c>
      <c r="O441" s="3">
        <f t="shared" si="76"/>
        <v>301.9382844153572</v>
      </c>
      <c r="P441" s="3">
        <f t="shared" si="77"/>
        <v>238.59860834946389</v>
      </c>
      <c r="Q441" s="3">
        <f t="shared" si="78"/>
        <v>48.933411273954263</v>
      </c>
      <c r="R441" s="3">
        <f t="shared" si="79"/>
        <v>2.7691596512198009</v>
      </c>
      <c r="S441" s="3">
        <f t="shared" si="81"/>
        <v>1114.7718886395105</v>
      </c>
    </row>
    <row r="442" spans="1:19" x14ac:dyDescent="0.3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23031.502821313828</v>
      </c>
      <c r="G442" s="13">
        <f t="shared" si="86"/>
        <v>248.94110392429542</v>
      </c>
      <c r="H442" s="13">
        <f t="shared" si="86"/>
        <v>303.27487670223394</v>
      </c>
      <c r="I442" s="13">
        <f t="shared" si="86"/>
        <v>238.86364348351228</v>
      </c>
      <c r="J442" s="13">
        <f t="shared" si="86"/>
        <v>48.847114721403436</v>
      </c>
      <c r="K442" s="13">
        <f t="shared" si="86"/>
        <v>2.7632263898300415</v>
      </c>
      <c r="L442" s="13">
        <f t="shared" si="83"/>
        <v>1117.6899652212751</v>
      </c>
      <c r="M442" s="3">
        <v>0</v>
      </c>
      <c r="N442" s="3">
        <f t="shared" si="80"/>
        <v>248.94116495715926</v>
      </c>
      <c r="O442" s="3">
        <f t="shared" si="76"/>
        <v>303.27493548659373</v>
      </c>
      <c r="P442" s="3">
        <f t="shared" si="77"/>
        <v>238.86365858663794</v>
      </c>
      <c r="Q442" s="3">
        <f t="shared" si="78"/>
        <v>48.847114726732059</v>
      </c>
      <c r="R442" s="3">
        <f t="shared" si="79"/>
        <v>2.7632263898300415</v>
      </c>
      <c r="S442" s="3">
        <f t="shared" si="81"/>
        <v>1117.6901001469532</v>
      </c>
    </row>
    <row r="443" spans="1:19" x14ac:dyDescent="0.3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22981.201943122276</v>
      </c>
      <c r="G443" s="13">
        <f t="shared" si="86"/>
        <v>250.34678250024416</v>
      </c>
      <c r="H443" s="13">
        <f t="shared" si="86"/>
        <v>304.60314087321024</v>
      </c>
      <c r="I443" s="13">
        <f t="shared" si="86"/>
        <v>239.11760042401716</v>
      </c>
      <c r="J443" s="13">
        <f t="shared" si="86"/>
        <v>48.75986065628004</v>
      </c>
      <c r="K443" s="13">
        <f t="shared" si="86"/>
        <v>2.7572727374272286</v>
      </c>
      <c r="L443" s="13">
        <f t="shared" si="83"/>
        <v>1120.5846571911788</v>
      </c>
      <c r="M443" s="3">
        <v>0</v>
      </c>
      <c r="N443" s="3">
        <f t="shared" si="80"/>
        <v>250.346843533108</v>
      </c>
      <c r="O443" s="3">
        <f t="shared" si="76"/>
        <v>304.60319949585249</v>
      </c>
      <c r="P443" s="3">
        <f t="shared" si="77"/>
        <v>239.11761532441938</v>
      </c>
      <c r="Q443" s="3">
        <f t="shared" si="78"/>
        <v>48.759860661304252</v>
      </c>
      <c r="R443" s="3">
        <f t="shared" si="79"/>
        <v>2.7572727374272286</v>
      </c>
      <c r="S443" s="3">
        <f t="shared" si="81"/>
        <v>1120.5847917521114</v>
      </c>
    </row>
    <row r="444" spans="1:19" x14ac:dyDescent="0.3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22930.771518014604</v>
      </c>
      <c r="G444" s="13">
        <f t="shared" si="86"/>
        <v>251.7493910695427</v>
      </c>
      <c r="H444" s="13">
        <f t="shared" si="86"/>
        <v>305.92302786258369</v>
      </c>
      <c r="I444" s="13">
        <f t="shared" si="86"/>
        <v>239.36059165860809</v>
      </c>
      <c r="J444" s="13">
        <f t="shared" si="86"/>
        <v>48.671687282640349</v>
      </c>
      <c r="K444" s="13">
        <f t="shared" si="86"/>
        <v>2.7513001211305825</v>
      </c>
      <c r="L444" s="13">
        <f t="shared" si="83"/>
        <v>1123.4559979945057</v>
      </c>
      <c r="M444" s="3">
        <v>0</v>
      </c>
      <c r="N444" s="3">
        <f t="shared" si="80"/>
        <v>251.74945210240654</v>
      </c>
      <c r="O444" s="3">
        <f t="shared" si="76"/>
        <v>305.92308632395327</v>
      </c>
      <c r="P444" s="3">
        <f t="shared" si="77"/>
        <v>239.36060635900793</v>
      </c>
      <c r="Q444" s="3">
        <f t="shared" si="78"/>
        <v>48.671687287377544</v>
      </c>
      <c r="R444" s="3">
        <f t="shared" si="79"/>
        <v>2.7513001211305825</v>
      </c>
      <c r="S444" s="3">
        <f t="shared" si="81"/>
        <v>1123.4561321938759</v>
      </c>
    </row>
    <row r="445" spans="1:19" x14ac:dyDescent="0.3">
      <c r="E445" s="4">
        <f t="shared" si="82"/>
        <v>2189</v>
      </c>
      <c r="F445" s="5">
        <f>F444*SUM(economy!Z235:AB235)/SUM(economy!Z234:AB234)</f>
        <v>22880.222115220862</v>
      </c>
      <c r="G445" s="13">
        <f t="shared" si="86"/>
        <v>253.14892172557177</v>
      </c>
      <c r="H445" s="13">
        <f t="shared" si="86"/>
        <v>307.23454855220166</v>
      </c>
      <c r="I445" s="13">
        <f t="shared" si="86"/>
        <v>239.59274491329612</v>
      </c>
      <c r="J445" s="13">
        <f t="shared" si="86"/>
        <v>48.582631912652637</v>
      </c>
      <c r="K445" s="13">
        <f t="shared" si="86"/>
        <v>2.7453099206360578</v>
      </c>
      <c r="L445" s="13">
        <f t="shared" si="83"/>
        <v>1126.3041570243581</v>
      </c>
      <c r="M445" s="3">
        <v>0</v>
      </c>
      <c r="N445" s="3">
        <f t="shared" si="80"/>
        <v>253.14898275843561</v>
      </c>
      <c r="O445" s="3">
        <f t="shared" si="76"/>
        <v>307.23460685274222</v>
      </c>
      <c r="P445" s="3">
        <f t="shared" si="77"/>
        <v>239.59275941637816</v>
      </c>
      <c r="Q445" s="3">
        <f t="shared" si="78"/>
        <v>48.582631917119215</v>
      </c>
      <c r="R445" s="3">
        <f t="shared" si="79"/>
        <v>2.7453099206360578</v>
      </c>
      <c r="S445" s="3">
        <f t="shared" si="81"/>
        <v>1126.3042908653113</v>
      </c>
    </row>
    <row r="446" spans="1:19" x14ac:dyDescent="0.3">
      <c r="E446" s="4">
        <f t="shared" si="82"/>
        <v>2190</v>
      </c>
      <c r="F446" s="5">
        <f>F445*SUM(economy!Z236:AB236)/SUM(economy!Z235:AB235)</f>
        <v>22829.563929000866</v>
      </c>
      <c r="G446" s="13">
        <f t="shared" si="86"/>
        <v>254.54536720678243</v>
      </c>
      <c r="H446" s="13">
        <f t="shared" si="86"/>
        <v>308.53771478639118</v>
      </c>
      <c r="I446" s="13">
        <f t="shared" si="86"/>
        <v>239.81418778754067</v>
      </c>
      <c r="J446" s="13">
        <f t="shared" si="86"/>
        <v>48.492730967478245</v>
      </c>
      <c r="K446" s="13">
        <f t="shared" si="86"/>
        <v>2.7393034689795357</v>
      </c>
      <c r="L446" s="13">
        <f t="shared" si="83"/>
        <v>1129.1293042171721</v>
      </c>
      <c r="M446" s="3">
        <v>0</v>
      </c>
      <c r="N446" s="3">
        <f t="shared" si="80"/>
        <v>254.54542823964627</v>
      </c>
      <c r="O446" s="3">
        <f t="shared" si="76"/>
        <v>308.53777292654519</v>
      </c>
      <c r="P446" s="3">
        <f t="shared" si="77"/>
        <v>239.81420209595342</v>
      </c>
      <c r="Q446" s="3">
        <f t="shared" si="78"/>
        <v>48.49273097168966</v>
      </c>
      <c r="R446" s="3">
        <f t="shared" si="79"/>
        <v>2.7393034689795357</v>
      </c>
      <c r="S446" s="3">
        <f t="shared" si="81"/>
        <v>1129.1294377028139</v>
      </c>
    </row>
    <row r="447" spans="1:19" x14ac:dyDescent="0.3">
      <c r="E447" s="4">
        <f t="shared" si="82"/>
        <v>2191</v>
      </c>
      <c r="F447" s="5">
        <f>F446*SUM(economy!Z237:AB237)/SUM(economy!Z236:AB236)</f>
        <v>22778.806784760189</v>
      </c>
      <c r="G447" s="13">
        <f t="shared" si="86"/>
        <v>255.93872087381064</v>
      </c>
      <c r="H447" s="13">
        <f t="shared" si="86"/>
        <v>309.83253933410271</v>
      </c>
      <c r="I447" s="13">
        <f t="shared" si="86"/>
        <v>240.02504769961467</v>
      </c>
      <c r="J447" s="13">
        <f t="shared" si="86"/>
        <v>48.402019984161441</v>
      </c>
      <c r="K447" s="13">
        <f t="shared" si="86"/>
        <v>2.7332820532918953</v>
      </c>
      <c r="L447" s="13">
        <f t="shared" si="83"/>
        <v>1131.9316099449813</v>
      </c>
      <c r="M447" s="3">
        <v>0</v>
      </c>
      <c r="N447" s="3">
        <f t="shared" si="80"/>
        <v>255.93878190667448</v>
      </c>
      <c r="O447" s="3">
        <f t="shared" si="76"/>
        <v>309.83259731431144</v>
      </c>
      <c r="P447" s="3">
        <f t="shared" si="77"/>
        <v>240.02506181597107</v>
      </c>
      <c r="Q447" s="3">
        <f t="shared" si="78"/>
        <v>48.402019988132274</v>
      </c>
      <c r="R447" s="3">
        <f t="shared" si="79"/>
        <v>2.7332820532918953</v>
      </c>
      <c r="S447" s="3">
        <f t="shared" si="81"/>
        <v>1131.931743078381</v>
      </c>
    </row>
    <row r="448" spans="1:19" x14ac:dyDescent="0.3">
      <c r="E448" s="4">
        <f t="shared" si="82"/>
        <v>2192</v>
      </c>
      <c r="F448" s="5">
        <f>F447*SUM(economy!Z238:AB238)/SUM(economy!Z237:AB237)</f>
        <v>22727.960145041765</v>
      </c>
      <c r="G448" s="13">
        <f t="shared" si="86"/>
        <v>257.32897668696501</v>
      </c>
      <c r="H448" s="13">
        <f t="shared" si="86"/>
        <v>311.11903585173224</v>
      </c>
      <c r="I448" s="13">
        <f t="shared" si="86"/>
        <v>240.22545183362166</v>
      </c>
      <c r="J448" s="13">
        <f t="shared" si="86"/>
        <v>48.310533622843508</v>
      </c>
      <c r="K448" s="13">
        <f t="shared" si="86"/>
        <v>2.727246915544125</v>
      </c>
      <c r="L448" s="13">
        <f t="shared" si="83"/>
        <v>1134.7112449107067</v>
      </c>
      <c r="M448" s="3">
        <v>0</v>
      </c>
      <c r="N448" s="3">
        <f t="shared" si="80"/>
        <v>257.32903771982888</v>
      </c>
      <c r="O448" s="3">
        <f t="shared" si="76"/>
        <v>311.11909367243572</v>
      </c>
      <c r="P448" s="3">
        <f t="shared" si="77"/>
        <v>240.22546576049962</v>
      </c>
      <c r="Q448" s="3">
        <f t="shared" si="78"/>
        <v>48.3105336265875</v>
      </c>
      <c r="R448" s="3">
        <f t="shared" si="79"/>
        <v>2.727246915544125</v>
      </c>
      <c r="S448" s="3">
        <f t="shared" si="81"/>
        <v>1134.7113776948959</v>
      </c>
    </row>
    <row r="449" spans="5:19" x14ac:dyDescent="0.3">
      <c r="E449" s="4">
        <f t="shared" si="82"/>
        <v>2193</v>
      </c>
      <c r="F449" s="5">
        <f>F448*SUM(economy!Z239:AB239)/SUM(economy!Z238:AB238)</f>
        <v>22677.033115375631</v>
      </c>
      <c r="G449" s="13">
        <f t="shared" si="86"/>
        <v>258.71612918408022</v>
      </c>
      <c r="H449" s="13">
        <f t="shared" si="86"/>
        <v>312.39721884660833</v>
      </c>
      <c r="I449" s="13">
        <f t="shared" si="86"/>
        <v>240.41552708812458</v>
      </c>
      <c r="J449" s="13">
        <f t="shared" si="86"/>
        <v>48.218305674267924</v>
      </c>
      <c r="K449" s="13">
        <f t="shared" si="86"/>
        <v>2.7211992532805498</v>
      </c>
      <c r="L449" s="13">
        <f t="shared" si="83"/>
        <v>1137.4683800463617</v>
      </c>
      <c r="M449" s="3">
        <v>0</v>
      </c>
      <c r="N449" s="3">
        <f t="shared" si="80"/>
        <v>258.71619021694409</v>
      </c>
      <c r="O449" s="3">
        <f t="shared" si="76"/>
        <v>312.39727650824534</v>
      </c>
      <c r="P449" s="3">
        <f t="shared" si="77"/>
        <v>240.41554082806738</v>
      </c>
      <c r="Q449" s="3">
        <f t="shared" si="78"/>
        <v>48.218305677798028</v>
      </c>
      <c r="R449" s="3">
        <f t="shared" si="79"/>
        <v>2.7211992532805498</v>
      </c>
      <c r="S449" s="3">
        <f t="shared" si="81"/>
        <v>1137.4685124843354</v>
      </c>
    </row>
    <row r="450" spans="5:19" x14ac:dyDescent="0.3">
      <c r="E450" s="4">
        <f t="shared" si="82"/>
        <v>2194</v>
      </c>
      <c r="F450" s="5">
        <f>F449*SUM(economy!Z240:AB240)/SUM(economy!Z239:AB239)</f>
        <v>22626.034449968563</v>
      </c>
      <c r="G450" s="13">
        <f t="shared" si="86"/>
        <v>260.10017345872757</v>
      </c>
      <c r="H450" s="13">
        <f t="shared" si="86"/>
        <v>313.66710364112873</v>
      </c>
      <c r="I450" s="13">
        <f t="shared" si="86"/>
        <v>240.59540002634265</v>
      </c>
      <c r="J450" s="13">
        <f t="shared" si="86"/>
        <v>48.125369067543389</v>
      </c>
      <c r="K450" s="13">
        <f t="shared" si="86"/>
        <v>2.715140220338192</v>
      </c>
      <c r="L450" s="13">
        <f t="shared" si="83"/>
        <v>1140.2031864140804</v>
      </c>
      <c r="M450" s="3">
        <v>0</v>
      </c>
      <c r="N450" s="3">
        <f t="shared" si="80"/>
        <v>260.10023449159144</v>
      </c>
      <c r="O450" s="3">
        <f t="shared" si="76"/>
        <v>313.66716114413691</v>
      </c>
      <c r="P450" s="3">
        <f t="shared" si="77"/>
        <v>240.59541358185948</v>
      </c>
      <c r="Q450" s="3">
        <f t="shared" si="78"/>
        <v>48.125369070871834</v>
      </c>
      <c r="R450" s="3">
        <f t="shared" si="79"/>
        <v>2.715140220338192</v>
      </c>
      <c r="S450" s="3">
        <f t="shared" si="81"/>
        <v>1140.2033185087978</v>
      </c>
    </row>
    <row r="451" spans="5:19" x14ac:dyDescent="0.3">
      <c r="E451" s="4">
        <f t="shared" si="82"/>
        <v>2195</v>
      </c>
      <c r="F451" s="5">
        <f>F450*SUM(economy!Z241:AB241)/SUM(economy!Z240:AB240)</f>
        <v>22574.972557212968</v>
      </c>
      <c r="G451" s="13">
        <f t="shared" si="86"/>
        <v>261.48110513877259</v>
      </c>
      <c r="H451" s="13">
        <f t="shared" si="86"/>
        <v>314.92870633753006</v>
      </c>
      <c r="I451" s="13">
        <f t="shared" si="86"/>
        <v>240.76519682787159</v>
      </c>
      <c r="J451" s="13">
        <f t="shared" si="86"/>
        <v>48.031755878131236</v>
      </c>
      <c r="K451" s="13">
        <f t="shared" si="86"/>
        <v>2.7090709275502052</v>
      </c>
      <c r="L451" s="13">
        <f t="shared" si="83"/>
        <v>1142.9158351098556</v>
      </c>
      <c r="M451" s="3">
        <v>0</v>
      </c>
      <c r="N451" s="3">
        <f t="shared" si="80"/>
        <v>261.48116617163646</v>
      </c>
      <c r="O451" s="3">
        <f t="shared" si="76"/>
        <v>314.92876368234573</v>
      </c>
      <c r="P451" s="3">
        <f t="shared" si="77"/>
        <v>240.76521020143792</v>
      </c>
      <c r="Q451" s="3">
        <f t="shared" si="78"/>
        <v>48.031755881269532</v>
      </c>
      <c r="R451" s="3">
        <f t="shared" si="79"/>
        <v>2.7090709275502052</v>
      </c>
      <c r="S451" s="3">
        <f t="shared" si="81"/>
        <v>1142.9159668642399</v>
      </c>
    </row>
    <row r="452" spans="5:19" x14ac:dyDescent="0.3">
      <c r="E452" s="4">
        <f t="shared" si="82"/>
        <v>2196</v>
      </c>
      <c r="F452" s="5">
        <f>F451*SUM(economy!Z242:AB242)/SUM(economy!Z241:AB241)</f>
        <v>22523.855504994426</v>
      </c>
      <c r="G452" s="13">
        <f t="shared" si="86"/>
        <v>262.85892036526917</v>
      </c>
      <c r="H452" s="13">
        <f t="shared" si="86"/>
        <v>316.18204378327169</v>
      </c>
      <c r="I452" s="13">
        <f t="shared" si="86"/>
        <v>240.92504324187956</v>
      </c>
      <c r="J452" s="13">
        <f t="shared" si="86"/>
        <v>47.937497336023014</v>
      </c>
      <c r="K452" s="13">
        <f t="shared" si="86"/>
        <v>2.7029924434311621</v>
      </c>
      <c r="L452" s="13">
        <f t="shared" si="83"/>
        <v>1145.6064971698747</v>
      </c>
      <c r="M452" s="3">
        <v>0</v>
      </c>
      <c r="N452" s="3">
        <f t="shared" si="80"/>
        <v>262.85898139813304</v>
      </c>
      <c r="O452" s="3">
        <f t="shared" si="76"/>
        <v>316.18210097033005</v>
      </c>
      <c r="P452" s="3">
        <f t="shared" si="77"/>
        <v>240.92505643593765</v>
      </c>
      <c r="Q452" s="3">
        <f t="shared" si="78"/>
        <v>47.937497338982034</v>
      </c>
      <c r="R452" s="3">
        <f t="shared" si="79"/>
        <v>2.7029924434311621</v>
      </c>
      <c r="S452" s="3">
        <f t="shared" si="81"/>
        <v>1145.6066285868139</v>
      </c>
    </row>
    <row r="453" spans="5:19" x14ac:dyDescent="0.3">
      <c r="E453" s="4">
        <f t="shared" si="82"/>
        <v>2197</v>
      </c>
      <c r="F453" s="5">
        <f>F452*SUM(economy!Z243:AB243)/SUM(economy!Z242:AB242)</f>
        <v>22472.69102577426</v>
      </c>
      <c r="G453" s="13">
        <f t="shared" si="86"/>
        <v>264.23361577167731</v>
      </c>
      <c r="H453" s="13">
        <f t="shared" si="86"/>
        <v>317.42713353701293</v>
      </c>
      <c r="I453" s="13">
        <f t="shared" si="86"/>
        <v>241.07506454172864</v>
      </c>
      <c r="J453" s="13">
        <f t="shared" si="86"/>
        <v>47.842623834074004</v>
      </c>
      <c r="K453" s="13">
        <f t="shared" si="86"/>
        <v>2.6969057948418813</v>
      </c>
      <c r="L453" s="13">
        <f t="shared" si="83"/>
        <v>1148.2753434793349</v>
      </c>
      <c r="M453" s="3">
        <v>0</v>
      </c>
      <c r="N453" s="3">
        <f t="shared" si="80"/>
        <v>264.23367680454118</v>
      </c>
      <c r="O453" s="3">
        <f t="shared" si="76"/>
        <v>317.42719056674804</v>
      </c>
      <c r="P453" s="3">
        <f t="shared" si="77"/>
        <v>241.07507755868795</v>
      </c>
      <c r="Q453" s="3">
        <f t="shared" si="78"/>
        <v>47.842623836863986</v>
      </c>
      <c r="R453" s="3">
        <f t="shared" si="79"/>
        <v>2.6969057948418813</v>
      </c>
      <c r="S453" s="3">
        <f t="shared" si="81"/>
        <v>1148.275474561683</v>
      </c>
    </row>
    <row r="454" spans="5:19" x14ac:dyDescent="0.3">
      <c r="E454" s="4">
        <f t="shared" si="82"/>
        <v>2198</v>
      </c>
      <c r="F454" s="5">
        <f>F453*SUM(economy!Z244:AB244)/SUM(economy!Z243:AB243)</f>
        <v>22421.486521422023</v>
      </c>
      <c r="G454" s="13">
        <f t="shared" si="86"/>
        <v>265.60518846339124</v>
      </c>
      <c r="H454" s="13">
        <f t="shared" si="86"/>
        <v>318.66399383516159</v>
      </c>
      <c r="I454" s="13">
        <f t="shared" si="86"/>
        <v>241.21538548096902</v>
      </c>
      <c r="J454" s="13">
        <f t="shared" si="86"/>
        <v>47.747164936457075</v>
      </c>
      <c r="K454" s="13">
        <f t="shared" si="86"/>
        <v>2.6908119676312872</v>
      </c>
      <c r="L454" s="13">
        <f t="shared" si="83"/>
        <v>1150.9225446836101</v>
      </c>
      <c r="M454" s="3">
        <v>0</v>
      </c>
      <c r="N454" s="3">
        <f t="shared" si="80"/>
        <v>265.60524949625511</v>
      </c>
      <c r="O454" s="3">
        <f t="shared" si="76"/>
        <v>318.66405070800619</v>
      </c>
      <c r="P454" s="3">
        <f t="shared" si="77"/>
        <v>241.21539832320667</v>
      </c>
      <c r="Q454" s="3">
        <f t="shared" si="78"/>
        <v>47.747164939087668</v>
      </c>
      <c r="R454" s="3">
        <f t="shared" si="79"/>
        <v>2.6908119676312872</v>
      </c>
      <c r="S454" s="3">
        <f t="shared" si="81"/>
        <v>1150.9226754341871</v>
      </c>
    </row>
    <row r="455" spans="5:19" x14ac:dyDescent="0.3">
      <c r="E455" s="4">
        <f t="shared" si="82"/>
        <v>2199</v>
      </c>
      <c r="F455" s="5">
        <f>F454*SUM(economy!Z245:AB245)/SUM(economy!Z244:AB244)</f>
        <v>22370.249067770248</v>
      </c>
      <c r="G455" s="13">
        <f t="shared" ref="G455:K470" si="87">G454*(1-G$5)+G$4*$F454*$L$4/1000</f>
        <v>266.97363599756255</v>
      </c>
      <c r="H455" s="13">
        <f t="shared" si="87"/>
        <v>319.89264355896762</v>
      </c>
      <c r="I455" s="13">
        <f t="shared" si="87"/>
        <v>241.34613025064982</v>
      </c>
      <c r="J455" s="13">
        <f t="shared" si="87"/>
        <v>47.651149387200874</v>
      </c>
      <c r="K455" s="13">
        <f t="shared" si="87"/>
        <v>2.6847119072525905</v>
      </c>
      <c r="L455" s="13">
        <f t="shared" si="83"/>
        <v>1153.5482711016334</v>
      </c>
      <c r="M455" s="3">
        <v>0</v>
      </c>
      <c r="N455" s="3">
        <f t="shared" si="80"/>
        <v>266.97369703042642</v>
      </c>
      <c r="O455" s="3">
        <f t="shared" ref="O455:O518" si="88">O454*(1-O$5)+O$4*($F454+$M454)*$L$4/1000</f>
        <v>319.89270027535332</v>
      </c>
      <c r="P455" s="3">
        <f t="shared" ref="P455:P518" si="89">P454*(1-P$5)+P$4*($F454+$M454)*$L$4/1000</f>
        <v>241.34614292051106</v>
      </c>
      <c r="Q455" s="3">
        <f t="shared" ref="Q455:Q518" si="90">Q454*(1-Q$5)+Q$4*($F454+$M454)*$L$4/1000</f>
        <v>47.651149389681187</v>
      </c>
      <c r="R455" s="3">
        <f t="shared" ref="R455:R518" si="91">R454*(1-R$5)+R$4*($F454+$M454)*$L$4/1000</f>
        <v>2.6847119072525905</v>
      </c>
      <c r="S455" s="3">
        <f t="shared" si="81"/>
        <v>1153.5484015232246</v>
      </c>
    </row>
    <row r="456" spans="5:19" x14ac:dyDescent="0.3">
      <c r="E456" s="4">
        <f t="shared" si="82"/>
        <v>2200</v>
      </c>
      <c r="F456" s="5">
        <f>F455*SUM(economy!Z246:AB246)/SUM(economy!Z245:AB245)</f>
        <v>22318.985418860724</v>
      </c>
      <c r="G456" s="13">
        <f t="shared" si="87"/>
        <v>268.33895636320113</v>
      </c>
      <c r="H456" s="13">
        <f t="shared" si="87"/>
        <v>321.11310220213556</v>
      </c>
      <c r="I456" s="13">
        <f t="shared" si="87"/>
        <v>241.46742243788731</v>
      </c>
      <c r="J456" s="13">
        <f t="shared" si="87"/>
        <v>47.554605118774845</v>
      </c>
      <c r="K456" s="13">
        <f t="shared" si="87"/>
        <v>2.6786065193508604</v>
      </c>
      <c r="L456" s="13">
        <f t="shared" si="83"/>
        <v>1156.1526926413499</v>
      </c>
      <c r="M456" s="3">
        <v>0</v>
      </c>
      <c r="N456" s="3">
        <f t="shared" ref="N456:N519" si="92">N455*(1-N$5)+N$4*($F455+$M455)*$L$4/1000</f>
        <v>268.339017396065</v>
      </c>
      <c r="O456" s="3">
        <f t="shared" si="88"/>
        <v>321.11315876249279</v>
      </c>
      <c r="P456" s="3">
        <f t="shared" si="89"/>
        <v>241.46743493768585</v>
      </c>
      <c r="Q456" s="3">
        <f t="shared" si="90"/>
        <v>47.554605121113468</v>
      </c>
      <c r="R456" s="3">
        <f t="shared" si="91"/>
        <v>2.6786065193508604</v>
      </c>
      <c r="S456" s="3">
        <f t="shared" ref="S456:S519" si="93">SUM(N456:R456,S$5)</f>
        <v>1156.152822736708</v>
      </c>
    </row>
    <row r="457" spans="5:19" x14ac:dyDescent="0.3">
      <c r="E457" s="4">
        <f t="shared" si="82"/>
        <v>2201</v>
      </c>
      <c r="F457" s="5">
        <f>F456*SUM(economy!Z247:AB247)/SUM(economy!Z246:AB246)</f>
        <v>22267.702010847737</v>
      </c>
      <c r="G457" s="13">
        <f t="shared" si="87"/>
        <v>269.70114796153536</v>
      </c>
      <c r="H457" s="13">
        <f t="shared" si="87"/>
        <v>322.32538983892459</v>
      </c>
      <c r="I457" s="13">
        <f t="shared" si="87"/>
        <v>241.57938498562709</v>
      </c>
      <c r="J457" s="13">
        <f t="shared" si="87"/>
        <v>47.457559260682181</v>
      </c>
      <c r="K457" s="13">
        <f t="shared" si="87"/>
        <v>2.6724966703187634</v>
      </c>
      <c r="L457" s="13">
        <f t="shared" si="83"/>
        <v>1158.7359787170878</v>
      </c>
      <c r="M457" s="3">
        <v>0</v>
      </c>
      <c r="N457" s="3">
        <f t="shared" si="92"/>
        <v>269.70120899439922</v>
      </c>
      <c r="O457" s="3">
        <f t="shared" si="88"/>
        <v>322.32544624368262</v>
      </c>
      <c r="P457" s="3">
        <f t="shared" si="89"/>
        <v>241.57939731764566</v>
      </c>
      <c r="Q457" s="3">
        <f t="shared" si="90"/>
        <v>47.457559262887209</v>
      </c>
      <c r="R457" s="3">
        <f t="shared" si="91"/>
        <v>2.6724966703187634</v>
      </c>
      <c r="S457" s="3">
        <f t="shared" si="93"/>
        <v>1158.7361084889335</v>
      </c>
    </row>
    <row r="458" spans="5:19" x14ac:dyDescent="0.3">
      <c r="E458" s="4">
        <f t="shared" ref="E458:E521" si="94">1+E457</f>
        <v>2202</v>
      </c>
      <c r="F458" s="5">
        <f>F457*SUM(economy!Z248:AB248)/SUM(economy!Z247:AB247)</f>
        <v>22216.404965520396</v>
      </c>
      <c r="G458" s="13">
        <f t="shared" si="87"/>
        <v>271.0602095866106</v>
      </c>
      <c r="H458" s="13">
        <f t="shared" si="87"/>
        <v>323.52952709270272</v>
      </c>
      <c r="I458" s="13">
        <f t="shared" si="87"/>
        <v>241.68214015353286</v>
      </c>
      <c r="J458" s="13">
        <f t="shared" si="87"/>
        <v>47.36003814802001</v>
      </c>
      <c r="K458" s="13">
        <f t="shared" si="87"/>
        <v>2.6663831878168818</v>
      </c>
      <c r="L458" s="13">
        <f t="shared" ref="L458:L521" si="95">SUM(G458:K458,L$5)</f>
        <v>1161.2982981686832</v>
      </c>
      <c r="M458" s="3">
        <v>0</v>
      </c>
      <c r="N458" s="3">
        <f t="shared" si="92"/>
        <v>271.06027061947447</v>
      </c>
      <c r="O458" s="3">
        <f t="shared" si="88"/>
        <v>323.52958334228953</v>
      </c>
      <c r="P458" s="3">
        <f t="shared" si="89"/>
        <v>241.68215232002348</v>
      </c>
      <c r="Q458" s="3">
        <f t="shared" si="90"/>
        <v>47.360038150099072</v>
      </c>
      <c r="R458" s="3">
        <f t="shared" si="91"/>
        <v>2.6663831878168818</v>
      </c>
      <c r="S458" s="3">
        <f t="shared" si="93"/>
        <v>1161.2984276197035</v>
      </c>
    </row>
    <row r="459" spans="5:19" x14ac:dyDescent="0.3">
      <c r="E459" s="4">
        <f t="shared" si="94"/>
        <v>2203</v>
      </c>
      <c r="F459" s="5">
        <f>F458*SUM(economy!Z249:AB249)/SUM(economy!Z248:AB248)</f>
        <v>22165.100093400481</v>
      </c>
      <c r="G459" s="13">
        <f t="shared" si="87"/>
        <v>272.41614040610244</v>
      </c>
      <c r="H459" s="13">
        <f t="shared" si="87"/>
        <v>324.72553510491821</v>
      </c>
      <c r="I459" s="13">
        <f t="shared" si="87"/>
        <v>241.77580947992914</v>
      </c>
      <c r="J459" s="13">
        <f t="shared" si="87"/>
        <v>47.262067329964005</v>
      </c>
      <c r="K459" s="13">
        <f t="shared" si="87"/>
        <v>2.6602668612546747</v>
      </c>
      <c r="L459" s="13">
        <f t="shared" si="95"/>
        <v>1163.8398191821684</v>
      </c>
      <c r="M459" s="3">
        <v>0</v>
      </c>
      <c r="N459" s="3">
        <f t="shared" si="92"/>
        <v>272.41620143896631</v>
      </c>
      <c r="O459" s="3">
        <f t="shared" si="88"/>
        <v>324.72559119976074</v>
      </c>
      <c r="P459" s="3">
        <f t="shared" si="89"/>
        <v>241.77582148311365</v>
      </c>
      <c r="Q459" s="3">
        <f t="shared" si="90"/>
        <v>47.2620673319243</v>
      </c>
      <c r="R459" s="3">
        <f t="shared" si="91"/>
        <v>2.6602668612546747</v>
      </c>
      <c r="S459" s="3">
        <f t="shared" si="93"/>
        <v>1163.8399483150197</v>
      </c>
    </row>
    <row r="460" spans="5:19" x14ac:dyDescent="0.3">
      <c r="E460" s="4">
        <f t="shared" si="94"/>
        <v>2204</v>
      </c>
      <c r="F460" s="5">
        <f>F459*SUM(economy!Z250:AB250)/SUM(economy!Z249:AB249)</f>
        <v>22113.792896366464</v>
      </c>
      <c r="G460" s="13">
        <f t="shared" si="87"/>
        <v>273.76893994231938</v>
      </c>
      <c r="H460" s="13">
        <f t="shared" si="87"/>
        <v>325.91343550444765</v>
      </c>
      <c r="I460" s="13">
        <f t="shared" si="87"/>
        <v>241.86051374472046</v>
      </c>
      <c r="J460" s="13">
        <f t="shared" si="87"/>
        <v>47.163671578131883</v>
      </c>
      <c r="K460" s="13">
        <f t="shared" si="87"/>
        <v>2.6541484422276325</v>
      </c>
      <c r="L460" s="13">
        <f t="shared" si="95"/>
        <v>1166.3607092118473</v>
      </c>
      <c r="M460" s="3">
        <v>0</v>
      </c>
      <c r="N460" s="3">
        <f t="shared" si="92"/>
        <v>273.76900097518325</v>
      </c>
      <c r="O460" s="3">
        <f t="shared" si="88"/>
        <v>325.91349144497161</v>
      </c>
      <c r="P460" s="3">
        <f t="shared" si="89"/>
        <v>241.86052558679083</v>
      </c>
      <c r="Q460" s="3">
        <f t="shared" si="90"/>
        <v>47.163671579980189</v>
      </c>
      <c r="R460" s="3">
        <f t="shared" si="91"/>
        <v>2.6541484422276325</v>
      </c>
      <c r="S460" s="3">
        <f t="shared" si="93"/>
        <v>1166.3608380291535</v>
      </c>
    </row>
    <row r="461" spans="5:19" x14ac:dyDescent="0.3">
      <c r="E461" s="4">
        <f t="shared" si="94"/>
        <v>2205</v>
      </c>
      <c r="F461" s="5">
        <f>F460*SUM(economy!Z251:AB251)/SUM(economy!Z250:AB250)</f>
        <v>22062.488569748064</v>
      </c>
      <c r="G461" s="13">
        <f t="shared" si="87"/>
        <v>275.11860805336522</v>
      </c>
      <c r="H461" s="13">
        <f t="shared" si="87"/>
        <v>327.0932503772741</v>
      </c>
      <c r="I461" s="13">
        <f t="shared" si="87"/>
        <v>241.93637293320242</v>
      </c>
      <c r="J461" s="13">
        <f t="shared" si="87"/>
        <v>47.064874894777098</v>
      </c>
      <c r="K461" s="13">
        <f t="shared" si="87"/>
        <v>2.6480286449056152</v>
      </c>
      <c r="L461" s="13">
        <f t="shared" si="95"/>
        <v>1168.8611349035243</v>
      </c>
      <c r="M461" s="3">
        <v>0</v>
      </c>
      <c r="N461" s="3">
        <f t="shared" si="92"/>
        <v>275.11866908622909</v>
      </c>
      <c r="O461" s="3">
        <f t="shared" si="88"/>
        <v>327.093306163904</v>
      </c>
      <c r="P461" s="3">
        <f t="shared" si="89"/>
        <v>241.93638461632122</v>
      </c>
      <c r="Q461" s="3">
        <f t="shared" si="90"/>
        <v>47.064874896519818</v>
      </c>
      <c r="R461" s="3">
        <f t="shared" si="91"/>
        <v>2.6480286449056152</v>
      </c>
      <c r="S461" s="3">
        <f t="shared" si="93"/>
        <v>1168.8612634078795</v>
      </c>
    </row>
    <row r="462" spans="5:19" x14ac:dyDescent="0.3">
      <c r="E462" s="4">
        <f t="shared" si="94"/>
        <v>2206</v>
      </c>
      <c r="F462" s="5">
        <f>F461*SUM(economy!Z252:AB252)/SUM(economy!Z251:AB251)</f>
        <v>22011.192003826633</v>
      </c>
      <c r="G462" s="13">
        <f t="shared" si="87"/>
        <v>276.46514491442963</v>
      </c>
      <c r="H462" s="13">
        <f t="shared" si="87"/>
        <v>328.26500223644592</v>
      </c>
      <c r="I462" s="13">
        <f t="shared" si="87"/>
        <v>242.00350620067303</v>
      </c>
      <c r="J462" s="13">
        <f t="shared" si="87"/>
        <v>46.965700520760315</v>
      </c>
      <c r="K462" s="13">
        <f t="shared" si="87"/>
        <v>2.6419081463667347</v>
      </c>
      <c r="L462" s="13">
        <f t="shared" si="95"/>
        <v>1171.3412620186755</v>
      </c>
      <c r="M462" s="3">
        <v>0</v>
      </c>
      <c r="N462" s="3">
        <f t="shared" si="92"/>
        <v>276.4652059472935</v>
      </c>
      <c r="O462" s="3">
        <f t="shared" si="88"/>
        <v>328.26505786960513</v>
      </c>
      <c r="P462" s="3">
        <f t="shared" si="89"/>
        <v>242.0035177269738</v>
      </c>
      <c r="Q462" s="3">
        <f t="shared" si="90"/>
        <v>46.96570052240348</v>
      </c>
      <c r="R462" s="3">
        <f t="shared" si="91"/>
        <v>2.6419081463667347</v>
      </c>
      <c r="S462" s="3">
        <f t="shared" si="93"/>
        <v>1171.3413902126426</v>
      </c>
    </row>
    <row r="463" spans="5:19" x14ac:dyDescent="0.3">
      <c r="E463" s="4">
        <f t="shared" si="94"/>
        <v>2207</v>
      </c>
      <c r="F463" s="5">
        <f>F462*SUM(economy!Z253:AB253)/SUM(economy!Z252:AB252)</f>
        <v>21959.907784667492</v>
      </c>
      <c r="G463" s="13">
        <f t="shared" si="87"/>
        <v>277.80855099917022</v>
      </c>
      <c r="H463" s="13">
        <f t="shared" si="87"/>
        <v>329.42871399225862</v>
      </c>
      <c r="I463" s="13">
        <f t="shared" si="87"/>
        <v>242.06203183774471</v>
      </c>
      <c r="J463" s="13">
        <f t="shared" si="87"/>
        <v>46.866170943241571</v>
      </c>
      <c r="K463" s="13">
        <f t="shared" si="87"/>
        <v>2.6357875868702982</v>
      </c>
      <c r="L463" s="13">
        <f t="shared" si="95"/>
        <v>1173.8012553592855</v>
      </c>
      <c r="M463" s="3">
        <v>0</v>
      </c>
      <c r="N463" s="3">
        <f t="shared" si="92"/>
        <v>277.80861203203409</v>
      </c>
      <c r="O463" s="3">
        <f t="shared" si="88"/>
        <v>329.42876947236937</v>
      </c>
      <c r="P463" s="3">
        <f t="shared" si="89"/>
        <v>242.06204320933236</v>
      </c>
      <c r="Q463" s="3">
        <f t="shared" si="90"/>
        <v>46.866170944790866</v>
      </c>
      <c r="R463" s="3">
        <f t="shared" si="91"/>
        <v>2.6357875868702982</v>
      </c>
      <c r="S463" s="3">
        <f t="shared" si="93"/>
        <v>1173.8013832453969</v>
      </c>
    </row>
    <row r="464" spans="5:19" x14ac:dyDescent="0.3">
      <c r="E464" s="4">
        <f t="shared" si="94"/>
        <v>2208</v>
      </c>
      <c r="F464" s="5">
        <f>F463*SUM(economy!Z254:AB254)/SUM(economy!Z253:AB253)</f>
        <v>21908.640194198106</v>
      </c>
      <c r="G464" s="13">
        <f t="shared" si="87"/>
        <v>279.14882706114525</v>
      </c>
      <c r="H464" s="13">
        <f t="shared" si="87"/>
        <v>330.58440892259745</v>
      </c>
      <c r="I464" s="13">
        <f t="shared" si="87"/>
        <v>242.11206723624673</v>
      </c>
      <c r="J464" s="13">
        <f t="shared" si="87"/>
        <v>46.766307903030729</v>
      </c>
      <c r="K464" s="13">
        <f t="shared" si="87"/>
        <v>2.6296675700614363</v>
      </c>
      <c r="L464" s="13">
        <f t="shared" si="95"/>
        <v>1176.2412786930815</v>
      </c>
      <c r="M464" s="3">
        <v>0</v>
      </c>
      <c r="N464" s="3">
        <f t="shared" si="92"/>
        <v>279.14888809400912</v>
      </c>
      <c r="O464" s="3">
        <f t="shared" si="88"/>
        <v>330.58446425008071</v>
      </c>
      <c r="P464" s="3">
        <f t="shared" si="89"/>
        <v>242.11207845519795</v>
      </c>
      <c r="Q464" s="3">
        <f t="shared" si="90"/>
        <v>46.766307904491519</v>
      </c>
      <c r="R464" s="3">
        <f t="shared" si="91"/>
        <v>2.6296675700614363</v>
      </c>
      <c r="S464" s="3">
        <f t="shared" si="93"/>
        <v>1176.2414062738408</v>
      </c>
    </row>
    <row r="465" spans="5:19" x14ac:dyDescent="0.3">
      <c r="E465" s="4">
        <f t="shared" si="94"/>
        <v>2209</v>
      </c>
      <c r="F465" s="5">
        <f>F464*SUM(economy!Z255:AB255)/SUM(economy!Z254:AB254)</f>
        <v>21857.393209432164</v>
      </c>
      <c r="G465" s="13">
        <f t="shared" si="87"/>
        <v>280.48597411525122</v>
      </c>
      <c r="H465" s="13">
        <f t="shared" si="87"/>
        <v>331.73211064336823</v>
      </c>
      <c r="I465" s="13">
        <f t="shared" si="87"/>
        <v>242.15372885559725</v>
      </c>
      <c r="J465" s="13">
        <f t="shared" si="87"/>
        <v>46.666132401527186</v>
      </c>
      <c r="K465" s="13">
        <f t="shared" si="87"/>
        <v>2.6235486630988865</v>
      </c>
      <c r="L465" s="13">
        <f t="shared" si="95"/>
        <v>1178.6614946788427</v>
      </c>
      <c r="M465" s="3">
        <v>0</v>
      </c>
      <c r="N465" s="3">
        <f t="shared" si="92"/>
        <v>280.48603514811509</v>
      </c>
      <c r="O465" s="3">
        <f t="shared" si="88"/>
        <v>331.73216581864392</v>
      </c>
      <c r="P465" s="3">
        <f t="shared" si="89"/>
        <v>242.15373992396081</v>
      </c>
      <c r="Q465" s="3">
        <f t="shared" si="90"/>
        <v>46.666132402904523</v>
      </c>
      <c r="R465" s="3">
        <f t="shared" si="91"/>
        <v>2.6235486630988865</v>
      </c>
      <c r="S465" s="3">
        <f t="shared" si="93"/>
        <v>1178.6616219567231</v>
      </c>
    </row>
    <row r="466" spans="5:19" x14ac:dyDescent="0.3">
      <c r="E466" s="4">
        <f t="shared" si="94"/>
        <v>2210</v>
      </c>
      <c r="F466" s="5">
        <f>F465*SUM(economy!Z256:AB256)/SUM(economy!Z255:AB255)</f>
        <v>21806.170500722616</v>
      </c>
      <c r="G466" s="13">
        <f t="shared" si="87"/>
        <v>281.8199934191133</v>
      </c>
      <c r="H466" s="13">
        <f t="shared" si="87"/>
        <v>332.87184307893727</v>
      </c>
      <c r="I466" s="13">
        <f t="shared" si="87"/>
        <v>242.18713218950998</v>
      </c>
      <c r="J466" s="13">
        <f t="shared" si="87"/>
        <v>46.565664707172047</v>
      </c>
      <c r="K466" s="13">
        <f t="shared" si="87"/>
        <v>2.6174313966960705</v>
      </c>
      <c r="L466" s="13">
        <f t="shared" si="95"/>
        <v>1181.0620647914286</v>
      </c>
      <c r="M466" s="3">
        <v>0</v>
      </c>
      <c r="N466" s="3">
        <f t="shared" si="92"/>
        <v>281.82005445197717</v>
      </c>
      <c r="O466" s="3">
        <f t="shared" si="88"/>
        <v>332.87189810242415</v>
      </c>
      <c r="P466" s="3">
        <f t="shared" si="89"/>
        <v>242.18714310930716</v>
      </c>
      <c r="Q466" s="3">
        <f t="shared" si="90"/>
        <v>46.565664708470706</v>
      </c>
      <c r="R466" s="3">
        <f t="shared" si="91"/>
        <v>2.6174313966960705</v>
      </c>
      <c r="S466" s="3">
        <f t="shared" si="93"/>
        <v>1181.0621917688752</v>
      </c>
    </row>
    <row r="467" spans="5:19" x14ac:dyDescent="0.3">
      <c r="E467" s="4">
        <f t="shared" si="94"/>
        <v>2211</v>
      </c>
      <c r="F467" s="5">
        <f>F466*SUM(economy!Z257:AB257)/SUM(economy!Z256:AB256)</f>
        <v>21754.975428906051</v>
      </c>
      <c r="G467" s="13">
        <f t="shared" si="87"/>
        <v>283.15088645436867</v>
      </c>
      <c r="H467" s="13">
        <f t="shared" si="87"/>
        <v>334.00363043248842</v>
      </c>
      <c r="I467" s="13">
        <f t="shared" si="87"/>
        <v>242.21239173288538</v>
      </c>
      <c r="J467" s="13">
        <f t="shared" si="87"/>
        <v>46.464924361326709</v>
      </c>
      <c r="K467" s="13">
        <f t="shared" si="87"/>
        <v>2.611316265063989</v>
      </c>
      <c r="L467" s="13">
        <f t="shared" si="95"/>
        <v>1183.4431492461331</v>
      </c>
      <c r="M467" s="3">
        <v>0</v>
      </c>
      <c r="N467" s="3">
        <f t="shared" si="92"/>
        <v>283.15094748723254</v>
      </c>
      <c r="O467" s="3">
        <f t="shared" si="88"/>
        <v>334.00368530460406</v>
      </c>
      <c r="P467" s="3">
        <f t="shared" si="89"/>
        <v>242.21240250611032</v>
      </c>
      <c r="Q467" s="3">
        <f t="shared" si="90"/>
        <v>46.46492436255118</v>
      </c>
      <c r="R467" s="3">
        <f t="shared" si="91"/>
        <v>2.611316265063989</v>
      </c>
      <c r="S467" s="3">
        <f t="shared" si="93"/>
        <v>1183.4432759255619</v>
      </c>
    </row>
    <row r="468" spans="5:19" x14ac:dyDescent="0.3">
      <c r="E468" s="4">
        <f t="shared" si="94"/>
        <v>2212</v>
      </c>
      <c r="F468" s="5">
        <f>F467*SUM(economy!Z258:AB258)/SUM(economy!Z257:AB257)</f>
        <v>21703.811041176057</v>
      </c>
      <c r="G468" s="13">
        <f t="shared" si="87"/>
        <v>284.4786549077761</v>
      </c>
      <c r="H468" s="13">
        <f t="shared" si="87"/>
        <v>335.12749715619321</v>
      </c>
      <c r="I468" s="13">
        <f t="shared" si="87"/>
        <v>242.2296209487173</v>
      </c>
      <c r="J468" s="13">
        <f t="shared" si="87"/>
        <v>46.363930183480413</v>
      </c>
      <c r="K468" s="13">
        <f t="shared" si="87"/>
        <v>2.6052037257425233</v>
      </c>
      <c r="L468" s="13">
        <f t="shared" si="95"/>
        <v>1185.8049069219096</v>
      </c>
      <c r="M468" s="3">
        <v>0</v>
      </c>
      <c r="N468" s="3">
        <f t="shared" si="92"/>
        <v>284.47871594063997</v>
      </c>
      <c r="O468" s="3">
        <f t="shared" si="88"/>
        <v>335.12755187735405</v>
      </c>
      <c r="P468" s="3">
        <f t="shared" si="89"/>
        <v>242.22963157733739</v>
      </c>
      <c r="Q468" s="3">
        <f t="shared" si="90"/>
        <v>46.363930184634931</v>
      </c>
      <c r="R468" s="3">
        <f t="shared" si="91"/>
        <v>2.6052037257425233</v>
      </c>
      <c r="S468" s="3">
        <f t="shared" si="93"/>
        <v>1185.8050333057088</v>
      </c>
    </row>
    <row r="469" spans="5:19" x14ac:dyDescent="0.3">
      <c r="E469" s="4">
        <f t="shared" si="94"/>
        <v>2213</v>
      </c>
      <c r="F469" s="5">
        <f>F468*SUM(economy!Z259:AB259)/SUM(economy!Z258:AB258)</f>
        <v>21652.68006549319</v>
      </c>
      <c r="G469" s="13">
        <f t="shared" si="87"/>
        <v>285.80330065207323</v>
      </c>
      <c r="H469" s="13">
        <f t="shared" si="87"/>
        <v>336.24346792107616</v>
      </c>
      <c r="I469" s="13">
        <f t="shared" si="87"/>
        <v>242.23893223482369</v>
      </c>
      <c r="J469" s="13">
        <f t="shared" si="87"/>
        <v>46.262700275675968</v>
      </c>
      <c r="K469" s="13">
        <f t="shared" si="87"/>
        <v>2.5990941993043695</v>
      </c>
      <c r="L469" s="13">
        <f t="shared" si="95"/>
        <v>1188.1474952829533</v>
      </c>
      <c r="M469" s="3">
        <v>0</v>
      </c>
      <c r="N469" s="3">
        <f t="shared" si="92"/>
        <v>285.8033616849371</v>
      </c>
      <c r="O469" s="3">
        <f t="shared" si="88"/>
        <v>336.24352249169743</v>
      </c>
      <c r="P469" s="3">
        <f t="shared" si="89"/>
        <v>242.2389427207799</v>
      </c>
      <c r="Q469" s="3">
        <f t="shared" si="90"/>
        <v>46.262700276764534</v>
      </c>
      <c r="R469" s="3">
        <f t="shared" si="91"/>
        <v>2.5990941993043695</v>
      </c>
      <c r="S469" s="3">
        <f t="shared" si="93"/>
        <v>1188.1476213734832</v>
      </c>
    </row>
    <row r="470" spans="5:19" x14ac:dyDescent="0.3">
      <c r="E470" s="4">
        <f t="shared" si="94"/>
        <v>2214</v>
      </c>
      <c r="F470" s="5">
        <f>F469*SUM(economy!Z260:AB260)/SUM(economy!Z259:AB259)</f>
        <v>21601.58490330134</v>
      </c>
      <c r="G470" s="13">
        <f t="shared" si="87"/>
        <v>287.12482572649299</v>
      </c>
      <c r="H470" s="13">
        <f t="shared" si="87"/>
        <v>337.35156758643745</v>
      </c>
      <c r="I470" s="13">
        <f t="shared" si="87"/>
        <v>242.2404368901843</v>
      </c>
      <c r="J470" s="13">
        <f t="shared" si="87"/>
        <v>46.161252026026574</v>
      </c>
      <c r="K470" s="13">
        <f t="shared" si="87"/>
        <v>2.5929880689130291</v>
      </c>
      <c r="L470" s="13">
        <f t="shared" si="95"/>
        <v>1190.4710702980542</v>
      </c>
      <c r="M470" s="3">
        <v>0</v>
      </c>
      <c r="N470" s="3">
        <f t="shared" si="92"/>
        <v>287.12488675935685</v>
      </c>
      <c r="O470" s="3">
        <f t="shared" si="88"/>
        <v>337.35162200693333</v>
      </c>
      <c r="P470" s="3">
        <f t="shared" si="89"/>
        <v>242.24044723539154</v>
      </c>
      <c r="Q470" s="3">
        <f t="shared" si="90"/>
        <v>46.161252027052953</v>
      </c>
      <c r="R470" s="3">
        <f t="shared" si="91"/>
        <v>2.5929880689130291</v>
      </c>
      <c r="S470" s="3">
        <f t="shared" si="93"/>
        <v>1190.4711960976476</v>
      </c>
    </row>
    <row r="471" spans="5:19" x14ac:dyDescent="0.3">
      <c r="E471" s="4">
        <f t="shared" si="94"/>
        <v>2215</v>
      </c>
      <c r="F471" s="5">
        <f>F470*SUM(economy!Z261:AB261)/SUM(economy!Z260:AB260)</f>
        <v>21550.527620275632</v>
      </c>
      <c r="G471" s="13">
        <f t="shared" ref="G471:K486" si="96">G470*(1-G$5)+G$4*$F470*$L$4/1000</f>
        <v>288.44323231683535</v>
      </c>
      <c r="H471" s="13">
        <f t="shared" si="96"/>
        <v>338.45182116867636</v>
      </c>
      <c r="I471" s="13">
        <f t="shared" si="96"/>
        <v>242.23424508063562</v>
      </c>
      <c r="J471" s="13">
        <f t="shared" si="96"/>
        <v>46.059602111176773</v>
      </c>
      <c r="K471" s="13">
        <f t="shared" si="96"/>
        <v>2.5868856797127573</v>
      </c>
      <c r="L471" s="13">
        <f t="shared" si="95"/>
        <v>1192.7757863570368</v>
      </c>
      <c r="M471" s="3">
        <v>0</v>
      </c>
      <c r="N471" s="3">
        <f t="shared" si="92"/>
        <v>288.44329334969922</v>
      </c>
      <c r="O471" s="3">
        <f t="shared" si="88"/>
        <v>338.4518754394598</v>
      </c>
      <c r="P471" s="3">
        <f t="shared" si="89"/>
        <v>242.23425528698311</v>
      </c>
      <c r="Q471" s="3">
        <f t="shared" si="90"/>
        <v>46.059602112144518</v>
      </c>
      <c r="R471" s="3">
        <f t="shared" si="91"/>
        <v>2.5868856797127573</v>
      </c>
      <c r="S471" s="3">
        <f t="shared" si="93"/>
        <v>1192.7759118679994</v>
      </c>
    </row>
    <row r="472" spans="5:19" x14ac:dyDescent="0.3">
      <c r="E472" s="4">
        <f t="shared" si="94"/>
        <v>2216</v>
      </c>
      <c r="F472" s="5">
        <f>F471*SUM(economy!Z262:AB262)/SUM(economy!Z261:AB261)</f>
        <v>21499.50993477034</v>
      </c>
      <c r="G472" s="13">
        <f t="shared" si="96"/>
        <v>289.75852273497424</v>
      </c>
      <c r="H472" s="13">
        <f t="shared" si="96"/>
        <v>339.54425380933134</v>
      </c>
      <c r="I472" s="13">
        <f t="shared" si="96"/>
        <v>242.22046580363667</v>
      </c>
      <c r="J472" s="13">
        <f t="shared" si="96"/>
        <v>45.95776649753698</v>
      </c>
      <c r="K472" s="13">
        <f t="shared" si="96"/>
        <v>2.5807873380241801</v>
      </c>
      <c r="L472" s="13">
        <f t="shared" si="95"/>
        <v>1195.0617961835032</v>
      </c>
      <c r="M472" s="3">
        <v>0</v>
      </c>
      <c r="N472" s="3">
        <f t="shared" si="92"/>
        <v>289.7585837678381</v>
      </c>
      <c r="O472" s="3">
        <f t="shared" si="88"/>
        <v>339.54430793081423</v>
      </c>
      <c r="P472" s="3">
        <f t="shared" si="89"/>
        <v>242.22047587298829</v>
      </c>
      <c r="Q472" s="3">
        <f t="shared" si="90"/>
        <v>45.957766498449431</v>
      </c>
      <c r="R472" s="3">
        <f t="shared" si="91"/>
        <v>2.5807873380241801</v>
      </c>
      <c r="S472" s="3">
        <f t="shared" si="93"/>
        <v>1195.0619214081144</v>
      </c>
    </row>
    <row r="473" spans="5:19" x14ac:dyDescent="0.3">
      <c r="E473" s="4">
        <f t="shared" si="94"/>
        <v>2217</v>
      </c>
      <c r="F473" s="5">
        <f>F472*SUM(economy!Z263:AB263)/SUM(economy!Z262:AB262)</f>
        <v>21448.533203565214</v>
      </c>
      <c r="G473" s="13">
        <f t="shared" si="96"/>
        <v>291.07069939765972</v>
      </c>
      <c r="H473" s="13">
        <f t="shared" si="96"/>
        <v>340.62889074212353</v>
      </c>
      <c r="I473" s="13">
        <f t="shared" si="96"/>
        <v>242.19920685177195</v>
      </c>
      <c r="J473" s="13">
        <f t="shared" si="96"/>
        <v>45.855760441091547</v>
      </c>
      <c r="K473" s="13">
        <f t="shared" si="96"/>
        <v>2.5746933103140583</v>
      </c>
      <c r="L473" s="13">
        <f t="shared" si="95"/>
        <v>1197.3292507429608</v>
      </c>
      <c r="M473" s="3">
        <v>0</v>
      </c>
      <c r="N473" s="3">
        <f t="shared" si="92"/>
        <v>291.07076043052359</v>
      </c>
      <c r="O473" s="3">
        <f t="shared" si="88"/>
        <v>340.62894471471662</v>
      </c>
      <c r="P473" s="3">
        <f t="shared" si="89"/>
        <v>242.19921678596654</v>
      </c>
      <c r="Q473" s="3">
        <f t="shared" si="90"/>
        <v>45.855760441951873</v>
      </c>
      <c r="R473" s="3">
        <f t="shared" si="91"/>
        <v>2.5746933103140583</v>
      </c>
      <c r="S473" s="3">
        <f t="shared" si="93"/>
        <v>1197.3293756834728</v>
      </c>
    </row>
    <row r="474" spans="5:19" x14ac:dyDescent="0.3">
      <c r="E474" s="4">
        <f t="shared" si="94"/>
        <v>2218</v>
      </c>
      <c r="F474" s="5">
        <f>F473*SUM(economy!Z264:AB264)/SUM(economy!Z263:AB263)</f>
        <v>21397.598404421344</v>
      </c>
      <c r="G474" s="13">
        <f t="shared" si="96"/>
        <v>292.37976480445008</v>
      </c>
      <c r="H474" s="13">
        <f t="shared" si="96"/>
        <v>341.70575725875256</v>
      </c>
      <c r="I474" s="13">
        <f t="shared" si="96"/>
        <v>242.17057477460293</v>
      </c>
      <c r="J474" s="13">
        <f t="shared" si="96"/>
        <v>45.753598485544849</v>
      </c>
      <c r="K474" s="13">
        <f t="shared" si="96"/>
        <v>2.5686038219012324</v>
      </c>
      <c r="L474" s="13">
        <f t="shared" si="95"/>
        <v>1199.5782991452518</v>
      </c>
      <c r="M474" s="3">
        <v>0</v>
      </c>
      <c r="N474" s="3">
        <f t="shared" si="92"/>
        <v>292.37982583731394</v>
      </c>
      <c r="O474" s="3">
        <f t="shared" si="88"/>
        <v>341.70581108286541</v>
      </c>
      <c r="P474" s="3">
        <f t="shared" si="89"/>
        <v>242.17058457545463</v>
      </c>
      <c r="Q474" s="3">
        <f t="shared" si="90"/>
        <v>45.753598486356033</v>
      </c>
      <c r="R474" s="3">
        <f t="shared" si="91"/>
        <v>2.5686038219012324</v>
      </c>
      <c r="S474" s="3">
        <f t="shared" si="93"/>
        <v>1199.5784238038914</v>
      </c>
    </row>
    <row r="475" spans="5:19" x14ac:dyDescent="0.3">
      <c r="E475" s="4">
        <f t="shared" si="94"/>
        <v>2219</v>
      </c>
      <c r="F475" s="5">
        <f>F474*SUM(economy!Z265:AB265)/SUM(economy!Z264:AB264)</f>
        <v>21346.706114848257</v>
      </c>
      <c r="G475" s="13">
        <f t="shared" si="96"/>
        <v>293.68572151457909</v>
      </c>
      <c r="H475" s="13">
        <f t="shared" si="96"/>
        <v>342.77487867314835</v>
      </c>
      <c r="I475" s="13">
        <f t="shared" si="96"/>
        <v>242.13467483841094</v>
      </c>
      <c r="J475" s="13">
        <f t="shared" si="96"/>
        <v>45.651294458525861</v>
      </c>
      <c r="K475" s="13">
        <f t="shared" si="96"/>
        <v>2.5625190553527633</v>
      </c>
      <c r="L475" s="13">
        <f t="shared" si="95"/>
        <v>1201.809088540017</v>
      </c>
      <c r="M475" s="3">
        <v>0</v>
      </c>
      <c r="N475" s="3">
        <f t="shared" si="92"/>
        <v>293.68578254744295</v>
      </c>
      <c r="O475" s="3">
        <f t="shared" si="88"/>
        <v>342.7749323491895</v>
      </c>
      <c r="P475" s="3">
        <f t="shared" si="89"/>
        <v>242.13468450770958</v>
      </c>
      <c r="Q475" s="3">
        <f t="shared" si="90"/>
        <v>45.651294459290703</v>
      </c>
      <c r="R475" s="3">
        <f t="shared" si="91"/>
        <v>2.5625190553527633</v>
      </c>
      <c r="S475" s="3">
        <f t="shared" si="93"/>
        <v>1201.8092129189854</v>
      </c>
    </row>
    <row r="476" spans="5:19" x14ac:dyDescent="0.3">
      <c r="E476" s="4">
        <f t="shared" si="94"/>
        <v>2220</v>
      </c>
      <c r="F476" s="5">
        <f>F475*SUM(economy!Z266:AB266)/SUM(economy!Z265:AB265)</f>
        <v>21295.856486344284</v>
      </c>
      <c r="G476" s="13">
        <f t="shared" si="96"/>
        <v>294.98857212252756</v>
      </c>
      <c r="H476" s="13">
        <f t="shared" si="96"/>
        <v>343.8362802838277</v>
      </c>
      <c r="I476" s="13">
        <f t="shared" si="96"/>
        <v>242.09161098329045</v>
      </c>
      <c r="J476" s="13">
        <f t="shared" si="96"/>
        <v>45.548861465517383</v>
      </c>
      <c r="K476" s="13">
        <f t="shared" si="96"/>
        <v>2.5564391485142943</v>
      </c>
      <c r="L476" s="13">
        <f t="shared" si="95"/>
        <v>1204.0217640036774</v>
      </c>
      <c r="M476" s="3">
        <v>0</v>
      </c>
      <c r="N476" s="3">
        <f t="shared" si="92"/>
        <v>294.98863315539143</v>
      </c>
      <c r="O476" s="3">
        <f t="shared" si="88"/>
        <v>343.83633381220449</v>
      </c>
      <c r="P476" s="3">
        <f t="shared" si="89"/>
        <v>242.0916205228018</v>
      </c>
      <c r="Q476" s="3">
        <f t="shared" si="90"/>
        <v>45.548861466238534</v>
      </c>
      <c r="R476" s="3">
        <f t="shared" si="91"/>
        <v>2.5564391485142943</v>
      </c>
      <c r="S476" s="3">
        <f t="shared" si="93"/>
        <v>1204.0218881051505</v>
      </c>
    </row>
    <row r="477" spans="5:19" x14ac:dyDescent="0.3">
      <c r="E477" s="4">
        <f t="shared" si="94"/>
        <v>2221</v>
      </c>
      <c r="F477" s="5">
        <f>F476*SUM(economy!Z267:AB267)/SUM(economy!Z266:AB266)</f>
        <v>21245.049213195067</v>
      </c>
      <c r="G477" s="13">
        <f t="shared" si="96"/>
        <v>296.28831923202273</v>
      </c>
      <c r="H477" s="13">
        <f t="shared" si="96"/>
        <v>344.88998733393572</v>
      </c>
      <c r="I477" s="13">
        <f t="shared" si="96"/>
        <v>242.04148577694826</v>
      </c>
      <c r="J477" s="13">
        <f t="shared" si="96"/>
        <v>45.446311881108684</v>
      </c>
      <c r="K477" s="13">
        <f t="shared" si="96"/>
        <v>2.5503641921060325</v>
      </c>
      <c r="L477" s="13">
        <f t="shared" si="95"/>
        <v>1206.2164684161214</v>
      </c>
      <c r="M477" s="3">
        <v>0</v>
      </c>
      <c r="N477" s="3">
        <f t="shared" si="92"/>
        <v>296.2883802648866</v>
      </c>
      <c r="O477" s="3">
        <f t="shared" si="88"/>
        <v>344.89004071505434</v>
      </c>
      <c r="P477" s="3">
        <f t="shared" si="89"/>
        <v>242.04149518841444</v>
      </c>
      <c r="Q477" s="3">
        <f t="shared" si="90"/>
        <v>45.446311881788638</v>
      </c>
      <c r="R477" s="3">
        <f t="shared" si="91"/>
        <v>2.5503641921060325</v>
      </c>
      <c r="S477" s="3">
        <f t="shared" si="93"/>
        <v>1206.21659224225</v>
      </c>
    </row>
    <row r="478" spans="5:19" x14ac:dyDescent="0.3">
      <c r="E478" s="4">
        <f t="shared" si="94"/>
        <v>2222</v>
      </c>
      <c r="F478" s="5">
        <f>F477*SUM(economy!Z268:AB268)/SUM(economy!Z267:AB267)</f>
        <v>21194.283494688429</v>
      </c>
      <c r="G478" s="13">
        <f t="shared" si="96"/>
        <v>297.58496542813322</v>
      </c>
      <c r="H478" s="13">
        <f t="shared" si="96"/>
        <v>345.93602496846717</v>
      </c>
      <c r="I478" s="13">
        <f t="shared" si="96"/>
        <v>241.98440036443534</v>
      </c>
      <c r="J478" s="13">
        <f t="shared" si="96"/>
        <v>45.343657337085673</v>
      </c>
      <c r="K478" s="13">
        <f t="shared" si="96"/>
        <v>2.5442942267997779</v>
      </c>
      <c r="L478" s="13">
        <f t="shared" si="95"/>
        <v>1208.3933423249214</v>
      </c>
      <c r="M478" s="3">
        <v>0</v>
      </c>
      <c r="N478" s="3">
        <f t="shared" si="92"/>
        <v>297.58502646099708</v>
      </c>
      <c r="O478" s="3">
        <f t="shared" si="88"/>
        <v>345.93607820273274</v>
      </c>
      <c r="P478" s="3">
        <f t="shared" si="89"/>
        <v>241.98440964957504</v>
      </c>
      <c r="Q478" s="3">
        <f t="shared" si="90"/>
        <v>45.343657337726782</v>
      </c>
      <c r="R478" s="3">
        <f t="shared" si="91"/>
        <v>2.5442942267997779</v>
      </c>
      <c r="S478" s="3">
        <f t="shared" si="93"/>
        <v>1208.3934658778314</v>
      </c>
    </row>
    <row r="479" spans="5:19" x14ac:dyDescent="0.3">
      <c r="E479" s="4">
        <f t="shared" si="94"/>
        <v>2223</v>
      </c>
      <c r="F479" s="5">
        <f>F478*SUM(economy!Z269:AB269)/SUM(economy!Z268:AB268)</f>
        <v>21143.557989307756</v>
      </c>
      <c r="G479" s="13">
        <f t="shared" si="96"/>
        <v>298.87851324705787</v>
      </c>
      <c r="H479" s="13">
        <f t="shared" si="96"/>
        <v>346.974418188058</v>
      </c>
      <c r="I479" s="13">
        <f t="shared" si="96"/>
        <v>241.92045441287672</v>
      </c>
      <c r="J479" s="13">
        <f t="shared" si="96"/>
        <v>45.240908706766611</v>
      </c>
      <c r="K479" s="13">
        <f t="shared" si="96"/>
        <v>2.5382292396721029</v>
      </c>
      <c r="L479" s="13">
        <f t="shared" si="95"/>
        <v>1210.5525237944312</v>
      </c>
      <c r="M479" s="3">
        <v>0</v>
      </c>
      <c r="N479" s="3">
        <f t="shared" si="92"/>
        <v>298.87857427992174</v>
      </c>
      <c r="O479" s="3">
        <f t="shared" si="88"/>
        <v>346.97447127587452</v>
      </c>
      <c r="P479" s="3">
        <f t="shared" si="89"/>
        <v>241.92046357338555</v>
      </c>
      <c r="Q479" s="3">
        <f t="shared" si="90"/>
        <v>45.240908707371091</v>
      </c>
      <c r="R479" s="3">
        <f t="shared" si="91"/>
        <v>2.5382292396721029</v>
      </c>
      <c r="S479" s="3">
        <f t="shared" si="93"/>
        <v>1210.552647076225</v>
      </c>
    </row>
    <row r="480" spans="5:19" x14ac:dyDescent="0.3">
      <c r="E480" s="4">
        <f t="shared" si="94"/>
        <v>2224</v>
      </c>
      <c r="F480" s="5">
        <f>F479*SUM(economy!Z270:AB270)/SUM(economy!Z269:AB269)</f>
        <v>21092.870759083457</v>
      </c>
      <c r="G480" s="13">
        <f t="shared" si="96"/>
        <v>300.1689651431189</v>
      </c>
      <c r="H480" s="13">
        <f t="shared" si="96"/>
        <v>348.00519179860265</v>
      </c>
      <c r="I480" s="13">
        <f t="shared" si="96"/>
        <v>241.84974605006144</v>
      </c>
      <c r="J480" s="13">
        <f t="shared" si="96"/>
        <v>45.138076084856259</v>
      </c>
      <c r="K480" s="13">
        <f t="shared" si="96"/>
        <v>2.5321691599025526</v>
      </c>
      <c r="L480" s="13">
        <f t="shared" si="95"/>
        <v>1212.6941482365419</v>
      </c>
      <c r="M480" s="3">
        <v>0</v>
      </c>
      <c r="N480" s="3">
        <f t="shared" si="92"/>
        <v>300.16902617598276</v>
      </c>
      <c r="O480" s="3">
        <f t="shared" si="88"/>
        <v>348.00524474037303</v>
      </c>
      <c r="P480" s="3">
        <f t="shared" si="89"/>
        <v>241.84975508761227</v>
      </c>
      <c r="Q480" s="3">
        <f t="shared" si="90"/>
        <v>45.138076085426206</v>
      </c>
      <c r="R480" s="3">
        <f t="shared" si="91"/>
        <v>2.5321691599025526</v>
      </c>
      <c r="S480" s="3">
        <f t="shared" si="93"/>
        <v>1212.6942712492969</v>
      </c>
    </row>
    <row r="481" spans="5:19" x14ac:dyDescent="0.3">
      <c r="E481" s="4">
        <f t="shared" si="94"/>
        <v>2225</v>
      </c>
      <c r="F481" s="5">
        <f>F480*SUM(economy!Z271:AB271)/SUM(economy!Z270:AB270)</f>
        <v>21042.219201774784</v>
      </c>
      <c r="G481" s="13">
        <f t="shared" si="96"/>
        <v>301.45632345235873</v>
      </c>
      <c r="H481" s="13">
        <f t="shared" si="96"/>
        <v>349.02837035578483</v>
      </c>
      <c r="I481" s="13">
        <f t="shared" si="96"/>
        <v>241.77237179549658</v>
      </c>
      <c r="J481" s="13">
        <f t="shared" si="96"/>
        <v>45.035168761919415</v>
      </c>
      <c r="K481" s="13">
        <f t="shared" si="96"/>
        <v>2.5261138535518612</v>
      </c>
      <c r="L481" s="13">
        <f t="shared" si="95"/>
        <v>1214.8183482191114</v>
      </c>
      <c r="M481" s="3">
        <v>0</v>
      </c>
      <c r="N481" s="3">
        <f t="shared" si="92"/>
        <v>301.4563844852226</v>
      </c>
      <c r="O481" s="3">
        <f t="shared" si="88"/>
        <v>349.02842315191083</v>
      </c>
      <c r="P481" s="3">
        <f t="shared" si="89"/>
        <v>241.77238071173986</v>
      </c>
      <c r="Q481" s="3">
        <f t="shared" si="90"/>
        <v>45.035168762456806</v>
      </c>
      <c r="R481" s="3">
        <f t="shared" si="91"/>
        <v>2.5261138535518612</v>
      </c>
      <c r="S481" s="3">
        <f t="shared" si="93"/>
        <v>1214.8184709648817</v>
      </c>
    </row>
    <row r="482" spans="5:19" x14ac:dyDescent="0.3">
      <c r="E482" s="4">
        <f t="shared" si="94"/>
        <v>2226</v>
      </c>
      <c r="F482" s="5">
        <f>F481*SUM(economy!Z272:AB272)/SUM(economy!Z271:AB271)</f>
        <v>20991.599967881757</v>
      </c>
      <c r="G482" s="13">
        <f t="shared" si="96"/>
        <v>302.74059035199758</v>
      </c>
      <c r="H482" s="13">
        <f t="shared" si="96"/>
        <v>350.04397810339293</v>
      </c>
      <c r="I482" s="13">
        <f t="shared" si="96"/>
        <v>241.688426482198</v>
      </c>
      <c r="J482" s="13">
        <f t="shared" si="96"/>
        <v>44.932195192352808</v>
      </c>
      <c r="K482" s="13">
        <f t="shared" si="96"/>
        <v>2.5200631172108303</v>
      </c>
      <c r="L482" s="13">
        <f t="shared" si="95"/>
        <v>1216.9252532471521</v>
      </c>
      <c r="M482" s="3">
        <v>0</v>
      </c>
      <c r="N482" s="3">
        <f t="shared" si="92"/>
        <v>302.74065138486145</v>
      </c>
      <c r="O482" s="3">
        <f t="shared" si="88"/>
        <v>350.04403075427518</v>
      </c>
      <c r="P482" s="3">
        <f t="shared" si="89"/>
        <v>241.68843527876197</v>
      </c>
      <c r="Q482" s="3">
        <f t="shared" si="90"/>
        <v>44.932195192859503</v>
      </c>
      <c r="R482" s="3">
        <f t="shared" si="91"/>
        <v>2.5200631172108303</v>
      </c>
      <c r="S482" s="3">
        <f t="shared" si="93"/>
        <v>1216.9253757279689</v>
      </c>
    </row>
    <row r="483" spans="5:19" x14ac:dyDescent="0.3">
      <c r="E483" s="4">
        <f t="shared" si="94"/>
        <v>2227</v>
      </c>
      <c r="F483" s="5">
        <f>F482*SUM(economy!Z273:AB273)/SUM(economy!Z272:AB272)</f>
        <v>20941.008858583195</v>
      </c>
      <c r="G483" s="13">
        <f t="shared" si="96"/>
        <v>304.02176781482603</v>
      </c>
      <c r="H483" s="13">
        <f t="shared" si="96"/>
        <v>351.05203890401299</v>
      </c>
      <c r="I483" s="13">
        <f t="shared" si="96"/>
        <v>241.59800316706313</v>
      </c>
      <c r="J483" s="13">
        <f t="shared" si="96"/>
        <v>44.829162954446254</v>
      </c>
      <c r="K483" s="13">
        <f t="shared" si="96"/>
        <v>2.5140166702520252</v>
      </c>
      <c r="L483" s="13">
        <f t="shared" si="95"/>
        <v>1219.0149895106003</v>
      </c>
      <c r="M483" s="3">
        <v>0</v>
      </c>
      <c r="N483" s="3">
        <f t="shared" si="92"/>
        <v>304.0218288476899</v>
      </c>
      <c r="O483" s="3">
        <f t="shared" si="88"/>
        <v>351.0520914100511</v>
      </c>
      <c r="P483" s="3">
        <f t="shared" si="89"/>
        <v>241.5980118455542</v>
      </c>
      <c r="Q483" s="3">
        <f t="shared" si="90"/>
        <v>44.829162954924001</v>
      </c>
      <c r="R483" s="3">
        <f t="shared" si="91"/>
        <v>2.5140166702520252</v>
      </c>
      <c r="S483" s="3">
        <f t="shared" si="93"/>
        <v>1219.0151117284713</v>
      </c>
    </row>
    <row r="484" spans="5:19" x14ac:dyDescent="0.3">
      <c r="E484" s="4">
        <f t="shared" si="94"/>
        <v>2228</v>
      </c>
      <c r="F484" s="5">
        <f>F483*SUM(economy!Z274:AB274)/SUM(economy!Z273:AB273)</f>
        <v>20890.440699468567</v>
      </c>
      <c r="G484" s="13">
        <f t="shared" si="96"/>
        <v>305.29985755736868</v>
      </c>
      <c r="H484" s="13">
        <f t="shared" si="96"/>
        <v>352.05257616032878</v>
      </c>
      <c r="I484" s="13">
        <f t="shared" si="96"/>
        <v>241.50119302711363</v>
      </c>
      <c r="J484" s="13">
        <f t="shared" si="96"/>
        <v>44.726078700746299</v>
      </c>
      <c r="K484" s="13">
        <f t="shared" si="96"/>
        <v>2.5079741453385469</v>
      </c>
      <c r="L484" s="13">
        <f t="shared" si="95"/>
        <v>1221.087679590896</v>
      </c>
      <c r="M484" s="3">
        <v>0</v>
      </c>
      <c r="N484" s="3">
        <f t="shared" si="92"/>
        <v>305.29991859023255</v>
      </c>
      <c r="O484" s="3">
        <f t="shared" si="88"/>
        <v>352.05262852192124</v>
      </c>
      <c r="P484" s="3">
        <f t="shared" si="89"/>
        <v>241.50120158911665</v>
      </c>
      <c r="Q484" s="3">
        <f t="shared" si="90"/>
        <v>44.726078701196755</v>
      </c>
      <c r="R484" s="3">
        <f t="shared" si="91"/>
        <v>2.5079741453385469</v>
      </c>
      <c r="S484" s="3">
        <f t="shared" si="93"/>
        <v>1221.0878015478056</v>
      </c>
    </row>
    <row r="485" spans="5:19" x14ac:dyDescent="0.3">
      <c r="E485" s="4">
        <f t="shared" si="94"/>
        <v>2229</v>
      </c>
      <c r="F485" s="5">
        <f>F484*SUM(economy!Z275:AB275)/SUM(economy!Z274:AB274)</f>
        <v>20839.889183244253</v>
      </c>
      <c r="G485" s="13">
        <f t="shared" si="96"/>
        <v>306.57486098034093</v>
      </c>
      <c r="H485" s="13">
        <f t="shared" si="96"/>
        <v>353.04561272478253</v>
      </c>
      <c r="I485" s="13">
        <f t="shared" si="96"/>
        <v>241.39808523816075</v>
      </c>
      <c r="J485" s="13">
        <f t="shared" si="96"/>
        <v>44.622948096435266</v>
      </c>
      <c r="K485" s="13">
        <f t="shared" si="96"/>
        <v>2.5019350767392323</v>
      </c>
      <c r="L485" s="13">
        <f t="shared" si="95"/>
        <v>1223.1434421164586</v>
      </c>
      <c r="M485" s="3">
        <v>0</v>
      </c>
      <c r="N485" s="3">
        <f t="shared" si="92"/>
        <v>306.5749220132048</v>
      </c>
      <c r="O485" s="3">
        <f t="shared" si="88"/>
        <v>353.04566494232671</v>
      </c>
      <c r="P485" s="3">
        <f t="shared" si="89"/>
        <v>241.39809368523927</v>
      </c>
      <c r="Q485" s="3">
        <f t="shared" si="90"/>
        <v>44.622948096859986</v>
      </c>
      <c r="R485" s="3">
        <f t="shared" si="91"/>
        <v>2.5019350767392323</v>
      </c>
      <c r="S485" s="3">
        <f t="shared" si="93"/>
        <v>1223.1435638143698</v>
      </c>
    </row>
    <row r="486" spans="5:19" x14ac:dyDescent="0.3">
      <c r="E486" s="4">
        <f t="shared" si="94"/>
        <v>2230</v>
      </c>
      <c r="F486" s="5">
        <f>F485*SUM(economy!Z276:AB276)/SUM(economy!Z275:AB275)</f>
        <v>20789.346672243508</v>
      </c>
      <c r="G486" s="13">
        <f t="shared" si="96"/>
        <v>307.84677909950608</v>
      </c>
      <c r="H486" s="13">
        <f t="shared" si="96"/>
        <v>354.03117079471451</v>
      </c>
      <c r="I486" s="13">
        <f t="shared" si="96"/>
        <v>241.28876683146842</v>
      </c>
      <c r="J486" s="13">
        <f t="shared" si="96"/>
        <v>44.519775742768722</v>
      </c>
      <c r="K486" s="13">
        <f t="shared" si="96"/>
        <v>2.4958988858567803</v>
      </c>
      <c r="L486" s="13">
        <f t="shared" si="95"/>
        <v>1225.1823913543144</v>
      </c>
      <c r="M486" s="3">
        <v>0</v>
      </c>
      <c r="N486" s="3">
        <f t="shared" si="92"/>
        <v>307.84684013236995</v>
      </c>
      <c r="O486" s="3">
        <f t="shared" si="88"/>
        <v>354.03122286860668</v>
      </c>
      <c r="P486" s="3">
        <f t="shared" si="89"/>
        <v>241.28877516516505</v>
      </c>
      <c r="Q486" s="3">
        <f t="shared" si="90"/>
        <v>44.519775743169177</v>
      </c>
      <c r="R486" s="3">
        <f t="shared" si="91"/>
        <v>2.4958988858567803</v>
      </c>
      <c r="S486" s="3">
        <f t="shared" si="93"/>
        <v>1225.1825127951677</v>
      </c>
    </row>
    <row r="487" spans="5:19" x14ac:dyDescent="0.3">
      <c r="E487" s="4">
        <f t="shared" si="94"/>
        <v>2231</v>
      </c>
      <c r="F487" s="5">
        <f>F486*SUM(economy!Z277:AB277)/SUM(economy!Z276:AB276)</f>
        <v>20738.803948251847</v>
      </c>
      <c r="G487" s="13">
        <f t="shared" ref="G487:K502" si="97">G486*(1-G$5)+G$4*$F486*$L$4/1000</f>
        <v>309.11561246447872</v>
      </c>
      <c r="H487" s="13">
        <f t="shared" si="97"/>
        <v>355.00927178924763</v>
      </c>
      <c r="I487" s="13">
        <f t="shared" si="97"/>
        <v>241.17332252267053</v>
      </c>
      <c r="J487" s="13">
        <f t="shared" si="97"/>
        <v>44.416565081707212</v>
      </c>
      <c r="K487" s="13">
        <f t="shared" si="97"/>
        <v>2.4898648631782847</v>
      </c>
      <c r="L487" s="13">
        <f t="shared" si="95"/>
        <v>1227.2046367212824</v>
      </c>
      <c r="M487" s="3">
        <v>0</v>
      </c>
      <c r="N487" s="3">
        <f t="shared" si="92"/>
        <v>309.11567349734258</v>
      </c>
      <c r="O487" s="3">
        <f t="shared" si="88"/>
        <v>355.00932371988296</v>
      </c>
      <c r="P487" s="3">
        <f t="shared" si="89"/>
        <v>241.17333074450715</v>
      </c>
      <c r="Q487" s="3">
        <f t="shared" si="90"/>
        <v>44.416565082084787</v>
      </c>
      <c r="R487" s="3">
        <f t="shared" si="91"/>
        <v>2.4898648631782847</v>
      </c>
      <c r="S487" s="3">
        <f t="shared" si="93"/>
        <v>1227.2047579069958</v>
      </c>
    </row>
    <row r="488" spans="5:19" x14ac:dyDescent="0.3">
      <c r="E488" s="4">
        <f t="shared" si="94"/>
        <v>2232</v>
      </c>
      <c r="F488" s="5">
        <f>F487*SUM(economy!Z278:AB278)/SUM(economy!Z277:AB277)</f>
        <v>20688.249892401524</v>
      </c>
      <c r="G488" s="13">
        <f t="shared" si="97"/>
        <v>310.38136106225937</v>
      </c>
      <c r="H488" s="13">
        <f t="shared" si="97"/>
        <v>355.97993620302015</v>
      </c>
      <c r="I488" s="13">
        <f t="shared" si="97"/>
        <v>241.05183450539943</v>
      </c>
      <c r="J488" s="13">
        <f t="shared" si="97"/>
        <v>44.313318276632842</v>
      </c>
      <c r="K488" s="13">
        <f t="shared" si="97"/>
        <v>2.483832145582392</v>
      </c>
      <c r="L488" s="13">
        <f t="shared" si="95"/>
        <v>1229.2102821928943</v>
      </c>
      <c r="M488" s="3">
        <v>0</v>
      </c>
      <c r="N488" s="3">
        <f t="shared" si="92"/>
        <v>310.38142209512324</v>
      </c>
      <c r="O488" s="3">
        <f t="shared" si="88"/>
        <v>355.97998799079272</v>
      </c>
      <c r="P488" s="3">
        <f t="shared" si="89"/>
        <v>241.05184261687748</v>
      </c>
      <c r="Q488" s="3">
        <f t="shared" si="90"/>
        <v>44.313318276988845</v>
      </c>
      <c r="R488" s="3">
        <f t="shared" si="91"/>
        <v>2.483832145582392</v>
      </c>
      <c r="S488" s="3">
        <f t="shared" si="93"/>
        <v>1229.2104031253648</v>
      </c>
    </row>
    <row r="489" spans="5:19" x14ac:dyDescent="0.3">
      <c r="E489" s="4">
        <f t="shared" si="94"/>
        <v>2233</v>
      </c>
      <c r="F489" s="5">
        <f>F488*SUM(economy!Z279:AB279)/SUM(economy!Z278:AB278)</f>
        <v>20637.671070954173</v>
      </c>
      <c r="G489" s="13">
        <f t="shared" si="97"/>
        <v>311.64402420123224</v>
      </c>
      <c r="H489" s="13">
        <f t="shared" si="97"/>
        <v>356.94318343026379</v>
      </c>
      <c r="I489" s="13">
        <f t="shared" si="97"/>
        <v>240.92438219959368</v>
      </c>
      <c r="J489" s="13">
        <f t="shared" si="97"/>
        <v>44.210036062309079</v>
      </c>
      <c r="K489" s="13">
        <f t="shared" si="97"/>
        <v>2.477799687546967</v>
      </c>
      <c r="L489" s="13">
        <f t="shared" si="95"/>
        <v>1231.1994255809459</v>
      </c>
      <c r="M489" s="3">
        <v>0</v>
      </c>
      <c r="N489" s="3">
        <f t="shared" si="92"/>
        <v>311.64408523409611</v>
      </c>
      <c r="O489" s="3">
        <f t="shared" si="88"/>
        <v>356.94323507556663</v>
      </c>
      <c r="P489" s="3">
        <f t="shared" si="89"/>
        <v>240.92439020219447</v>
      </c>
      <c r="Q489" s="3">
        <f t="shared" si="90"/>
        <v>44.210036062644747</v>
      </c>
      <c r="R489" s="3">
        <f t="shared" si="91"/>
        <v>2.477799687546967</v>
      </c>
      <c r="S489" s="3">
        <f t="shared" si="93"/>
        <v>1231.1995462620489</v>
      </c>
    </row>
    <row r="490" spans="5:19" x14ac:dyDescent="0.3">
      <c r="E490" s="4">
        <f t="shared" si="94"/>
        <v>2234</v>
      </c>
      <c r="F490" s="5">
        <f>F489*SUM(economy!Z280:AB280)/SUM(economy!Z279:AB279)</f>
        <v>20587.051192499574</v>
      </c>
      <c r="G490" s="13">
        <f t="shared" si="97"/>
        <v>312.90360036988204</v>
      </c>
      <c r="H490" s="13">
        <f t="shared" si="97"/>
        <v>357.89903155047227</v>
      </c>
      <c r="I490" s="13">
        <f t="shared" si="97"/>
        <v>240.79104194095433</v>
      </c>
      <c r="J490" s="13">
        <f t="shared" si="97"/>
        <v>44.106717554794805</v>
      </c>
      <c r="K490" s="13">
        <f t="shared" si="97"/>
        <v>2.4717662242388383</v>
      </c>
      <c r="L490" s="13">
        <f t="shared" si="95"/>
        <v>1233.1721576403424</v>
      </c>
      <c r="M490" s="3">
        <v>0</v>
      </c>
      <c r="N490" s="3">
        <f t="shared" si="92"/>
        <v>312.90366140274591</v>
      </c>
      <c r="O490" s="3">
        <f t="shared" si="88"/>
        <v>357.89908305369738</v>
      </c>
      <c r="P490" s="3">
        <f t="shared" si="89"/>
        <v>240.79104983613931</v>
      </c>
      <c r="Q490" s="3">
        <f t="shared" si="90"/>
        <v>44.106717555111295</v>
      </c>
      <c r="R490" s="3">
        <f t="shared" si="91"/>
        <v>2.4717662242388383</v>
      </c>
      <c r="S490" s="3">
        <f t="shared" si="93"/>
        <v>1233.1722780719329</v>
      </c>
    </row>
    <row r="491" spans="5:19" x14ac:dyDescent="0.3">
      <c r="E491" s="4">
        <f t="shared" si="94"/>
        <v>2235</v>
      </c>
      <c r="F491" s="5">
        <f>F490*SUM(economy!Z281:AB281)/SUM(economy!Z280:AB280)</f>
        <v>20536.370386516002</v>
      </c>
      <c r="G491" s="13">
        <f t="shared" si="97"/>
        <v>314.16008706238199</v>
      </c>
      <c r="H491" s="13">
        <f t="shared" si="97"/>
        <v>358.84749706369229</v>
      </c>
      <c r="I491" s="13">
        <f t="shared" si="97"/>
        <v>240.65188659302183</v>
      </c>
      <c r="J491" s="13">
        <f t="shared" si="97"/>
        <v>44.003360008508331</v>
      </c>
      <c r="K491" s="13">
        <f t="shared" si="97"/>
        <v>2.4657302236429679</v>
      </c>
      <c r="L491" s="13">
        <f t="shared" si="95"/>
        <v>1235.1285609512474</v>
      </c>
      <c r="M491" s="3">
        <v>0</v>
      </c>
      <c r="N491" s="3">
        <f t="shared" si="92"/>
        <v>314.16014809524586</v>
      </c>
      <c r="O491" s="3">
        <f t="shared" si="88"/>
        <v>358.84754842523046</v>
      </c>
      <c r="P491" s="3">
        <f t="shared" si="89"/>
        <v>240.65189438223277</v>
      </c>
      <c r="Q491" s="3">
        <f t="shared" si="90"/>
        <v>44.003360008806737</v>
      </c>
      <c r="R491" s="3">
        <f t="shared" si="91"/>
        <v>2.4657302236429679</v>
      </c>
      <c r="S491" s="3">
        <f t="shared" si="93"/>
        <v>1235.1286811351588</v>
      </c>
    </row>
    <row r="492" spans="5:19" x14ac:dyDescent="0.3">
      <c r="E492" s="4">
        <f t="shared" si="94"/>
        <v>2236</v>
      </c>
      <c r="F492" s="5">
        <f>F491*SUM(economy!Z282:AB282)/SUM(economy!Z281:AB281)</f>
        <v>20485.604229119897</v>
      </c>
      <c r="G492" s="13">
        <f t="shared" si="97"/>
        <v>315.41348056015056</v>
      </c>
      <c r="H492" s="13">
        <f t="shared" si="97"/>
        <v>359.78859455880161</v>
      </c>
      <c r="I492" s="13">
        <f t="shared" si="97"/>
        <v>240.5069850560746</v>
      </c>
      <c r="J492" s="13">
        <f t="shared" si="97"/>
        <v>43.899958502493561</v>
      </c>
      <c r="K492" s="13">
        <f t="shared" si="97"/>
        <v>2.4596898236569196</v>
      </c>
      <c r="L492" s="13">
        <f t="shared" si="95"/>
        <v>1237.0687085011773</v>
      </c>
      <c r="M492" s="3">
        <v>0</v>
      </c>
      <c r="N492" s="3">
        <f t="shared" si="92"/>
        <v>315.41354159301443</v>
      </c>
      <c r="O492" s="3">
        <f t="shared" si="88"/>
        <v>359.78864577904261</v>
      </c>
      <c r="P492" s="3">
        <f t="shared" si="89"/>
        <v>240.50699274073395</v>
      </c>
      <c r="Q492" s="3">
        <f t="shared" si="90"/>
        <v>43.899958502774915</v>
      </c>
      <c r="R492" s="3">
        <f t="shared" si="91"/>
        <v>2.4596898236569196</v>
      </c>
      <c r="S492" s="3">
        <f t="shared" si="93"/>
        <v>1237.0688284392229</v>
      </c>
    </row>
    <row r="493" spans="5:19" x14ac:dyDescent="0.3">
      <c r="E493" s="4">
        <f t="shared" si="94"/>
        <v>2237</v>
      </c>
      <c r="F493" s="5">
        <f>F492*SUM(economy!Z283:AB283)/SUM(economy!Z282:AB282)</f>
        <v>20434.722403581884</v>
      </c>
      <c r="G493" s="13">
        <f t="shared" si="97"/>
        <v>316.66377565394663</v>
      </c>
      <c r="H493" s="13">
        <f t="shared" si="97"/>
        <v>360.72233629122121</v>
      </c>
      <c r="I493" s="13">
        <f t="shared" si="97"/>
        <v>240.35640163625325</v>
      </c>
      <c r="J493" s="13">
        <f t="shared" si="97"/>
        <v>43.796505530260134</v>
      </c>
      <c r="K493" s="13">
        <f t="shared" si="97"/>
        <v>2.4536427481972751</v>
      </c>
      <c r="L493" s="13">
        <f t="shared" si="95"/>
        <v>1238.9926618598784</v>
      </c>
      <c r="M493" s="3">
        <v>0</v>
      </c>
      <c r="N493" s="3">
        <f t="shared" si="92"/>
        <v>316.6638366868105</v>
      </c>
      <c r="O493" s="3">
        <f t="shared" si="88"/>
        <v>360.7223873705538</v>
      </c>
      <c r="P493" s="3">
        <f t="shared" si="89"/>
        <v>240.35640921776437</v>
      </c>
      <c r="Q493" s="3">
        <f t="shared" si="90"/>
        <v>43.796505530525415</v>
      </c>
      <c r="R493" s="3">
        <f t="shared" si="91"/>
        <v>2.4536427481972751</v>
      </c>
      <c r="S493" s="3">
        <f t="shared" si="93"/>
        <v>1238.9927815538513</v>
      </c>
    </row>
    <row r="494" spans="5:19" x14ac:dyDescent="0.3">
      <c r="E494" s="4">
        <f t="shared" si="94"/>
        <v>2238</v>
      </c>
      <c r="F494" s="5">
        <f>F493*SUM(economy!Z284:AB284)/SUM(economy!Z283:AB283)</f>
        <v>20383.686820831943</v>
      </c>
      <c r="G494" s="13">
        <f t="shared" si="97"/>
        <v>317.91096528421218</v>
      </c>
      <c r="H494" s="13">
        <f t="shared" si="97"/>
        <v>361.64873163601578</v>
      </c>
      <c r="I494" s="13">
        <f t="shared" si="97"/>
        <v>240.20019522191572</v>
      </c>
      <c r="J494" s="13">
        <f t="shared" si="97"/>
        <v>43.692990455838334</v>
      </c>
      <c r="K494" s="13">
        <f t="shared" si="97"/>
        <v>2.4475861934290282</v>
      </c>
      <c r="L494" s="13">
        <f t="shared" si="95"/>
        <v>1240.900468791411</v>
      </c>
      <c r="M494" s="3">
        <v>0</v>
      </c>
      <c r="N494" s="3">
        <f t="shared" si="92"/>
        <v>317.91102631707605</v>
      </c>
      <c r="O494" s="3">
        <f t="shared" si="88"/>
        <v>361.64878257482764</v>
      </c>
      <c r="P494" s="3">
        <f t="shared" si="89"/>
        <v>240.20020270166313</v>
      </c>
      <c r="Q494" s="3">
        <f t="shared" si="90"/>
        <v>43.692990456088459</v>
      </c>
      <c r="R494" s="3">
        <f t="shared" si="91"/>
        <v>2.4475861934290282</v>
      </c>
      <c r="S494" s="3">
        <f t="shared" si="93"/>
        <v>1240.9005882430843</v>
      </c>
    </row>
    <row r="495" spans="5:19" x14ac:dyDescent="0.3">
      <c r="E495" s="4">
        <f t="shared" si="94"/>
        <v>2239</v>
      </c>
      <c r="F495" s="5">
        <f>F494*SUM(economy!Z285:AB285)/SUM(economy!Z284:AB284)</f>
        <v>20332.448920365943</v>
      </c>
      <c r="G495" s="13">
        <f t="shared" si="97"/>
        <v>319.15504006670426</v>
      </c>
      <c r="H495" s="13">
        <f t="shared" si="97"/>
        <v>362.56778636602047</v>
      </c>
      <c r="I495" s="13">
        <f t="shared" si="97"/>
        <v>240.03841818868261</v>
      </c>
      <c r="J495" s="13">
        <f t="shared" si="97"/>
        <v>43.589398780309821</v>
      </c>
      <c r="K495" s="13">
        <f t="shared" si="97"/>
        <v>2.4415166705210343</v>
      </c>
      <c r="L495" s="13">
        <f t="shared" si="95"/>
        <v>1242.7921600722384</v>
      </c>
      <c r="M495" s="3">
        <v>0</v>
      </c>
      <c r="N495" s="3">
        <f t="shared" si="92"/>
        <v>319.15510109956813</v>
      </c>
      <c r="O495" s="3">
        <f t="shared" si="88"/>
        <v>362.56783716469818</v>
      </c>
      <c r="P495" s="3">
        <f t="shared" si="89"/>
        <v>240.03842556803224</v>
      </c>
      <c r="Q495" s="3">
        <f t="shared" si="90"/>
        <v>43.589398780545658</v>
      </c>
      <c r="R495" s="3">
        <f t="shared" si="91"/>
        <v>2.4415166705210343</v>
      </c>
      <c r="S495" s="3">
        <f t="shared" si="93"/>
        <v>1242.7922792833654</v>
      </c>
    </row>
    <row r="496" spans="5:19" x14ac:dyDescent="0.3">
      <c r="E496" s="4">
        <f t="shared" si="94"/>
        <v>2240</v>
      </c>
      <c r="F496" s="5">
        <f>F495*SUM(economy!Z286:AB286)/SUM(economy!Z285:AB285)</f>
        <v>20280.945689517273</v>
      </c>
      <c r="G496" s="13">
        <f t="shared" si="97"/>
        <v>320.39598765339326</v>
      </c>
      <c r="H496" s="13">
        <f t="shared" si="97"/>
        <v>363.47950167851741</v>
      </c>
      <c r="I496" s="13">
        <f t="shared" si="97"/>
        <v>239.87111491368182</v>
      </c>
      <c r="J496" s="13">
        <f t="shared" si="97"/>
        <v>43.485711133444191</v>
      </c>
      <c r="K496" s="13">
        <f t="shared" si="97"/>
        <v>2.4354297835543623</v>
      </c>
      <c r="L496" s="13">
        <f t="shared" si="95"/>
        <v>1244.667745162591</v>
      </c>
      <c r="M496" s="3">
        <v>0</v>
      </c>
      <c r="N496" s="3">
        <f t="shared" si="92"/>
        <v>320.39604868625713</v>
      </c>
      <c r="O496" s="3">
        <f t="shared" si="88"/>
        <v>363.47955233744642</v>
      </c>
      <c r="P496" s="3">
        <f t="shared" si="89"/>
        <v>239.87112219398131</v>
      </c>
      <c r="Q496" s="3">
        <f t="shared" si="90"/>
        <v>43.485711133666555</v>
      </c>
      <c r="R496" s="3">
        <f t="shared" si="91"/>
        <v>2.4354297835543623</v>
      </c>
      <c r="S496" s="3">
        <f t="shared" si="93"/>
        <v>1244.6678641349058</v>
      </c>
    </row>
    <row r="497" spans="5:19" x14ac:dyDescent="0.3">
      <c r="E497" s="4">
        <f t="shared" si="94"/>
        <v>2241</v>
      </c>
      <c r="F497" s="5">
        <f>F496*SUM(economy!Z287:AB287)/SUM(economy!Z286:AB286)</f>
        <v>20229.09360853332</v>
      </c>
      <c r="G497" s="13">
        <f t="shared" si="97"/>
        <v>321.63379185040606</v>
      </c>
      <c r="H497" s="13">
        <f t="shared" si="97"/>
        <v>364.38387285081268</v>
      </c>
      <c r="I497" s="13">
        <f t="shared" si="97"/>
        <v>239.69831971169248</v>
      </c>
      <c r="J497" s="13">
        <f t="shared" si="97"/>
        <v>43.381901855718525</v>
      </c>
      <c r="K497" s="13">
        <f t="shared" si="97"/>
        <v>2.4293199079282477</v>
      </c>
      <c r="L497" s="13">
        <f t="shared" si="95"/>
        <v>1246.5272061765581</v>
      </c>
      <c r="M497" s="3">
        <v>0</v>
      </c>
      <c r="N497" s="3">
        <f t="shared" si="92"/>
        <v>321.63385288326992</v>
      </c>
      <c r="O497" s="3">
        <f t="shared" si="88"/>
        <v>364.38392337037743</v>
      </c>
      <c r="P497" s="3">
        <f t="shared" si="89"/>
        <v>239.69832689427128</v>
      </c>
      <c r="Q497" s="3">
        <f t="shared" si="90"/>
        <v>43.381901855928184</v>
      </c>
      <c r="R497" s="3">
        <f t="shared" si="91"/>
        <v>2.4293199079282477</v>
      </c>
      <c r="S497" s="3">
        <f t="shared" si="93"/>
        <v>1246.5273249117749</v>
      </c>
    </row>
    <row r="498" spans="5:19" x14ac:dyDescent="0.3">
      <c r="E498" s="4">
        <f t="shared" si="94"/>
        <v>2242</v>
      </c>
      <c r="F498" s="5">
        <f>F497*SUM(economy!Z288:AB288)/SUM(economy!Z287:AB287)</f>
        <v>20176.779101778364</v>
      </c>
      <c r="G498" s="13">
        <f t="shared" si="97"/>
        <v>322.86843136641983</v>
      </c>
      <c r="H498" s="13">
        <f t="shared" si="97"/>
        <v>365.28088733097422</v>
      </c>
      <c r="I498" s="13">
        <f t="shared" si="97"/>
        <v>239.52005388933102</v>
      </c>
      <c r="J498" s="13">
        <f t="shared" si="97"/>
        <v>43.277936950669904</v>
      </c>
      <c r="K498" s="13">
        <f t="shared" si="97"/>
        <v>2.4231797110347317</v>
      </c>
      <c r="L498" s="13">
        <f t="shared" si="95"/>
        <v>1248.3704892484297</v>
      </c>
      <c r="M498" s="3">
        <v>0</v>
      </c>
      <c r="N498" s="3">
        <f t="shared" si="92"/>
        <v>322.8684923992837</v>
      </c>
      <c r="O498" s="3">
        <f t="shared" si="88"/>
        <v>365.28093771155812</v>
      </c>
      <c r="P498" s="3">
        <f t="shared" si="89"/>
        <v>239.52006097550083</v>
      </c>
      <c r="Q498" s="3">
        <f t="shared" si="90"/>
        <v>43.277936950867584</v>
      </c>
      <c r="R498" s="3">
        <f t="shared" si="91"/>
        <v>2.4231797110347317</v>
      </c>
      <c r="S498" s="3">
        <f t="shared" si="93"/>
        <v>1248.3706077482452</v>
      </c>
    </row>
    <row r="499" spans="5:19" x14ac:dyDescent="0.3">
      <c r="E499" s="4">
        <f t="shared" si="94"/>
        <v>2243</v>
      </c>
      <c r="F499" s="5">
        <f>F498*SUM(economy!Z289:AB289)/SUM(economy!Z288:AB288)</f>
        <v>20123.842819322388</v>
      </c>
      <c r="G499" s="13">
        <f t="shared" si="97"/>
        <v>324.09987797826545</v>
      </c>
      <c r="H499" s="13">
        <f t="shared" si="97"/>
        <v>366.17052193722196</v>
      </c>
      <c r="I499" s="13">
        <f t="shared" si="97"/>
        <v>239.33632140421722</v>
      </c>
      <c r="J499" s="13">
        <f t="shared" si="97"/>
        <v>43.173771033472789</v>
      </c>
      <c r="K499" s="13">
        <f t="shared" si="97"/>
        <v>2.416999413232801</v>
      </c>
      <c r="L499" s="13">
        <f t="shared" si="95"/>
        <v>1250.1974917664102</v>
      </c>
      <c r="M499" s="3">
        <v>0</v>
      </c>
      <c r="N499" s="3">
        <f t="shared" si="92"/>
        <v>324.09993901112932</v>
      </c>
      <c r="O499" s="3">
        <f t="shared" si="88"/>
        <v>366.17057217920734</v>
      </c>
      <c r="P499" s="3">
        <f t="shared" si="89"/>
        <v>239.33632839527206</v>
      </c>
      <c r="Q499" s="3">
        <f t="shared" si="90"/>
        <v>43.173771033659172</v>
      </c>
      <c r="R499" s="3">
        <f t="shared" si="91"/>
        <v>2.416999413232801</v>
      </c>
      <c r="S499" s="3">
        <f t="shared" si="93"/>
        <v>1250.1976100325007</v>
      </c>
    </row>
    <row r="500" spans="5:19" x14ac:dyDescent="0.3">
      <c r="E500" s="4">
        <f t="shared" si="94"/>
        <v>2244</v>
      </c>
      <c r="F500" s="5">
        <f>F499*SUM(economy!Z290:AB290)/SUM(economy!Z289:AB289)</f>
        <v>20070.052389914308</v>
      </c>
      <c r="G500" s="13">
        <f t="shared" si="97"/>
        <v>325.32809373719124</v>
      </c>
      <c r="H500" s="13">
        <f t="shared" si="97"/>
        <v>367.05273858911471</v>
      </c>
      <c r="I500" s="13">
        <f t="shared" si="97"/>
        <v>239.14710222095351</v>
      </c>
      <c r="J500" s="13">
        <f t="shared" si="97"/>
        <v>43.069342608950606</v>
      </c>
      <c r="K500" s="13">
        <f t="shared" si="97"/>
        <v>2.4107656016529693</v>
      </c>
      <c r="L500" s="13">
        <f t="shared" si="95"/>
        <v>1252.0080427578632</v>
      </c>
      <c r="M500" s="3">
        <v>0</v>
      </c>
      <c r="N500" s="3">
        <f t="shared" si="92"/>
        <v>325.32815477005511</v>
      </c>
      <c r="O500" s="3">
        <f t="shared" si="88"/>
        <v>367.05278869288287</v>
      </c>
      <c r="P500" s="3">
        <f t="shared" si="89"/>
        <v>239.14710911817011</v>
      </c>
      <c r="Q500" s="3">
        <f t="shared" si="90"/>
        <v>43.069342609126338</v>
      </c>
      <c r="R500" s="3">
        <f t="shared" si="91"/>
        <v>2.4107656016529693</v>
      </c>
      <c r="S500" s="3">
        <f t="shared" si="93"/>
        <v>1252.0081607918873</v>
      </c>
    </row>
    <row r="501" spans="5:19" x14ac:dyDescent="0.3">
      <c r="E501" s="4">
        <f t="shared" si="94"/>
        <v>2245</v>
      </c>
      <c r="F501" s="5">
        <f>F500*SUM(economy!Z291:AB291)/SUM(economy!Z290:AB290)</f>
        <v>20015.052088086886</v>
      </c>
      <c r="G501" s="13">
        <f t="shared" si="97"/>
        <v>326.55302651216255</v>
      </c>
      <c r="H501" s="13">
        <f t="shared" si="97"/>
        <v>367.9274774920749</v>
      </c>
      <c r="I501" s="13">
        <f t="shared" si="97"/>
        <v>238.95234166283493</v>
      </c>
      <c r="J501" s="13">
        <f t="shared" si="97"/>
        <v>42.96456642133186</v>
      </c>
      <c r="K501" s="13">
        <f t="shared" si="97"/>
        <v>2.4044592315302498</v>
      </c>
      <c r="L501" s="13">
        <f t="shared" si="95"/>
        <v>1253.8018713199344</v>
      </c>
      <c r="M501" s="3">
        <v>0</v>
      </c>
      <c r="N501" s="3">
        <f t="shared" si="92"/>
        <v>326.55308754502641</v>
      </c>
      <c r="O501" s="3">
        <f t="shared" si="88"/>
        <v>367.92752745800613</v>
      </c>
      <c r="P501" s="3">
        <f t="shared" si="89"/>
        <v>238.95234846747283</v>
      </c>
      <c r="Q501" s="3">
        <f t="shared" si="90"/>
        <v>42.964566421497551</v>
      </c>
      <c r="R501" s="3">
        <f t="shared" si="91"/>
        <v>2.4044592315302498</v>
      </c>
      <c r="S501" s="3">
        <f t="shared" si="93"/>
        <v>1253.8019891235331</v>
      </c>
    </row>
    <row r="502" spans="5:19" x14ac:dyDescent="0.3">
      <c r="E502" s="4">
        <f t="shared" si="94"/>
        <v>2246</v>
      </c>
      <c r="F502" s="5">
        <f>F501*SUM(economy!Z292:AB292)/SUM(economy!Z291:AB291)</f>
        <v>19958.262078288757</v>
      </c>
      <c r="G502" s="13">
        <f t="shared" si="97"/>
        <v>327.77460246120069</v>
      </c>
      <c r="H502" s="13">
        <f t="shared" si="97"/>
        <v>368.79464561456945</v>
      </c>
      <c r="I502" s="13">
        <f t="shared" si="97"/>
        <v>238.75193234473718</v>
      </c>
      <c r="J502" s="13">
        <f t="shared" si="97"/>
        <v>42.859320333423852</v>
      </c>
      <c r="K502" s="13">
        <f t="shared" si="97"/>
        <v>2.3980520509046102</v>
      </c>
      <c r="L502" s="13">
        <f t="shared" si="95"/>
        <v>1255.5785528048359</v>
      </c>
      <c r="M502" s="3">
        <v>0</v>
      </c>
      <c r="N502" s="3">
        <f t="shared" si="92"/>
        <v>327.77466349406455</v>
      </c>
      <c r="O502" s="3">
        <f t="shared" si="88"/>
        <v>368.79469544304288</v>
      </c>
      <c r="P502" s="3">
        <f t="shared" si="89"/>
        <v>238.75193905803903</v>
      </c>
      <c r="Q502" s="3">
        <f t="shared" si="90"/>
        <v>42.859320333580079</v>
      </c>
      <c r="R502" s="3">
        <f t="shared" si="91"/>
        <v>2.3980520509046102</v>
      </c>
      <c r="S502" s="3">
        <f t="shared" si="93"/>
        <v>1255.5786703796311</v>
      </c>
    </row>
    <row r="503" spans="5:19" x14ac:dyDescent="0.3">
      <c r="E503" s="4">
        <f t="shared" si="94"/>
        <v>2247</v>
      </c>
      <c r="F503" s="5">
        <f>F502*SUM(economy!Z293:AB293)/SUM(economy!Z292:AB292)</f>
        <v>19898.654375978345</v>
      </c>
      <c r="G503" s="13">
        <f t="shared" ref="G503:K518" si="98">G502*(1-G$5)+G$4*$F502*$L$4/1000</f>
        <v>328.99271235330281</v>
      </c>
      <c r="H503" s="13">
        <f t="shared" si="98"/>
        <v>369.65409573634491</v>
      </c>
      <c r="I503" s="13">
        <f t="shared" si="98"/>
        <v>238.54568121148094</v>
      </c>
      <c r="J503" s="13">
        <f t="shared" si="98"/>
        <v>42.753421129531844</v>
      </c>
      <c r="K503" s="13">
        <f t="shared" si="98"/>
        <v>2.3914997017697379</v>
      </c>
      <c r="L503" s="13">
        <f t="shared" si="95"/>
        <v>1257.3374101324303</v>
      </c>
      <c r="M503" s="3">
        <v>0</v>
      </c>
      <c r="N503" s="3">
        <f t="shared" si="92"/>
        <v>328.99277338616668</v>
      </c>
      <c r="O503" s="3">
        <f t="shared" si="88"/>
        <v>369.65414542773874</v>
      </c>
      <c r="P503" s="3">
        <f t="shared" si="89"/>
        <v>238.54568783467272</v>
      </c>
      <c r="Q503" s="3">
        <f t="shared" si="90"/>
        <v>42.753421129679147</v>
      </c>
      <c r="R503" s="3">
        <f t="shared" si="91"/>
        <v>2.3914997017697379</v>
      </c>
      <c r="S503" s="3">
        <f t="shared" si="93"/>
        <v>1257.3375274800269</v>
      </c>
    </row>
    <row r="504" spans="5:19" x14ac:dyDescent="0.3">
      <c r="E504" s="4">
        <f t="shared" si="94"/>
        <v>2248</v>
      </c>
      <c r="F504" s="5">
        <f>F503*SUM(economy!Z294:AB294)/SUM(economy!Z293:AB293)</f>
        <v>19834.177225664782</v>
      </c>
      <c r="G504" s="13">
        <f t="shared" si="98"/>
        <v>330.20718421662542</v>
      </c>
      <c r="H504" s="13">
        <f t="shared" si="98"/>
        <v>370.50558451778517</v>
      </c>
      <c r="I504" s="13">
        <f t="shared" si="98"/>
        <v>238.33324336020021</v>
      </c>
      <c r="J504" s="13">
        <f t="shared" si="98"/>
        <v>42.646575405035094</v>
      </c>
      <c r="K504" s="13">
        <f t="shared" si="98"/>
        <v>2.3847270174497517</v>
      </c>
      <c r="L504" s="13">
        <f t="shared" si="95"/>
        <v>1259.0773145170956</v>
      </c>
      <c r="M504" s="3">
        <v>0</v>
      </c>
      <c r="N504" s="3">
        <f t="shared" si="92"/>
        <v>330.20724524948929</v>
      </c>
      <c r="O504" s="3">
        <f t="shared" si="88"/>
        <v>370.50563407247648</v>
      </c>
      <c r="P504" s="3">
        <f t="shared" si="89"/>
        <v>238.33324989449142</v>
      </c>
      <c r="Q504" s="3">
        <f t="shared" si="90"/>
        <v>42.646575405173976</v>
      </c>
      <c r="R504" s="3">
        <f t="shared" si="91"/>
        <v>2.3847270174497517</v>
      </c>
      <c r="S504" s="3">
        <f t="shared" si="93"/>
        <v>1259.0774316390812</v>
      </c>
    </row>
    <row r="505" spans="5:19" x14ac:dyDescent="0.3">
      <c r="E505" s="4">
        <f t="shared" si="94"/>
        <v>2249</v>
      </c>
      <c r="F505" s="5">
        <f>F504*SUM(economy!Z295:AB295)/SUM(economy!Z294:AB294)</f>
        <v>19759.921585232718</v>
      </c>
      <c r="G505" s="13">
        <f t="shared" si="98"/>
        <v>331.41772085481153</v>
      </c>
      <c r="H505" s="13">
        <f t="shared" si="98"/>
        <v>371.34867663561096</v>
      </c>
      <c r="I505" s="13">
        <f t="shared" si="98"/>
        <v>238.11397027257135</v>
      </c>
      <c r="J505" s="13">
        <f t="shared" si="98"/>
        <v>42.538265700224265</v>
      </c>
      <c r="K505" s="13">
        <f t="shared" si="98"/>
        <v>2.3775920805022723</v>
      </c>
      <c r="L505" s="13">
        <f t="shared" si="95"/>
        <v>1260.7962255437205</v>
      </c>
      <c r="M505" s="3">
        <v>0</v>
      </c>
      <c r="N505" s="3">
        <f t="shared" si="92"/>
        <v>331.4177818876754</v>
      </c>
      <c r="O505" s="3">
        <f t="shared" si="88"/>
        <v>371.34872605397584</v>
      </c>
      <c r="P505" s="3">
        <f t="shared" si="89"/>
        <v>238.11397671915529</v>
      </c>
      <c r="Q505" s="3">
        <f t="shared" si="90"/>
        <v>42.538265700355211</v>
      </c>
      <c r="R505" s="3">
        <f t="shared" si="91"/>
        <v>2.3775920805022723</v>
      </c>
      <c r="S505" s="3">
        <f t="shared" si="93"/>
        <v>1260.7963424416639</v>
      </c>
    </row>
    <row r="506" spans="5:19" x14ac:dyDescent="0.3">
      <c r="E506" s="4">
        <f t="shared" si="94"/>
        <v>2250</v>
      </c>
      <c r="F506" s="5">
        <f>F505*SUM(economy!Z296:AB296)/SUM(economy!Z295:AB295)</f>
        <v>19659.672983678745</v>
      </c>
      <c r="G506" s="13">
        <f t="shared" si="98"/>
        <v>332.62372545860507</v>
      </c>
      <c r="H506" s="13">
        <f t="shared" si="98"/>
        <v>372.18247702120868</v>
      </c>
      <c r="I506" s="13">
        <f t="shared" si="98"/>
        <v>237.88648462640845</v>
      </c>
      <c r="J506" s="13">
        <f t="shared" si="98"/>
        <v>42.427427937584341</v>
      </c>
      <c r="K506" s="13">
        <f t="shared" si="98"/>
        <v>2.3697783421865344</v>
      </c>
      <c r="L506" s="13">
        <f t="shared" si="95"/>
        <v>1262.4898933859931</v>
      </c>
      <c r="M506" s="3">
        <v>0</v>
      </c>
      <c r="N506" s="3">
        <f t="shared" si="92"/>
        <v>332.62378649146893</v>
      </c>
      <c r="O506" s="3">
        <f t="shared" si="88"/>
        <v>372.18252630362218</v>
      </c>
      <c r="P506" s="3">
        <f t="shared" si="89"/>
        <v>237.88649098646235</v>
      </c>
      <c r="Q506" s="3">
        <f t="shared" si="90"/>
        <v>42.427427937707805</v>
      </c>
      <c r="R506" s="3">
        <f t="shared" si="91"/>
        <v>2.3697783421865344</v>
      </c>
      <c r="S506" s="3">
        <f t="shared" si="93"/>
        <v>1262.4900100614477</v>
      </c>
    </row>
    <row r="507" spans="5:19" x14ac:dyDescent="0.3">
      <c r="E507" s="4">
        <f t="shared" si="94"/>
        <v>2251</v>
      </c>
      <c r="F507" s="5">
        <f>F506*SUM(economy!Z297:AB297)/SUM(economy!Z296:AB296)</f>
        <v>19586.193630350575</v>
      </c>
      <c r="G507" s="13">
        <f t="shared" si="98"/>
        <v>333.82361160314883</v>
      </c>
      <c r="H507" s="13">
        <f t="shared" si="98"/>
        <v>373.00457058278499</v>
      </c>
      <c r="I507" s="13">
        <f t="shared" si="98"/>
        <v>237.64699160992788</v>
      </c>
      <c r="J507" s="13">
        <f t="shared" si="98"/>
        <v>42.311155720078169</v>
      </c>
      <c r="K507" s="13">
        <f t="shared" si="98"/>
        <v>2.3603325632158585</v>
      </c>
      <c r="L507" s="13">
        <f t="shared" si="95"/>
        <v>1264.1466620791557</v>
      </c>
      <c r="M507" s="3">
        <v>0</v>
      </c>
      <c r="N507" s="3">
        <f t="shared" si="92"/>
        <v>333.8236726360127</v>
      </c>
      <c r="O507" s="3">
        <f t="shared" si="88"/>
        <v>373.00461972962108</v>
      </c>
      <c r="P507" s="3">
        <f t="shared" si="89"/>
        <v>237.64699788461323</v>
      </c>
      <c r="Q507" s="3">
        <f t="shared" si="90"/>
        <v>42.311155720194584</v>
      </c>
      <c r="R507" s="3">
        <f t="shared" si="91"/>
        <v>2.3603325632158585</v>
      </c>
      <c r="S507" s="3">
        <f t="shared" si="93"/>
        <v>1264.1467785336577</v>
      </c>
    </row>
    <row r="508" spans="5:19" x14ac:dyDescent="0.3">
      <c r="E508" s="4">
        <f t="shared" si="94"/>
        <v>2252</v>
      </c>
      <c r="F508" s="5">
        <f>F507*SUM(economy!Z298:AB298)/SUM(economy!Z297:AB297)</f>
        <v>19548.244434833072</v>
      </c>
      <c r="G508" s="13">
        <f t="shared" si="98"/>
        <v>335.01901309232517</v>
      </c>
      <c r="H508" s="13">
        <f t="shared" si="98"/>
        <v>373.81750307059724</v>
      </c>
      <c r="I508" s="13">
        <f t="shared" si="98"/>
        <v>237.39967406454434</v>
      </c>
      <c r="J508" s="13">
        <f t="shared" si="98"/>
        <v>42.192901431570057</v>
      </c>
      <c r="K508" s="13">
        <f t="shared" si="98"/>
        <v>2.3511536737672385</v>
      </c>
      <c r="L508" s="13">
        <f t="shared" si="95"/>
        <v>1265.780245332804</v>
      </c>
      <c r="M508" s="3">
        <v>0</v>
      </c>
      <c r="N508" s="3">
        <f t="shared" si="92"/>
        <v>335.01907412518904</v>
      </c>
      <c r="O508" s="3">
        <f t="shared" si="88"/>
        <v>373.81755208222887</v>
      </c>
      <c r="P508" s="3">
        <f t="shared" si="89"/>
        <v>237.39968025500701</v>
      </c>
      <c r="Q508" s="3">
        <f t="shared" si="90"/>
        <v>42.192901431679822</v>
      </c>
      <c r="R508" s="3">
        <f t="shared" si="91"/>
        <v>2.3511536737672385</v>
      </c>
      <c r="S508" s="3">
        <f t="shared" si="93"/>
        <v>1265.780361567872</v>
      </c>
    </row>
    <row r="509" spans="5:19" x14ac:dyDescent="0.3">
      <c r="E509" s="4">
        <f t="shared" si="94"/>
        <v>2253</v>
      </c>
      <c r="F509" s="5">
        <f>F508*SUM(economy!Z299:AB299)/SUM(economy!Z298:AB298)</f>
        <v>19510.297069589167</v>
      </c>
      <c r="G509" s="13">
        <f t="shared" si="98"/>
        <v>336.21209843341825</v>
      </c>
      <c r="H509" s="13">
        <f t="shared" si="98"/>
        <v>374.62463585208587</v>
      </c>
      <c r="I509" s="13">
        <f t="shared" si="98"/>
        <v>237.14997487998812</v>
      </c>
      <c r="J509" s="13">
        <f t="shared" si="98"/>
        <v>42.076948507860813</v>
      </c>
      <c r="K509" s="13">
        <f t="shared" si="98"/>
        <v>2.3438047435228233</v>
      </c>
      <c r="L509" s="13">
        <f t="shared" si="95"/>
        <v>1267.4074624168759</v>
      </c>
      <c r="M509" s="3">
        <v>0</v>
      </c>
      <c r="N509" s="3">
        <f t="shared" si="92"/>
        <v>336.21215946628212</v>
      </c>
      <c r="O509" s="3">
        <f t="shared" si="88"/>
        <v>374.62468472888503</v>
      </c>
      <c r="P509" s="3">
        <f t="shared" si="89"/>
        <v>237.14998098735859</v>
      </c>
      <c r="Q509" s="3">
        <f t="shared" si="90"/>
        <v>42.076948507964303</v>
      </c>
      <c r="R509" s="3">
        <f t="shared" si="91"/>
        <v>2.3438047435228233</v>
      </c>
      <c r="S509" s="3">
        <f t="shared" si="93"/>
        <v>1267.407578434013</v>
      </c>
    </row>
    <row r="510" spans="5:19" x14ac:dyDescent="0.3">
      <c r="E510" s="4">
        <f t="shared" si="94"/>
        <v>2254</v>
      </c>
      <c r="F510" s="5">
        <f>F509*SUM(economy!Z300:AB300)/SUM(economy!Z299:AB299)</f>
        <v>19472.358668198292</v>
      </c>
      <c r="G510" s="13">
        <f t="shared" si="98"/>
        <v>337.40286773813494</v>
      </c>
      <c r="H510" s="13">
        <f t="shared" si="98"/>
        <v>375.42598505427299</v>
      </c>
      <c r="I510" s="13">
        <f t="shared" si="98"/>
        <v>236.89792629905773</v>
      </c>
      <c r="J510" s="13">
        <f t="shared" si="98"/>
        <v>41.963165694035474</v>
      </c>
      <c r="K510" s="13">
        <f t="shared" si="98"/>
        <v>2.3375658255701204</v>
      </c>
      <c r="L510" s="13">
        <f t="shared" si="95"/>
        <v>1269.0275106110712</v>
      </c>
      <c r="M510" s="3">
        <v>0</v>
      </c>
      <c r="N510" s="3">
        <f t="shared" si="92"/>
        <v>337.40292877099881</v>
      </c>
      <c r="O510" s="3">
        <f t="shared" si="88"/>
        <v>375.42603379661062</v>
      </c>
      <c r="P510" s="3">
        <f t="shared" si="89"/>
        <v>236.89793232445132</v>
      </c>
      <c r="Q510" s="3">
        <f t="shared" si="90"/>
        <v>41.963165694133053</v>
      </c>
      <c r="R510" s="3">
        <f t="shared" si="91"/>
        <v>2.3375658255701204</v>
      </c>
      <c r="S510" s="3">
        <f t="shared" si="93"/>
        <v>1269.0276264117638</v>
      </c>
    </row>
    <row r="511" spans="5:19" x14ac:dyDescent="0.3">
      <c r="E511" s="4">
        <f t="shared" si="94"/>
        <v>2255</v>
      </c>
      <c r="F511" s="5">
        <f>F510*SUM(economy!Z301:AB301)/SUM(economy!Z300:AB300)</f>
        <v>19434.428756603316</v>
      </c>
      <c r="G511" s="13">
        <f t="shared" si="98"/>
        <v>338.59132155356491</v>
      </c>
      <c r="H511" s="13">
        <f t="shared" si="98"/>
        <v>376.2215674296346</v>
      </c>
      <c r="I511" s="13">
        <f t="shared" si="98"/>
        <v>236.64356120348043</v>
      </c>
      <c r="J511" s="13">
        <f t="shared" si="98"/>
        <v>41.851430070634308</v>
      </c>
      <c r="K511" s="13">
        <f t="shared" si="98"/>
        <v>2.3320005849431693</v>
      </c>
      <c r="L511" s="13">
        <f t="shared" si="95"/>
        <v>1270.6398808422575</v>
      </c>
      <c r="M511" s="3">
        <v>0</v>
      </c>
      <c r="N511" s="3">
        <f t="shared" si="92"/>
        <v>338.59138258642878</v>
      </c>
      <c r="O511" s="3">
        <f t="shared" si="88"/>
        <v>376.22161603788061</v>
      </c>
      <c r="P511" s="3">
        <f t="shared" si="89"/>
        <v>236.64356714799746</v>
      </c>
      <c r="Q511" s="3">
        <f t="shared" si="90"/>
        <v>41.851430070726309</v>
      </c>
      <c r="R511" s="3">
        <f t="shared" si="91"/>
        <v>2.3320005849431693</v>
      </c>
      <c r="S511" s="3">
        <f t="shared" si="93"/>
        <v>1270.6399964279763</v>
      </c>
    </row>
    <row r="512" spans="5:19" x14ac:dyDescent="0.3">
      <c r="E512" s="4">
        <f t="shared" si="94"/>
        <v>2256</v>
      </c>
      <c r="F512" s="5">
        <f>F511*SUM(economy!Z302:AB302)/SUM(economy!Z301:AB301)</f>
        <v>19396.506078254373</v>
      </c>
      <c r="G512" s="13">
        <f t="shared" si="98"/>
        <v>339.77746039786462</v>
      </c>
      <c r="H512" s="13">
        <f t="shared" si="98"/>
        <v>377.01139964004761</v>
      </c>
      <c r="I512" s="13">
        <f t="shared" si="98"/>
        <v>236.38691196240487</v>
      </c>
      <c r="J512" s="13">
        <f t="shared" si="98"/>
        <v>41.741625684559367</v>
      </c>
      <c r="K512" s="13">
        <f t="shared" si="98"/>
        <v>2.3268443488510067</v>
      </c>
      <c r="L512" s="13">
        <f t="shared" si="95"/>
        <v>1272.2442420337275</v>
      </c>
      <c r="M512" s="3">
        <v>0</v>
      </c>
      <c r="N512" s="3">
        <f t="shared" si="92"/>
        <v>339.77752143072848</v>
      </c>
      <c r="O512" s="3">
        <f t="shared" si="88"/>
        <v>377.0114481145709</v>
      </c>
      <c r="P512" s="3">
        <f t="shared" si="89"/>
        <v>236.38691782713093</v>
      </c>
      <c r="Q512" s="3">
        <f t="shared" si="90"/>
        <v>41.74162568464611</v>
      </c>
      <c r="R512" s="3">
        <f t="shared" si="91"/>
        <v>2.3268443488510067</v>
      </c>
      <c r="S512" s="3">
        <f t="shared" si="93"/>
        <v>1272.2443574059273</v>
      </c>
    </row>
    <row r="513" spans="5:19" x14ac:dyDescent="0.3">
      <c r="E513" s="4">
        <f t="shared" si="94"/>
        <v>2257</v>
      </c>
      <c r="F513" s="5">
        <f>F512*SUM(economy!Z303:AB303)/SUM(economy!Z302:AB302)</f>
        <v>19358.589444593781</v>
      </c>
      <c r="G513" s="13">
        <f t="shared" si="98"/>
        <v>340.96128471249983</v>
      </c>
      <c r="H513" s="13">
        <f t="shared" si="98"/>
        <v>377.79549818356583</v>
      </c>
      <c r="I513" s="13">
        <f t="shared" si="98"/>
        <v>236.12801032172356</v>
      </c>
      <c r="J513" s="13">
        <f t="shared" si="98"/>
        <v>41.633643059266277</v>
      </c>
      <c r="K513" s="13">
        <f t="shared" si="98"/>
        <v>2.3219365261381704</v>
      </c>
      <c r="L513" s="13">
        <f t="shared" si="95"/>
        <v>1273.8403728031938</v>
      </c>
      <c r="M513" s="3">
        <v>0</v>
      </c>
      <c r="N513" s="3">
        <f t="shared" si="92"/>
        <v>340.9613457453637</v>
      </c>
      <c r="O513" s="3">
        <f t="shared" si="88"/>
        <v>377.79554652473422</v>
      </c>
      <c r="P513" s="3">
        <f t="shared" si="89"/>
        <v>236.12801610772968</v>
      </c>
      <c r="Q513" s="3">
        <f t="shared" si="90"/>
        <v>41.633643059348067</v>
      </c>
      <c r="R513" s="3">
        <f t="shared" si="91"/>
        <v>2.3219365261381704</v>
      </c>
      <c r="S513" s="3">
        <f t="shared" si="93"/>
        <v>1273.840487963314</v>
      </c>
    </row>
    <row r="514" spans="5:19" x14ac:dyDescent="0.3">
      <c r="E514" s="4">
        <f t="shared" si="94"/>
        <v>2258</v>
      </c>
      <c r="F514" s="5">
        <f>F513*SUM(economy!Z304:AB304)/SUM(economy!Z303:AB303)</f>
        <v>19320.677793201317</v>
      </c>
      <c r="G514" s="13">
        <f t="shared" si="98"/>
        <v>342.14279486639521</v>
      </c>
      <c r="H514" s="13">
        <f t="shared" si="98"/>
        <v>378.57387940125466</v>
      </c>
      <c r="I514" s="13">
        <f t="shared" si="98"/>
        <v>235.86688742265349</v>
      </c>
      <c r="J514" s="13">
        <f t="shared" si="98"/>
        <v>41.527378832759382</v>
      </c>
      <c r="K514" s="13">
        <f t="shared" si="98"/>
        <v>2.3171796575443642</v>
      </c>
      <c r="L514" s="13">
        <f t="shared" si="95"/>
        <v>1275.428120180607</v>
      </c>
      <c r="M514" s="3">
        <v>0</v>
      </c>
      <c r="N514" s="3">
        <f t="shared" si="92"/>
        <v>342.14285589925908</v>
      </c>
      <c r="O514" s="3">
        <f t="shared" si="88"/>
        <v>378.57392760943503</v>
      </c>
      <c r="P514" s="3">
        <f t="shared" si="89"/>
        <v>235.86689313099626</v>
      </c>
      <c r="Q514" s="3">
        <f t="shared" si="90"/>
        <v>41.527378832836504</v>
      </c>
      <c r="R514" s="3">
        <f t="shared" si="91"/>
        <v>2.3171796575443642</v>
      </c>
      <c r="S514" s="3">
        <f t="shared" si="93"/>
        <v>1275.4282351300712</v>
      </c>
    </row>
    <row r="515" spans="5:19" x14ac:dyDescent="0.3">
      <c r="E515" s="4">
        <f t="shared" si="94"/>
        <v>2259</v>
      </c>
      <c r="F515" s="5">
        <f>F514*SUM(economy!Z305:AB305)/SUM(economy!Z304:AB304)</f>
        <v>19282.770159136333</v>
      </c>
      <c r="G515" s="13">
        <f t="shared" si="98"/>
        <v>343.32199116363284</v>
      </c>
      <c r="H515" s="13">
        <f t="shared" si="98"/>
        <v>379.34655948946693</v>
      </c>
      <c r="I515" s="13">
        <f t="shared" si="98"/>
        <v>235.60357382880252</v>
      </c>
      <c r="J515" s="13">
        <f t="shared" si="98"/>
        <v>41.422735423091687</v>
      </c>
      <c r="K515" s="13">
        <f t="shared" si="98"/>
        <v>2.3125145811612615</v>
      </c>
      <c r="L515" s="13">
        <f t="shared" si="95"/>
        <v>1277.0073744861552</v>
      </c>
      <c r="M515" s="3">
        <v>0</v>
      </c>
      <c r="N515" s="3">
        <f t="shared" si="92"/>
        <v>343.32205219649671</v>
      </c>
      <c r="O515" s="3">
        <f t="shared" si="88"/>
        <v>379.34660756502512</v>
      </c>
      <c r="P515" s="3">
        <f t="shared" si="89"/>
        <v>235.6035794605244</v>
      </c>
      <c r="Q515" s="3">
        <f t="shared" si="90"/>
        <v>41.422735423164404</v>
      </c>
      <c r="R515" s="3">
        <f t="shared" si="91"/>
        <v>2.3125145811612615</v>
      </c>
      <c r="S515" s="3">
        <f t="shared" si="93"/>
        <v>1277.0074892263719</v>
      </c>
    </row>
    <row r="516" spans="5:19" x14ac:dyDescent="0.3">
      <c r="E516" s="4">
        <f t="shared" si="94"/>
        <v>2260</v>
      </c>
      <c r="F516" s="5">
        <f>F515*SUM(economy!Z306:AB306)/SUM(economy!Z305:AB305)</f>
        <v>19244.865649302585</v>
      </c>
      <c r="G516" s="13">
        <f t="shared" si="98"/>
        <v>344.49887384940172</v>
      </c>
      <c r="H516" s="13">
        <f t="shared" si="98"/>
        <v>380.11355450939419</v>
      </c>
      <c r="I516" s="13">
        <f t="shared" si="98"/>
        <v>235.33809954856744</v>
      </c>
      <c r="J516" s="13">
        <f t="shared" si="98"/>
        <v>41.319620709610085</v>
      </c>
      <c r="K516" s="13">
        <f t="shared" si="98"/>
        <v>2.3079053681751969</v>
      </c>
      <c r="L516" s="13">
        <f t="shared" si="95"/>
        <v>1278.5780539851485</v>
      </c>
      <c r="M516" s="3">
        <v>0</v>
      </c>
      <c r="N516" s="3">
        <f t="shared" si="92"/>
        <v>344.49893488226559</v>
      </c>
      <c r="O516" s="3">
        <f t="shared" si="88"/>
        <v>380.11360245269509</v>
      </c>
      <c r="P516" s="3">
        <f t="shared" si="89"/>
        <v>235.33810510469689</v>
      </c>
      <c r="Q516" s="3">
        <f t="shared" si="90"/>
        <v>41.319620709678645</v>
      </c>
      <c r="R516" s="3">
        <f t="shared" si="91"/>
        <v>2.3079053681751969</v>
      </c>
      <c r="S516" s="3">
        <f t="shared" si="93"/>
        <v>1278.5781685175114</v>
      </c>
    </row>
    <row r="517" spans="5:19" x14ac:dyDescent="0.3">
      <c r="E517" s="4">
        <f t="shared" si="94"/>
        <v>2261</v>
      </c>
      <c r="F517" s="5">
        <f>F516*SUM(economy!Z307:AB307)/SUM(economy!Z306:AB306)</f>
        <v>19206.963426554754</v>
      </c>
      <c r="G517" s="13">
        <f t="shared" si="98"/>
        <v>345.67344311438262</v>
      </c>
      <c r="H517" s="13">
        <f t="shared" si="98"/>
        <v>380.87488039418434</v>
      </c>
      <c r="I517" s="13">
        <f t="shared" si="98"/>
        <v>235.07049405337975</v>
      </c>
      <c r="J517" s="13">
        <f t="shared" si="98"/>
        <v>41.217947729401274</v>
      </c>
      <c r="K517" s="13">
        <f t="shared" si="98"/>
        <v>2.3033301847297141</v>
      </c>
      <c r="L517" s="13">
        <f t="shared" si="95"/>
        <v>1280.1400954760777</v>
      </c>
      <c r="M517" s="3">
        <v>0</v>
      </c>
      <c r="N517" s="3">
        <f t="shared" si="92"/>
        <v>345.67350414724649</v>
      </c>
      <c r="O517" s="3">
        <f t="shared" si="88"/>
        <v>380.87492820559174</v>
      </c>
      <c r="P517" s="3">
        <f t="shared" si="89"/>
        <v>235.07049953493143</v>
      </c>
      <c r="Q517" s="3">
        <f t="shared" si="90"/>
        <v>41.217947729465919</v>
      </c>
      <c r="R517" s="3">
        <f t="shared" si="91"/>
        <v>2.3033301847297141</v>
      </c>
      <c r="S517" s="3">
        <f t="shared" si="93"/>
        <v>1280.1402098019653</v>
      </c>
    </row>
    <row r="518" spans="5:19" x14ac:dyDescent="0.3">
      <c r="E518" s="4">
        <f t="shared" si="94"/>
        <v>2262</v>
      </c>
      <c r="F518" s="5">
        <f>F517*SUM(economy!Z308:AB308)/SUM(economy!Z307:AB307)</f>
        <v>19169.06270073996</v>
      </c>
      <c r="G518" s="13">
        <f t="shared" si="98"/>
        <v>346.84569909816298</v>
      </c>
      <c r="H518" s="13">
        <f t="shared" si="98"/>
        <v>381.63055295454745</v>
      </c>
      <c r="I518" s="13">
        <f t="shared" si="98"/>
        <v>234.80078629331891</v>
      </c>
      <c r="J518" s="13">
        <f t="shared" si="98"/>
        <v>41.117634389213286</v>
      </c>
      <c r="K518" s="13">
        <f t="shared" si="98"/>
        <v>2.2987757486188563</v>
      </c>
      <c r="L518" s="13">
        <f t="shared" si="95"/>
        <v>1281.6934484838614</v>
      </c>
      <c r="M518" s="3">
        <v>0</v>
      </c>
      <c r="N518" s="3">
        <f t="shared" si="92"/>
        <v>346.84576013102685</v>
      </c>
      <c r="O518" s="3">
        <f t="shared" si="88"/>
        <v>381.63060063442424</v>
      </c>
      <c r="P518" s="3">
        <f t="shared" si="89"/>
        <v>234.8007917012938</v>
      </c>
      <c r="Q518" s="3">
        <f t="shared" si="90"/>
        <v>41.117634389274237</v>
      </c>
      <c r="R518" s="3">
        <f t="shared" si="91"/>
        <v>2.2987757486188563</v>
      </c>
      <c r="S518" s="3">
        <f t="shared" si="93"/>
        <v>1281.6935626046379</v>
      </c>
    </row>
    <row r="519" spans="5:19" x14ac:dyDescent="0.3">
      <c r="E519" s="4">
        <f t="shared" si="94"/>
        <v>2263</v>
      </c>
      <c r="F519" s="5">
        <f>F518*SUM(economy!Z309:AB309)/SUM(economy!Z308:AB308)</f>
        <v>19131.162723968097</v>
      </c>
      <c r="G519" s="13">
        <f t="shared" ref="G519:K534" si="99">G518*(1-G$5)+G$4*$F518*$L$4/1000</f>
        <v>348.01564189210484</v>
      </c>
      <c r="H519" s="13">
        <f t="shared" si="99"/>
        <v>382.3805878835052</v>
      </c>
      <c r="I519" s="13">
        <f t="shared" si="99"/>
        <v>234.52900471117019</v>
      </c>
      <c r="J519" s="13">
        <f t="shared" si="99"/>
        <v>41.018603192782621</v>
      </c>
      <c r="K519" s="13">
        <f t="shared" si="99"/>
        <v>2.294233966681102</v>
      </c>
      <c r="L519" s="13">
        <f t="shared" si="95"/>
        <v>1283.238071646244</v>
      </c>
      <c r="M519" s="3">
        <v>0</v>
      </c>
      <c r="N519" s="3">
        <f t="shared" si="92"/>
        <v>348.01570292496871</v>
      </c>
      <c r="O519" s="3">
        <f t="shared" ref="O519:O556" si="100">O518*(1-O$5)+O$4*($F518+$M518)*$L$4/1000</f>
        <v>382.38063543221318</v>
      </c>
      <c r="P519" s="3">
        <f t="shared" ref="P519:P556" si="101">P518*(1-P$5)+P$4*($F518+$M518)*$L$4/1000</f>
        <v>234.5290100465559</v>
      </c>
      <c r="Q519" s="3">
        <f t="shared" ref="Q519:Q556" si="102">Q518*(1-Q$5)+Q$4*($F518+$M518)*$L$4/1000</f>
        <v>41.018603192840089</v>
      </c>
      <c r="R519" s="3">
        <f t="shared" ref="R519:R556" si="103">R518*(1-R$5)+R$4*($F518+$M518)*$L$4/1000</f>
        <v>2.294233966681102</v>
      </c>
      <c r="S519" s="3">
        <f t="shared" si="93"/>
        <v>1283.2381855632589</v>
      </c>
    </row>
    <row r="520" spans="5:19" x14ac:dyDescent="0.3">
      <c r="E520" s="4">
        <f t="shared" si="94"/>
        <v>2264</v>
      </c>
      <c r="F520" s="5">
        <f>F519*SUM(economy!Z310:AB310)/SUM(economy!Z309:AB309)</f>
        <v>19093.26278832895</v>
      </c>
      <c r="G520" s="13">
        <f t="shared" si="99"/>
        <v>349.18327154192451</v>
      </c>
      <c r="H520" s="13">
        <f t="shared" si="99"/>
        <v>383.12500076068278</v>
      </c>
      <c r="I520" s="13">
        <f t="shared" si="99"/>
        <v>234.25517725558316</v>
      </c>
      <c r="J520" s="13">
        <f t="shared" si="99"/>
        <v>40.920780983183121</v>
      </c>
      <c r="K520" s="13">
        <f t="shared" si="99"/>
        <v>2.2896998950536434</v>
      </c>
      <c r="L520" s="13">
        <f t="shared" si="95"/>
        <v>1284.7739304364272</v>
      </c>
      <c r="M520" s="3">
        <v>0</v>
      </c>
      <c r="N520" s="3">
        <f t="shared" ref="N520:N556" si="104">N519*(1-N$5)+N$4*($F519+$M519)*$L$4/1000</f>
        <v>349.18333257478838</v>
      </c>
      <c r="O520" s="3">
        <f t="shared" si="100"/>
        <v>383.12504817858286</v>
      </c>
      <c r="P520" s="3">
        <f t="shared" si="101"/>
        <v>234.25518251935404</v>
      </c>
      <c r="Q520" s="3">
        <f t="shared" si="102"/>
        <v>40.920780983237307</v>
      </c>
      <c r="R520" s="3">
        <f t="shared" si="103"/>
        <v>2.2896998950536434</v>
      </c>
      <c r="S520" s="3">
        <f t="shared" ref="S520:S556" si="105">SUM(N520:R520,S$5)</f>
        <v>1284.7740441510164</v>
      </c>
    </row>
    <row r="521" spans="5:19" x14ac:dyDescent="0.3">
      <c r="E521" s="4">
        <f t="shared" si="94"/>
        <v>2265</v>
      </c>
      <c r="F521" s="5">
        <f>F520*SUM(economy!Z311:AB311)/SUM(economy!Z310:AB310)</f>
        <v>19055.36222496568</v>
      </c>
      <c r="G521" s="13">
        <f t="shared" si="99"/>
        <v>350.34858805013238</v>
      </c>
      <c r="H521" s="13">
        <f t="shared" si="99"/>
        <v>383.86380705637504</v>
      </c>
      <c r="I521" s="13">
        <f t="shared" si="99"/>
        <v>233.97933139371074</v>
      </c>
      <c r="J521" s="13">
        <f t="shared" si="99"/>
        <v>40.824098699625786</v>
      </c>
      <c r="K521" s="13">
        <f t="shared" si="99"/>
        <v>2.2851705018968875</v>
      </c>
      <c r="L521" s="13">
        <f t="shared" si="95"/>
        <v>1286.3009957017407</v>
      </c>
      <c r="M521" s="3">
        <v>0</v>
      </c>
      <c r="N521" s="3">
        <f t="shared" si="104"/>
        <v>350.34864908299625</v>
      </c>
      <c r="O521" s="3">
        <f t="shared" si="100"/>
        <v>383.86385434382703</v>
      </c>
      <c r="P521" s="3">
        <f t="shared" si="101"/>
        <v>233.97933658682803</v>
      </c>
      <c r="Q521" s="3">
        <f t="shared" si="102"/>
        <v>40.824098699676881</v>
      </c>
      <c r="R521" s="3">
        <f t="shared" si="103"/>
        <v>2.2851705018968875</v>
      </c>
      <c r="S521" s="3">
        <f t="shared" si="105"/>
        <v>1286.3011092152251</v>
      </c>
    </row>
    <row r="522" spans="5:19" x14ac:dyDescent="0.3">
      <c r="E522" s="4">
        <f t="shared" ref="E522:E556" si="106">1+E521</f>
        <v>2266</v>
      </c>
      <c r="F522" s="5">
        <f>F521*SUM(economy!Z312:AB312)/SUM(economy!Z311:AB311)</f>
        <v>19017.460403852299</v>
      </c>
      <c r="G522" s="13">
        <f t="shared" si="99"/>
        <v>351.51159137841665</v>
      </c>
      <c r="H522" s="13">
        <f t="shared" si="99"/>
        <v>384.5970221355139</v>
      </c>
      <c r="I522" s="13">
        <f t="shared" si="99"/>
        <v>233.70149412353925</v>
      </c>
      <c r="J522" s="13">
        <f t="shared" si="99"/>
        <v>40.728491148043055</v>
      </c>
      <c r="K522" s="13">
        <f t="shared" si="99"/>
        <v>2.2806439169054382</v>
      </c>
      <c r="L522" s="13">
        <f t="shared" ref="L522:L556" si="107">SUM(G522:K522,L$5)</f>
        <v>1287.8192427024183</v>
      </c>
      <c r="M522" s="3">
        <v>0</v>
      </c>
      <c r="N522" s="3">
        <f t="shared" si="104"/>
        <v>351.51165241128052</v>
      </c>
      <c r="O522" s="3">
        <f t="shared" si="100"/>
        <v>384.59706929287671</v>
      </c>
      <c r="P522" s="3">
        <f t="shared" si="101"/>
        <v>233.70149924695133</v>
      </c>
      <c r="Q522" s="3">
        <f t="shared" si="102"/>
        <v>40.72849114809123</v>
      </c>
      <c r="R522" s="3">
        <f t="shared" si="103"/>
        <v>2.2806439169054382</v>
      </c>
      <c r="S522" s="3">
        <f t="shared" si="105"/>
        <v>1287.8193560161053</v>
      </c>
    </row>
    <row r="523" spans="5:19" x14ac:dyDescent="0.3">
      <c r="E523" s="4">
        <f t="shared" si="106"/>
        <v>2267</v>
      </c>
      <c r="F523" s="5">
        <f>F522*SUM(economy!Z313:AB313)/SUM(economy!Z312:AB312)</f>
        <v>18979.556733892096</v>
      </c>
      <c r="G523" s="13">
        <f t="shared" si="99"/>
        <v>352.67228145001326</v>
      </c>
      <c r="H523" s="13">
        <f t="shared" si="99"/>
        <v>385.32466126160477</v>
      </c>
      <c r="I523" s="13">
        <f t="shared" si="99"/>
        <v>233.42169198601965</v>
      </c>
      <c r="J523" s="13">
        <f t="shared" si="99"/>
        <v>40.633896784752764</v>
      </c>
      <c r="K523" s="13">
        <f t="shared" si="99"/>
        <v>2.276118976103044</v>
      </c>
      <c r="L523" s="13">
        <f t="shared" si="107"/>
        <v>1289.3286504584935</v>
      </c>
      <c r="M523" s="3">
        <v>0</v>
      </c>
      <c r="N523" s="3">
        <f t="shared" si="104"/>
        <v>352.67234248287713</v>
      </c>
      <c r="O523" s="3">
        <f t="shared" si="100"/>
        <v>385.3247082892363</v>
      </c>
      <c r="P523" s="3">
        <f t="shared" si="101"/>
        <v>233.42169704066214</v>
      </c>
      <c r="Q523" s="3">
        <f t="shared" si="102"/>
        <v>40.633896784798182</v>
      </c>
      <c r="R523" s="3">
        <f t="shared" si="103"/>
        <v>2.276118976103044</v>
      </c>
      <c r="S523" s="3">
        <f t="shared" si="105"/>
        <v>1289.3287635736767</v>
      </c>
    </row>
    <row r="524" spans="5:19" x14ac:dyDescent="0.3">
      <c r="E524" s="4">
        <f t="shared" si="106"/>
        <v>2268</v>
      </c>
      <c r="F524" s="5">
        <f>F523*SUM(economy!Z314:AB314)/SUM(economy!Z313:AB313)</f>
        <v>18941.650663116183</v>
      </c>
      <c r="G524" s="13">
        <f t="shared" si="99"/>
        <v>353.83065815208181</v>
      </c>
      <c r="H524" s="13">
        <f t="shared" si="99"/>
        <v>386.04673960066054</v>
      </c>
      <c r="I524" s="13">
        <f t="shared" si="99"/>
        <v>233.1399510770506</v>
      </c>
      <c r="J524" s="13">
        <f t="shared" si="99"/>
        <v>40.540257512492282</v>
      </c>
      <c r="K524" s="13">
        <f t="shared" si="99"/>
        <v>2.2715949457514011</v>
      </c>
      <c r="L524" s="13">
        <f t="shared" si="107"/>
        <v>1290.8292012880365</v>
      </c>
      <c r="M524" s="3">
        <v>0</v>
      </c>
      <c r="N524" s="3">
        <f t="shared" si="104"/>
        <v>353.83071918494568</v>
      </c>
      <c r="O524" s="3">
        <f t="shared" si="100"/>
        <v>386.04678649891764</v>
      </c>
      <c r="P524" s="3">
        <f t="shared" si="101"/>
        <v>233.13995606384657</v>
      </c>
      <c r="Q524" s="3">
        <f t="shared" si="102"/>
        <v>40.540257512535106</v>
      </c>
      <c r="R524" s="3">
        <f t="shared" si="103"/>
        <v>2.2715949457514011</v>
      </c>
      <c r="S524" s="3">
        <f t="shared" si="105"/>
        <v>1290.8293142059965</v>
      </c>
    </row>
    <row r="525" spans="5:19" x14ac:dyDescent="0.3">
      <c r="E525" s="4">
        <f t="shared" si="106"/>
        <v>2269</v>
      </c>
      <c r="F525" s="5">
        <f>F524*SUM(economy!Z315:AB315)/SUM(economy!Z314:AB314)</f>
        <v>18903.741678859467</v>
      </c>
      <c r="G525" s="13">
        <f t="shared" si="99"/>
        <v>354.98672133809362</v>
      </c>
      <c r="H525" s="13">
        <f t="shared" si="99"/>
        <v>386.76327222514396</v>
      </c>
      <c r="I525" s="13">
        <f t="shared" si="99"/>
        <v>232.85629705933064</v>
      </c>
      <c r="J525" s="13">
        <f t="shared" si="99"/>
        <v>40.447518488127862</v>
      </c>
      <c r="K525" s="13">
        <f t="shared" si="99"/>
        <v>2.267071354901701</v>
      </c>
      <c r="L525" s="13">
        <f t="shared" si="107"/>
        <v>1292.3208804655978</v>
      </c>
      <c r="M525" s="3">
        <v>0</v>
      </c>
      <c r="N525" s="3">
        <f t="shared" si="104"/>
        <v>354.98678237095748</v>
      </c>
      <c r="O525" s="3">
        <f t="shared" si="100"/>
        <v>386.76331899438253</v>
      </c>
      <c r="P525" s="3">
        <f t="shared" si="101"/>
        <v>232.85630197919076</v>
      </c>
      <c r="Q525" s="3">
        <f t="shared" si="102"/>
        <v>40.447518488168242</v>
      </c>
      <c r="R525" s="3">
        <f t="shared" si="103"/>
        <v>2.267071354901701</v>
      </c>
      <c r="S525" s="3">
        <f t="shared" si="105"/>
        <v>1292.3209931876008</v>
      </c>
    </row>
    <row r="526" spans="5:19" x14ac:dyDescent="0.3">
      <c r="E526" s="4">
        <f t="shared" si="106"/>
        <v>2270</v>
      </c>
      <c r="F526" s="5">
        <f>F525*SUM(economy!Z316:AB316)/SUM(economy!Z315:AB315)</f>
        <v>18865.829307848882</v>
      </c>
      <c r="G526" s="13">
        <f t="shared" si="99"/>
        <v>356.14047083023058</v>
      </c>
      <c r="H526" s="13">
        <f t="shared" si="99"/>
        <v>387.47427411791523</v>
      </c>
      <c r="I526" s="13">
        <f t="shared" si="99"/>
        <v>232.5707551740777</v>
      </c>
      <c r="J526" s="13">
        <f t="shared" si="99"/>
        <v>40.355627941369612</v>
      </c>
      <c r="K526" s="13">
        <f t="shared" si="99"/>
        <v>2.2625478938402677</v>
      </c>
      <c r="L526" s="13">
        <f t="shared" si="107"/>
        <v>1293.8036759574334</v>
      </c>
      <c r="M526" s="3">
        <v>0</v>
      </c>
      <c r="N526" s="3">
        <f t="shared" si="104"/>
        <v>356.14053186309445</v>
      </c>
      <c r="O526" s="3">
        <f t="shared" si="100"/>
        <v>387.47432075849025</v>
      </c>
      <c r="P526" s="3">
        <f t="shared" si="101"/>
        <v>232.57076002790043</v>
      </c>
      <c r="Q526" s="3">
        <f t="shared" si="102"/>
        <v>40.355627941407683</v>
      </c>
      <c r="R526" s="3">
        <f t="shared" si="103"/>
        <v>2.2625478938402677</v>
      </c>
      <c r="S526" s="3">
        <f t="shared" si="105"/>
        <v>1293.8037884847331</v>
      </c>
    </row>
    <row r="527" spans="5:19" x14ac:dyDescent="0.3">
      <c r="E527" s="4">
        <f t="shared" si="106"/>
        <v>2271</v>
      </c>
      <c r="F527" s="5">
        <f>F526*SUM(economy!Z317:AB317)/SUM(economy!Z316:AB316)</f>
        <v>18827.913116174404</v>
      </c>
      <c r="G527" s="13">
        <f t="shared" si="99"/>
        <v>357.29190642178946</v>
      </c>
      <c r="H527" s="13">
        <f t="shared" si="99"/>
        <v>388.17976017617769</v>
      </c>
      <c r="I527" s="13">
        <f t="shared" si="99"/>
        <v>232.28335025260444</v>
      </c>
      <c r="J527" s="13">
        <f t="shared" si="99"/>
        <v>40.264537003853057</v>
      </c>
      <c r="K527" s="13">
        <f t="shared" si="99"/>
        <v>2.2580243524968684</v>
      </c>
      <c r="L527" s="13">
        <f t="shared" si="107"/>
        <v>1295.2775782069216</v>
      </c>
      <c r="M527" s="3">
        <v>0</v>
      </c>
      <c r="N527" s="3">
        <f t="shared" si="104"/>
        <v>357.29196745465333</v>
      </c>
      <c r="O527" s="3">
        <f t="shared" si="100"/>
        <v>388.17980668844314</v>
      </c>
      <c r="P527" s="3">
        <f t="shared" si="101"/>
        <v>232.28335504127617</v>
      </c>
      <c r="Q527" s="3">
        <f t="shared" si="102"/>
        <v>40.264537003888954</v>
      </c>
      <c r="R527" s="3">
        <f t="shared" si="103"/>
        <v>2.2580243524968684</v>
      </c>
      <c r="S527" s="3">
        <f t="shared" si="105"/>
        <v>1295.2776905407584</v>
      </c>
    </row>
    <row r="528" spans="5:19" x14ac:dyDescent="0.3">
      <c r="E528" s="4">
        <f t="shared" si="106"/>
        <v>2272</v>
      </c>
      <c r="F528" s="5">
        <f>F527*SUM(economy!Z318:AB318)/SUM(economy!Z317:AB317)</f>
        <v>18789.992709132432</v>
      </c>
      <c r="G528" s="13">
        <f t="shared" si="99"/>
        <v>358.44102787958417</v>
      </c>
      <c r="H528" s="13">
        <f t="shared" si="99"/>
        <v>388.87974521540923</v>
      </c>
      <c r="I528" s="13">
        <f t="shared" si="99"/>
        <v>231.99410672773396</v>
      </c>
      <c r="J528" s="13">
        <f t="shared" si="99"/>
        <v>40.174199547981345</v>
      </c>
      <c r="K528" s="13">
        <f t="shared" si="99"/>
        <v>2.2535005830861037</v>
      </c>
      <c r="L528" s="13">
        <f t="shared" si="107"/>
        <v>1296.742579953795</v>
      </c>
      <c r="M528" s="3">
        <v>0</v>
      </c>
      <c r="N528" s="3">
        <f t="shared" si="104"/>
        <v>358.44108891244804</v>
      </c>
      <c r="O528" s="3">
        <f t="shared" si="100"/>
        <v>388.87979159971803</v>
      </c>
      <c r="P528" s="3">
        <f t="shared" si="101"/>
        <v>231.9941114521292</v>
      </c>
      <c r="Q528" s="3">
        <f t="shared" si="102"/>
        <v>40.174199548015196</v>
      </c>
      <c r="R528" s="3">
        <f t="shared" si="103"/>
        <v>2.2535005830861037</v>
      </c>
      <c r="S528" s="3">
        <f t="shared" si="105"/>
        <v>1296.7426920953965</v>
      </c>
    </row>
    <row r="529" spans="5:19" x14ac:dyDescent="0.3">
      <c r="E529" s="4">
        <f t="shared" si="106"/>
        <v>2273</v>
      </c>
      <c r="F529" s="5">
        <f>F528*SUM(economy!Z319:AB319)/SUM(economy!Z318:AB318)</f>
        <v>18752.06773094285</v>
      </c>
      <c r="G529" s="13">
        <f t="shared" si="99"/>
        <v>359.58783494633872</v>
      </c>
      <c r="H529" s="13">
        <f t="shared" si="99"/>
        <v>389.57424397326844</v>
      </c>
      <c r="I529" s="13">
        <f t="shared" si="99"/>
        <v>231.70304864503888</v>
      </c>
      <c r="J529" s="13">
        <f t="shared" si="99"/>
        <v>40.084572034955507</v>
      </c>
      <c r="K529" s="13">
        <f t="shared" si="99"/>
        <v>2.248976477440912</v>
      </c>
      <c r="L529" s="13">
        <f t="shared" si="107"/>
        <v>1298.1986760770424</v>
      </c>
      <c r="M529" s="3">
        <v>0</v>
      </c>
      <c r="N529" s="3">
        <f t="shared" si="104"/>
        <v>359.58789597920259</v>
      </c>
      <c r="O529" s="3">
        <f t="shared" si="100"/>
        <v>389.57429022997263</v>
      </c>
      <c r="P529" s="3">
        <f t="shared" si="101"/>
        <v>231.70305330602037</v>
      </c>
      <c r="Q529" s="3">
        <f t="shared" si="102"/>
        <v>40.084572034987417</v>
      </c>
      <c r="R529" s="3">
        <f t="shared" si="103"/>
        <v>2.248976477440912</v>
      </c>
      <c r="S529" s="3">
        <f t="shared" si="105"/>
        <v>1298.1987880276238</v>
      </c>
    </row>
    <row r="530" spans="5:19" x14ac:dyDescent="0.3">
      <c r="E530" s="4">
        <f t="shared" si="106"/>
        <v>2274</v>
      </c>
      <c r="F530" s="5">
        <f>F529*SUM(economy!Z320:AB320)/SUM(economy!Z319:AB319)</f>
        <v>18714.137864347726</v>
      </c>
      <c r="G530" s="13">
        <f t="shared" si="99"/>
        <v>360.73232734306293</v>
      </c>
      <c r="H530" s="13">
        <f t="shared" si="99"/>
        <v>390.2632711134637</v>
      </c>
      <c r="I530" s="13">
        <f t="shared" si="99"/>
        <v>231.41019967388667</v>
      </c>
      <c r="J530" s="13">
        <f t="shared" si="99"/>
        <v>39.995613371453032</v>
      </c>
      <c r="K530" s="13">
        <f t="shared" si="99"/>
        <v>2.2444519532513629</v>
      </c>
      <c r="L530" s="13">
        <f t="shared" si="107"/>
        <v>1299.6458634551177</v>
      </c>
      <c r="M530" s="3">
        <v>0</v>
      </c>
      <c r="N530" s="3">
        <f t="shared" si="104"/>
        <v>360.7323883759268</v>
      </c>
      <c r="O530" s="3">
        <f t="shared" si="100"/>
        <v>390.26331724291435</v>
      </c>
      <c r="P530" s="3">
        <f t="shared" si="101"/>
        <v>231.41020427230558</v>
      </c>
      <c r="Q530" s="3">
        <f t="shared" si="102"/>
        <v>39.995613371483124</v>
      </c>
      <c r="R530" s="3">
        <f t="shared" si="103"/>
        <v>2.2444519532513629</v>
      </c>
      <c r="S530" s="3">
        <f t="shared" si="105"/>
        <v>1299.6459752158812</v>
      </c>
    </row>
    <row r="531" spans="5:19" x14ac:dyDescent="0.3">
      <c r="E531" s="4">
        <f t="shared" si="106"/>
        <v>2275</v>
      </c>
      <c r="F531" s="5">
        <f>F530*SUM(economy!Z321:AB321)/SUM(economy!Z320:AB320)</f>
        <v>18676.202830101869</v>
      </c>
      <c r="G531" s="13">
        <f t="shared" si="99"/>
        <v>361.87450477140339</v>
      </c>
      <c r="H531" s="13">
        <f t="shared" si="99"/>
        <v>390.94684122957369</v>
      </c>
      <c r="I531" s="13">
        <f t="shared" si="99"/>
        <v>231.11558311827687</v>
      </c>
      <c r="J531" s="13">
        <f t="shared" si="99"/>
        <v>39.9072847744469</v>
      </c>
      <c r="K531" s="13">
        <f t="shared" si="99"/>
        <v>2.2399269456992204</v>
      </c>
      <c r="L531" s="13">
        <f t="shared" si="107"/>
        <v>1301.0841408394001</v>
      </c>
      <c r="M531" s="3">
        <v>0</v>
      </c>
      <c r="N531" s="3">
        <f t="shared" si="104"/>
        <v>361.87456580426726</v>
      </c>
      <c r="O531" s="3">
        <f t="shared" si="100"/>
        <v>390.94688723212084</v>
      </c>
      <c r="P531" s="3">
        <f t="shared" si="101"/>
        <v>231.11558765497298</v>
      </c>
      <c r="Q531" s="3">
        <f t="shared" si="102"/>
        <v>39.907284774475279</v>
      </c>
      <c r="R531" s="3">
        <f t="shared" si="103"/>
        <v>2.2399269456992204</v>
      </c>
      <c r="S531" s="3">
        <f t="shared" si="105"/>
        <v>1301.0842524115355</v>
      </c>
    </row>
    <row r="532" spans="5:19" x14ac:dyDescent="0.3">
      <c r="E532" s="4">
        <f t="shared" si="106"/>
        <v>2276</v>
      </c>
      <c r="F532" s="5">
        <f>F531*SUM(economy!Z322:AB322)/SUM(economy!Z321:AB321)</f>
        <v>18638.262386367162</v>
      </c>
      <c r="G532" s="13">
        <f t="shared" si="99"/>
        <v>363.01436691596359</v>
      </c>
      <c r="H532" s="13">
        <f t="shared" si="99"/>
        <v>391.62496884880932</v>
      </c>
      <c r="I532" s="13">
        <f t="shared" si="99"/>
        <v>230.81922192745606</v>
      </c>
      <c r="J532" s="13">
        <f t="shared" si="99"/>
        <v>39.819549643687239</v>
      </c>
      <c r="K532" s="13">
        <f t="shared" si="99"/>
        <v>2.235401402360135</v>
      </c>
      <c r="L532" s="13">
        <f t="shared" si="107"/>
        <v>1302.5135087382764</v>
      </c>
      <c r="M532" s="3">
        <v>0</v>
      </c>
      <c r="N532" s="3">
        <f t="shared" si="104"/>
        <v>363.01442794882746</v>
      </c>
      <c r="O532" s="3">
        <f t="shared" si="100"/>
        <v>391.62501472480204</v>
      </c>
      <c r="P532" s="3">
        <f t="shared" si="101"/>
        <v>230.81922640325786</v>
      </c>
      <c r="Q532" s="3">
        <f t="shared" si="102"/>
        <v>39.819549643713998</v>
      </c>
      <c r="R532" s="3">
        <f t="shared" si="103"/>
        <v>2.235401402360135</v>
      </c>
      <c r="S532" s="3">
        <f t="shared" si="105"/>
        <v>1302.5136201229614</v>
      </c>
    </row>
    <row r="533" spans="5:19" x14ac:dyDescent="0.3">
      <c r="E533" s="4">
        <f t="shared" si="106"/>
        <v>2277</v>
      </c>
      <c r="F533" s="5">
        <f>F532*SUM(economy!Z323:AB323)/SUM(economy!Z322:AB322)</f>
        <v>18600.316328022949</v>
      </c>
      <c r="G533" s="13">
        <f t="shared" si="99"/>
        <v>364.15191344658695</v>
      </c>
      <c r="H533" s="13">
        <f t="shared" si="99"/>
        <v>392.297668435709</v>
      </c>
      <c r="I533" s="13">
        <f t="shared" si="99"/>
        <v>230.52113870629941</v>
      </c>
      <c r="J533" s="13">
        <f t="shared" si="99"/>
        <v>39.732373441396632</v>
      </c>
      <c r="K533" s="13">
        <f t="shared" si="99"/>
        <v>2.2308752800832297</v>
      </c>
      <c r="L533" s="13">
        <f t="shared" si="107"/>
        <v>1303.9339693100751</v>
      </c>
      <c r="M533" s="3">
        <v>0</v>
      </c>
      <c r="N533" s="3">
        <f t="shared" si="104"/>
        <v>364.15197447945081</v>
      </c>
      <c r="O533" s="3">
        <f t="shared" si="100"/>
        <v>392.29771418549552</v>
      </c>
      <c r="P533" s="3">
        <f t="shared" si="101"/>
        <v>230.52114312202423</v>
      </c>
      <c r="Q533" s="3">
        <f t="shared" si="102"/>
        <v>39.732373441421856</v>
      </c>
      <c r="R533" s="3">
        <f t="shared" si="103"/>
        <v>2.2308752800832297</v>
      </c>
      <c r="S533" s="3">
        <f t="shared" si="105"/>
        <v>1303.9340805084755</v>
      </c>
    </row>
    <row r="534" spans="5:19" x14ac:dyDescent="0.3">
      <c r="E534" s="4">
        <f t="shared" si="106"/>
        <v>2278</v>
      </c>
      <c r="F534" s="5">
        <f>F533*SUM(economy!Z324:AB324)/SUM(economy!Z323:AB323)</f>
        <v>18562.364485903978</v>
      </c>
      <c r="G534" s="13">
        <f t="shared" si="99"/>
        <v>365.28714402059774</v>
      </c>
      <c r="H534" s="13">
        <f t="shared" si="99"/>
        <v>392.96495439575858</v>
      </c>
      <c r="I534" s="13">
        <f t="shared" si="99"/>
        <v>230.22135572544929</v>
      </c>
      <c r="J534" s="13">
        <f t="shared" si="99"/>
        <v>39.645723578757099</v>
      </c>
      <c r="K534" s="13">
        <f t="shared" si="99"/>
        <v>2.226348543066095</v>
      </c>
      <c r="L534" s="13">
        <f t="shared" si="107"/>
        <v>1305.3455262636287</v>
      </c>
      <c r="M534" s="3">
        <v>0</v>
      </c>
      <c r="N534" s="3">
        <f t="shared" si="104"/>
        <v>365.28720505346161</v>
      </c>
      <c r="O534" s="3">
        <f t="shared" si="100"/>
        <v>392.96500001968604</v>
      </c>
      <c r="P534" s="3">
        <f t="shared" si="101"/>
        <v>230.22136008190353</v>
      </c>
      <c r="Q534" s="3">
        <f t="shared" si="102"/>
        <v>39.645723578780881</v>
      </c>
      <c r="R534" s="3">
        <f t="shared" si="103"/>
        <v>2.226348543066095</v>
      </c>
      <c r="S534" s="3">
        <f t="shared" si="105"/>
        <v>1305.3456372768981</v>
      </c>
    </row>
    <row r="535" spans="5:19" x14ac:dyDescent="0.3">
      <c r="E535" s="4">
        <f t="shared" si="106"/>
        <v>2279</v>
      </c>
      <c r="F535" s="5">
        <f>F534*SUM(economy!Z325:AB325)/SUM(economy!Z324:AB324)</f>
        <v>18524.406725976864</v>
      </c>
      <c r="G535" s="13">
        <f t="shared" ref="G535:K550" si="108">G534*(1-G$5)+G$4*$F534*$L$4/1000</f>
        <v>366.4200582849956</v>
      </c>
      <c r="H535" s="13">
        <f t="shared" si="108"/>
        <v>393.62684107892994</v>
      </c>
      <c r="I535" s="13">
        <f t="shared" si="108"/>
        <v>229.91989493120323</v>
      </c>
      <c r="J535" s="13">
        <f t="shared" si="108"/>
        <v>39.559569308792312</v>
      </c>
      <c r="K535" s="13">
        <f t="shared" si="108"/>
        <v>2.2218211616514432</v>
      </c>
      <c r="L535" s="13">
        <f t="shared" si="107"/>
        <v>1306.7481847655724</v>
      </c>
      <c r="M535" s="3">
        <v>0</v>
      </c>
      <c r="N535" s="3">
        <f t="shared" si="104"/>
        <v>366.42011931785947</v>
      </c>
      <c r="O535" s="3">
        <f t="shared" si="100"/>
        <v>393.62688657734464</v>
      </c>
      <c r="P535" s="3">
        <f t="shared" si="101"/>
        <v>229.91989922918245</v>
      </c>
      <c r="Q535" s="3">
        <f t="shared" si="102"/>
        <v>39.559569308814737</v>
      </c>
      <c r="R535" s="3">
        <f t="shared" si="103"/>
        <v>2.2218211616514432</v>
      </c>
      <c r="S535" s="3">
        <f t="shared" si="105"/>
        <v>1306.7482955948528</v>
      </c>
    </row>
    <row r="536" spans="5:19" x14ac:dyDescent="0.3">
      <c r="E536" s="4">
        <f t="shared" si="106"/>
        <v>2280</v>
      </c>
      <c r="F536" s="5">
        <f>F535*SUM(economy!Z326:AB326)/SUM(economy!Z325:AB325)</f>
        <v>18486.442948465417</v>
      </c>
      <c r="G536" s="13">
        <f t="shared" si="108"/>
        <v>367.55065587859985</v>
      </c>
      <c r="H536" s="13">
        <f t="shared" si="108"/>
        <v>394.28334278313253</v>
      </c>
      <c r="I536" s="13">
        <f t="shared" si="108"/>
        <v>229.61677795514566</v>
      </c>
      <c r="J536" s="13">
        <f t="shared" si="108"/>
        <v>39.473881625272412</v>
      </c>
      <c r="K536" s="13">
        <f t="shared" si="108"/>
        <v>2.2172931115585715</v>
      </c>
      <c r="L536" s="13">
        <f t="shared" si="107"/>
        <v>1308.1419513537091</v>
      </c>
      <c r="M536" s="3">
        <v>0</v>
      </c>
      <c r="N536" s="3">
        <f t="shared" si="104"/>
        <v>367.55071691146372</v>
      </c>
      <c r="O536" s="3">
        <f t="shared" si="100"/>
        <v>394.28338815637971</v>
      </c>
      <c r="P536" s="3">
        <f t="shared" si="101"/>
        <v>229.61678219543475</v>
      </c>
      <c r="Q536" s="3">
        <f t="shared" si="102"/>
        <v>39.473881625293558</v>
      </c>
      <c r="R536" s="3">
        <f t="shared" si="103"/>
        <v>2.2172931115585715</v>
      </c>
      <c r="S536" s="3">
        <f t="shared" si="105"/>
        <v>1308.1420620001304</v>
      </c>
    </row>
    <row r="537" spans="5:19" x14ac:dyDescent="0.3">
      <c r="E537" s="4">
        <f t="shared" si="106"/>
        <v>2281</v>
      </c>
      <c r="F537" s="5">
        <f>F536*SUM(economy!Z327:AB327)/SUM(economy!Z326:AB326)</f>
        <v>18448.473086933816</v>
      </c>
      <c r="G537" s="13">
        <f t="shared" si="108"/>
        <v>368.67893643413998</v>
      </c>
      <c r="H537" s="13">
        <f t="shared" si="108"/>
        <v>394.93447375757313</v>
      </c>
      <c r="I537" s="13">
        <f t="shared" si="108"/>
        <v>229.31202612351865</v>
      </c>
      <c r="J537" s="13">
        <f t="shared" si="108"/>
        <v>39.388633167291445</v>
      </c>
      <c r="K537" s="13">
        <f t="shared" si="108"/>
        <v>2.2127643733761619</v>
      </c>
      <c r="L537" s="13">
        <f t="shared" si="107"/>
        <v>1309.5268338558992</v>
      </c>
      <c r="M537" s="3">
        <v>0</v>
      </c>
      <c r="N537" s="3">
        <f t="shared" si="104"/>
        <v>368.67899746700385</v>
      </c>
      <c r="O537" s="3">
        <f t="shared" si="100"/>
        <v>394.93451900599712</v>
      </c>
      <c r="P537" s="3">
        <f t="shared" si="101"/>
        <v>229.31203030689196</v>
      </c>
      <c r="Q537" s="3">
        <f t="shared" si="102"/>
        <v>39.388633167311383</v>
      </c>
      <c r="R537" s="3">
        <f t="shared" si="103"/>
        <v>2.2127643733761619</v>
      </c>
      <c r="S537" s="3">
        <f t="shared" si="105"/>
        <v>1309.5269443205805</v>
      </c>
    </row>
    <row r="538" spans="5:19" x14ac:dyDescent="0.3">
      <c r="E538" s="4">
        <f t="shared" si="106"/>
        <v>2282</v>
      </c>
      <c r="F538" s="5">
        <f>F537*SUM(economy!Z328:AB328)/SUM(economy!Z327:AB327)</f>
        <v>18410.497107336185</v>
      </c>
      <c r="G538" s="13">
        <f t="shared" si="108"/>
        <v>369.80489958029085</v>
      </c>
      <c r="H538" s="13">
        <f t="shared" si="108"/>
        <v>395.58024820602031</v>
      </c>
      <c r="I538" s="13">
        <f t="shared" si="108"/>
        <v>229.00566046632935</v>
      </c>
      <c r="J538" s="13">
        <f t="shared" si="108"/>
        <v>39.303798129188351</v>
      </c>
      <c r="K538" s="13">
        <f t="shared" si="108"/>
        <v>2.2082349322116017</v>
      </c>
      <c r="L538" s="13">
        <f t="shared" si="107"/>
        <v>1310.9028413140404</v>
      </c>
      <c r="M538" s="3">
        <v>0</v>
      </c>
      <c r="N538" s="3">
        <f t="shared" si="104"/>
        <v>369.80496061315472</v>
      </c>
      <c r="O538" s="3">
        <f t="shared" si="100"/>
        <v>395.58029332996455</v>
      </c>
      <c r="P538" s="3">
        <f t="shared" si="101"/>
        <v>229.00566459355085</v>
      </c>
      <c r="Q538" s="3">
        <f t="shared" si="102"/>
        <v>39.303798129207152</v>
      </c>
      <c r="R538" s="3">
        <f t="shared" si="103"/>
        <v>2.2082349322116017</v>
      </c>
      <c r="S538" s="3">
        <f t="shared" si="105"/>
        <v>1310.9029515980887</v>
      </c>
    </row>
    <row r="539" spans="5:19" x14ac:dyDescent="0.3">
      <c r="E539" s="4">
        <f t="shared" si="106"/>
        <v>2283</v>
      </c>
      <c r="F539" s="5">
        <f>F538*SUM(economy!Z329:AB329)/SUM(economy!Z328:AB328)</f>
        <v>18372.515007040023</v>
      </c>
      <c r="G539" s="13">
        <f t="shared" si="108"/>
        <v>370.9285449436494</v>
      </c>
      <c r="H539" s="13">
        <f t="shared" si="108"/>
        <v>396.22068028997097</v>
      </c>
      <c r="I539" s="13">
        <f t="shared" si="108"/>
        <v>228.69770172619232</v>
      </c>
      <c r="J539" s="13">
        <f t="shared" si="108"/>
        <v>39.21935217550238</v>
      </c>
      <c r="K539" s="13">
        <f t="shared" si="108"/>
        <v>2.2037047774336673</v>
      </c>
      <c r="L539" s="13">
        <f t="shared" si="107"/>
        <v>1312.2699839127488</v>
      </c>
      <c r="M539" s="3">
        <v>0</v>
      </c>
      <c r="N539" s="3">
        <f t="shared" si="104"/>
        <v>370.92860597651327</v>
      </c>
      <c r="O539" s="3">
        <f t="shared" si="100"/>
        <v>396.22072528977787</v>
      </c>
      <c r="P539" s="3">
        <f t="shared" si="101"/>
        <v>228.6977057980157</v>
      </c>
      <c r="Q539" s="3">
        <f t="shared" si="102"/>
        <v>39.219352175520108</v>
      </c>
      <c r="R539" s="3">
        <f t="shared" si="103"/>
        <v>2.2037047774336673</v>
      </c>
      <c r="S539" s="3">
        <f t="shared" si="105"/>
        <v>1312.2700940172606</v>
      </c>
    </row>
    <row r="540" spans="5:19" x14ac:dyDescent="0.3">
      <c r="E540" s="4">
        <f t="shared" si="106"/>
        <v>2284</v>
      </c>
      <c r="F540" s="5">
        <f>F539*SUM(economy!Z330:AB330)/SUM(economy!Z329:AB329)</f>
        <v>18334.52681383018</v>
      </c>
      <c r="G540" s="13">
        <f t="shared" si="108"/>
        <v>372.04987215065182</v>
      </c>
      <c r="H540" s="13">
        <f t="shared" si="108"/>
        <v>396.85578413171612</v>
      </c>
      <c r="I540" s="13">
        <f t="shared" si="108"/>
        <v>228.38817036690656</v>
      </c>
      <c r="J540" s="13">
        <f t="shared" si="108"/>
        <v>39.135272360672161</v>
      </c>
      <c r="K540" s="13">
        <f t="shared" si="108"/>
        <v>2.1991739024706032</v>
      </c>
      <c r="L540" s="13">
        <f t="shared" si="107"/>
        <v>1313.6282729124173</v>
      </c>
      <c r="M540" s="3">
        <v>0</v>
      </c>
      <c r="N540" s="3">
        <f t="shared" si="104"/>
        <v>372.04993318351569</v>
      </c>
      <c r="O540" s="3">
        <f t="shared" si="100"/>
        <v>396.85582900772721</v>
      </c>
      <c r="P540" s="3">
        <f t="shared" si="101"/>
        <v>228.38817438407543</v>
      </c>
      <c r="Q540" s="3">
        <f t="shared" si="102"/>
        <v>39.135272360688873</v>
      </c>
      <c r="R540" s="3">
        <f t="shared" si="103"/>
        <v>2.1991739024706032</v>
      </c>
      <c r="S540" s="3">
        <f t="shared" si="105"/>
        <v>1313.628382838478</v>
      </c>
    </row>
    <row r="541" spans="5:19" x14ac:dyDescent="0.3">
      <c r="E541" s="4">
        <f t="shared" si="106"/>
        <v>2285</v>
      </c>
      <c r="F541" s="5">
        <f>F540*SUM(economy!Z331:AB331)/SUM(economy!Z330:AB330)</f>
        <v>18296.532584899363</v>
      </c>
      <c r="G541" s="13">
        <f t="shared" si="108"/>
        <v>373.16888082943018</v>
      </c>
      <c r="H541" s="13">
        <f t="shared" si="108"/>
        <v>397.48557381730478</v>
      </c>
      <c r="I541" s="13">
        <f t="shared" si="108"/>
        <v>228.07708658176753</v>
      </c>
      <c r="J541" s="13">
        <f t="shared" si="108"/>
        <v>39.05153705320523</v>
      </c>
      <c r="K541" s="13">
        <f t="shared" si="108"/>
        <v>2.194642304640892</v>
      </c>
      <c r="L541" s="13">
        <f t="shared" si="107"/>
        <v>1314.9777205863486</v>
      </c>
      <c r="M541" s="3">
        <v>0</v>
      </c>
      <c r="N541" s="3">
        <f t="shared" si="104"/>
        <v>373.16894186229405</v>
      </c>
      <c r="O541" s="3">
        <f t="shared" si="100"/>
        <v>397.48561856986066</v>
      </c>
      <c r="P541" s="3">
        <f t="shared" si="101"/>
        <v>228.07709054501547</v>
      </c>
      <c r="Q541" s="3">
        <f t="shared" si="102"/>
        <v>39.05153705322099</v>
      </c>
      <c r="R541" s="3">
        <f t="shared" si="103"/>
        <v>2.194642304640892</v>
      </c>
      <c r="S541" s="3">
        <f t="shared" si="105"/>
        <v>1314.9778303350322</v>
      </c>
    </row>
    <row r="542" spans="5:19" x14ac:dyDescent="0.3">
      <c r="E542" s="4">
        <f t="shared" si="106"/>
        <v>2286</v>
      </c>
      <c r="F542" s="5">
        <f>F541*SUM(economy!Z332:AB332)/SUM(economy!Z331:AB331)</f>
        <v>18258.532405830458</v>
      </c>
      <c r="G542" s="13">
        <f t="shared" si="108"/>
        <v>374.28557061160711</v>
      </c>
      <c r="H542" s="13">
        <f t="shared" si="108"/>
        <v>398.11006339940508</v>
      </c>
      <c r="I542" s="13">
        <f t="shared" si="108"/>
        <v>227.76447030161614</v>
      </c>
      <c r="J542" s="13">
        <f t="shared" si="108"/>
        <v>38.968125864061058</v>
      </c>
      <c r="K542" s="13">
        <f t="shared" si="108"/>
        <v>2.1901099850032146</v>
      </c>
      <c r="L542" s="13">
        <f t="shared" si="107"/>
        <v>1316.3183401616925</v>
      </c>
      <c r="M542" s="3">
        <v>0</v>
      </c>
      <c r="N542" s="3">
        <f t="shared" si="104"/>
        <v>374.28563164447098</v>
      </c>
      <c r="O542" s="3">
        <f t="shared" si="100"/>
        <v>398.11010802884533</v>
      </c>
      <c r="P542" s="3">
        <f t="shared" si="101"/>
        <v>227.76447421166691</v>
      </c>
      <c r="Q542" s="3">
        <f t="shared" si="102"/>
        <v>38.968125864075915</v>
      </c>
      <c r="R542" s="3">
        <f t="shared" si="103"/>
        <v>2.1901099850032146</v>
      </c>
      <c r="S542" s="3">
        <f t="shared" si="105"/>
        <v>1316.3184497340621</v>
      </c>
    </row>
    <row r="543" spans="5:19" x14ac:dyDescent="0.3">
      <c r="E543" s="4">
        <f t="shared" si="106"/>
        <v>2287</v>
      </c>
      <c r="F543" s="5">
        <f>F542*SUM(economy!Z333:AB333)/SUM(economy!Z332:AB332)</f>
        <v>18220.526389575462</v>
      </c>
      <c r="G543" s="13">
        <f t="shared" si="108"/>
        <v>375.39994113402867</v>
      </c>
      <c r="H543" s="13">
        <f t="shared" si="108"/>
        <v>398.72926690006176</v>
      </c>
      <c r="I543" s="13">
        <f t="shared" si="108"/>
        <v>227.4503412026269</v>
      </c>
      <c r="J543" s="13">
        <f t="shared" si="108"/>
        <v>38.885019579005821</v>
      </c>
      <c r="K543" s="13">
        <f t="shared" si="108"/>
        <v>2.1855769482176695</v>
      </c>
      <c r="L543" s="13">
        <f t="shared" si="107"/>
        <v>1317.6501457639408</v>
      </c>
      <c r="M543" s="3">
        <v>0</v>
      </c>
      <c r="N543" s="3">
        <f t="shared" si="104"/>
        <v>375.40000216689253</v>
      </c>
      <c r="O543" s="3">
        <f t="shared" si="100"/>
        <v>398.72931140672512</v>
      </c>
      <c r="P543" s="3">
        <f t="shared" si="101"/>
        <v>227.45034506019456</v>
      </c>
      <c r="Q543" s="3">
        <f t="shared" si="102"/>
        <v>38.885019579019833</v>
      </c>
      <c r="R543" s="3">
        <f t="shared" si="103"/>
        <v>2.1855769482176695</v>
      </c>
      <c r="S543" s="3">
        <f t="shared" si="105"/>
        <v>1317.6502551610497</v>
      </c>
    </row>
    <row r="544" spans="5:19" x14ac:dyDescent="0.3">
      <c r="E544" s="4">
        <f t="shared" si="106"/>
        <v>2288</v>
      </c>
      <c r="F544" s="5">
        <f>F543*SUM(economy!Z334:AB334)/SUM(economy!Z333:AB333)</f>
        <v>18182.514675434661</v>
      </c>
      <c r="G544" s="13">
        <f t="shared" si="108"/>
        <v>376.51199204043468</v>
      </c>
      <c r="H544" s="13">
        <f t="shared" si="108"/>
        <v>399.3431983133504</v>
      </c>
      <c r="I544" s="13">
        <f t="shared" si="108"/>
        <v>227.13471871383783</v>
      </c>
      <c r="J544" s="13">
        <f t="shared" si="108"/>
        <v>38.802200094711765</v>
      </c>
      <c r="K544" s="13">
        <f t="shared" si="108"/>
        <v>2.1810432024136595</v>
      </c>
      <c r="L544" s="13">
        <f t="shared" si="107"/>
        <v>1318.9731523647481</v>
      </c>
      <c r="M544" s="3">
        <v>0</v>
      </c>
      <c r="N544" s="3">
        <f t="shared" si="104"/>
        <v>376.51205307329855</v>
      </c>
      <c r="O544" s="3">
        <f t="shared" si="100"/>
        <v>399.34324269757457</v>
      </c>
      <c r="P544" s="3">
        <f t="shared" si="101"/>
        <v>227.13472251962685</v>
      </c>
      <c r="Q544" s="3">
        <f t="shared" si="102"/>
        <v>38.802200094724981</v>
      </c>
      <c r="R544" s="3">
        <f t="shared" si="103"/>
        <v>2.1810432024136595</v>
      </c>
      <c r="S544" s="3">
        <f t="shared" si="105"/>
        <v>1318.9732615876385</v>
      </c>
    </row>
    <row r="545" spans="5:19" x14ac:dyDescent="0.3">
      <c r="E545" s="4">
        <f t="shared" si="106"/>
        <v>2289</v>
      </c>
      <c r="F545" s="5">
        <f>F544*SUM(economy!Z335:AB335)/SUM(economy!Z334:AB334)</f>
        <v>18144.497428040519</v>
      </c>
      <c r="G545" s="13">
        <f t="shared" si="108"/>
        <v>377.62172298306683</v>
      </c>
      <c r="H545" s="13">
        <f t="shared" si="108"/>
        <v>399.95187160792813</v>
      </c>
      <c r="I545" s="13">
        <f t="shared" si="108"/>
        <v>226.81762202442619</v>
      </c>
      <c r="J545" s="13">
        <f t="shared" si="108"/>
        <v>38.719650358387121</v>
      </c>
      <c r="K545" s="13">
        <f t="shared" si="108"/>
        <v>2.1765087590618366</v>
      </c>
      <c r="L545" s="13">
        <f t="shared" si="107"/>
        <v>1320.28737573287</v>
      </c>
      <c r="M545" s="3">
        <v>0</v>
      </c>
      <c r="N545" s="3">
        <f t="shared" si="104"/>
        <v>377.6217840159307</v>
      </c>
      <c r="O545" s="3">
        <f t="shared" si="100"/>
        <v>399.95191587005002</v>
      </c>
      <c r="P545" s="3">
        <f t="shared" si="101"/>
        <v>226.81762577913156</v>
      </c>
      <c r="Q545" s="3">
        <f t="shared" si="102"/>
        <v>38.719650358399583</v>
      </c>
      <c r="R545" s="3">
        <f t="shared" si="103"/>
        <v>2.1765087590618366</v>
      </c>
      <c r="S545" s="3">
        <f t="shared" si="105"/>
        <v>1320.2874847825735</v>
      </c>
    </row>
    <row r="546" spans="5:19" x14ac:dyDescent="0.3">
      <c r="E546" s="4">
        <f t="shared" si="106"/>
        <v>2290</v>
      </c>
      <c r="F546" s="5">
        <f>F545*SUM(economy!Z336:AB336)/SUM(economy!Z335:AB335)</f>
        <v>18106.47483634833</v>
      </c>
      <c r="G546" s="13">
        <f t="shared" si="108"/>
        <v>378.72913362421485</v>
      </c>
      <c r="H546" s="13">
        <f t="shared" si="108"/>
        <v>400.5553007294825</v>
      </c>
      <c r="I546" s="13">
        <f t="shared" si="108"/>
        <v>226.49907009073382</v>
      </c>
      <c r="J546" s="13">
        <f t="shared" si="108"/>
        <v>38.637354310735567</v>
      </c>
      <c r="K546" s="13">
        <f t="shared" si="108"/>
        <v>2.1719736328487262</v>
      </c>
      <c r="L546" s="13">
        <f t="shared" si="107"/>
        <v>1321.5928323880155</v>
      </c>
      <c r="M546" s="3">
        <v>0</v>
      </c>
      <c r="N546" s="3">
        <f t="shared" si="104"/>
        <v>378.72919465707872</v>
      </c>
      <c r="O546" s="3">
        <f t="shared" si="100"/>
        <v>400.55534486983794</v>
      </c>
      <c r="P546" s="3">
        <f t="shared" si="101"/>
        <v>226.49907379504123</v>
      </c>
      <c r="Q546" s="3">
        <f t="shared" si="102"/>
        <v>38.63735431074732</v>
      </c>
      <c r="R546" s="3">
        <f t="shared" si="103"/>
        <v>2.1719736328487262</v>
      </c>
      <c r="S546" s="3">
        <f t="shared" si="105"/>
        <v>1321.5929412655539</v>
      </c>
    </row>
    <row r="547" spans="5:19" x14ac:dyDescent="0.3">
      <c r="E547" s="4">
        <f t="shared" si="106"/>
        <v>2291</v>
      </c>
      <c r="F547" s="5">
        <f>F546*SUM(economy!Z337:AB337)/SUM(economy!Z336:AB336)</f>
        <v>18068.447112637259</v>
      </c>
      <c r="G547" s="13">
        <f t="shared" si="108"/>
        <v>379.83422363770092</v>
      </c>
      <c r="H547" s="13">
        <f t="shared" si="108"/>
        <v>401.15349960307822</v>
      </c>
      <c r="I547" s="13">
        <f t="shared" si="108"/>
        <v>226.17908164304652</v>
      </c>
      <c r="J547" s="13">
        <f t="shared" si="108"/>
        <v>38.555296832055738</v>
      </c>
      <c r="K547" s="13">
        <f t="shared" si="108"/>
        <v>2.1674378415532969</v>
      </c>
      <c r="L547" s="13">
        <f t="shared" si="107"/>
        <v>1322.8895395574345</v>
      </c>
      <c r="M547" s="3">
        <v>0</v>
      </c>
      <c r="N547" s="3">
        <f t="shared" si="104"/>
        <v>379.83428467056478</v>
      </c>
      <c r="O547" s="3">
        <f t="shared" si="100"/>
        <v>401.15354362200225</v>
      </c>
      <c r="P547" s="3">
        <f t="shared" si="101"/>
        <v>226.17908529763241</v>
      </c>
      <c r="Q547" s="3">
        <f t="shared" si="102"/>
        <v>38.555296832066816</v>
      </c>
      <c r="R547" s="3">
        <f t="shared" si="103"/>
        <v>2.1674378415532969</v>
      </c>
      <c r="S547" s="3">
        <f t="shared" si="105"/>
        <v>1322.8896482638195</v>
      </c>
    </row>
    <row r="548" spans="5:19" x14ac:dyDescent="0.3">
      <c r="E548" s="4">
        <f t="shared" si="106"/>
        <v>2292</v>
      </c>
      <c r="F548" s="5">
        <f>F547*SUM(economy!Z338:AB338)/SUM(economy!Z337:AB337)</f>
        <v>18030.414491523487</v>
      </c>
      <c r="G548" s="13">
        <f t="shared" si="108"/>
        <v>380.93699271030317</v>
      </c>
      <c r="H548" s="13">
        <f t="shared" si="108"/>
        <v>401.74648213540416</v>
      </c>
      <c r="I548" s="13">
        <f t="shared" si="108"/>
        <v>225.85767519213232</v>
      </c>
      <c r="J548" s="13">
        <f t="shared" si="108"/>
        <v>38.473463691302662</v>
      </c>
      <c r="K548" s="13">
        <f t="shared" si="108"/>
        <v>2.1629014059251968</v>
      </c>
      <c r="L548" s="13">
        <f t="shared" si="107"/>
        <v>1324.1775151350676</v>
      </c>
      <c r="M548" s="3">
        <v>0</v>
      </c>
      <c r="N548" s="3">
        <f t="shared" si="104"/>
        <v>380.93705374316704</v>
      </c>
      <c r="O548" s="3">
        <f t="shared" si="100"/>
        <v>401.74652603323085</v>
      </c>
      <c r="P548" s="3">
        <f t="shared" si="101"/>
        <v>225.85767879766411</v>
      </c>
      <c r="Q548" s="3">
        <f t="shared" si="102"/>
        <v>38.473463691313107</v>
      </c>
      <c r="R548" s="3">
        <f t="shared" si="103"/>
        <v>2.1629014059251968</v>
      </c>
      <c r="S548" s="3">
        <f t="shared" si="105"/>
        <v>1324.1776236713004</v>
      </c>
    </row>
    <row r="549" spans="5:19" x14ac:dyDescent="0.3">
      <c r="E549" s="4">
        <f t="shared" si="106"/>
        <v>2293</v>
      </c>
      <c r="F549" s="5">
        <f>F548*SUM(economy!Z339:AB339)/SUM(economy!Z338:AB338)</f>
        <v>17992.377228987687</v>
      </c>
      <c r="G549" s="13">
        <f t="shared" si="108"/>
        <v>382.03744054311915</v>
      </c>
      <c r="H549" s="13">
        <f t="shared" si="108"/>
        <v>402.33426221692105</v>
      </c>
      <c r="I549" s="13">
        <f t="shared" si="108"/>
        <v>225.53486903554386</v>
      </c>
      <c r="J549" s="13">
        <f t="shared" si="108"/>
        <v>38.391841497943361</v>
      </c>
      <c r="K549" s="13">
        <f t="shared" si="108"/>
        <v>2.1583643495645672</v>
      </c>
      <c r="L549" s="13">
        <f t="shared" si="107"/>
        <v>1325.4567776430922</v>
      </c>
      <c r="M549" s="3">
        <v>0</v>
      </c>
      <c r="N549" s="3">
        <f t="shared" si="104"/>
        <v>382.03750157598301</v>
      </c>
      <c r="O549" s="3">
        <f t="shared" si="100"/>
        <v>402.33430599398355</v>
      </c>
      <c r="P549" s="3">
        <f t="shared" si="101"/>
        <v>225.53487259267999</v>
      </c>
      <c r="Q549" s="3">
        <f t="shared" si="102"/>
        <v>38.391841497953209</v>
      </c>
      <c r="R549" s="3">
        <f t="shared" si="103"/>
        <v>2.1583643495645672</v>
      </c>
      <c r="S549" s="3">
        <f t="shared" si="105"/>
        <v>1325.4568860101645</v>
      </c>
    </row>
    <row r="550" spans="5:19" x14ac:dyDescent="0.3">
      <c r="E550" s="4">
        <f t="shared" si="106"/>
        <v>2294</v>
      </c>
      <c r="F550" s="5">
        <f>F549*SUM(economy!Z340:AB340)/SUM(economy!Z339:AB339)</f>
        <v>17954.335601418577</v>
      </c>
      <c r="G550" s="13">
        <f t="shared" si="108"/>
        <v>383.13556685286954</v>
      </c>
      <c r="H550" s="13">
        <f t="shared" si="108"/>
        <v>402.91685372391242</v>
      </c>
      <c r="I550" s="13">
        <f t="shared" si="108"/>
        <v>225.21068126368993</v>
      </c>
      <c r="J550" s="13">
        <f t="shared" si="108"/>
        <v>38.310417656448564</v>
      </c>
      <c r="K550" s="13">
        <f t="shared" si="108"/>
        <v>2.1538266988034893</v>
      </c>
      <c r="L550" s="13">
        <f t="shared" si="107"/>
        <v>1326.7273461957238</v>
      </c>
      <c r="M550" s="3">
        <v>0</v>
      </c>
      <c r="N550" s="3">
        <f t="shared" si="104"/>
        <v>383.13562788573341</v>
      </c>
      <c r="O550" s="3">
        <f t="shared" si="100"/>
        <v>402.91689738054288</v>
      </c>
      <c r="P550" s="3">
        <f t="shared" si="101"/>
        <v>225.21068477307998</v>
      </c>
      <c r="Q550" s="3">
        <f t="shared" si="102"/>
        <v>38.310417656457851</v>
      </c>
      <c r="R550" s="3">
        <f t="shared" si="103"/>
        <v>2.1538266988034893</v>
      </c>
      <c r="S550" s="3">
        <f t="shared" si="105"/>
        <v>1326.7274543946176</v>
      </c>
    </row>
    <row r="551" spans="5:19" x14ac:dyDescent="0.3">
      <c r="E551" s="4">
        <f t="shared" si="106"/>
        <v>2295</v>
      </c>
      <c r="F551" s="5">
        <f>F550*SUM(economy!Z341:AB341)/SUM(economy!Z340:AB340)</f>
        <v>17916.289904673758</v>
      </c>
      <c r="G551" s="13">
        <f t="shared" ref="G551:K556" si="109">G550*(1-G$5)+G$4*$F550*$L$4/1000</f>
        <v>384.23137137314393</v>
      </c>
      <c r="H551" s="13">
        <f t="shared" si="109"/>
        <v>403.49427052043956</v>
      </c>
      <c r="I551" s="13">
        <f t="shared" si="109"/>
        <v>224.88512976568191</v>
      </c>
      <c r="J551" s="13">
        <f t="shared" si="109"/>
        <v>38.22918032327199</v>
      </c>
      <c r="K551" s="13">
        <f t="shared" si="109"/>
        <v>2.1492884825891743</v>
      </c>
      <c r="L551" s="13">
        <f t="shared" si="107"/>
        <v>1327.9892404651266</v>
      </c>
      <c r="M551" s="3">
        <v>0</v>
      </c>
      <c r="N551" s="3">
        <f t="shared" si="104"/>
        <v>384.2314324060078</v>
      </c>
      <c r="O551" s="3">
        <f t="shared" si="100"/>
        <v>403.4943140569693</v>
      </c>
      <c r="P551" s="3">
        <f t="shared" si="101"/>
        <v>224.88513322796678</v>
      </c>
      <c r="Q551" s="3">
        <f t="shared" si="102"/>
        <v>38.229180323280751</v>
      </c>
      <c r="R551" s="3">
        <f t="shared" si="103"/>
        <v>2.1492884825891743</v>
      </c>
      <c r="S551" s="3">
        <f t="shared" si="105"/>
        <v>1327.9893484968138</v>
      </c>
    </row>
    <row r="552" spans="5:19" x14ac:dyDescent="0.3">
      <c r="E552" s="4">
        <f t="shared" si="106"/>
        <v>2296</v>
      </c>
      <c r="F552" s="5">
        <f>F551*SUM(economy!Z342:AB342)/SUM(economy!Z341:AB341)</f>
        <v>17878.240453159087</v>
      </c>
      <c r="G552" s="13">
        <f t="shared" si="109"/>
        <v>385.3248538555888</v>
      </c>
      <c r="H552" s="13">
        <f t="shared" si="109"/>
        <v>404.06652646020348</v>
      </c>
      <c r="I552" s="13">
        <f t="shared" si="109"/>
        <v>224.5582322349606</v>
      </c>
      <c r="J552" s="13">
        <f t="shared" si="109"/>
        <v>38.148118366176995</v>
      </c>
      <c r="K552" s="13">
        <f t="shared" si="109"/>
        <v>2.144749732369021</v>
      </c>
      <c r="L552" s="13">
        <f t="shared" si="107"/>
        <v>1329.2424806492988</v>
      </c>
      <c r="M552" s="3">
        <v>0</v>
      </c>
      <c r="N552" s="3">
        <f t="shared" si="104"/>
        <v>385.32491488845267</v>
      </c>
      <c r="O552" s="3">
        <f t="shared" si="100"/>
        <v>404.06656987696289</v>
      </c>
      <c r="P552" s="3">
        <f t="shared" si="101"/>
        <v>224.55823565077253</v>
      </c>
      <c r="Q552" s="3">
        <f t="shared" si="102"/>
        <v>38.148118366185258</v>
      </c>
      <c r="R552" s="3">
        <f t="shared" si="103"/>
        <v>2.144749732369021</v>
      </c>
      <c r="S552" s="3">
        <f t="shared" si="105"/>
        <v>1329.2425885147425</v>
      </c>
    </row>
    <row r="553" spans="5:19" x14ac:dyDescent="0.3">
      <c r="E553" s="4">
        <f t="shared" si="106"/>
        <v>2297</v>
      </c>
      <c r="F553" s="5">
        <f>F552*SUM(economy!Z343:AB343)/SUM(economy!Z342:AB342)</f>
        <v>17840.187578927449</v>
      </c>
      <c r="G553" s="13">
        <f t="shared" si="109"/>
        <v>386.4160140710398</v>
      </c>
      <c r="H553" s="13">
        <f t="shared" si="109"/>
        <v>404.63363538831487</v>
      </c>
      <c r="I553" s="13">
        <f t="shared" si="109"/>
        <v>224.23000617470922</v>
      </c>
      <c r="J553" s="13">
        <f t="shared" si="109"/>
        <v>38.067221325778704</v>
      </c>
      <c r="K553" s="13">
        <f t="shared" si="109"/>
        <v>2.1402104819776797</v>
      </c>
      <c r="L553" s="13">
        <f t="shared" si="107"/>
        <v>1330.4870874418202</v>
      </c>
      <c r="M553" s="3">
        <v>0</v>
      </c>
      <c r="N553" s="3">
        <f t="shared" si="104"/>
        <v>386.41607510390367</v>
      </c>
      <c r="O553" s="3">
        <f t="shared" si="100"/>
        <v>404.63367868563347</v>
      </c>
      <c r="P553" s="3">
        <f t="shared" si="101"/>
        <v>224.23000954467201</v>
      </c>
      <c r="Q553" s="3">
        <f t="shared" si="102"/>
        <v>38.067221325786498</v>
      </c>
      <c r="R553" s="3">
        <f t="shared" si="103"/>
        <v>2.1402104819776797</v>
      </c>
      <c r="S553" s="3">
        <f t="shared" si="105"/>
        <v>1330.4871951419734</v>
      </c>
    </row>
    <row r="554" spans="5:19" x14ac:dyDescent="0.3">
      <c r="E554" s="4">
        <f t="shared" si="106"/>
        <v>2298</v>
      </c>
      <c r="F554" s="5">
        <f>F553*SUM(economy!Z344:AB344)/SUM(economy!Z343:AB343)</f>
        <v>17802.131630797896</v>
      </c>
      <c r="G554" s="13">
        <f t="shared" si="109"/>
        <v>387.50485181059872</v>
      </c>
      <c r="H554" s="13">
        <f t="shared" si="109"/>
        <v>405.19561114297483</v>
      </c>
      <c r="I554" s="13">
        <f t="shared" si="109"/>
        <v>223.90046890305834</v>
      </c>
      <c r="J554" s="13">
        <f t="shared" si="109"/>
        <v>37.986479379177375</v>
      </c>
      <c r="K554" s="13">
        <f t="shared" si="109"/>
        <v>2.1356707675262401</v>
      </c>
      <c r="L554" s="13">
        <f t="shared" si="107"/>
        <v>1331.7230820033358</v>
      </c>
      <c r="M554" s="3">
        <v>0</v>
      </c>
      <c r="N554" s="3">
        <f t="shared" si="104"/>
        <v>387.50491284346259</v>
      </c>
      <c r="O554" s="3">
        <f t="shared" si="100"/>
        <v>405.19565432118122</v>
      </c>
      <c r="P554" s="3">
        <f t="shared" si="101"/>
        <v>223.90047222778742</v>
      </c>
      <c r="Q554" s="3">
        <f t="shared" si="102"/>
        <v>37.986479379184722</v>
      </c>
      <c r="R554" s="3">
        <f t="shared" si="103"/>
        <v>2.1356707675262401</v>
      </c>
      <c r="S554" s="3">
        <f t="shared" si="105"/>
        <v>1331.7231895391424</v>
      </c>
    </row>
    <row r="555" spans="5:19" x14ac:dyDescent="0.3">
      <c r="E555" s="4">
        <f t="shared" si="106"/>
        <v>2299</v>
      </c>
      <c r="F555" s="5">
        <f>F554*SUM(economy!Z345:AB345)/SUM(economy!Z344:AB344)</f>
        <v>17764.072973495247</v>
      </c>
      <c r="G555" s="13">
        <f t="shared" si="109"/>
        <v>388.59136688665683</v>
      </c>
      <c r="H555" s="13">
        <f t="shared" si="109"/>
        <v>405.75246755706809</v>
      </c>
      <c r="I555" s="13">
        <f t="shared" si="109"/>
        <v>223.56963755808871</v>
      </c>
      <c r="J555" s="13">
        <f t="shared" si="109"/>
        <v>37.90588330556583</v>
      </c>
      <c r="K555" s="13">
        <f t="shared" si="109"/>
        <v>2.131130627293667</v>
      </c>
      <c r="L555" s="13">
        <f t="shared" si="107"/>
        <v>1332.9504859346732</v>
      </c>
      <c r="M555" s="3">
        <v>0</v>
      </c>
      <c r="N555" s="3">
        <f t="shared" si="104"/>
        <v>388.5914279195207</v>
      </c>
      <c r="O555" s="3">
        <f t="shared" si="100"/>
        <v>405.75251061648993</v>
      </c>
      <c r="P555" s="3">
        <f t="shared" si="101"/>
        <v>223.56964083819122</v>
      </c>
      <c r="Q555" s="3">
        <f t="shared" si="102"/>
        <v>37.905883305572758</v>
      </c>
      <c r="R555" s="3">
        <f t="shared" si="103"/>
        <v>2.131130627293667</v>
      </c>
      <c r="S555" s="3">
        <f t="shared" si="105"/>
        <v>1332.9505933070684</v>
      </c>
    </row>
    <row r="556" spans="5:19" x14ac:dyDescent="0.3">
      <c r="E556" s="4">
        <f t="shared" si="106"/>
        <v>2300</v>
      </c>
      <c r="F556" s="5">
        <f>F555*SUM(economy!Z346:AB346)/SUM(economy!Z345:AB345)</f>
        <v>17726.011986811009</v>
      </c>
      <c r="G556" s="13">
        <f t="shared" si="109"/>
        <v>389.67555913386548</v>
      </c>
      <c r="H556" s="13">
        <f t="shared" si="109"/>
        <v>406.30421845967112</v>
      </c>
      <c r="I556" s="13">
        <f t="shared" si="109"/>
        <v>223.2375291026375</v>
      </c>
      <c r="J556" s="13">
        <f t="shared" si="109"/>
        <v>37.825424453700705</v>
      </c>
      <c r="K556" s="13">
        <f t="shared" si="109"/>
        <v>2.1265901016205571</v>
      </c>
      <c r="L556" s="13">
        <f t="shared" si="107"/>
        <v>1334.1693212514954</v>
      </c>
      <c r="M556" s="3">
        <v>0</v>
      </c>
      <c r="N556" s="3">
        <f t="shared" si="104"/>
        <v>389.67562016672935</v>
      </c>
      <c r="O556" s="3">
        <f t="shared" si="100"/>
        <v>406.3042614006352</v>
      </c>
      <c r="P556" s="3">
        <f t="shared" si="101"/>
        <v>223.23753233871244</v>
      </c>
      <c r="Q556" s="3">
        <f t="shared" si="102"/>
        <v>37.825424453707235</v>
      </c>
      <c r="R556" s="3">
        <f t="shared" si="103"/>
        <v>2.1265901016205571</v>
      </c>
      <c r="S556" s="3">
        <f t="shared" si="105"/>
        <v>1334.169428461405</v>
      </c>
    </row>
    <row r="557" spans="5:19" x14ac:dyDescent="0.3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 x14ac:dyDescent="0.3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 x14ac:dyDescent="0.3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 x14ac:dyDescent="0.3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 x14ac:dyDescent="0.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 x14ac:dyDescent="0.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 x14ac:dyDescent="0.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 x14ac:dyDescent="0.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 x14ac:dyDescent="0.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 x14ac:dyDescent="0.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 x14ac:dyDescent="0.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 x14ac:dyDescent="0.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 x14ac:dyDescent="0.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 x14ac:dyDescent="0.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 x14ac:dyDescent="0.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 x14ac:dyDescent="0.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 x14ac:dyDescent="0.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 x14ac:dyDescent="0.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 x14ac:dyDescent="0.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 x14ac:dyDescent="0.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 x14ac:dyDescent="0.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 x14ac:dyDescent="0.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 x14ac:dyDescent="0.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 x14ac:dyDescent="0.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 x14ac:dyDescent="0.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 x14ac:dyDescent="0.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 x14ac:dyDescent="0.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 x14ac:dyDescent="0.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 x14ac:dyDescent="0.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 x14ac:dyDescent="0.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 x14ac:dyDescent="0.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 x14ac:dyDescent="0.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 x14ac:dyDescent="0.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 x14ac:dyDescent="0.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 x14ac:dyDescent="0.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 x14ac:dyDescent="0.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 x14ac:dyDescent="0.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 x14ac:dyDescent="0.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 x14ac:dyDescent="0.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 x14ac:dyDescent="0.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 x14ac:dyDescent="0.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 x14ac:dyDescent="0.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 x14ac:dyDescent="0.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 x14ac:dyDescent="0.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 x14ac:dyDescent="0.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 x14ac:dyDescent="0.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 x14ac:dyDescent="0.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 x14ac:dyDescent="0.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 x14ac:dyDescent="0.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 x14ac:dyDescent="0.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 x14ac:dyDescent="0.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 x14ac:dyDescent="0.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 x14ac:dyDescent="0.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 x14ac:dyDescent="0.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0"/>
  <sheetViews>
    <sheetView workbookViewId="0">
      <pane xSplit="1" ySplit="5" topLeftCell="B253" activePane="bottomRight" state="frozen"/>
      <selection pane="topRight" activeCell="B1" sqref="B1"/>
      <selection pane="bottomLeft" activeCell="A6" sqref="A6"/>
      <selection pane="bottomRight" activeCell="I256" sqref="I256"/>
    </sheetView>
  </sheetViews>
  <sheetFormatPr defaultColWidth="9.109375" defaultRowHeight="14.4" x14ac:dyDescent="0.3"/>
  <cols>
    <col min="1" max="16384" width="9.109375" style="2"/>
  </cols>
  <sheetData>
    <row r="1" spans="1:14" x14ac:dyDescent="0.3">
      <c r="B1" s="2" t="s">
        <v>10</v>
      </c>
      <c r="G1" s="2" t="s">
        <v>11</v>
      </c>
      <c r="K1" s="2" t="s">
        <v>59</v>
      </c>
    </row>
    <row r="2" spans="1:14" x14ac:dyDescent="0.3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 x14ac:dyDescent="0.3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 x14ac:dyDescent="0.3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  <c r="M4" s="2">
        <f>I4</f>
        <v>1.148910335009431</v>
      </c>
    </row>
    <row r="5" spans="1:14" x14ac:dyDescent="0.3">
      <c r="I5" s="2">
        <v>7.3800000000000003E-3</v>
      </c>
      <c r="M5" s="2">
        <f>I5</f>
        <v>7.3800000000000003E-3</v>
      </c>
    </row>
    <row r="6" spans="1:14" x14ac:dyDescent="0.3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 x14ac:dyDescent="0.3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2.3378135982473483E-4</v>
      </c>
      <c r="N7" s="2">
        <f t="shared" ref="N7:N70" si="4">N6+N$3*(M6-N6)</f>
        <v>0</v>
      </c>
    </row>
    <row r="8" spans="1:14" x14ac:dyDescent="0.3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4.6966904129114019E-4</v>
      </c>
      <c r="N8" s="2">
        <f t="shared" si="4"/>
        <v>1.3278781238044939E-6</v>
      </c>
    </row>
    <row r="9" spans="1:14" x14ac:dyDescent="0.3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7.0821515879531359E-4</v>
      </c>
      <c r="N9" s="2">
        <f t="shared" si="4"/>
        <v>3.988055930594961E-6</v>
      </c>
    </row>
    <row r="10" spans="1:14" x14ac:dyDescent="0.3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9.4966271120499126E-4</v>
      </c>
      <c r="N10" s="2">
        <f t="shared" si="4"/>
        <v>7.9880658748665633E-6</v>
      </c>
    </row>
    <row r="11" spans="1:14" x14ac:dyDescent="0.3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1.19639058643166E-3</v>
      </c>
      <c r="N11" s="2">
        <f t="shared" si="4"/>
        <v>1.3336777860341672E-5</v>
      </c>
    </row>
    <row r="12" spans="1:14" x14ac:dyDescent="0.3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1.4484258103882499E-3</v>
      </c>
      <c r="N12" s="2">
        <f t="shared" si="4"/>
        <v>2.0056523493026762E-5</v>
      </c>
    </row>
    <row r="13" spans="1:14" x14ac:dyDescent="0.3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1.7066312745397196E-3</v>
      </c>
      <c r="N13" s="2">
        <f t="shared" si="4"/>
        <v>2.8169661042591631E-5</v>
      </c>
    </row>
    <row r="14" spans="1:14" x14ac:dyDescent="0.3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1.9707407701309632E-3</v>
      </c>
      <c r="N14" s="2">
        <f t="shared" si="4"/>
        <v>3.7703323007255317E-5</v>
      </c>
    </row>
    <row r="15" spans="1:14" x14ac:dyDescent="0.3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2.2405366585658681E-3</v>
      </c>
      <c r="N15" s="2">
        <f t="shared" si="4"/>
        <v>4.8682975706917976E-5</v>
      </c>
    </row>
    <row r="16" spans="1:14" x14ac:dyDescent="0.3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2.5169061731142514E-3</v>
      </c>
      <c r="N16" s="2">
        <f t="shared" si="4"/>
        <v>6.1132704625556806E-5</v>
      </c>
    </row>
    <row r="17" spans="1:14" x14ac:dyDescent="0.3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si="2"/>
        <v>7.5081497926572595E-5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2.8014651099763054E-3</v>
      </c>
      <c r="N17" s="2">
        <f t="shared" si="4"/>
        <v>7.5081497926572595E-5</v>
      </c>
    </row>
    <row r="18" spans="1:14" x14ac:dyDescent="0.3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2"/>
        <v>9.0567356843015073E-5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3.0946227548544888E-3</v>
      </c>
      <c r="N18" s="2">
        <f t="shared" si="4"/>
        <v>9.0567356843015073E-5</v>
      </c>
    </row>
    <row r="19" spans="1:14" x14ac:dyDescent="0.3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2"/>
        <v>1.0763039150372024E-4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3.3962415871593814E-3</v>
      </c>
      <c r="N19" s="2">
        <f t="shared" si="4"/>
        <v>1.0763039150372024E-4</v>
      </c>
    </row>
    <row r="20" spans="1:14" x14ac:dyDescent="0.3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2"/>
        <v>1.2630970309504438E-4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3.7075578785870046E-3</v>
      </c>
      <c r="N20" s="2">
        <f t="shared" si="4"/>
        <v>1.2630970309504438E-4</v>
      </c>
    </row>
    <row r="21" spans="1:14" x14ac:dyDescent="0.3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2"/>
        <v>1.4665119273183871E-4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4.0299744870475928E-3</v>
      </c>
      <c r="N21" s="2">
        <f t="shared" si="4"/>
        <v>1.4665119273183871E-4</v>
      </c>
    </row>
    <row r="22" spans="1:14" x14ac:dyDescent="0.3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2"/>
        <v>1.6870846904355221E-4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4.364518892583622E-3</v>
      </c>
      <c r="N22" s="2">
        <f t="shared" si="4"/>
        <v>1.6870846904355221E-4</v>
      </c>
    </row>
    <row r="23" spans="1:14" x14ac:dyDescent="0.3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2"/>
        <v>1.9254067224925981E-4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4.711081863085516E-3</v>
      </c>
      <c r="N23" s="2">
        <f t="shared" si="4"/>
        <v>1.9254067224925981E-4</v>
      </c>
    </row>
    <row r="24" spans="1:14" x14ac:dyDescent="0.3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2"/>
        <v>2.1820598621320975E-4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5.0709325536310908E-3</v>
      </c>
      <c r="N24" s="2">
        <f t="shared" si="4"/>
        <v>2.1820598621320975E-4</v>
      </c>
    </row>
    <row r="25" spans="1:14" x14ac:dyDescent="0.3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2"/>
        <v>2.4576947311614333E-4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5.44443762856476E-3</v>
      </c>
      <c r="N25" s="2">
        <f t="shared" si="4"/>
        <v>2.4576947311614333E-4</v>
      </c>
    </row>
    <row r="26" spans="1:14" x14ac:dyDescent="0.3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2"/>
        <v>2.752979082390915E-4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5.8324900164477668E-3</v>
      </c>
      <c r="N26" s="2">
        <f t="shared" si="4"/>
        <v>2.752979082390915E-4</v>
      </c>
    </row>
    <row r="27" spans="1:14" x14ac:dyDescent="0.3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2"/>
        <v>3.0686275941371678E-4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6.2353845555298756E-3</v>
      </c>
      <c r="N27" s="2">
        <f t="shared" si="4"/>
        <v>3.0686275941371678E-4</v>
      </c>
    </row>
    <row r="28" spans="1:14" x14ac:dyDescent="0.3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2"/>
        <v>3.4053676321565659E-4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6.6544808562326117E-3</v>
      </c>
      <c r="N28" s="2">
        <f t="shared" si="4"/>
        <v>3.4053676321565659E-4</v>
      </c>
    </row>
    <row r="29" spans="1:14" x14ac:dyDescent="0.3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2"/>
        <v>3.7639996566399291E-4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7.0931700048707681E-3</v>
      </c>
      <c r="N29" s="2">
        <f t="shared" si="4"/>
        <v>3.7639996566399291E-4</v>
      </c>
    </row>
    <row r="30" spans="1:14" x14ac:dyDescent="0.3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2"/>
        <v>4.1455121948668738E-4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7.5529507868271686E-3</v>
      </c>
      <c r="N30" s="2">
        <f t="shared" si="4"/>
        <v>4.1455121948668738E-4</v>
      </c>
    </row>
    <row r="31" spans="1:14" x14ac:dyDescent="0.3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2"/>
        <v>4.550973290291813E-4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8.0296207326926057E-3</v>
      </c>
      <c r="N31" s="2">
        <f t="shared" si="4"/>
        <v>4.550973290291813E-4</v>
      </c>
    </row>
    <row r="32" spans="1:14" x14ac:dyDescent="0.3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2"/>
        <v>4.9812062196198951E-4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8.525829660205814E-3</v>
      </c>
      <c r="N32" s="2">
        <f t="shared" si="4"/>
        <v>4.9812062196198951E-4</v>
      </c>
    </row>
    <row r="33" spans="1:14" x14ac:dyDescent="0.3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2"/>
        <v>5.4371800929921439E-4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9.0410271384882852E-3</v>
      </c>
      <c r="N33" s="2">
        <f t="shared" si="4"/>
        <v>5.4371800929921439E-4</v>
      </c>
    </row>
    <row r="34" spans="1:14" x14ac:dyDescent="0.3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2"/>
        <v>5.9198272515300829E-4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9.5747312258697339E-3</v>
      </c>
      <c r="N34" s="2">
        <f t="shared" si="4"/>
        <v>5.9198272515300829E-4</v>
      </c>
    </row>
    <row r="35" spans="1:14" x14ac:dyDescent="0.3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2"/>
        <v>6.4300473663707932E-4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1.0126241358831257E-2</v>
      </c>
      <c r="N35" s="2">
        <f t="shared" si="4"/>
        <v>6.4300473663707932E-4</v>
      </c>
    </row>
    <row r="36" spans="1:14" x14ac:dyDescent="0.3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2"/>
        <v>6.9686952065114223E-4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1.0698122940912023E-2</v>
      </c>
      <c r="N36" s="2">
        <f t="shared" si="4"/>
        <v>6.9686952065114223E-4</v>
      </c>
    </row>
    <row r="37" spans="1:14" x14ac:dyDescent="0.3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2"/>
        <v>7.5367664007822404E-4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1.1295897899698652E-2</v>
      </c>
      <c r="N37" s="2">
        <f t="shared" si="4"/>
        <v>7.5367664007822404E-4</v>
      </c>
    </row>
    <row r="38" spans="1:14" x14ac:dyDescent="0.3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2"/>
        <v>8.1355645683286809E-4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1.1919526191232535E-2</v>
      </c>
      <c r="N38" s="2">
        <f t="shared" si="4"/>
        <v>8.1355645683286809E-4</v>
      </c>
    </row>
    <row r="39" spans="1:14" x14ac:dyDescent="0.3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2"/>
        <v>8.7663836492425824E-4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1.2570644551733049E-2</v>
      </c>
      <c r="N39" s="2">
        <f t="shared" si="4"/>
        <v>8.7663836492425824E-4</v>
      </c>
    </row>
    <row r="40" spans="1:14" x14ac:dyDescent="0.3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2"/>
        <v>9.4306032006533222E-4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1.3251582837309714E-2</v>
      </c>
      <c r="N40" s="2">
        <f t="shared" si="4"/>
        <v>9.4306032006533222E-4</v>
      </c>
    </row>
    <row r="41" spans="1:14" x14ac:dyDescent="0.3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2"/>
        <v>1.0129727279632804E-3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1.3961032843652819E-2</v>
      </c>
      <c r="N41" s="2">
        <f t="shared" si="4"/>
        <v>1.0129727279632804E-3</v>
      </c>
    </row>
    <row r="42" spans="1:14" x14ac:dyDescent="0.3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2"/>
        <v>1.0865177094203969E-3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1.4697592647745854E-2</v>
      </c>
      <c r="N42" s="2">
        <f t="shared" si="4"/>
        <v>1.0865177094203969E-3</v>
      </c>
    </row>
    <row r="43" spans="1:14" x14ac:dyDescent="0.3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2"/>
        <v>1.1638286150700856E-3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1.5460539787959228E-2</v>
      </c>
      <c r="N43" s="2">
        <f t="shared" si="4"/>
        <v>1.1638286150700856E-3</v>
      </c>
    </row>
    <row r="44" spans="1:14" x14ac:dyDescent="0.3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2"/>
        <v>1.2450339345320958E-3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1.625187628623757E-2</v>
      </c>
      <c r="N44" s="2">
        <f t="shared" si="4"/>
        <v>1.2450339345320958E-3</v>
      </c>
    </row>
    <row r="45" spans="1:14" x14ac:dyDescent="0.3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2"/>
        <v>1.3302727990897828E-3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1.7078198892277394E-2</v>
      </c>
      <c r="N45" s="2">
        <f t="shared" si="4"/>
        <v>1.3302727990897828E-3</v>
      </c>
    </row>
    <row r="46" spans="1:14" x14ac:dyDescent="0.3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2"/>
        <v>1.4197210192990885E-3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1.7936984781338306E-2</v>
      </c>
      <c r="N46" s="2">
        <f t="shared" si="4"/>
        <v>1.4197210192990885E-3</v>
      </c>
    </row>
    <row r="47" spans="1:14" x14ac:dyDescent="0.3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2"/>
        <v>1.5135390774674712E-3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1.8833739347321375E-2</v>
      </c>
      <c r="N47" s="2">
        <f t="shared" si="4"/>
        <v>1.5135390774674712E-3</v>
      </c>
    </row>
    <row r="48" spans="1:14" x14ac:dyDescent="0.3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2"/>
        <v>1.6119178150002414E-3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1.9770018485990068E-2</v>
      </c>
      <c r="N48" s="2">
        <f t="shared" si="4"/>
        <v>1.6119178150002414E-3</v>
      </c>
    </row>
    <row r="49" spans="1:14" x14ac:dyDescent="0.3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2"/>
        <v>1.7150558268114635E-3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2.0743580952469805E-2</v>
      </c>
      <c r="N49" s="2">
        <f t="shared" si="4"/>
        <v>1.7150558268114635E-3</v>
      </c>
    </row>
    <row r="50" spans="1:14" x14ac:dyDescent="0.3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2"/>
        <v>1.8231378495252029E-3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2.1750857262612201E-2</v>
      </c>
      <c r="N50" s="2">
        <f t="shared" si="4"/>
        <v>1.8231378495252029E-3</v>
      </c>
    </row>
    <row r="51" spans="1:14" x14ac:dyDescent="0.3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2"/>
        <v>1.9363272957915369E-3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2.2793135167774526E-2</v>
      </c>
      <c r="N51" s="2">
        <f t="shared" si="4"/>
        <v>1.9363272957915369E-3</v>
      </c>
    </row>
    <row r="52" spans="1:14" x14ac:dyDescent="0.3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2"/>
        <v>2.0547939645044005E-3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2.3874202664812515E-2</v>
      </c>
      <c r="N52" s="2">
        <f t="shared" si="4"/>
        <v>2.0547939645044005E-3</v>
      </c>
    </row>
    <row r="53" spans="1:14" x14ac:dyDescent="0.3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2"/>
        <v>2.1787282059221504E-3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2.4994829973876524E-2</v>
      </c>
      <c r="N53" s="2">
        <f t="shared" si="4"/>
        <v>2.1787282059221504E-3</v>
      </c>
    </row>
    <row r="54" spans="1:14" x14ac:dyDescent="0.3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2"/>
        <v>2.3083236639641312E-3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2.6157868780979782E-2</v>
      </c>
      <c r="N54" s="2">
        <f t="shared" si="4"/>
        <v>2.3083236639641312E-3</v>
      </c>
    </row>
    <row r="55" spans="1:14" x14ac:dyDescent="0.3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2"/>
        <v>2.4437890802287802E-3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2.7366991004341847E-2</v>
      </c>
      <c r="N55" s="2">
        <f t="shared" si="4"/>
        <v>2.4437890802287802E-3</v>
      </c>
    </row>
    <row r="56" spans="1:14" x14ac:dyDescent="0.3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2"/>
        <v>2.5853528671577423E-3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2.8630075343825643E-2</v>
      </c>
      <c r="N56" s="2">
        <f t="shared" si="4"/>
        <v>2.5853528671577423E-3</v>
      </c>
    </row>
    <row r="57" spans="1:14" x14ac:dyDescent="0.3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2"/>
        <v>2.7332868908252158E-3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2.9950357724836119E-2</v>
      </c>
      <c r="N57" s="2">
        <f t="shared" si="4"/>
        <v>2.7332868908252158E-3</v>
      </c>
    </row>
    <row r="58" spans="1:14" x14ac:dyDescent="0.3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2"/>
        <v>2.8878798531623978E-3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3.1328512793396213E-2</v>
      </c>
      <c r="N58" s="2">
        <f t="shared" si="4"/>
        <v>2.8878798531623978E-3</v>
      </c>
    </row>
    <row r="59" spans="1:14" x14ac:dyDescent="0.3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2"/>
        <v>3.049422648262926E-3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3.2764203104741207E-2</v>
      </c>
      <c r="N59" s="2">
        <f t="shared" si="4"/>
        <v>3.049422648262926E-3</v>
      </c>
    </row>
    <row r="60" spans="1:14" x14ac:dyDescent="0.3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2"/>
        <v>3.2182026012557226E-3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3.4266973946178593E-2</v>
      </c>
      <c r="N60" s="2">
        <f t="shared" si="4"/>
        <v>3.2182026012557226E-3</v>
      </c>
    </row>
    <row r="61" spans="1:14" x14ac:dyDescent="0.3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2"/>
        <v>3.3945596224948843E-3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3.5833893392951316E-2</v>
      </c>
      <c r="N61" s="2">
        <f t="shared" si="4"/>
        <v>3.3945596224948843E-3</v>
      </c>
    </row>
    <row r="62" spans="1:14" x14ac:dyDescent="0.3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2"/>
        <v>3.5788150383110769E-3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3.747087067667898E-2</v>
      </c>
      <c r="N62" s="2">
        <f t="shared" si="4"/>
        <v>3.5788150383110769E-3</v>
      </c>
    </row>
    <row r="63" spans="1:14" x14ac:dyDescent="0.3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2"/>
        <v>3.7713219143370065E-3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3.918461892109458E-2</v>
      </c>
      <c r="N63" s="2">
        <f t="shared" si="4"/>
        <v>3.7713219143370065E-3</v>
      </c>
    </row>
    <row r="64" spans="1:14" x14ac:dyDescent="0.3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2"/>
        <v>3.9724694413353894E-3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4.0989997424390717E-2</v>
      </c>
      <c r="N64" s="2">
        <f t="shared" si="4"/>
        <v>3.9724694413353894E-3</v>
      </c>
    </row>
    <row r="65" spans="1:14" x14ac:dyDescent="0.3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2"/>
        <v>4.1827290002791435E-3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4.2871368274712301E-2</v>
      </c>
      <c r="N65" s="2">
        <f t="shared" si="4"/>
        <v>4.1827290002791435E-3</v>
      </c>
    </row>
    <row r="66" spans="1:14" x14ac:dyDescent="0.3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2"/>
        <v>4.4024804713579235E-3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4.4832938889018327E-2</v>
      </c>
      <c r="N66" s="2">
        <f t="shared" si="4"/>
        <v>4.4024804713579235E-3</v>
      </c>
    </row>
    <row r="67" spans="1:14" x14ac:dyDescent="0.3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2"/>
        <v>4.6321254751702347E-3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4.6878225278025966E-2</v>
      </c>
      <c r="N67" s="2">
        <f t="shared" si="4"/>
        <v>4.6321254751702347E-3</v>
      </c>
    </row>
    <row r="68" spans="1:14" x14ac:dyDescent="0.3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2"/>
        <v>4.872083322050455E-3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4.9005965557766346E-2</v>
      </c>
      <c r="N68" s="2">
        <f t="shared" si="4"/>
        <v>4.872083322050455E-3</v>
      </c>
    </row>
    <row r="69" spans="1:14" x14ac:dyDescent="0.3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2"/>
        <v>5.1227637731493213E-3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5.12218738923522E-2</v>
      </c>
      <c r="N69" s="2">
        <f t="shared" si="4"/>
        <v>5.1227637731493213E-3</v>
      </c>
    </row>
    <row r="70" spans="1:14" x14ac:dyDescent="0.3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2"/>
        <v>5.3846067186263937E-3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5.3536627533307124E-2</v>
      </c>
      <c r="N70" s="2">
        <f t="shared" si="4"/>
        <v>5.3846067186263937E-3</v>
      </c>
    </row>
    <row r="71" spans="1:14" x14ac:dyDescent="0.3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5.5918861583819202E-2</v>
      </c>
      <c r="J71" s="2">
        <f t="shared" ref="J71:J134" si="9">J70+J$3*(I70-J70)</f>
        <v>5.6581101968537807E-3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5.5918861583819202E-2</v>
      </c>
      <c r="N71" s="2">
        <f t="shared" ref="N71:N134" si="11">N70+N$3*(M70-N70)</f>
        <v>5.6581101968537807E-3</v>
      </c>
    </row>
    <row r="72" spans="1:14" x14ac:dyDescent="0.3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5.8361484989191074E-2</v>
      </c>
      <c r="J72" s="2">
        <f t="shared" si="9"/>
        <v>5.9435912647317441E-3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5.8361484989191074E-2</v>
      </c>
      <c r="N72" s="2">
        <f t="shared" si="11"/>
        <v>5.9435912647317441E-3</v>
      </c>
    </row>
    <row r="73" spans="1:14" x14ac:dyDescent="0.3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6.0877406442914832E-2</v>
      </c>
      <c r="J73" s="2">
        <f t="shared" si="9"/>
        <v>6.2413249010866735E-3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6.0877406442914832E-2</v>
      </c>
      <c r="N73" s="2">
        <f t="shared" si="11"/>
        <v>6.2413249010866735E-3</v>
      </c>
    </row>
    <row r="74" spans="1:14" x14ac:dyDescent="0.3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6.3475716018011441E-2</v>
      </c>
      <c r="J74" s="2">
        <f t="shared" si="9"/>
        <v>6.5516578442442576E-3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6.3475716018011441E-2</v>
      </c>
      <c r="N74" s="2">
        <f t="shared" si="11"/>
        <v>6.5516578442442576E-3</v>
      </c>
    </row>
    <row r="75" spans="1:14" x14ac:dyDescent="0.3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6.6145583507941169E-2</v>
      </c>
      <c r="J75" s="2">
        <f t="shared" si="9"/>
        <v>6.8749864946712549E-3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6.6145583507941169E-2</v>
      </c>
      <c r="N75" s="2">
        <f t="shared" si="11"/>
        <v>6.8749864946712549E-3</v>
      </c>
    </row>
    <row r="76" spans="1:14" x14ac:dyDescent="0.3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6.8848356260846663E-2</v>
      </c>
      <c r="J76" s="2">
        <f t="shared" si="9"/>
        <v>7.2116434857066279E-3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6.8848356260846663E-2</v>
      </c>
      <c r="N76" s="2">
        <f t="shared" si="11"/>
        <v>7.2116434857066279E-3</v>
      </c>
    </row>
    <row r="77" spans="1:14" x14ac:dyDescent="0.3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7.1615563487529135E-2</v>
      </c>
      <c r="J77" s="2">
        <f t="shared" si="9"/>
        <v>7.5617400142694233E-3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7.1615563487529135E-2</v>
      </c>
      <c r="N77" s="2">
        <f t="shared" si="11"/>
        <v>7.5617400142694233E-3</v>
      </c>
    </row>
    <row r="78" spans="1:14" x14ac:dyDescent="0.3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7.4408978278973359E-2</v>
      </c>
      <c r="J78" s="2">
        <f t="shared" si="9"/>
        <v>7.9255657315975385E-3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7.4408978278973359E-2</v>
      </c>
      <c r="N78" s="2">
        <f t="shared" si="11"/>
        <v>7.9255657315975385E-3</v>
      </c>
    </row>
    <row r="79" spans="1:14" x14ac:dyDescent="0.3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7.7238425583046846E-2</v>
      </c>
      <c r="J79" s="2">
        <f t="shared" si="9"/>
        <v>8.3031915148666334E-3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7.7238425583046846E-2</v>
      </c>
      <c r="N79" s="2">
        <f t="shared" si="11"/>
        <v>8.3031915148666334E-3</v>
      </c>
    </row>
    <row r="80" spans="1:14" x14ac:dyDescent="0.3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8.0133954235709098E-2</v>
      </c>
      <c r="J80" s="2">
        <f t="shared" si="9"/>
        <v>8.6947436443738976E-3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8.0133954235709098E-2</v>
      </c>
      <c r="N80" s="2">
        <f t="shared" si="11"/>
        <v>8.6947436443738976E-3</v>
      </c>
    </row>
    <row r="81" spans="1:14" x14ac:dyDescent="0.3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8.3088389618400732E-2</v>
      </c>
      <c r="J81" s="2">
        <f t="shared" si="9"/>
        <v>9.100518360532682E-3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8.3088389618400732E-2</v>
      </c>
      <c r="N81" s="2">
        <f t="shared" si="11"/>
        <v>9.100518360532682E-3</v>
      </c>
    </row>
    <row r="82" spans="1:14" x14ac:dyDescent="0.3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8.610037659936258E-2</v>
      </c>
      <c r="J82" s="2">
        <f t="shared" si="9"/>
        <v>9.5207694692773723E-3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8.610037659936258E-2</v>
      </c>
      <c r="N82" s="2">
        <f t="shared" si="11"/>
        <v>9.5207694692773723E-3</v>
      </c>
    </row>
    <row r="83" spans="1:14" x14ac:dyDescent="0.3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8.9167708166425025E-2</v>
      </c>
      <c r="J83" s="2">
        <f t="shared" si="9"/>
        <v>9.955741637776256E-3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8.9167708166425025E-2</v>
      </c>
      <c r="N83" s="2">
        <f t="shared" si="11"/>
        <v>9.955741637776256E-3</v>
      </c>
    </row>
    <row r="84" spans="1:14" x14ac:dyDescent="0.3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9.2306759438297498E-2</v>
      </c>
      <c r="J84" s="2">
        <f t="shared" si="9"/>
        <v>1.0405665607658982E-2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9.2306759438297498E-2</v>
      </c>
      <c r="N84" s="2">
        <f t="shared" si="11"/>
        <v>1.0405665607658982E-2</v>
      </c>
    </row>
    <row r="85" spans="1:14" x14ac:dyDescent="0.3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9.5512703889939085E-2</v>
      </c>
      <c r="J85" s="2">
        <f t="shared" si="9"/>
        <v>1.0870863820617008E-2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9.5512703889939085E-2</v>
      </c>
      <c r="N85" s="2">
        <f t="shared" si="11"/>
        <v>1.0870863820617008E-2</v>
      </c>
    </row>
    <row r="86" spans="1:14" x14ac:dyDescent="0.3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9.8801194033327683E-2</v>
      </c>
      <c r="J86" s="2">
        <f t="shared" si="9"/>
        <v>1.1351629472210757E-2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9.8801194033327683E-2</v>
      </c>
      <c r="N86" s="2">
        <f t="shared" si="11"/>
        <v>1.1351629472210757E-2</v>
      </c>
    </row>
    <row r="87" spans="1:14" x14ac:dyDescent="0.3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0.10214210971757685</v>
      </c>
      <c r="J87" s="2">
        <f t="shared" si="9"/>
        <v>1.1848342998917901E-2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0.10214210971757685</v>
      </c>
      <c r="N87" s="2">
        <f t="shared" si="11"/>
        <v>1.1848342998917901E-2</v>
      </c>
    </row>
    <row r="88" spans="1:14" x14ac:dyDescent="0.3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0.10550295209251202</v>
      </c>
      <c r="J88" s="2">
        <f t="shared" si="9"/>
        <v>1.2361211593879883E-2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0.10550295209251202</v>
      </c>
      <c r="N88" s="2">
        <f t="shared" si="11"/>
        <v>1.2361211593879883E-2</v>
      </c>
    </row>
    <row r="89" spans="1:14" x14ac:dyDescent="0.3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0.10885920407479248</v>
      </c>
      <c r="J89" s="2">
        <f t="shared" si="9"/>
        <v>1.2890256679912114E-2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0.10885920407479248</v>
      </c>
      <c r="N89" s="2">
        <f t="shared" si="11"/>
        <v>1.2890256679912114E-2</v>
      </c>
    </row>
    <row r="90" spans="1:14" x14ac:dyDescent="0.3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0.11222389287601003</v>
      </c>
      <c r="J90" s="2">
        <f t="shared" si="9"/>
        <v>1.3435360301115034E-2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0.11222389287601003</v>
      </c>
      <c r="N90" s="2">
        <f t="shared" si="11"/>
        <v>1.3435360301115034E-2</v>
      </c>
    </row>
    <row r="91" spans="1:14" x14ac:dyDescent="0.3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0.1156169741493546</v>
      </c>
      <c r="J91" s="2">
        <f t="shared" si="9"/>
        <v>1.3996479166140437E-2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0.1156169741493546</v>
      </c>
      <c r="N91" s="2">
        <f t="shared" si="11"/>
        <v>1.3996479166140437E-2</v>
      </c>
    </row>
    <row r="92" spans="1:14" x14ac:dyDescent="0.3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0.11904961647345401</v>
      </c>
      <c r="J92" s="2">
        <f t="shared" si="9"/>
        <v>1.4573683577645094E-2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0.11904961647345401</v>
      </c>
      <c r="N92" s="2">
        <f t="shared" si="11"/>
        <v>1.4573683577645094E-2</v>
      </c>
    </row>
    <row r="93" spans="1:14" x14ac:dyDescent="0.3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0.12254456453151981</v>
      </c>
      <c r="J93" s="2">
        <f t="shared" si="9"/>
        <v>1.5167106876493289E-2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0.12254456453151981</v>
      </c>
      <c r="N93" s="2">
        <f t="shared" si="11"/>
        <v>1.5167106876493289E-2</v>
      </c>
    </row>
    <row r="94" spans="1:14" x14ac:dyDescent="0.3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0.12611642011793292</v>
      </c>
      <c r="J94" s="2">
        <f t="shared" si="9"/>
        <v>1.577701083597384E-2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0.12611642011793292</v>
      </c>
      <c r="N94" s="2">
        <f t="shared" si="11"/>
        <v>1.577701083597384E-2</v>
      </c>
    </row>
    <row r="95" spans="1:14" x14ac:dyDescent="0.3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0.12974138774579511</v>
      </c>
      <c r="J95" s="2">
        <f t="shared" si="9"/>
        <v>1.6403738680695369E-2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0.12974138774579511</v>
      </c>
      <c r="N95" s="2">
        <f t="shared" si="11"/>
        <v>1.6403738680695369E-2</v>
      </c>
    </row>
    <row r="96" spans="1:14" x14ac:dyDescent="0.3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0.1334281966195113</v>
      </c>
      <c r="J96" s="2">
        <f t="shared" si="9"/>
        <v>1.7047496527385134E-2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0.1334281966195113</v>
      </c>
      <c r="N96" s="2">
        <f t="shared" si="11"/>
        <v>1.7047496527385134E-2</v>
      </c>
    </row>
    <row r="97" spans="1:14" x14ac:dyDescent="0.3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0.13719926944435365</v>
      </c>
      <c r="J97" s="2">
        <f t="shared" si="9"/>
        <v>1.7708538903908409E-2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0.13719926944435365</v>
      </c>
      <c r="N97" s="2">
        <f t="shared" si="11"/>
        <v>1.7708538903908409E-2</v>
      </c>
    </row>
    <row r="98" spans="1:14" x14ac:dyDescent="0.3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0.14105660922623808</v>
      </c>
      <c r="J98" s="2">
        <f t="shared" si="9"/>
        <v>1.8387246253378137E-2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0.14105660922623808</v>
      </c>
      <c r="N98" s="2">
        <f t="shared" si="11"/>
        <v>1.8387246253378137E-2</v>
      </c>
    </row>
    <row r="99" spans="1:14" x14ac:dyDescent="0.3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0.14499543042698584</v>
      </c>
      <c r="J99" s="2">
        <f t="shared" si="9"/>
        <v>1.9084008235063982E-2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0.14499543042698584</v>
      </c>
      <c r="N99" s="2">
        <f t="shared" si="11"/>
        <v>1.9084008235063982E-2</v>
      </c>
    </row>
    <row r="100" spans="1:14" x14ac:dyDescent="0.3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0.1490220152429946</v>
      </c>
      <c r="J100" s="2">
        <f t="shared" si="9"/>
        <v>1.9799185113114098E-2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0.1490220152429946</v>
      </c>
      <c r="N100" s="2">
        <f t="shared" si="11"/>
        <v>1.9799185113114098E-2</v>
      </c>
    </row>
    <row r="101" spans="1:14" x14ac:dyDescent="0.3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0.15312763154869058</v>
      </c>
      <c r="J101" s="2">
        <f t="shared" si="9"/>
        <v>2.0533170788251821E-2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0.15312763154869058</v>
      </c>
      <c r="N101" s="2">
        <f t="shared" si="11"/>
        <v>2.0533170788251821E-2</v>
      </c>
    </row>
    <row r="102" spans="1:14" x14ac:dyDescent="0.3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0.15724994302937331</v>
      </c>
      <c r="J102" s="2">
        <f t="shared" si="9"/>
        <v>2.1286307325371113E-2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0.15724994302937331</v>
      </c>
      <c r="N102" s="2">
        <f t="shared" si="11"/>
        <v>2.1286307325371113E-2</v>
      </c>
    </row>
    <row r="103" spans="1:14" x14ac:dyDescent="0.3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0.16140873667708008</v>
      </c>
      <c r="J103" s="2">
        <f t="shared" si="9"/>
        <v>2.2058580776169845E-2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0.16140873667708008</v>
      </c>
      <c r="N103" s="2">
        <f t="shared" si="11"/>
        <v>2.2058580776169845E-2</v>
      </c>
    </row>
    <row r="104" spans="1:14" x14ac:dyDescent="0.3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0.16564045236154279</v>
      </c>
      <c r="J104" s="2">
        <f t="shared" si="9"/>
        <v>2.2850089661687015E-2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0.16564045236154279</v>
      </c>
      <c r="N104" s="2">
        <f t="shared" si="11"/>
        <v>2.2850089661687015E-2</v>
      </c>
    </row>
    <row r="105" spans="1:14" x14ac:dyDescent="0.3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0.16995835437989892</v>
      </c>
      <c r="J105" s="2">
        <f t="shared" si="9"/>
        <v>2.3661138921822197E-2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0.16995835437989892</v>
      </c>
      <c r="N105" s="2">
        <f t="shared" si="11"/>
        <v>2.3661138921822197E-2</v>
      </c>
    </row>
    <row r="106" spans="1:14" x14ac:dyDescent="0.3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0.17434261610197593</v>
      </c>
      <c r="J106" s="2">
        <f t="shared" si="9"/>
        <v>2.4492107105624071E-2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0.17434261610197593</v>
      </c>
      <c r="N106" s="2">
        <f t="shared" si="11"/>
        <v>2.4492107105624071E-2</v>
      </c>
    </row>
    <row r="107" spans="1:14" x14ac:dyDescent="0.3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0.17884136111347468</v>
      </c>
      <c r="J107" s="2">
        <f t="shared" si="9"/>
        <v>2.5343257996723351E-2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0.17884136111347468</v>
      </c>
      <c r="N107" s="2">
        <f t="shared" si="11"/>
        <v>2.5343257996723351E-2</v>
      </c>
    </row>
    <row r="108" spans="1:14" x14ac:dyDescent="0.3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0.18347942600191769</v>
      </c>
      <c r="J108" s="2">
        <f t="shared" si="9"/>
        <v>2.6215127222426499E-2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0.18347942600191769</v>
      </c>
      <c r="N108" s="2">
        <f t="shared" si="11"/>
        <v>2.6215127222426499E-2</v>
      </c>
    </row>
    <row r="109" spans="1:14" x14ac:dyDescent="0.3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0.18825235076080757</v>
      </c>
      <c r="J109" s="2">
        <f t="shared" si="9"/>
        <v>2.7108388439494008E-2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0.18825235076080757</v>
      </c>
      <c r="N109" s="2">
        <f t="shared" si="11"/>
        <v>2.7108388439494008E-2</v>
      </c>
    </row>
    <row r="110" spans="1:14" x14ac:dyDescent="0.3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0.19316116675736356</v>
      </c>
      <c r="J110" s="2">
        <f t="shared" si="9"/>
        <v>2.8023686145479069E-2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0.19316116675736356</v>
      </c>
      <c r="N110" s="2">
        <f t="shared" si="11"/>
        <v>2.8023686145479069E-2</v>
      </c>
    </row>
    <row r="111" spans="1:14" x14ac:dyDescent="0.3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0.19820158418545988</v>
      </c>
      <c r="J111" s="2">
        <f t="shared" si="9"/>
        <v>2.8961667035354573E-2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0.19820158418545988</v>
      </c>
      <c r="N111" s="2">
        <f t="shared" si="11"/>
        <v>2.8961667035354573E-2</v>
      </c>
    </row>
    <row r="112" spans="1:14" x14ac:dyDescent="0.3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0.20340835115695327</v>
      </c>
      <c r="J112" s="2">
        <f t="shared" si="9"/>
        <v>2.992294976476717E-2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0.20340835115695327</v>
      </c>
      <c r="N112" s="2">
        <f t="shared" si="11"/>
        <v>2.992294976476717E-2</v>
      </c>
    </row>
    <row r="113" spans="1:14" x14ac:dyDescent="0.3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0.20880190611047458</v>
      </c>
      <c r="J113" s="2">
        <f t="shared" si="9"/>
        <v>3.0908346844674788E-2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0.20880190611047458</v>
      </c>
      <c r="N113" s="2">
        <f t="shared" si="11"/>
        <v>3.0908346844674788E-2</v>
      </c>
    </row>
    <row r="114" spans="1:14" x14ac:dyDescent="0.3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0.21439086150272479</v>
      </c>
      <c r="J114" s="2">
        <f t="shared" si="9"/>
        <v>3.1918782261304533E-2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0.21439086150272479</v>
      </c>
      <c r="N114" s="2">
        <f t="shared" si="11"/>
        <v>3.1918782261304533E-2</v>
      </c>
    </row>
    <row r="115" spans="1:14" x14ac:dyDescent="0.3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0.22017521954962055</v>
      </c>
      <c r="J115" s="2">
        <f t="shared" si="9"/>
        <v>3.2955223671395799E-2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0.22017521954962055</v>
      </c>
      <c r="N115" s="2">
        <f t="shared" si="11"/>
        <v>3.2955223671395799E-2</v>
      </c>
    </row>
    <row r="116" spans="1:14" x14ac:dyDescent="0.3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0.22617113381987539</v>
      </c>
      <c r="J116" s="2">
        <f t="shared" si="9"/>
        <v>3.4018633247984112E-2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0.22617113381987539</v>
      </c>
      <c r="N116" s="2">
        <f t="shared" si="11"/>
        <v>3.4018633247984112E-2</v>
      </c>
    </row>
    <row r="117" spans="1:14" x14ac:dyDescent="0.3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0.23239110879129998</v>
      </c>
      <c r="J117" s="2">
        <f t="shared" si="9"/>
        <v>3.5110059451232453E-2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0.23239110879129998</v>
      </c>
      <c r="N117" s="2">
        <f t="shared" si="11"/>
        <v>3.5110059451232453E-2</v>
      </c>
    </row>
    <row r="118" spans="1:14" x14ac:dyDescent="0.3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0.23882105855511165</v>
      </c>
      <c r="J118" s="2">
        <f t="shared" si="9"/>
        <v>3.6230615811484033E-2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0.23882105855511165</v>
      </c>
      <c r="N118" s="2">
        <f t="shared" si="11"/>
        <v>3.6230615811484033E-2</v>
      </c>
    </row>
    <row r="119" spans="1:14" x14ac:dyDescent="0.3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0.24547184194708355</v>
      </c>
      <c r="J119" s="2">
        <f t="shared" si="9"/>
        <v>3.738132952626784E-2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0.24547184194708355</v>
      </c>
      <c r="N119" s="2">
        <f t="shared" si="11"/>
        <v>3.738132952626784E-2</v>
      </c>
    </row>
    <row r="120" spans="1:14" x14ac:dyDescent="0.3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0.25236322791935434</v>
      </c>
      <c r="J120" s="2">
        <f t="shared" si="9"/>
        <v>3.8563283636818074E-2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0.25236322791935434</v>
      </c>
      <c r="N120" s="2">
        <f t="shared" si="11"/>
        <v>3.8563283636818074E-2</v>
      </c>
    </row>
    <row r="121" spans="1:14" x14ac:dyDescent="0.3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0.25951670754195333</v>
      </c>
      <c r="J121" s="2">
        <f t="shared" si="9"/>
        <v>3.977766732034288E-2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0.25951670754195333</v>
      </c>
      <c r="N121" s="2">
        <f t="shared" si="11"/>
        <v>3.977766732034288E-2</v>
      </c>
    </row>
    <row r="122" spans="1:14" x14ac:dyDescent="0.3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0.2669452250635283</v>
      </c>
      <c r="J122" s="2">
        <f t="shared" si="9"/>
        <v>4.1025785068801626E-2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0.2669452250635283</v>
      </c>
      <c r="N122" s="2">
        <f t="shared" si="11"/>
        <v>4.1025785068801626E-2</v>
      </c>
    </row>
    <row r="123" spans="1:14" x14ac:dyDescent="0.3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0.27466626855522391</v>
      </c>
      <c r="J123" s="2">
        <f t="shared" si="9"/>
        <v>4.2309007487971673E-2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0.27466626855522391</v>
      </c>
      <c r="N123" s="2">
        <f t="shared" si="11"/>
        <v>4.2309007487971673E-2</v>
      </c>
    </row>
    <row r="124" spans="1:14" x14ac:dyDescent="0.3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0.28268299845818584</v>
      </c>
      <c r="J124" s="2">
        <f t="shared" si="9"/>
        <v>4.3628796730833669E-2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0.28268299845818584</v>
      </c>
      <c r="N124" s="2">
        <f t="shared" si="11"/>
        <v>4.3628796730833669E-2</v>
      </c>
    </row>
    <row r="125" spans="1:14" x14ac:dyDescent="0.3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0.29101488114419993</v>
      </c>
      <c r="J125" s="2">
        <f t="shared" si="9"/>
        <v>4.4986624596645028E-2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0.29101488114419993</v>
      </c>
      <c r="N125" s="2">
        <f t="shared" si="11"/>
        <v>4.4986624596645028E-2</v>
      </c>
    </row>
    <row r="126" spans="1:14" x14ac:dyDescent="0.3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0.29968934573485972</v>
      </c>
      <c r="J126" s="2">
        <f t="shared" si="9"/>
        <v>4.6384065093835136E-2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0.29968934573485972</v>
      </c>
      <c r="N126" s="2">
        <f t="shared" si="11"/>
        <v>4.6384065093835136E-2</v>
      </c>
    </row>
    <row r="127" spans="1:14" x14ac:dyDescent="0.3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0.30874527691211306</v>
      </c>
      <c r="J127" s="2">
        <f t="shared" si="9"/>
        <v>4.7822839087876157E-2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0.30874527691211306</v>
      </c>
      <c r="N127" s="2">
        <f t="shared" si="11"/>
        <v>4.7822839087876157E-2</v>
      </c>
    </row>
    <row r="128" spans="1:14" x14ac:dyDescent="0.3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0.31818978686165267</v>
      </c>
      <c r="J128" s="2">
        <f t="shared" si="9"/>
        <v>4.9304878534717822E-2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0.31818978686165267</v>
      </c>
      <c r="N128" s="2">
        <f t="shared" si="11"/>
        <v>4.9304878534717822E-2</v>
      </c>
    </row>
    <row r="129" spans="1:14" x14ac:dyDescent="0.3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0.32803280184267269</v>
      </c>
      <c r="J129" s="2">
        <f t="shared" si="9"/>
        <v>5.083214481401481E-2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0.32803280184267269</v>
      </c>
      <c r="N129" s="2">
        <f t="shared" si="11"/>
        <v>5.083214481401481E-2</v>
      </c>
    </row>
    <row r="130" spans="1:14" x14ac:dyDescent="0.3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0.3383001897343027</v>
      </c>
      <c r="J130" s="2">
        <f t="shared" si="9"/>
        <v>5.2406644545937589E-2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0.3383001897343027</v>
      </c>
      <c r="N130" s="2">
        <f t="shared" si="11"/>
        <v>5.2406644545937589E-2</v>
      </c>
    </row>
    <row r="131" spans="1:14" x14ac:dyDescent="0.3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0.34896108560374145</v>
      </c>
      <c r="J131" s="2">
        <f t="shared" si="9"/>
        <v>5.40305198826075E-2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0.34896108560374145</v>
      </c>
      <c r="N131" s="2">
        <f t="shared" si="11"/>
        <v>5.40305198826075E-2</v>
      </c>
    </row>
    <row r="132" spans="1:14" x14ac:dyDescent="0.3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0.35997990987374023</v>
      </c>
      <c r="J132" s="2">
        <f t="shared" si="9"/>
        <v>5.5705725495903538E-2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0.35997990987374023</v>
      </c>
      <c r="N132" s="2">
        <f t="shared" si="11"/>
        <v>5.5705725495903538E-2</v>
      </c>
    </row>
    <row r="133" spans="1:14" x14ac:dyDescent="0.3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0.3713930426551918</v>
      </c>
      <c r="J133" s="2">
        <f t="shared" si="9"/>
        <v>5.7434002863169652E-2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0.3713930426551918</v>
      </c>
      <c r="N133" s="2">
        <f t="shared" si="11"/>
        <v>5.7434002863169652E-2</v>
      </c>
    </row>
    <row r="134" spans="1:14" x14ac:dyDescent="0.3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0.38320785040977656</v>
      </c>
      <c r="J134" s="2">
        <f t="shared" si="9"/>
        <v>5.9217290209188339E-2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0.38320785040977656</v>
      </c>
      <c r="N134" s="2">
        <f t="shared" si="11"/>
        <v>5.9217290209188339E-2</v>
      </c>
    </row>
    <row r="135" spans="1:14" x14ac:dyDescent="0.3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0.39540748701285749</v>
      </c>
      <c r="J135" s="2">
        <f t="shared" ref="J135:J198" si="16">J134+J$3*(I134-J134)</f>
        <v>6.105755659112768E-2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0.39540748701285749</v>
      </c>
      <c r="N135" s="2">
        <f t="shared" ref="N135:N198" si="18">N134+N$3*(M134-N134)</f>
        <v>6.105755659112768E-2</v>
      </c>
    </row>
    <row r="136" spans="1:14" x14ac:dyDescent="0.3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0.40802728466103888</v>
      </c>
      <c r="J136" s="2">
        <f t="shared" si="16"/>
        <v>6.2956664195923107E-2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0.40802728466103888</v>
      </c>
      <c r="N136" s="2">
        <f t="shared" si="18"/>
        <v>6.2956664195923107E-2</v>
      </c>
    </row>
    <row r="137" spans="1:14" x14ac:dyDescent="0.3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0.42102210071858376</v>
      </c>
      <c r="J137" s="2">
        <f t="shared" si="16"/>
        <v>6.4916665320164962E-2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0.42102210071858376</v>
      </c>
      <c r="N137" s="2">
        <f t="shared" si="18"/>
        <v>6.4916665320164962E-2</v>
      </c>
    </row>
    <row r="138" spans="1:14" x14ac:dyDescent="0.3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0.43432635048900214</v>
      </c>
      <c r="J138" s="2">
        <f t="shared" si="16"/>
        <v>6.6939344193227987E-2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0.43432635048900214</v>
      </c>
      <c r="N138" s="2">
        <f t="shared" si="18"/>
        <v>6.6939344193227987E-2</v>
      </c>
    </row>
    <row r="139" spans="1:14" x14ac:dyDescent="0.3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0.44790892762148837</v>
      </c>
      <c r="J139" s="2">
        <f t="shared" si="16"/>
        <v>6.9026102388987987E-2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0.44790892762148837</v>
      </c>
      <c r="N139" s="2">
        <f t="shared" si="18"/>
        <v>6.9026102388987987E-2</v>
      </c>
    </row>
    <row r="140" spans="1:14" x14ac:dyDescent="0.3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0.46174552759071869</v>
      </c>
      <c r="J140" s="2">
        <f t="shared" si="16"/>
        <v>7.1178156836308584E-2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0.46174552759071869</v>
      </c>
      <c r="N140" s="2">
        <f t="shared" si="18"/>
        <v>7.1178156836308584E-2</v>
      </c>
    </row>
    <row r="141" spans="1:14" x14ac:dyDescent="0.3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0.47585930544043098</v>
      </c>
      <c r="J141" s="2">
        <f t="shared" si="16"/>
        <v>7.3396579502193637E-2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0.47585930544043098</v>
      </c>
      <c r="N141" s="2">
        <f t="shared" si="18"/>
        <v>7.3396579502193637E-2</v>
      </c>
    </row>
    <row r="142" spans="1:14" x14ac:dyDescent="0.3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0.49026322741083628</v>
      </c>
      <c r="J142" s="2">
        <f t="shared" si="16"/>
        <v>7.568256778552282E-2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0.49026322741083628</v>
      </c>
      <c r="N142" s="2">
        <f t="shared" si="18"/>
        <v>7.568256778552282E-2</v>
      </c>
    </row>
    <row r="143" spans="1:14" x14ac:dyDescent="0.3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0.50497055537878766</v>
      </c>
      <c r="J143" s="2">
        <f t="shared" si="16"/>
        <v>7.80373859321946E-2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0.50497055537878766</v>
      </c>
      <c r="N143" s="2">
        <f t="shared" si="18"/>
        <v>7.80373859321946E-2</v>
      </c>
    </row>
    <row r="144" spans="1:14" x14ac:dyDescent="0.3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0.51998797051557488</v>
      </c>
      <c r="J144" s="2">
        <f t="shared" si="16"/>
        <v>8.0462366334651245E-2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0.51998797051557488</v>
      </c>
      <c r="N144" s="2">
        <f t="shared" si="18"/>
        <v>8.0462366334651245E-2</v>
      </c>
    </row>
    <row r="145" spans="1:14" x14ac:dyDescent="0.3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0.53533595444580029</v>
      </c>
      <c r="J145" s="2">
        <f t="shared" si="16"/>
        <v>8.2958871766398892E-2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0.53533595444580029</v>
      </c>
      <c r="N145" s="2">
        <f t="shared" si="18"/>
        <v>8.2958871766398892E-2</v>
      </c>
    </row>
    <row r="146" spans="1:14" x14ac:dyDescent="0.3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0.55101234413696776</v>
      </c>
      <c r="J146" s="2">
        <f t="shared" si="16"/>
        <v>8.5528373596017893E-2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0.55101234413696776</v>
      </c>
      <c r="N146" s="2">
        <f t="shared" si="18"/>
        <v>8.5528373596017893E-2</v>
      </c>
    </row>
    <row r="147" spans="1:14" x14ac:dyDescent="0.3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0.56700280570613737</v>
      </c>
      <c r="J147" s="2">
        <f t="shared" si="16"/>
        <v>8.8172322548690493E-2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0.56700280570613737</v>
      </c>
      <c r="N147" s="2">
        <f t="shared" si="18"/>
        <v>8.8172322548690493E-2</v>
      </c>
    </row>
    <row r="148" spans="1:14" x14ac:dyDescent="0.3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0.58329976777321135</v>
      </c>
      <c r="J148" s="2">
        <f t="shared" si="16"/>
        <v>9.0892079693024791E-2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0.58329976777321135</v>
      </c>
      <c r="N148" s="2">
        <f t="shared" si="18"/>
        <v>9.0892079693024791E-2</v>
      </c>
    </row>
    <row r="149" spans="1:14" x14ac:dyDescent="0.3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0.59986408045298067</v>
      </c>
      <c r="J149" s="2">
        <f t="shared" si="16"/>
        <v>9.3688955361320256E-2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0.59986408045298067</v>
      </c>
      <c r="N149" s="2">
        <f t="shared" si="18"/>
        <v>9.3688955361320256E-2</v>
      </c>
    </row>
    <row r="150" spans="1:14" x14ac:dyDescent="0.3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0.61667208207388147</v>
      </c>
      <c r="J150" s="2">
        <f t="shared" si="16"/>
        <v>9.6564030071840889E-2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0.61667208207388147</v>
      </c>
      <c r="N150" s="2">
        <f t="shared" si="18"/>
        <v>9.6564030071840889E-2</v>
      </c>
    </row>
    <row r="151" spans="1:14" x14ac:dyDescent="0.3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0.63372695376407395</v>
      </c>
      <c r="J151" s="2">
        <f t="shared" si="16"/>
        <v>9.9518243807212484E-2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0.63372695376407395</v>
      </c>
      <c r="N151" s="2">
        <f t="shared" si="18"/>
        <v>9.9518243807212484E-2</v>
      </c>
    </row>
    <row r="152" spans="1:14" x14ac:dyDescent="0.3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0.65103621512377652</v>
      </c>
      <c r="J152" s="2">
        <f t="shared" si="16"/>
        <v>0.10255254927976745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0.65103621512377652</v>
      </c>
      <c r="N152" s="2">
        <f t="shared" si="18"/>
        <v>0.10255254927976745</v>
      </c>
    </row>
    <row r="153" spans="1:14" x14ac:dyDescent="0.3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0.6686038846053074</v>
      </c>
      <c r="J153" s="2">
        <f t="shared" si="16"/>
        <v>0.10566793650176143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0.6686038846053074</v>
      </c>
      <c r="N153" s="2">
        <f t="shared" si="18"/>
        <v>0.10566793650176143</v>
      </c>
    </row>
    <row r="154" spans="1:14" x14ac:dyDescent="0.3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0.68643000332128101</v>
      </c>
      <c r="J154" s="2">
        <f t="shared" si="16"/>
        <v>0.10886541268698957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0.68643000332128101</v>
      </c>
      <c r="N154" s="2">
        <f t="shared" si="18"/>
        <v>0.10886541268698957</v>
      </c>
    </row>
    <row r="155" spans="1:14" x14ac:dyDescent="0.3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0.70448551705773521</v>
      </c>
      <c r="J155" s="2">
        <f t="shared" si="16"/>
        <v>0.11214597956179234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0.70448551705773521</v>
      </c>
      <c r="N155" s="2">
        <f t="shared" si="18"/>
        <v>0.11214597956179234</v>
      </c>
    </row>
    <row r="156" spans="1:14" x14ac:dyDescent="0.3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0.72273813616516913</v>
      </c>
      <c r="J156" s="2">
        <f t="shared" si="16"/>
        <v>0.1155104681347693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0.72273813616516913</v>
      </c>
      <c r="N156" s="2">
        <f t="shared" si="18"/>
        <v>0.1155104681347693</v>
      </c>
    </row>
    <row r="157" spans="1:14" x14ac:dyDescent="0.3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0.74120382866846546</v>
      </c>
      <c r="J157" s="2">
        <f t="shared" si="16"/>
        <v>0.11895952128918197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0.74120382866846546</v>
      </c>
      <c r="N157" s="2">
        <f t="shared" si="18"/>
        <v>0.11895952128918197</v>
      </c>
    </row>
    <row r="158" spans="1:14" x14ac:dyDescent="0.3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0.75989608689108645</v>
      </c>
      <c r="J158" s="2">
        <f t="shared" si="16"/>
        <v>0.1224938689550963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0.75989608689108645</v>
      </c>
      <c r="N158" s="2">
        <f t="shared" si="18"/>
        <v>0.1224938689550963</v>
      </c>
    </row>
    <row r="159" spans="1:14" x14ac:dyDescent="0.3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0.77880590522953297</v>
      </c>
      <c r="J159" s="2">
        <f t="shared" si="16"/>
        <v>0.12611431355297273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0.77880590522953297</v>
      </c>
      <c r="N159" s="2">
        <f t="shared" si="18"/>
        <v>0.12611431355297273</v>
      </c>
    </row>
    <row r="160" spans="1:14" x14ac:dyDescent="0.3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0.79799634169713995</v>
      </c>
      <c r="J160" s="2">
        <f t="shared" si="16"/>
        <v>0.12982160179369559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0.79799634169713995</v>
      </c>
      <c r="N160" s="2">
        <f t="shared" si="18"/>
        <v>0.12982160179369559</v>
      </c>
    </row>
    <row r="161" spans="1:14" x14ac:dyDescent="0.3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0.8175170628474826</v>
      </c>
      <c r="J161" s="2">
        <f t="shared" si="16"/>
        <v>0.13361683431634716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0.8175170628474826</v>
      </c>
      <c r="N161" s="2">
        <f t="shared" si="18"/>
        <v>0.13361683431634716</v>
      </c>
    </row>
    <row r="162" spans="1:14" x14ac:dyDescent="0.3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0.8373963619560848</v>
      </c>
      <c r="J162" s="2">
        <f t="shared" si="16"/>
        <v>0.137501387614404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0.8373963619560848</v>
      </c>
      <c r="N162" s="2">
        <f t="shared" si="18"/>
        <v>0.137501387614404</v>
      </c>
    </row>
    <row r="163" spans="1:14" x14ac:dyDescent="0.3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0.85765198323846703</v>
      </c>
      <c r="J163" s="2">
        <f t="shared" si="16"/>
        <v>0.14147679106866476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0.85765198323846703</v>
      </c>
      <c r="N163" s="2">
        <f t="shared" si="18"/>
        <v>0.14147679106866476</v>
      </c>
    </row>
    <row r="164" spans="1:14" x14ac:dyDescent="0.3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0.87828609848605044</v>
      </c>
      <c r="J164" s="2">
        <f t="shared" si="16"/>
        <v>0.14554466616018924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0.87828609848605044</v>
      </c>
      <c r="N164" s="2">
        <f t="shared" si="18"/>
        <v>0.14554466616018924</v>
      </c>
    </row>
    <row r="165" spans="1:14" x14ac:dyDescent="0.3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0.89930348547702965</v>
      </c>
      <c r="J165" s="4">
        <f t="shared" si="16"/>
        <v>0.14970663749580013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0.89930348547702965</v>
      </c>
      <c r="N165" s="4">
        <f t="shared" si="18"/>
        <v>0.14970663749580013</v>
      </c>
    </row>
    <row r="166" spans="1:14" x14ac:dyDescent="0.3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0.92066791164210093</v>
      </c>
      <c r="J166" s="4">
        <f t="shared" si="16"/>
        <v>0.15396434759233352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0.92066791164210093</v>
      </c>
      <c r="N166" s="4">
        <f t="shared" si="18"/>
        <v>0.15396434759233352</v>
      </c>
    </row>
    <row r="167" spans="1:14" x14ac:dyDescent="0.3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0.94233460964819415</v>
      </c>
      <c r="J167" s="4">
        <f t="shared" si="16"/>
        <v>0.1583192238361362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0.94233460964819415</v>
      </c>
      <c r="N167" s="4">
        <f t="shared" si="18"/>
        <v>0.1583192238361362</v>
      </c>
    </row>
    <row r="168" spans="1:14" x14ac:dyDescent="0.3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0.96431733759652138</v>
      </c>
      <c r="J168" s="4">
        <f t="shared" si="16"/>
        <v>0.1627724312275487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0.96431733759652138</v>
      </c>
      <c r="N168" s="4">
        <f t="shared" si="18"/>
        <v>0.1627724312275487</v>
      </c>
    </row>
    <row r="169" spans="1:14" x14ac:dyDescent="0.3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0.98663007892208654</v>
      </c>
      <c r="J169" s="4">
        <f t="shared" si="16"/>
        <v>0.16732520629572445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0.98663007892208654</v>
      </c>
      <c r="N169" s="4">
        <f t="shared" si="18"/>
        <v>0.16732520629572445</v>
      </c>
    </row>
    <row r="170" spans="1:14" x14ac:dyDescent="0.3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1.0092849345258457</v>
      </c>
      <c r="J170" s="4">
        <f t="shared" si="16"/>
        <v>0.17197885797224219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1.0092849345258457</v>
      </c>
      <c r="N170" s="4">
        <f t="shared" si="18"/>
        <v>0.17197885797224219</v>
      </c>
    </row>
    <row r="171" spans="1:14" x14ac:dyDescent="0.3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1.0322924980965282</v>
      </c>
      <c r="J171" s="4">
        <f t="shared" si="16"/>
        <v>0.17673475648706666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1.0322924980965282</v>
      </c>
      <c r="N171" s="4">
        <f t="shared" si="18"/>
        <v>0.17673475648706666</v>
      </c>
    </row>
    <row r="172" spans="1:14" x14ac:dyDescent="0.3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1.0556620921389206</v>
      </c>
      <c r="J172" s="4">
        <f t="shared" si="16"/>
        <v>0.1815943244594084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1.0556622802024418</v>
      </c>
      <c r="N172" s="4">
        <f t="shared" si="18"/>
        <v>0.1815943244594084</v>
      </c>
    </row>
    <row r="173" spans="1:14" x14ac:dyDescent="0.3">
      <c r="A173" s="4">
        <f t="shared" si="21"/>
        <v>2017</v>
      </c>
      <c r="G173" s="4">
        <f>carbondioxide!L273</f>
        <v>394.92240888251524</v>
      </c>
      <c r="H173" s="4">
        <f t="shared" si="15"/>
        <v>1.9362624488065634</v>
      </c>
      <c r="I173" s="4">
        <f t="shared" si="19"/>
        <v>1.0791360760860373</v>
      </c>
      <c r="J173" s="4">
        <f t="shared" si="16"/>
        <v>0.18655902937982805</v>
      </c>
      <c r="K173" s="4">
        <f>carbondioxide!S273</f>
        <v>394.92285091345838</v>
      </c>
      <c r="L173" s="4">
        <f t="shared" si="17"/>
        <v>1.9362684369808703</v>
      </c>
      <c r="M173" s="4">
        <f t="shared" si="20"/>
        <v>1.0791364340720326</v>
      </c>
      <c r="N173" s="4">
        <f t="shared" si="18"/>
        <v>0.18655903044802882</v>
      </c>
    </row>
    <row r="174" spans="1:14" x14ac:dyDescent="0.3">
      <c r="A174" s="4">
        <f t="shared" si="21"/>
        <v>2018</v>
      </c>
      <c r="G174" s="4">
        <f>carbondioxide!L274</f>
        <v>397.10364941296376</v>
      </c>
      <c r="H174" s="4">
        <f t="shared" si="15"/>
        <v>1.9657303336537306</v>
      </c>
      <c r="I174" s="4">
        <f t="shared" si="19"/>
        <v>1.1027392400756564</v>
      </c>
      <c r="J174" s="4">
        <f t="shared" si="16"/>
        <v>0.1916288670051193</v>
      </c>
      <c r="K174" s="4">
        <f>carbondioxide!S274</f>
        <v>397.10407167055359</v>
      </c>
      <c r="L174" s="4">
        <f t="shared" si="17"/>
        <v>1.9657360225385043</v>
      </c>
      <c r="M174" s="4">
        <f t="shared" si="20"/>
        <v>1.1027397535852308</v>
      </c>
      <c r="N174" s="4">
        <f t="shared" si="18"/>
        <v>0.19162887010061316</v>
      </c>
    </row>
    <row r="175" spans="1:14" x14ac:dyDescent="0.3">
      <c r="A175" s="4">
        <f t="shared" si="21"/>
        <v>2019</v>
      </c>
      <c r="G175" s="4">
        <f>carbondioxide!L275</f>
        <v>399.37366035112547</v>
      </c>
      <c r="H175" s="4">
        <f t="shared" si="15"/>
        <v>1.9962260960647926</v>
      </c>
      <c r="I175" s="4">
        <f t="shared" si="19"/>
        <v>1.1264983316717387</v>
      </c>
      <c r="J175" s="4">
        <f t="shared" si="16"/>
        <v>0.19680397392415996</v>
      </c>
      <c r="K175" s="4">
        <f>carbondioxide!S275</f>
        <v>399.37406763247185</v>
      </c>
      <c r="L175" s="4">
        <f t="shared" si="17"/>
        <v>1.9962315519931833</v>
      </c>
      <c r="M175" s="4">
        <f t="shared" si="20"/>
        <v>1.1264989887389487</v>
      </c>
      <c r="N175" s="4">
        <f t="shared" si="18"/>
        <v>0.1968039799188058</v>
      </c>
    </row>
    <row r="176" spans="1:14" x14ac:dyDescent="0.3">
      <c r="A176" s="4">
        <f t="shared" si="21"/>
        <v>2020</v>
      </c>
      <c r="G176" s="4">
        <f>carbondioxide!L276</f>
        <v>401.72476399149957</v>
      </c>
      <c r="H176" s="4">
        <f t="shared" si="15"/>
        <v>2.0276290802874901</v>
      </c>
      <c r="I176" s="4">
        <f t="shared" si="19"/>
        <v>1.150435668572009</v>
      </c>
      <c r="J176" s="4">
        <f t="shared" si="16"/>
        <v>0.20208463787616621</v>
      </c>
      <c r="K176" s="4">
        <f>carbondioxide!S276</f>
        <v>401.72515933809433</v>
      </c>
      <c r="L176" s="4">
        <f t="shared" si="17"/>
        <v>2.0276343453431469</v>
      </c>
      <c r="M176" s="4">
        <f t="shared" si="20"/>
        <v>1.1504364588697504</v>
      </c>
      <c r="N176" s="4">
        <f t="shared" si="18"/>
        <v>0.20208464756890421</v>
      </c>
    </row>
    <row r="177" spans="1:14" x14ac:dyDescent="0.3">
      <c r="A177" s="4">
        <f t="shared" si="21"/>
        <v>2021</v>
      </c>
      <c r="G177" s="4">
        <f>carbondioxide!L277</f>
        <v>404.15200929079106</v>
      </c>
      <c r="H177" s="4">
        <f t="shared" si="15"/>
        <v>2.0598568402868365</v>
      </c>
      <c r="I177" s="4">
        <f t="shared" si="19"/>
        <v>1.1745704096486329</v>
      </c>
      <c r="J177" s="4">
        <f t="shared" si="16"/>
        <v>0.2074712717305186</v>
      </c>
      <c r="K177" s="4">
        <f>carbondioxide!S277</f>
        <v>404.15239467221352</v>
      </c>
      <c r="L177" s="4">
        <f t="shared" si="17"/>
        <v>2.0598619418070072</v>
      </c>
      <c r="M177" s="4">
        <f t="shared" si="20"/>
        <v>1.1745713240003319</v>
      </c>
      <c r="N177" s="4">
        <f t="shared" si="18"/>
        <v>0.20747128585709301</v>
      </c>
    </row>
    <row r="178" spans="1:14" x14ac:dyDescent="0.3">
      <c r="A178" s="4">
        <f t="shared" si="21"/>
        <v>2022</v>
      </c>
      <c r="G178" s="4">
        <f>carbondioxide!L278</f>
        <v>406.65199814994196</v>
      </c>
      <c r="H178" s="4">
        <f t="shared" si="15"/>
        <v>2.0928487413115704</v>
      </c>
      <c r="I178" s="4">
        <f t="shared" si="19"/>
        <v>1.1989193015655033</v>
      </c>
      <c r="J178" s="4">
        <f t="shared" si="16"/>
        <v>0.21296439483389348</v>
      </c>
      <c r="K178" s="4">
        <f>carbondioxide!S278</f>
        <v>406.65237487894575</v>
      </c>
      <c r="L178" s="4">
        <f t="shared" si="17"/>
        <v>2.0928536976360101</v>
      </c>
      <c r="M178" s="4">
        <f t="shared" si="20"/>
        <v>1.1989203316420702</v>
      </c>
      <c r="N178" s="4">
        <f t="shared" si="18"/>
        <v>0.21296441407374661</v>
      </c>
    </row>
    <row r="179" spans="1:14" x14ac:dyDescent="0.3">
      <c r="A179" s="4">
        <f t="shared" si="21"/>
        <v>2023</v>
      </c>
      <c r="G179" s="4">
        <f>carbondioxide!L279</f>
        <v>409.22227697953701</v>
      </c>
      <c r="H179" s="4">
        <f t="shared" si="15"/>
        <v>2.1265574575903288</v>
      </c>
      <c r="I179" s="4">
        <f t="shared" si="19"/>
        <v>1.2234971505637799</v>
      </c>
      <c r="J179" s="4">
        <f t="shared" si="16"/>
        <v>0.21856461870412902</v>
      </c>
      <c r="K179" s="4">
        <f>carbondioxide!S279</f>
        <v>409.22264596418813</v>
      </c>
      <c r="L179" s="4">
        <f t="shared" si="17"/>
        <v>2.1265622815383503</v>
      </c>
      <c r="M179" s="4">
        <f t="shared" si="20"/>
        <v>1.2234982886928754</v>
      </c>
      <c r="N179" s="4">
        <f t="shared" si="18"/>
        <v>0.21856464368553469</v>
      </c>
    </row>
    <row r="180" spans="1:14" x14ac:dyDescent="0.3">
      <c r="A180" s="4">
        <f t="shared" si="21"/>
        <v>2024</v>
      </c>
      <c r="G180" s="4">
        <f>carbondioxide!L280</f>
        <v>411.86096652957815</v>
      </c>
      <c r="H180" s="4">
        <f t="shared" si="15"/>
        <v>2.1609438314522729</v>
      </c>
      <c r="I180" s="4">
        <f t="shared" si="19"/>
        <v>1.2483171273782812</v>
      </c>
      <c r="J180" s="4">
        <f t="shared" si="16"/>
        <v>0.22427263548509183</v>
      </c>
      <c r="K180" s="4">
        <f>carbondioxide!S280</f>
        <v>411.8613284265391</v>
      </c>
      <c r="L180" s="4">
        <f t="shared" si="17"/>
        <v>2.160948532426747</v>
      </c>
      <c r="M180" s="4">
        <f t="shared" si="20"/>
        <v>1.2483183664217945</v>
      </c>
      <c r="N180" s="4">
        <f t="shared" si="18"/>
        <v>0.22427266678917637</v>
      </c>
    </row>
    <row r="181" spans="1:14" x14ac:dyDescent="0.3">
      <c r="A181" s="4">
        <f t="shared" si="21"/>
        <v>2025</v>
      </c>
      <c r="G181" s="4">
        <f>carbondioxide!L281</f>
        <v>414.56653712956728</v>
      </c>
      <c r="H181" s="4">
        <f t="shared" si="15"/>
        <v>2.1959737750569337</v>
      </c>
      <c r="I181" s="4">
        <f t="shared" si="19"/>
        <v>1.2733909708858837</v>
      </c>
      <c r="J181" s="4">
        <f t="shared" si="16"/>
        <v>0.23008920819904513</v>
      </c>
      <c r="K181" s="4">
        <f>carbondioxide!S281</f>
        <v>414.56689243740232</v>
      </c>
      <c r="L181" s="4">
        <f t="shared" si="17"/>
        <v>2.1959783603187257</v>
      </c>
      <c r="M181" s="4">
        <f t="shared" si="20"/>
        <v>1.2733923041589652</v>
      </c>
      <c r="N181" s="4">
        <f t="shared" si="18"/>
        <v>0.23008924636308964</v>
      </c>
    </row>
    <row r="182" spans="1:14" x14ac:dyDescent="0.3">
      <c r="A182" s="4">
        <f t="shared" si="21"/>
        <v>2026</v>
      </c>
      <c r="G182" s="4">
        <f>carbondioxide!L282</f>
        <v>417.33767213236058</v>
      </c>
      <c r="H182" s="4">
        <f t="shared" si="15"/>
        <v>2.2316164053871734</v>
      </c>
      <c r="I182" s="4">
        <f t="shared" si="19"/>
        <v>1.2987291301118797</v>
      </c>
      <c r="J182" s="4">
        <f t="shared" si="16"/>
        <v>0.23601516221110638</v>
      </c>
      <c r="K182" s="4">
        <f>carbondioxide!S282</f>
        <v>417.33802124844334</v>
      </c>
      <c r="L182" s="4">
        <f t="shared" si="17"/>
        <v>2.2316208808284919</v>
      </c>
      <c r="M182" s="4">
        <f t="shared" si="20"/>
        <v>1.2987305513274139</v>
      </c>
      <c r="N182" s="4">
        <f t="shared" si="18"/>
        <v>0.23601520773137022</v>
      </c>
    </row>
    <row r="183" spans="1:14" x14ac:dyDescent="0.3">
      <c r="A183" s="4">
        <f t="shared" si="21"/>
        <v>2027</v>
      </c>
      <c r="G183" s="4">
        <f>carbondioxide!L283</f>
        <v>420.17318487168785</v>
      </c>
      <c r="H183" s="4">
        <f t="shared" si="15"/>
        <v>2.2678429235065383</v>
      </c>
      <c r="I183" s="4">
        <f t="shared" si="19"/>
        <v>1.3243408685265714</v>
      </c>
      <c r="J183" s="4">
        <f t="shared" si="16"/>
        <v>0.24205137754878278</v>
      </c>
      <c r="K183" s="4">
        <f>carbondioxide!S283</f>
        <v>420.17352812701478</v>
      </c>
      <c r="L183" s="4">
        <f t="shared" si="17"/>
        <v>2.2678472941215961</v>
      </c>
      <c r="M183" s="4">
        <f t="shared" si="20"/>
        <v>1.3243423717553438</v>
      </c>
      <c r="N183" s="4">
        <f t="shared" si="18"/>
        <v>0.24205143088299574</v>
      </c>
    </row>
    <row r="184" spans="1:14" x14ac:dyDescent="0.3">
      <c r="A184" s="4">
        <f t="shared" si="21"/>
        <v>2028</v>
      </c>
      <c r="G184" s="4">
        <f>carbondioxide!L284</f>
        <v>423.07196809242851</v>
      </c>
      <c r="H184" s="4">
        <f t="shared" si="15"/>
        <v>2.3046259426965094</v>
      </c>
      <c r="I184" s="4">
        <f t="shared" si="19"/>
        <v>1.350234345084584</v>
      </c>
      <c r="J184" s="4">
        <f t="shared" si="16"/>
        <v>0.24819878185753663</v>
      </c>
      <c r="K184" s="4">
        <f>carbondioxide!S284</f>
        <v>423.07230577301436</v>
      </c>
      <c r="L184" s="4">
        <f t="shared" si="17"/>
        <v>2.3046302128693159</v>
      </c>
      <c r="M184" s="4">
        <f t="shared" si="20"/>
        <v>1.3502359247252469</v>
      </c>
      <c r="N184" s="4">
        <f t="shared" si="18"/>
        <v>0.24819884342715068</v>
      </c>
    </row>
    <row r="185" spans="1:14" x14ac:dyDescent="0.3">
      <c r="A185" s="4">
        <f t="shared" si="21"/>
        <v>2029</v>
      </c>
      <c r="G185" s="4">
        <f>carbondioxide!L285</f>
        <v>426.03296309138693</v>
      </c>
      <c r="H185" s="4">
        <f t="shared" si="15"/>
        <v>2.3419390871056218</v>
      </c>
      <c r="I185" s="4">
        <f t="shared" si="19"/>
        <v>1.3764166807349409</v>
      </c>
      <c r="J185" s="4">
        <f t="shared" si="16"/>
        <v>0.25445834385666627</v>
      </c>
      <c r="K185" s="4">
        <f>carbondioxide!S285</f>
        <v>426.03329545150621</v>
      </c>
      <c r="L185" s="4">
        <f t="shared" si="17"/>
        <v>2.341943260787235</v>
      </c>
      <c r="M185" s="4">
        <f t="shared" si="20"/>
        <v>1.3764183314901988</v>
      </c>
      <c r="N185" s="4">
        <f t="shared" si="18"/>
        <v>0.25445841404892389</v>
      </c>
    </row>
    <row r="186" spans="1:14" x14ac:dyDescent="0.3">
      <c r="A186" s="4">
        <f t="shared" si="21"/>
        <v>2030</v>
      </c>
      <c r="G186" s="4">
        <f>carbondioxide!L286</f>
        <v>429.92890650646223</v>
      </c>
      <c r="H186" s="4">
        <f t="shared" si="15"/>
        <v>2.3906408855061594</v>
      </c>
      <c r="I186" s="4">
        <f t="shared" si="19"/>
        <v>1.4032141409107104</v>
      </c>
      <c r="J186" s="4">
        <f t="shared" si="16"/>
        <v>0.26083106721013488</v>
      </c>
      <c r="K186" s="4">
        <f>carbondioxide!S286</f>
        <v>429.92923377692961</v>
      </c>
      <c r="L186" s="4">
        <f t="shared" si="17"/>
        <v>2.3906449580314253</v>
      </c>
      <c r="M186" s="4">
        <f t="shared" si="20"/>
        <v>1.4032158575236178</v>
      </c>
      <c r="N186" s="4">
        <f t="shared" si="18"/>
        <v>0.26083114637999033</v>
      </c>
    </row>
    <row r="187" spans="1:14" x14ac:dyDescent="0.3">
      <c r="A187" s="4">
        <f t="shared" si="21"/>
        <v>2031</v>
      </c>
      <c r="G187" s="4">
        <f>carbondioxide!L287</f>
        <v>433.87872820188397</v>
      </c>
      <c r="H187" s="4">
        <f t="shared" si="15"/>
        <v>2.4395677356494336</v>
      </c>
      <c r="I187" s="4">
        <f t="shared" si="19"/>
        <v>1.4306138931812316</v>
      </c>
      <c r="J187" s="4">
        <f t="shared" si="16"/>
        <v>0.26731980306875414</v>
      </c>
      <c r="K187" s="4">
        <f>carbondioxide!S287</f>
        <v>433.87905059531181</v>
      </c>
      <c r="L187" s="4">
        <f t="shared" si="17"/>
        <v>2.4395717109634698</v>
      </c>
      <c r="M187" s="4">
        <f t="shared" si="20"/>
        <v>1.4306156706868709</v>
      </c>
      <c r="N187" s="4">
        <f t="shared" si="18"/>
        <v>0.26731989153928615</v>
      </c>
    </row>
    <row r="188" spans="1:14" x14ac:dyDescent="0.3">
      <c r="A188" s="4">
        <f t="shared" si="21"/>
        <v>2032</v>
      </c>
      <c r="G188" s="4">
        <f>carbondioxide!L288</f>
        <v>437.85626590551698</v>
      </c>
      <c r="H188" s="4">
        <f t="shared" si="15"/>
        <v>2.4883898536897942</v>
      </c>
      <c r="I188" s="4">
        <f t="shared" si="19"/>
        <v>1.4585938497339443</v>
      </c>
      <c r="J188" s="4">
        <f t="shared" si="16"/>
        <v>0.27392731350059302</v>
      </c>
      <c r="K188" s="4">
        <f>carbondioxide!S288</f>
        <v>437.85658361972622</v>
      </c>
      <c r="L188" s="4">
        <f t="shared" si="17"/>
        <v>2.4883937357180645</v>
      </c>
      <c r="M188" s="4">
        <f t="shared" si="20"/>
        <v>1.4585956834489815</v>
      </c>
      <c r="N188" s="4">
        <f t="shared" si="18"/>
        <v>0.2739274115648444</v>
      </c>
    </row>
    <row r="189" spans="1:14" x14ac:dyDescent="0.3">
      <c r="A189" s="4">
        <f t="shared" si="21"/>
        <v>2033</v>
      </c>
      <c r="G189" s="4">
        <f>carbondioxide!L289</f>
        <v>441.86966952011346</v>
      </c>
      <c r="H189" s="4">
        <f t="shared" si="15"/>
        <v>2.5372047344101665</v>
      </c>
      <c r="I189" s="4">
        <f t="shared" si="19"/>
        <v>1.48713553912316</v>
      </c>
      <c r="J189" s="4">
        <f t="shared" si="16"/>
        <v>0.28065621942639846</v>
      </c>
      <c r="K189" s="4">
        <f>carbondioxide!S289</f>
        <v>441.86998274041093</v>
      </c>
      <c r="L189" s="4">
        <f t="shared" si="17"/>
        <v>2.5372085267682141</v>
      </c>
      <c r="M189" s="4">
        <f t="shared" si="20"/>
        <v>1.4871374246272209</v>
      </c>
      <c r="N189" s="4">
        <f t="shared" si="18"/>
        <v>0.28065632734914631</v>
      </c>
    </row>
    <row r="190" spans="1:14" x14ac:dyDescent="0.3">
      <c r="A190" s="4">
        <f t="shared" si="21"/>
        <v>2034</v>
      </c>
      <c r="G190" s="4">
        <f>carbondioxide!L290</f>
        <v>445.92339051284551</v>
      </c>
      <c r="H190" s="4">
        <f t="shared" si="15"/>
        <v>2.5860619715507607</v>
      </c>
      <c r="I190" s="4">
        <f t="shared" si="19"/>
        <v>1.516222577090137</v>
      </c>
      <c r="J190" s="4">
        <f t="shared" si="16"/>
        <v>0.28750902196227607</v>
      </c>
      <c r="K190" s="4">
        <f>carbondioxide!S290</f>
        <v>445.92369941360289</v>
      </c>
      <c r="L190" s="4">
        <f t="shared" si="17"/>
        <v>2.5860656776099509</v>
      </c>
      <c r="M190" s="4">
        <f t="shared" si="20"/>
        <v>1.5162245102097445</v>
      </c>
      <c r="N190" s="4">
        <f t="shared" si="18"/>
        <v>0.28750913998168576</v>
      </c>
    </row>
    <row r="191" spans="1:14" x14ac:dyDescent="0.3">
      <c r="A191" s="4">
        <f t="shared" si="21"/>
        <v>2035</v>
      </c>
      <c r="G191" s="4">
        <f>carbondioxide!L291</f>
        <v>450.01982298007709</v>
      </c>
      <c r="H191" s="4">
        <f t="shared" si="15"/>
        <v>2.6349848632901058</v>
      </c>
      <c r="I191" s="4">
        <f t="shared" si="19"/>
        <v>1.5458398234356876</v>
      </c>
      <c r="J191" s="4">
        <f t="shared" si="16"/>
        <v>0.29448811495540234</v>
      </c>
      <c r="K191" s="4">
        <f>carbondioxide!S291</f>
        <v>450.02012772587466</v>
      </c>
      <c r="L191" s="4">
        <f t="shared" si="17"/>
        <v>2.6349884862182122</v>
      </c>
      <c r="M191" s="4">
        <f t="shared" si="20"/>
        <v>1.5458418002299341</v>
      </c>
      <c r="N191" s="4">
        <f t="shared" si="18"/>
        <v>0.29448824328458112</v>
      </c>
    </row>
    <row r="192" spans="1:14" x14ac:dyDescent="0.3">
      <c r="A192" s="4">
        <f t="shared" si="21"/>
        <v>2036</v>
      </c>
      <c r="G192" s="4">
        <f>carbondioxide!L292</f>
        <v>454.16010211349635</v>
      </c>
      <c r="H192" s="4">
        <f t="shared" si="15"/>
        <v>2.6839809702938346</v>
      </c>
      <c r="I192" s="4">
        <f t="shared" si="19"/>
        <v>1.5759728773260737</v>
      </c>
      <c r="J192" s="4">
        <f t="shared" si="16"/>
        <v>0.30159579265957037</v>
      </c>
      <c r="K192" s="4">
        <f>carbondioxide!S292</f>
        <v>454.16040285999202</v>
      </c>
      <c r="L192" s="4">
        <f t="shared" si="17"/>
        <v>2.6839845130824052</v>
      </c>
      <c r="M192" s="4">
        <f t="shared" si="20"/>
        <v>1.5759748940735832</v>
      </c>
      <c r="N192" s="4">
        <f t="shared" si="18"/>
        <v>0.30159593148803071</v>
      </c>
    </row>
    <row r="193" spans="1:14" x14ac:dyDescent="0.3">
      <c r="A193" s="4">
        <f t="shared" si="21"/>
        <v>2037</v>
      </c>
      <c r="G193" s="4">
        <f>carbondioxide!L293</f>
        <v>458.34459039529781</v>
      </c>
      <c r="H193" s="4">
        <f t="shared" si="15"/>
        <v>2.7330484861486237</v>
      </c>
      <c r="I193" s="4">
        <f t="shared" si="19"/>
        <v>1.606607776668229</v>
      </c>
      <c r="J193" s="4">
        <f t="shared" si="16"/>
        <v>0.30883425450047614</v>
      </c>
      <c r="K193" s="4">
        <f>carbondioxide!S293</f>
        <v>458.34488728991977</v>
      </c>
      <c r="L193" s="4">
        <f t="shared" si="17"/>
        <v>2.7330519516323371</v>
      </c>
      <c r="M193" s="4">
        <f t="shared" si="20"/>
        <v>1.606609829855129</v>
      </c>
      <c r="N193" s="4">
        <f t="shared" si="18"/>
        <v>0.30883440399551665</v>
      </c>
    </row>
    <row r="194" spans="1:14" x14ac:dyDescent="0.3">
      <c r="A194" s="4">
        <f t="shared" si="21"/>
        <v>2038</v>
      </c>
      <c r="G194" s="4">
        <f>carbondioxide!L294</f>
        <v>462.57317284459771</v>
      </c>
      <c r="H194" s="4">
        <f t="shared" si="15"/>
        <v>2.7821800720530194</v>
      </c>
      <c r="I194" s="4">
        <f t="shared" si="19"/>
        <v>1.6377308202210827</v>
      </c>
      <c r="J194" s="4">
        <f t="shared" si="16"/>
        <v>0.31620560810638898</v>
      </c>
      <c r="K194" s="4">
        <f>carbondioxide!S294</f>
        <v>462.5734660271209</v>
      </c>
      <c r="L194" s="4">
        <f t="shared" si="17"/>
        <v>2.7821834629241167</v>
      </c>
      <c r="M194" s="4">
        <f t="shared" si="20"/>
        <v>1.6377329065298074</v>
      </c>
      <c r="N194" s="4">
        <f t="shared" si="18"/>
        <v>0.31620576841439924</v>
      </c>
    </row>
    <row r="195" spans="1:14" x14ac:dyDescent="0.3">
      <c r="A195" s="4">
        <f t="shared" si="21"/>
        <v>2039</v>
      </c>
      <c r="G195" s="4">
        <f>carbondioxide!L295</f>
        <v>466.84543646606744</v>
      </c>
      <c r="H195" s="4">
        <f t="shared" si="15"/>
        <v>2.831365167191811</v>
      </c>
      <c r="I195" s="4">
        <f t="shared" si="19"/>
        <v>1.6693284635489893</v>
      </c>
      <c r="J195" s="4">
        <f t="shared" si="16"/>
        <v>0.32371187131120044</v>
      </c>
      <c r="K195" s="4">
        <f>carbondioxide!S295</f>
        <v>466.84572606911024</v>
      </c>
      <c r="L195" s="4">
        <f t="shared" si="17"/>
        <v>2.8313684860114403</v>
      </c>
      <c r="M195" s="4">
        <f t="shared" si="20"/>
        <v>1.6693305798477955</v>
      </c>
      <c r="N195" s="4">
        <f t="shared" si="18"/>
        <v>0.32371204255889474</v>
      </c>
    </row>
    <row r="196" spans="1:14" x14ac:dyDescent="0.3">
      <c r="A196" s="4">
        <f t="shared" si="21"/>
        <v>2040</v>
      </c>
      <c r="G196" s="4">
        <f>carbondioxide!L296</f>
        <v>471.16077946844268</v>
      </c>
      <c r="H196" s="4">
        <f t="shared" si="15"/>
        <v>2.8805913824392464</v>
      </c>
      <c r="I196" s="4">
        <f t="shared" si="19"/>
        <v>1.7013872594131434</v>
      </c>
      <c r="J196" s="4">
        <f t="shared" si="16"/>
        <v>0.33135497355511107</v>
      </c>
      <c r="K196" s="4">
        <f>carbondioxide!S296</f>
        <v>471.16106561790724</v>
      </c>
      <c r="L196" s="4">
        <f t="shared" si="17"/>
        <v>2.8805946316468147</v>
      </c>
      <c r="M196" s="4">
        <f t="shared" si="20"/>
        <v>1.7013894027462557</v>
      </c>
      <c r="N196" s="4">
        <f t="shared" si="18"/>
        <v>0.33135515585069569</v>
      </c>
    </row>
    <row r="197" spans="1:14" x14ac:dyDescent="0.3">
      <c r="A197" s="4">
        <f t="shared" si="21"/>
        <v>2041</v>
      </c>
      <c r="G197" s="4">
        <f>carbondioxide!L297</f>
        <v>475.51847789000954</v>
      </c>
      <c r="H197" s="4">
        <f t="shared" si="15"/>
        <v>2.9298453426166344</v>
      </c>
      <c r="I197" s="4">
        <f t="shared" si="19"/>
        <v>1.733893824911789</v>
      </c>
      <c r="J197" s="4">
        <f t="shared" si="16"/>
        <v>0.3391367569387847</v>
      </c>
      <c r="K197" s="4">
        <f>carbondioxide!S297</f>
        <v>475.51876070547991</v>
      </c>
      <c r="L197" s="4">
        <f t="shared" si="17"/>
        <v>2.9298485245378152</v>
      </c>
      <c r="M197" s="4">
        <f t="shared" si="20"/>
        <v>1.7338959924901152</v>
      </c>
      <c r="N197" s="4">
        <f t="shared" si="18"/>
        <v>0.33913695037306246</v>
      </c>
    </row>
    <row r="198" spans="1:14" x14ac:dyDescent="0.3">
      <c r="A198" s="4">
        <f t="shared" si="21"/>
        <v>2042</v>
      </c>
      <c r="G198" s="4">
        <f>carbondioxide!L298</f>
        <v>479.9177263928982</v>
      </c>
      <c r="H198" s="4">
        <f t="shared" si="15"/>
        <v>2.9791131968486213</v>
      </c>
      <c r="I198" s="4">
        <f t="shared" si="19"/>
        <v>1.7668348247225791</v>
      </c>
      <c r="J198" s="4">
        <f t="shared" si="16"/>
        <v>0.34705897708487138</v>
      </c>
      <c r="K198" s="4">
        <f>carbondioxide!S298</f>
        <v>479.91800598800535</v>
      </c>
      <c r="L198" s="4">
        <f t="shared" si="17"/>
        <v>2.9791163137024168</v>
      </c>
      <c r="M198" s="4">
        <f t="shared" si="20"/>
        <v>1.7668370139149467</v>
      </c>
      <c r="N198" s="4">
        <f t="shared" si="18"/>
        <v>0.34705918173228734</v>
      </c>
    </row>
    <row r="199" spans="1:14" x14ac:dyDescent="0.3">
      <c r="A199" s="4">
        <f t="shared" si="21"/>
        <v>2043</v>
      </c>
      <c r="G199" s="4">
        <f>carbondioxide!L299</f>
        <v>484.35766339199949</v>
      </c>
      <c r="H199" s="4">
        <f t="shared" ref="H199:H262" si="22">H$3*LN(G199/G$3)</f>
        <v>3.0283809290010906</v>
      </c>
      <c r="I199" s="4">
        <f t="shared" si="19"/>
        <v>1.8001969640345901</v>
      </c>
      <c r="J199" s="4">
        <f t="shared" ref="J199:J262" si="23">J198+J$3*(I198-J198)</f>
        <v>0.35512330389945357</v>
      </c>
      <c r="K199" s="4">
        <f>carbondioxide!S299</f>
        <v>484.3579398747595</v>
      </c>
      <c r="L199" s="4">
        <f t="shared" ref="L199:L262" si="24">L$3*LN(K199/K$3)</f>
        <v>3.0283839829062025</v>
      </c>
      <c r="M199" s="4">
        <f t="shared" si="20"/>
        <v>1.8001991723594679</v>
      </c>
      <c r="N199" s="4">
        <f t="shared" ref="N199:N262" si="25">N198+N$3*(M198-N198)</f>
        <v>0.35512351981908485</v>
      </c>
    </row>
    <row r="200" spans="1:14" x14ac:dyDescent="0.3">
      <c r="A200" s="4">
        <f t="shared" si="21"/>
        <v>2044</v>
      </c>
      <c r="G200" s="4">
        <f>carbondioxide!L300</f>
        <v>488.83738668374787</v>
      </c>
      <c r="H200" s="4">
        <f t="shared" si="22"/>
        <v>3.0776345475508418</v>
      </c>
      <c r="I200" s="4">
        <f t="shared" ref="I200:I263" si="26">I199+I$3*(I$4*H200-I199)+I$5*(J199-I199)</f>
        <v>1.8339669873035263</v>
      </c>
      <c r="J200" s="4">
        <f t="shared" si="23"/>
        <v>0.36333132228902115</v>
      </c>
      <c r="K200" s="4">
        <f>carbondioxide!S300</f>
        <v>488.83766015687684</v>
      </c>
      <c r="L200" s="4">
        <f t="shared" si="24"/>
        <v>3.0776375405314735</v>
      </c>
      <c r="M200" s="4">
        <f t="shared" ref="M200:M263" si="27">M199+M$3*(M$4*L200-M199)+M$5*(N199-M199)</f>
        <v>1.8339692124211957</v>
      </c>
      <c r="N200" s="4">
        <f t="shared" si="25"/>
        <v>0.36333154952551422</v>
      </c>
    </row>
    <row r="201" spans="1:14" x14ac:dyDescent="0.3">
      <c r="A201" s="4">
        <f t="shared" si="21"/>
        <v>2045</v>
      </c>
      <c r="G201" s="4">
        <f>carbondioxide!L301</f>
        <v>493.35596331362126</v>
      </c>
      <c r="H201" s="4">
        <f t="shared" si="22"/>
        <v>3.1268602025989551</v>
      </c>
      <c r="I201" s="4">
        <f t="shared" si="26"/>
        <v>1.8681316804948769</v>
      </c>
      <c r="J201" s="4">
        <f t="shared" si="23"/>
        <v>0.37168453286630354</v>
      </c>
      <c r="K201" s="4">
        <f>carbondioxide!S301</f>
        <v>493.35623387483054</v>
      </c>
      <c r="L201" s="4">
        <f t="shared" si="24"/>
        <v>3.1268631365901913</v>
      </c>
      <c r="M201" s="4">
        <f t="shared" si="27"/>
        <v>1.868133920200028</v>
      </c>
      <c r="N201" s="4">
        <f t="shared" si="25"/>
        <v>0.37168477145076168</v>
      </c>
    </row>
    <row r="202" spans="1:14" x14ac:dyDescent="0.3">
      <c r="A202" s="4">
        <f t="shared" si="21"/>
        <v>2046</v>
      </c>
      <c r="G202" s="4">
        <f>carbondioxide!L302</f>
        <v>497.91243594957984</v>
      </c>
      <c r="H202" s="4">
        <f t="shared" si="22"/>
        <v>3.1760442587218694</v>
      </c>
      <c r="I202" s="4">
        <f t="shared" si="26"/>
        <v>1.9026778754010079</v>
      </c>
      <c r="J202" s="4">
        <f t="shared" si="23"/>
        <v>0.38018435266483386</v>
      </c>
      <c r="K202" s="4">
        <f>carbondioxide!S302</f>
        <v>497.91270369185258</v>
      </c>
      <c r="L202" s="4">
        <f t="shared" si="24"/>
        <v>3.1760471355746467</v>
      </c>
      <c r="M202" s="4">
        <f t="shared" si="27"/>
        <v>1.9026801276157312</v>
      </c>
      <c r="N202" s="4">
        <f t="shared" si="25"/>
        <v>0.38018460261565751</v>
      </c>
    </row>
    <row r="203" spans="1:14" x14ac:dyDescent="0.3">
      <c r="A203" s="4">
        <f t="shared" si="21"/>
        <v>2047</v>
      </c>
      <c r="G203" s="4">
        <f>carbondioxide!L303</f>
        <v>502.50582713611379</v>
      </c>
      <c r="H203" s="4">
        <f t="shared" si="22"/>
        <v>3.2251733409225527</v>
      </c>
      <c r="I203" s="4">
        <f t="shared" si="26"/>
        <v>1.9375924551726693</v>
      </c>
      <c r="J203" s="4">
        <f t="shared" si="23"/>
        <v>0.38883211587397531</v>
      </c>
      <c r="K203" s="4">
        <f>carbondioxide!S303</f>
        <v>502.50609214796543</v>
      </c>
      <c r="L203" s="4">
        <f t="shared" si="24"/>
        <v>3.2251761624083062</v>
      </c>
      <c r="M203" s="4">
        <f t="shared" si="27"/>
        <v>1.9375947179398221</v>
      </c>
      <c r="N203" s="4">
        <f t="shared" si="25"/>
        <v>0.38883237719765795</v>
      </c>
    </row>
    <row r="204" spans="1:14" x14ac:dyDescent="0.3">
      <c r="A204" s="4">
        <f t="shared" si="21"/>
        <v>2048</v>
      </c>
      <c r="G204" s="4">
        <f>carbondioxide!L304</f>
        <v>507.13514226223805</v>
      </c>
      <c r="H204" s="4">
        <f t="shared" si="22"/>
        <v>3.2742343640729685</v>
      </c>
      <c r="I204" s="4">
        <f t="shared" si="26"/>
        <v>1.9728623605394622</v>
      </c>
      <c r="J204" s="4">
        <f t="shared" si="23"/>
        <v>0.3976290746011919</v>
      </c>
      <c r="K204" s="4">
        <f>carbondioxide!S304</f>
        <v>507.13540462796118</v>
      </c>
      <c r="L204" s="4">
        <f t="shared" si="24"/>
        <v>3.2742371318879724</v>
      </c>
      <c r="M204" s="4">
        <f t="shared" si="27"/>
        <v>1.9728646320163872</v>
      </c>
      <c r="N204" s="4">
        <f t="shared" si="25"/>
        <v>0.39762934729307342</v>
      </c>
    </row>
    <row r="205" spans="1:14" x14ac:dyDescent="0.3">
      <c r="A205" s="4">
        <f t="shared" si="21"/>
        <v>2049</v>
      </c>
      <c r="G205" s="4">
        <f>carbondioxide!L305</f>
        <v>511.79937174845281</v>
      </c>
      <c r="H205" s="4">
        <f t="shared" si="22"/>
        <v>3.3232145521090461</v>
      </c>
      <c r="I205" s="4">
        <f t="shared" si="26"/>
        <v>2.0084745963953461</v>
      </c>
      <c r="J205" s="4">
        <f t="shared" si="23"/>
        <v>0.40657639966532128</v>
      </c>
      <c r="K205" s="4">
        <f>carbondioxide!S305</f>
        <v>511.7996315483482</v>
      </c>
      <c r="L205" s="4">
        <f t="shared" si="24"/>
        <v>3.323217267878475</v>
      </c>
      <c r="M205" s="4">
        <f t="shared" si="27"/>
        <v>2.0084768748479225</v>
      </c>
      <c r="N205" s="4">
        <f t="shared" si="25"/>
        <v>0.40657668371030187</v>
      </c>
    </row>
    <row r="206" spans="1:14" x14ac:dyDescent="0.3">
      <c r="A206" s="4">
        <f t="shared" si="21"/>
        <v>2050</v>
      </c>
      <c r="G206" s="4">
        <f>carbondioxide!L306</f>
        <v>516.49749275857107</v>
      </c>
      <c r="H206" s="4">
        <f t="shared" si="22"/>
        <v>3.3721014507569977</v>
      </c>
      <c r="I206" s="4">
        <f t="shared" si="26"/>
        <v>2.0444162385471176</v>
      </c>
      <c r="J206" s="4">
        <f t="shared" si="23"/>
        <v>0.41567518142274784</v>
      </c>
      <c r="K206" s="4">
        <f>carbondioxide!S306</f>
        <v>516.49775006916536</v>
      </c>
      <c r="L206" s="4">
        <f t="shared" si="24"/>
        <v>3.3721041160387384</v>
      </c>
      <c r="M206" s="4">
        <f t="shared" si="27"/>
        <v>2.0444185223441256</v>
      </c>
      <c r="N206" s="4">
        <f t="shared" si="25"/>
        <v>0.41567547679596356</v>
      </c>
    </row>
    <row r="207" spans="1:14" x14ac:dyDescent="0.3">
      <c r="A207" s="4">
        <f t="shared" si="21"/>
        <v>2051</v>
      </c>
      <c r="G207" s="4">
        <f>carbondioxide!L307</f>
        <v>521.22847062154847</v>
      </c>
      <c r="H207" s="4">
        <f t="shared" si="22"/>
        <v>3.4208829360778066</v>
      </c>
      <c r="I207" s="4">
        <f t="shared" si="26"/>
        <v>2.080674440497734</v>
      </c>
      <c r="J207" s="4">
        <f t="shared" si="23"/>
        <v>0.42492643062721425</v>
      </c>
      <c r="K207" s="4">
        <f>carbondioxide!S307</f>
        <v>521.22872551579917</v>
      </c>
      <c r="L207" s="4">
        <f t="shared" si="24"/>
        <v>3.4208855523660278</v>
      </c>
      <c r="M207" s="4">
        <f t="shared" si="27"/>
        <v>2.0806767281055136</v>
      </c>
      <c r="N207" s="4">
        <f t="shared" si="25"/>
        <v>0.42492673729467711</v>
      </c>
    </row>
    <row r="208" spans="1:14" x14ac:dyDescent="0.3">
      <c r="A208" s="4">
        <f t="shared" si="21"/>
        <v>2052</v>
      </c>
      <c r="G208" s="4">
        <f>carbondioxide!L308</f>
        <v>525.99126007521409</v>
      </c>
      <c r="H208" s="4">
        <f t="shared" si="22"/>
        <v>3.4695472202198014</v>
      </c>
      <c r="I208" s="4">
        <f t="shared" si="26"/>
        <v>2.1172364401814598</v>
      </c>
      <c r="J208" s="4">
        <f t="shared" si="23"/>
        <v>0.4343310793232788</v>
      </c>
      <c r="K208" s="4">
        <f>carbondioxide!S308</f>
        <v>525.99151262270345</v>
      </c>
      <c r="L208" s="4">
        <f t="shared" si="24"/>
        <v>3.4695497889483078</v>
      </c>
      <c r="M208" s="4">
        <f t="shared" si="27"/>
        <v>2.1172387301588524</v>
      </c>
      <c r="N208" s="4">
        <f t="shared" si="25"/>
        <v>0.43433139724248265</v>
      </c>
    </row>
    <row r="209" spans="1:14" x14ac:dyDescent="0.3">
      <c r="A209" s="4">
        <f t="shared" si="21"/>
        <v>2053</v>
      </c>
      <c r="G209" s="4">
        <f>carbondioxide!L309</f>
        <v>530.78480639938539</v>
      </c>
      <c r="H209" s="4">
        <f t="shared" si="22"/>
        <v>3.5180828552299954</v>
      </c>
      <c r="I209" s="4">
        <f t="shared" si="26"/>
        <v>2.1540895665955877</v>
      </c>
      <c r="J209" s="4">
        <f t="shared" si="23"/>
        <v>0.44388998177295325</v>
      </c>
      <c r="K209" s="4">
        <f>carbondioxide!S309</f>
        <v>530.7850566665029</v>
      </c>
      <c r="L209" s="4">
        <f t="shared" si="24"/>
        <v>3.5180853777753787</v>
      </c>
      <c r="M209" s="4">
        <f t="shared" si="27"/>
        <v>2.1540918575891386</v>
      </c>
      <c r="N209" s="4">
        <f t="shared" si="25"/>
        <v>0.44389031089344766</v>
      </c>
    </row>
    <row r="210" spans="1:14" x14ac:dyDescent="0.3">
      <c r="A210" s="4">
        <f t="shared" si="21"/>
        <v>2054</v>
      </c>
      <c r="G210" s="4">
        <f>carbondioxide!L310</f>
        <v>535.60804647891405</v>
      </c>
      <c r="H210" s="4">
        <f t="shared" si="22"/>
        <v>3.5664787354504934</v>
      </c>
      <c r="I210" s="4">
        <f t="shared" si="26"/>
        <v>2.1912212462907608</v>
      </c>
      <c r="J210" s="4">
        <f t="shared" si="23"/>
        <v>0.45360391541474582</v>
      </c>
      <c r="K210" s="4">
        <f>carbondioxide!S310</f>
        <v>535.60829452902863</v>
      </c>
      <c r="L210" s="4">
        <f t="shared" si="24"/>
        <v>3.5664812131350878</v>
      </c>
      <c r="M210" s="4">
        <f t="shared" si="27"/>
        <v>2.1912235370301723</v>
      </c>
      <c r="N210" s="4">
        <f t="shared" si="25"/>
        <v>0.45360425567867918</v>
      </c>
    </row>
    <row r="211" spans="1:14" x14ac:dyDescent="0.3">
      <c r="A211" s="4">
        <f t="shared" si="21"/>
        <v>2055</v>
      </c>
      <c r="G211" s="4">
        <f>carbondioxide!L311</f>
        <v>540.45990982088188</v>
      </c>
      <c r="H211" s="4">
        <f t="shared" si="22"/>
        <v>3.6147240988310467</v>
      </c>
      <c r="I211" s="4">
        <f t="shared" si="26"/>
        <v>2.228619009692931</v>
      </c>
      <c r="J211" s="4">
        <f t="shared" si="23"/>
        <v>0.46347358185412157</v>
      </c>
      <c r="K211" s="4">
        <f>carbondioxide!S311</f>
        <v>540.46015571450494</v>
      </c>
      <c r="L211" s="4">
        <f t="shared" si="24"/>
        <v>3.6147265329257139</v>
      </c>
      <c r="M211" s="4">
        <f t="shared" si="27"/>
        <v>2.2286212989867513</v>
      </c>
      <c r="N211" s="4">
        <f t="shared" si="25"/>
        <v>0.46347393319675567</v>
      </c>
    </row>
    <row r="212" spans="1:14" x14ac:dyDescent="0.3">
      <c r="A212" s="4">
        <f t="shared" si="21"/>
        <v>2056</v>
      </c>
      <c r="G212" s="4">
        <f>carbondioxide!L312</f>
        <v>545.3393195402632</v>
      </c>
      <c r="H212" s="4">
        <f t="shared" si="22"/>
        <v>3.6628085273711157</v>
      </c>
      <c r="I212" s="4">
        <f t="shared" si="26"/>
        <v>2.2662704972371297</v>
      </c>
      <c r="J212" s="4">
        <f t="shared" si="23"/>
        <v>0.473499607884246</v>
      </c>
      <c r="K212" s="4">
        <f>carbondioxide!S312</f>
        <v>545.33956333520132</v>
      </c>
      <c r="L212" s="4">
        <f t="shared" si="24"/>
        <v>3.6628109190978457</v>
      </c>
      <c r="M212" s="4">
        <f t="shared" si="27"/>
        <v>2.2662727839686654</v>
      </c>
      <c r="N212" s="4">
        <f t="shared" si="25"/>
        <v>0.47349997023444285</v>
      </c>
    </row>
    <row r="213" spans="1:14" x14ac:dyDescent="0.3">
      <c r="A213" s="4">
        <f t="shared" si="21"/>
        <v>2057</v>
      </c>
      <c r="G213" s="4">
        <f>carbondioxide!L313</f>
        <v>550.24519332236832</v>
      </c>
      <c r="H213" s="4">
        <f t="shared" si="22"/>
        <v>3.710721946833647</v>
      </c>
      <c r="I213" s="4">
        <f t="shared" si="26"/>
        <v>2.30416346529806</v>
      </c>
      <c r="J213" s="4">
        <f t="shared" si="23"/>
        <v>0.48368254653577036</v>
      </c>
      <c r="K213" s="4">
        <f>carbondioxide!S313</f>
        <v>550.24543507386852</v>
      </c>
      <c r="L213" s="4">
        <f t="shared" si="24"/>
        <v>3.710724297368023</v>
      </c>
      <c r="M213" s="4">
        <f t="shared" si="27"/>
        <v>2.304165748421497</v>
      </c>
      <c r="N213" s="4">
        <f t="shared" si="25"/>
        <v>0.48368291981645323</v>
      </c>
    </row>
    <row r="214" spans="1:14" x14ac:dyDescent="0.3">
      <c r="A214" s="4">
        <f t="shared" si="21"/>
        <v>2058</v>
      </c>
      <c r="G214" s="4">
        <f>carbondioxide!L314</f>
        <v>555.17644436675391</v>
      </c>
      <c r="H214" s="4">
        <f t="shared" si="22"/>
        <v>3.758454625829676</v>
      </c>
      <c r="I214" s="4">
        <f t="shared" si="26"/>
        <v>2.3422857919059248</v>
      </c>
      <c r="J214" s="4">
        <f t="shared" si="23"/>
        <v>0.49402287815434015</v>
      </c>
      <c r="K214" s="4">
        <f>carbondioxide!S314</f>
        <v>555.17668412764021</v>
      </c>
      <c r="L214" s="4">
        <f t="shared" si="24"/>
        <v>3.7584569363031797</v>
      </c>
      <c r="M214" s="4">
        <f t="shared" si="27"/>
        <v>2.3422880704426503</v>
      </c>
      <c r="N214" s="4">
        <f t="shared" si="25"/>
        <v>0.49402326228292986</v>
      </c>
    </row>
    <row r="215" spans="1:14" x14ac:dyDescent="0.3">
      <c r="A215" s="4">
        <f t="shared" si="21"/>
        <v>2059</v>
      </c>
      <c r="G215" s="4">
        <f>carbondioxide!L315</f>
        <v>560.131982315085</v>
      </c>
      <c r="H215" s="4">
        <f t="shared" si="22"/>
        <v>3.8059971743463969</v>
      </c>
      <c r="I215" s="4">
        <f t="shared" si="26"/>
        <v>2.3806254822384019</v>
      </c>
      <c r="J215" s="4">
        <f t="shared" si="23"/>
        <v>0.50452101150444917</v>
      </c>
      <c r="K215" s="4">
        <f>carbondioxide!S315</f>
        <v>560.13222013588756</v>
      </c>
      <c r="L215" s="4">
        <f t="shared" si="24"/>
        <v>3.805999445848586</v>
      </c>
      <c r="M215" s="4">
        <f t="shared" si="27"/>
        <v>2.3806277552735153</v>
      </c>
      <c r="N215" s="4">
        <f t="shared" si="25"/>
        <v>0.50452140639327703</v>
      </c>
    </row>
    <row r="216" spans="1:14" x14ac:dyDescent="0.3">
      <c r="A216" s="4">
        <f t="shared" si="21"/>
        <v>2060</v>
      </c>
      <c r="G216" s="4">
        <f>carbondioxide!L316</f>
        <v>565.1107141641088</v>
      </c>
      <c r="H216" s="4">
        <f t="shared" si="22"/>
        <v>3.8533405417751232</v>
      </c>
      <c r="I216" s="4">
        <f t="shared" si="26"/>
        <v>2.4191706738816432</v>
      </c>
      <c r="J216" s="4">
        <f t="shared" si="23"/>
        <v>0.51517728489821801</v>
      </c>
      <c r="K216" s="4">
        <f>carbondioxide!S316</f>
        <v>565.11095009318501</v>
      </c>
      <c r="L216" s="4">
        <f t="shared" si="24"/>
        <v>3.8533427753556628</v>
      </c>
      <c r="M216" s="4">
        <f t="shared" si="27"/>
        <v>2.4191729405606424</v>
      </c>
      <c r="N216" s="4">
        <f t="shared" si="25"/>
        <v>0.51517769045491679</v>
      </c>
    </row>
    <row r="217" spans="1:14" x14ac:dyDescent="0.3">
      <c r="A217" s="4">
        <f t="shared" si="21"/>
        <v>2061</v>
      </c>
      <c r="G217" s="4">
        <f>carbondioxide!L317</f>
        <v>570.11154516410375</v>
      </c>
      <c r="H217" s="4">
        <f t="shared" si="22"/>
        <v>3.9004760144851915</v>
      </c>
      <c r="I217" s="4">
        <f t="shared" si="26"/>
        <v>2.457909641854735</v>
      </c>
      <c r="J217" s="4">
        <f t="shared" si="23"/>
        <v>0.52599196734764386</v>
      </c>
      <c r="K217" s="4">
        <f>carbondioxide!S317</f>
        <v>570.11177924775393</v>
      </c>
      <c r="L217" s="4">
        <f t="shared" si="24"/>
        <v>3.9004782111557939</v>
      </c>
      <c r="M217" s="4">
        <f t="shared" si="27"/>
        <v>2.457911901380375</v>
      </c>
      <c r="N217" s="4">
        <f t="shared" si="25"/>
        <v>0.52599238347551736</v>
      </c>
    </row>
    <row r="218" spans="1:14" x14ac:dyDescent="0.3">
      <c r="A218" s="4">
        <f t="shared" si="21"/>
        <v>2062</v>
      </c>
      <c r="G218" s="4">
        <f>carbondioxide!L318</f>
        <v>575.13337970269538</v>
      </c>
      <c r="H218" s="4">
        <f t="shared" si="22"/>
        <v>3.9473952129833512</v>
      </c>
      <c r="I218" s="4">
        <f t="shared" si="26"/>
        <v>2.4968308033934128</v>
      </c>
      <c r="J218" s="4">
        <f t="shared" si="23"/>
        <v>0.53696525973884413</v>
      </c>
      <c r="K218" s="4">
        <f>carbondioxide!S318</f>
        <v>575.13361198527059</v>
      </c>
      <c r="L218" s="4">
        <f t="shared" si="24"/>
        <v>3.9473973737195744</v>
      </c>
      <c r="M218" s="4">
        <f t="shared" si="27"/>
        <v>2.4968330550227207</v>
      </c>
      <c r="N218" s="4">
        <f t="shared" si="25"/>
        <v>0.53696568633721697</v>
      </c>
    </row>
    <row r="219" spans="1:14" x14ac:dyDescent="0.3">
      <c r="A219" s="4">
        <f t="shared" si="21"/>
        <v>2063</v>
      </c>
      <c r="G219" s="4">
        <f>carbondioxide!L319</f>
        <v>580.17512217365038</v>
      </c>
      <c r="H219" s="4">
        <f t="shared" si="22"/>
        <v>3.9940900886936017</v>
      </c>
      <c r="I219" s="4">
        <f t="shared" si="26"/>
        <v>2.5359227224899565</v>
      </c>
      <c r="J219" s="4">
        <f t="shared" si="23"/>
        <v>0.54809729602680213</v>
      </c>
      <c r="K219" s="4">
        <f>carbondioxide!S319</f>
        <v>580.17535269765506</v>
      </c>
      <c r="L219" s="4">
        <f t="shared" si="24"/>
        <v>3.9940922144365594</v>
      </c>
      <c r="M219" s="4">
        <f t="shared" si="27"/>
        <v>2.5359249655313998</v>
      </c>
      <c r="N219" s="4">
        <f t="shared" si="25"/>
        <v>0.54809773299135067</v>
      </c>
    </row>
    <row r="220" spans="1:14" x14ac:dyDescent="0.3">
      <c r="A220" s="4">
        <f t="shared" si="21"/>
        <v>2064</v>
      </c>
      <c r="G220" s="4">
        <f>carbondioxide!L320</f>
        <v>585.23567783010276</v>
      </c>
      <c r="H220" s="4">
        <f t="shared" si="22"/>
        <v>4.0405529203893442</v>
      </c>
      <c r="I220" s="4">
        <f t="shared" si="26"/>
        <v>2.5751741141872446</v>
      </c>
      <c r="J220" s="4">
        <f t="shared" si="23"/>
        <v>0.55938814444911289</v>
      </c>
      <c r="K220" s="4">
        <f>carbondioxide!S320</f>
        <v>585.23590663629113</v>
      </c>
      <c r="L220" s="4">
        <f t="shared" si="24"/>
        <v>4.040555012047311</v>
      </c>
      <c r="M220" s="4">
        <f t="shared" si="27"/>
        <v>2.5751763479980427</v>
      </c>
      <c r="N220" s="4">
        <f t="shared" si="25"/>
        <v>0.55938859167217814</v>
      </c>
    </row>
    <row r="221" spans="1:14" x14ac:dyDescent="0.3">
      <c r="A221" s="4">
        <f t="shared" si="21"/>
        <v>2065</v>
      </c>
      <c r="G221" s="4">
        <f>carbondioxide!L321</f>
        <v>590.31395362158457</v>
      </c>
      <c r="H221" s="4">
        <f t="shared" si="22"/>
        <v>4.0867763103073411</v>
      </c>
      <c r="I221" s="4">
        <f t="shared" si="26"/>
        <v>2.6145738486258496</v>
      </c>
      <c r="J221" s="4">
        <f t="shared" si="23"/>
        <v>0.57083780875722545</v>
      </c>
      <c r="K221" s="4">
        <f>carbondioxide!S321</f>
        <v>590.31418074905241</v>
      </c>
      <c r="L221" s="4">
        <f t="shared" si="24"/>
        <v>4.0867783687572752</v>
      </c>
      <c r="M221" s="4">
        <f t="shared" si="27"/>
        <v>2.6145760726094185</v>
      </c>
      <c r="N221" s="4">
        <f t="shared" si="25"/>
        <v>0.57083826612810906</v>
      </c>
    </row>
    <row r="222" spans="1:14" x14ac:dyDescent="0.3">
      <c r="A222" s="4">
        <f t="shared" si="21"/>
        <v>2066</v>
      </c>
      <c r="G222" s="4">
        <f>carbondioxide!L322</f>
        <v>595.40885901419358</v>
      </c>
      <c r="H222" s="4">
        <f t="shared" si="22"/>
        <v>4.1327531799711146</v>
      </c>
      <c r="I222" s="4">
        <f t="shared" si="26"/>
        <v>2.6541109548439024</v>
      </c>
      <c r="J222" s="4">
        <f t="shared" si="23"/>
        <v>0.58244622946367919</v>
      </c>
      <c r="K222" s="4">
        <f>carbondioxide!S322</f>
        <v>595.40908450046379</v>
      </c>
      <c r="L222" s="4">
        <f t="shared" si="24"/>
        <v>4.132755206060077</v>
      </c>
      <c r="M222" s="4">
        <f t="shared" si="27"/>
        <v>2.6541131684474304</v>
      </c>
      <c r="N222" s="4">
        <f t="shared" si="25"/>
        <v>0.58244669686892292</v>
      </c>
    </row>
    <row r="223" spans="1:14" x14ac:dyDescent="0.3">
      <c r="A223" s="4">
        <f t="shared" si="21"/>
        <v>2067</v>
      </c>
      <c r="G223" s="4">
        <f>carbondioxide!L323</f>
        <v>600.51930679321811</v>
      </c>
      <c r="H223" s="4">
        <f t="shared" si="22"/>
        <v>4.1784767657497408</v>
      </c>
      <c r="I223" s="4">
        <f t="shared" si="26"/>
        <v>2.6937746243302185</v>
      </c>
      <c r="J223" s="4">
        <f t="shared" si="23"/>
        <v>0.59421328510383886</v>
      </c>
      <c r="K223" s="4">
        <f>carbondioxide!S323</f>
        <v>600.51953067432214</v>
      </c>
      <c r="L223" s="4">
        <f t="shared" si="24"/>
        <v>4.178478760296243</v>
      </c>
      <c r="M223" s="4">
        <f t="shared" si="27"/>
        <v>2.6937768270423637</v>
      </c>
      <c r="N223" s="4">
        <f t="shared" si="25"/>
        <v>0.5942137624274888</v>
      </c>
    </row>
    <row r="224" spans="1:14" x14ac:dyDescent="0.3">
      <c r="A224" s="4">
        <f t="shared" si="21"/>
        <v>2068</v>
      </c>
      <c r="G224" s="4">
        <f>carbondioxide!L324</f>
        <v>605.64421384755269</v>
      </c>
      <c r="H224" s="4">
        <f t="shared" si="22"/>
        <v>4.223940614176696</v>
      </c>
      <c r="I224" s="4">
        <f t="shared" si="26"/>
        <v>2.733554214331873</v>
      </c>
      <c r="J224" s="4">
        <f t="shared" si="23"/>
        <v>0.6061387935106447</v>
      </c>
      <c r="K224" s="4">
        <f>carbondioxide!S324</f>
        <v>605.64443615810774</v>
      </c>
      <c r="L224" s="4">
        <f t="shared" si="24"/>
        <v>4.2239425779719806</v>
      </c>
      <c r="M224" s="4">
        <f t="shared" si="27"/>
        <v>2.7335564056805723</v>
      </c>
      <c r="N224" s="4">
        <f t="shared" si="25"/>
        <v>0.60613928063450129</v>
      </c>
    </row>
    <row r="225" spans="1:14" x14ac:dyDescent="0.3">
      <c r="A225" s="4">
        <f t="shared" si="21"/>
        <v>2069</v>
      </c>
      <c r="G225" s="4">
        <f>carbondioxide!L325</f>
        <v>610.78250193525344</v>
      </c>
      <c r="H225" s="4">
        <f t="shared" si="22"/>
        <v>4.2691385770520665</v>
      </c>
      <c r="I225" s="4">
        <f t="shared" si="26"/>
        <v>2.7734392509180386</v>
      </c>
      <c r="J225" s="4">
        <f t="shared" si="23"/>
        <v>0.61822251310090925</v>
      </c>
      <c r="K225" s="4">
        <f>carbondioxide!S325</f>
        <v>610.78272270853472</v>
      </c>
      <c r="L225" s="4">
        <f t="shared" si="24"/>
        <v>4.2691405108612992</v>
      </c>
      <c r="M225" s="4">
        <f t="shared" si="27"/>
        <v>2.7734414304684312</v>
      </c>
      <c r="N225" s="4">
        <f t="shared" si="25"/>
        <v>0.61822300990476298</v>
      </c>
    </row>
    <row r="226" spans="1:14" x14ac:dyDescent="0.3">
      <c r="A226" s="4">
        <f t="shared" si="21"/>
        <v>2070</v>
      </c>
      <c r="G226" s="4">
        <f>carbondioxide!L326</f>
        <v>615.93309842961128</v>
      </c>
      <c r="H226" s="4">
        <f t="shared" si="22"/>
        <v>4.3140648063502169</v>
      </c>
      <c r="I226" s="4">
        <f t="shared" si="26"/>
        <v>2.8134194318025019</v>
      </c>
      <c r="J226" s="4">
        <f t="shared" si="23"/>
        <v>0.63046414417171059</v>
      </c>
      <c r="K226" s="4">
        <f>carbondioxide!S326</f>
        <v>615.93331769762028</v>
      </c>
      <c r="L226" s="4">
        <f t="shared" si="24"/>
        <v>4.3140667109136226</v>
      </c>
      <c r="M226" s="4">
        <f t="shared" si="27"/>
        <v>2.8134215991549527</v>
      </c>
      <c r="N226" s="4">
        <f t="shared" si="25"/>
        <v>0.6304646505335646</v>
      </c>
    </row>
    <row r="227" spans="1:14" x14ac:dyDescent="0.3">
      <c r="A227" s="4">
        <f t="shared" si="21"/>
        <v>2071</v>
      </c>
      <c r="G227" s="4">
        <f>carbondioxide!L327</f>
        <v>621.09493704515444</v>
      </c>
      <c r="H227" s="4">
        <f t="shared" si="22"/>
        <v>4.3587137489539378</v>
      </c>
      <c r="I227" s="4">
        <f t="shared" si="26"/>
        <v>2.8534846289277773</v>
      </c>
      <c r="J227" s="4">
        <f t="shared" si="23"/>
        <v>0.6428633302054535</v>
      </c>
      <c r="K227" s="4">
        <f>carbondioxide!S327</f>
        <v>621.09515483868381</v>
      </c>
      <c r="L227" s="4">
        <f t="shared" si="24"/>
        <v>4.3587156249878705</v>
      </c>
      <c r="M227" s="4">
        <f t="shared" si="27"/>
        <v>2.8534867837160007</v>
      </c>
      <c r="N227" s="4">
        <f t="shared" si="25"/>
        <v>0.64286384600173407</v>
      </c>
    </row>
    <row r="228" spans="1:14" x14ac:dyDescent="0.3">
      <c r="A228" s="4">
        <f t="shared" si="21"/>
        <v>2072</v>
      </c>
      <c r="G228" s="4">
        <f>carbondioxide!L328</f>
        <v>626.26695854302693</v>
      </c>
      <c r="H228" s="4">
        <f t="shared" si="22"/>
        <v>4.4030801412349065</v>
      </c>
      <c r="I228" s="4">
        <f t="shared" si="26"/>
        <v>2.8936248908142281</v>
      </c>
      <c r="J228" s="4">
        <f t="shared" si="23"/>
        <v>0.65541965918219625</v>
      </c>
      <c r="K228" s="4">
        <f>carbondioxide!S328</f>
        <v>626.26717489172199</v>
      </c>
      <c r="L228" s="4">
        <f t="shared" si="24"/>
        <v>4.4030819894328719</v>
      </c>
      <c r="M228" s="4">
        <f t="shared" si="27"/>
        <v>2.8936270327035047</v>
      </c>
      <c r="N228" s="4">
        <f t="shared" si="25"/>
        <v>0.65542018428795112</v>
      </c>
    </row>
    <row r="229" spans="1:14" x14ac:dyDescent="0.3">
      <c r="A229" s="4">
        <f t="shared" si="21"/>
        <v>2073</v>
      </c>
      <c r="G229" s="4">
        <f>carbondioxide!L329</f>
        <v>631.44811141523019</v>
      </c>
      <c r="H229" s="4">
        <f t="shared" si="22"/>
        <v>4.4471590034993493</v>
      </c>
      <c r="I229" s="4">
        <f t="shared" si="26"/>
        <v>2.9338304446780361</v>
      </c>
      <c r="J229" s="4">
        <f t="shared" si="23"/>
        <v>0.66813266489786616</v>
      </c>
      <c r="K229" s="4">
        <f>carbondioxide!S329</f>
        <v>631.44832634764589</v>
      </c>
      <c r="L229" s="4">
        <f t="shared" si="24"/>
        <v>4.4471608245329506</v>
      </c>
      <c r="M229" s="4">
        <f t="shared" si="27"/>
        <v>2.9338325733635156</v>
      </c>
      <c r="N229" s="4">
        <f t="shared" si="25"/>
        <v>0.66813319918695147</v>
      </c>
    </row>
    <row r="230" spans="1:14" x14ac:dyDescent="0.3">
      <c r="A230" s="4">
        <f t="shared" si="21"/>
        <v>2074</v>
      </c>
      <c r="G230" s="4">
        <f>carbondioxide!L330</f>
        <v>636.63735254725407</v>
      </c>
      <c r="H230" s="4">
        <f t="shared" si="22"/>
        <v>4.4909456343166756</v>
      </c>
      <c r="I230" s="4">
        <f t="shared" si="26"/>
        <v>2.9740916983222379</v>
      </c>
      <c r="J230" s="4">
        <f t="shared" si="23"/>
        <v>0.6810018282870175</v>
      </c>
      <c r="K230" s="4">
        <f>carbondioxide!S330</f>
        <v>636.63756609091001</v>
      </c>
      <c r="L230" s="4">
        <f t="shared" si="24"/>
        <v>4.4909474288365265</v>
      </c>
      <c r="M230" s="4">
        <f t="shared" si="27"/>
        <v>2.9740938135273289</v>
      </c>
      <c r="N230" s="4">
        <f t="shared" si="25"/>
        <v>0.68100237163227439</v>
      </c>
    </row>
    <row r="231" spans="1:14" x14ac:dyDescent="0.3">
      <c r="A231" s="4">
        <f t="shared" si="21"/>
        <v>2075</v>
      </c>
      <c r="G231" s="4">
        <f>carbondioxide!L331</f>
        <v>641.83364785866775</v>
      </c>
      <c r="H231" s="4">
        <f t="shared" si="22"/>
        <v>4.5344356047479364</v>
      </c>
      <c r="I231" s="4">
        <f t="shared" si="26"/>
        <v>3.0143992418054077</v>
      </c>
      <c r="J231" s="4">
        <f t="shared" si="23"/>
        <v>0.69402657874881757</v>
      </c>
      <c r="K231" s="4">
        <f>carbondioxide!S331</f>
        <v>641.83386004009958</v>
      </c>
      <c r="L231" s="4">
        <f t="shared" si="24"/>
        <v>4.5344373733845247</v>
      </c>
      <c r="M231" s="4">
        <f t="shared" si="27"/>
        <v>3.0144013432802472</v>
      </c>
      <c r="N231" s="4">
        <f t="shared" si="25"/>
        <v>0.69402713102223834</v>
      </c>
    </row>
    <row r="232" spans="1:14" x14ac:dyDescent="0.3">
      <c r="A232" s="4">
        <f t="shared" si="21"/>
        <v>2076</v>
      </c>
      <c r="G232" s="4">
        <f>carbondioxide!L332</f>
        <v>647.03597292128393</v>
      </c>
      <c r="H232" s="4">
        <f t="shared" si="22"/>
        <v>4.5776247524900242</v>
      </c>
      <c r="I232" s="4">
        <f t="shared" si="26"/>
        <v>3.0547438488928593</v>
      </c>
      <c r="J232" s="4">
        <f t="shared" si="23"/>
        <v>0.70720629547497904</v>
      </c>
      <c r="K232" s="4">
        <f>carbondioxide!S332</f>
        <v>647.03618376609188</v>
      </c>
      <c r="L232" s="4">
        <f t="shared" si="24"/>
        <v>4.5776264958545125</v>
      </c>
      <c r="M232" s="4">
        <f t="shared" si="27"/>
        <v>3.0547459364128553</v>
      </c>
      <c r="N232" s="4">
        <f t="shared" si="25"/>
        <v>0.70720685654786386</v>
      </c>
    </row>
    <row r="233" spans="1:14" x14ac:dyDescent="0.3">
      <c r="A233" s="4">
        <f t="shared" si="21"/>
        <v>2077</v>
      </c>
      <c r="G233" s="4">
        <f>carbondioxide!L333</f>
        <v>652.24331355455263</v>
      </c>
      <c r="H233" s="4">
        <f t="shared" si="22"/>
        <v>4.6205091759505406</v>
      </c>
      <c r="I233" s="4">
        <f t="shared" si="26"/>
        <v>3.0951164782955183</v>
      </c>
      <c r="J233" s="4">
        <f t="shared" si="23"/>
        <v>0.72054030877839259</v>
      </c>
      <c r="K233" s="4">
        <f>carbondioxide!S333</f>
        <v>652.2435230874479</v>
      </c>
      <c r="L233" s="4">
        <f t="shared" si="24"/>
        <v>4.6205108946355562</v>
      </c>
      <c r="M233" s="4">
        <f t="shared" si="27"/>
        <v>3.0951185516599664</v>
      </c>
      <c r="N233" s="4">
        <f t="shared" si="25"/>
        <v>0.72054087852149706</v>
      </c>
    </row>
    <row r="234" spans="1:14" x14ac:dyDescent="0.3">
      <c r="A234" s="4">
        <f t="shared" ref="A234:A297" si="28">1+A233</f>
        <v>2078</v>
      </c>
      <c r="G234" s="4">
        <f>carbondioxide!L334</f>
        <v>657.4546663978881</v>
      </c>
      <c r="H234" s="4">
        <f t="shared" si="22"/>
        <v>4.6630852282674979</v>
      </c>
      <c r="I234" s="4">
        <f t="shared" si="26"/>
        <v>3.1355082747018468</v>
      </c>
      <c r="J234" s="4">
        <f t="shared" si="23"/>
        <v>0.73402790142124985</v>
      </c>
      <c r="K234" s="4">
        <f>carbondioxide!S334</f>
        <v>657.4548746427356</v>
      </c>
      <c r="L234" s="4">
        <f t="shared" si="24"/>
        <v>4.6630869228478469</v>
      </c>
      <c r="M234" s="4">
        <f t="shared" si="27"/>
        <v>3.135510333732614</v>
      </c>
      <c r="N234" s="4">
        <f t="shared" si="25"/>
        <v>0.73402847970492358</v>
      </c>
    </row>
    <row r="235" spans="1:14" x14ac:dyDescent="0.3">
      <c r="A235" s="4">
        <f t="shared" si="28"/>
        <v>2079</v>
      </c>
      <c r="G235" s="4">
        <f>carbondioxide!L335</f>
        <v>662.66903945967238</v>
      </c>
      <c r="H235" s="4">
        <f t="shared" si="22"/>
        <v>4.7053495112870296</v>
      </c>
      <c r="I235" s="4">
        <f t="shared" si="26"/>
        <v>3.1759105696084093</v>
      </c>
      <c r="J235" s="4">
        <f t="shared" si="23"/>
        <v>0.74766830994148359</v>
      </c>
      <c r="K235" s="4">
        <f>carbondioxide!S335</f>
        <v>662.6692464395328</v>
      </c>
      <c r="L235" s="4">
        <f t="shared" si="24"/>
        <v>4.7053511823204035</v>
      </c>
      <c r="M235" s="4">
        <f t="shared" si="27"/>
        <v>3.1759126141486838</v>
      </c>
      <c r="N235" s="4">
        <f t="shared" si="25"/>
        <v>0.74766889663580083</v>
      </c>
    </row>
    <row r="236" spans="1:14" x14ac:dyDescent="0.3">
      <c r="A236" s="4">
        <f t="shared" si="28"/>
        <v>2080</v>
      </c>
      <c r="G236" s="4">
        <f>carbondioxide!L336</f>
        <v>667.88545264273137</v>
      </c>
      <c r="H236" s="4">
        <f t="shared" si="22"/>
        <v>4.7472988695116198</v>
      </c>
      <c r="I236" s="4">
        <f t="shared" si="26"/>
        <v>3.2163148819548404</v>
      </c>
      <c r="J236" s="4">
        <f t="shared" si="23"/>
        <v>0.76146072597639169</v>
      </c>
      <c r="K236" s="4">
        <f>carbondioxide!S336</f>
        <v>667.88565837989927</v>
      </c>
      <c r="L236" s="4">
        <f t="shared" si="24"/>
        <v>4.747300517539248</v>
      </c>
      <c r="M236" s="4">
        <f t="shared" si="27"/>
        <v>3.2163169118679416</v>
      </c>
      <c r="N236" s="4">
        <f t="shared" si="25"/>
        <v>0.76146132095127406</v>
      </c>
    </row>
    <row r="237" spans="1:14" x14ac:dyDescent="0.3">
      <c r="A237" s="4">
        <f t="shared" si="28"/>
        <v>2081</v>
      </c>
      <c r="G237" s="4">
        <f>carbondioxide!L337</f>
        <v>673.10293824611506</v>
      </c>
      <c r="H237" s="4">
        <f t="shared" si="22"/>
        <v>4.7889303840304507</v>
      </c>
      <c r="I237" s="4">
        <f t="shared" si="26"/>
        <v>3.2567129185691188</v>
      </c>
      <c r="J237" s="4">
        <f t="shared" si="23"/>
        <v>0.7754042975823493</v>
      </c>
      <c r="K237" s="4">
        <f>carbondioxide!S337</f>
        <v>673.10314276215536</v>
      </c>
      <c r="L237" s="4">
        <f t="shared" si="24"/>
        <v>4.7889320095777288</v>
      </c>
      <c r="M237" s="4">
        <f t="shared" si="27"/>
        <v>3.2567149337373671</v>
      </c>
      <c r="N237" s="4">
        <f t="shared" si="25"/>
        <v>0.77540490070768076</v>
      </c>
    </row>
    <row r="238" spans="1:14" x14ac:dyDescent="0.3">
      <c r="A238" s="4">
        <f t="shared" si="28"/>
        <v>2082</v>
      </c>
      <c r="G238" s="4">
        <f>carbondioxide!L338</f>
        <v>678.32054144306403</v>
      </c>
      <c r="H238" s="4">
        <f t="shared" si="22"/>
        <v>4.8302413664428014</v>
      </c>
      <c r="I238" s="4">
        <f t="shared" si="26"/>
        <v>3.2970965744291698</v>
      </c>
      <c r="J238" s="4">
        <f t="shared" si="23"/>
        <v>0.7894981305495542</v>
      </c>
      <c r="K238" s="4">
        <f>carbondioxide!S338</f>
        <v>678.32074475884758</v>
      </c>
      <c r="L238" s="4">
        <f t="shared" si="24"/>
        <v>4.8302429700198894</v>
      </c>
      <c r="M238" s="4">
        <f t="shared" si="27"/>
        <v>3.2970985747528117</v>
      </c>
      <c r="N238" s="4">
        <f t="shared" si="25"/>
        <v>0.78949874169528933</v>
      </c>
    </row>
    <row r="239" spans="1:14" x14ac:dyDescent="0.3">
      <c r="A239" s="4">
        <f t="shared" si="28"/>
        <v>2083</v>
      </c>
      <c r="G239" s="4">
        <f>carbondioxide!L339</f>
        <v>683.53732073508604</v>
      </c>
      <c r="H239" s="4">
        <f t="shared" si="22"/>
        <v>4.8712293527846597</v>
      </c>
      <c r="I239" s="4">
        <f t="shared" si="26"/>
        <v>3.3374579327469109</v>
      </c>
      <c r="J239" s="4">
        <f t="shared" si="23"/>
        <v>0.8037412897107904</v>
      </c>
      <c r="K239" s="4">
        <f>carbondioxide!S339</f>
        <v>683.53752287082193</v>
      </c>
      <c r="L239" s="4">
        <f t="shared" si="24"/>
        <v>4.8712309348870475</v>
      </c>
      <c r="M239" s="4">
        <f t="shared" si="27"/>
        <v>3.3374599181430953</v>
      </c>
      <c r="N239" s="4">
        <f t="shared" si="25"/>
        <v>0.80374190874705609</v>
      </c>
    </row>
    <row r="240" spans="1:14" x14ac:dyDescent="0.3">
      <c r="A240" s="4">
        <f t="shared" si="28"/>
        <v>2084</v>
      </c>
      <c r="G240" s="4">
        <f>carbondioxide!L340</f>
        <v>688.75234838210872</v>
      </c>
      <c r="H240" s="4">
        <f t="shared" si="22"/>
        <v>4.9118920974680584</v>
      </c>
      <c r="I240" s="4">
        <f t="shared" si="26"/>
        <v>3.3777892648809278</v>
      </c>
      <c r="J240" s="4">
        <f t="shared" si="23"/>
        <v>0.81813280024323554</v>
      </c>
      <c r="K240" s="4">
        <f>carbondioxide!S340</f>
        <v>688.75254935737507</v>
      </c>
      <c r="L240" s="4">
        <f t="shared" si="24"/>
        <v>4.9118936585770987</v>
      </c>
      <c r="M240" s="4">
        <f t="shared" si="27"/>
        <v>3.3777912352827357</v>
      </c>
      <c r="N240" s="4">
        <f t="shared" si="25"/>
        <v>0.81813342704042558</v>
      </c>
    </row>
    <row r="241" spans="1:14" x14ac:dyDescent="0.3">
      <c r="A241" s="4">
        <f t="shared" si="28"/>
        <v>2085</v>
      </c>
      <c r="G241" s="4">
        <f>carbondioxide!L341</f>
        <v>693.96471080871652</v>
      </c>
      <c r="H241" s="4">
        <f t="shared" si="22"/>
        <v>4.9522275672419322</v>
      </c>
      <c r="I241" s="4">
        <f t="shared" si="26"/>
        <v>3.4180830300840155</v>
      </c>
      <c r="J241" s="4">
        <f t="shared" si="23"/>
        <v>0.83267164896237766</v>
      </c>
      <c r="K241" s="4">
        <f>carbondioxide!S341</f>
        <v>693.96491064249017</v>
      </c>
      <c r="L241" s="4">
        <f t="shared" si="24"/>
        <v>4.9522291078253629</v>
      </c>
      <c r="M241" s="4">
        <f t="shared" si="27"/>
        <v>3.4180849854395361</v>
      </c>
      <c r="N241" s="4">
        <f t="shared" si="25"/>
        <v>0.83267228339124189</v>
      </c>
    </row>
    <row r="242" spans="1:14" x14ac:dyDescent="0.3">
      <c r="A242" s="4">
        <f t="shared" si="28"/>
        <v>2086</v>
      </c>
      <c r="G242" s="4">
        <f>carbondioxide!L342</f>
        <v>699.17350898652285</v>
      </c>
      <c r="H242" s="4">
        <f t="shared" si="22"/>
        <v>4.9922339351827372</v>
      </c>
      <c r="I242" s="4">
        <f t="shared" si="26"/>
        <v>3.4583318750918428</v>
      </c>
      <c r="J242" s="4">
        <f t="shared" si="23"/>
        <v>0.84735678560714855</v>
      </c>
      <c r="K242" s="4">
        <f>carbondioxide!S342</f>
        <v>699.17370769720719</v>
      </c>
      <c r="L242" s="4">
        <f t="shared" si="24"/>
        <v>4.992235455695166</v>
      </c>
      <c r="M242" s="4">
        <f t="shared" si="27"/>
        <v>3.4583338153632943</v>
      </c>
      <c r="N242" s="4">
        <f t="shared" si="25"/>
        <v>0.84735742753887622</v>
      </c>
    </row>
    <row r="243" spans="1:14" x14ac:dyDescent="0.3">
      <c r="A243" s="4">
        <f t="shared" si="28"/>
        <v>2087</v>
      </c>
      <c r="G243" s="4">
        <f>carbondioxide!L343</f>
        <v>704.37785879276646</v>
      </c>
      <c r="H243" s="4">
        <f t="shared" si="22"/>
        <v>5.0319095747223974</v>
      </c>
      <c r="I243" s="4">
        <f t="shared" si="26"/>
        <v>3.4985286335590202</v>
      </c>
      <c r="J243" s="4">
        <f t="shared" si="23"/>
        <v>0.86218712411542164</v>
      </c>
      <c r="K243" s="4">
        <f>carbondioxide!S343</f>
        <v>704.3780563982175</v>
      </c>
      <c r="L243" s="4">
        <f t="shared" si="24"/>
        <v>5.031911075605767</v>
      </c>
      <c r="M243" s="4">
        <f t="shared" si="27"/>
        <v>3.4985305587219142</v>
      </c>
      <c r="N243" s="4">
        <f t="shared" si="25"/>
        <v>0.86218777342171893</v>
      </c>
    </row>
    <row r="244" spans="1:14" x14ac:dyDescent="0.3">
      <c r="A244" s="4">
        <f t="shared" si="28"/>
        <v>2088</v>
      </c>
      <c r="G244" s="4">
        <f>carbondioxide!L344</f>
        <v>709.57689134525981</v>
      </c>
      <c r="H244" s="4">
        <f t="shared" si="22"/>
        <v>5.0712530537206044</v>
      </c>
      <c r="I244" s="4">
        <f t="shared" si="26"/>
        <v>3.5386663253488297</v>
      </c>
      <c r="J244" s="4">
        <f t="shared" si="23"/>
        <v>0.87716154388906131</v>
      </c>
      <c r="K244" s="4">
        <f>carbondioxide!S344</f>
        <v>709.57708786281091</v>
      </c>
      <c r="L244" s="4">
        <f t="shared" si="24"/>
        <v>5.0712545354046403</v>
      </c>
      <c r="M244" s="4">
        <f t="shared" si="27"/>
        <v>3.5386682353911776</v>
      </c>
      <c r="N244" s="4">
        <f t="shared" si="25"/>
        <v>0.87716220044222404</v>
      </c>
    </row>
    <row r="245" spans="1:14" x14ac:dyDescent="0.3">
      <c r="A245" s="4">
        <f t="shared" si="28"/>
        <v>2089</v>
      </c>
      <c r="G245" s="4">
        <f>carbondioxide!L345</f>
        <v>714.76975331385756</v>
      </c>
      <c r="H245" s="4">
        <f t="shared" si="22"/>
        <v>5.1102631285879614</v>
      </c>
      <c r="I245" s="4">
        <f t="shared" si="26"/>
        <v>3.5787381556828661</v>
      </c>
      <c r="J245" s="4">
        <f t="shared" si="23"/>
        <v>0.89227889104775282</v>
      </c>
      <c r="K245" s="4">
        <f>carbondioxide!S345</f>
        <v>714.76994876034314</v>
      </c>
      <c r="L245" s="4">
        <f t="shared" si="24"/>
        <v>5.1102645914905951</v>
      </c>
      <c r="M245" s="4">
        <f t="shared" si="27"/>
        <v>3.5787400506044253</v>
      </c>
      <c r="N245" s="4">
        <f t="shared" si="25"/>
        <v>0.89227955472073406</v>
      </c>
    </row>
    <row r="246" spans="1:14" x14ac:dyDescent="0.3">
      <c r="A246" s="4">
        <f t="shared" si="28"/>
        <v>2090</v>
      </c>
      <c r="G246" s="4">
        <f>carbondioxide!L346</f>
        <v>719.95560720864376</v>
      </c>
      <c r="H246" s="4">
        <f t="shared" si="22"/>
        <v>5.1489387384658984</v>
      </c>
      <c r="I246" s="4">
        <f t="shared" si="26"/>
        <v>3.6187375141567975</v>
      </c>
      <c r="J246" s="4">
        <f t="shared" si="23"/>
        <v>0.90753797967088023</v>
      </c>
      <c r="K246" s="4">
        <f>carbondioxide!S346</f>
        <v>719.95580160042164</v>
      </c>
      <c r="L246" s="4">
        <f t="shared" si="24"/>
        <v>5.1489401829936741</v>
      </c>
      <c r="M246" s="4">
        <f t="shared" si="27"/>
        <v>3.6187393939683523</v>
      </c>
      <c r="N246" s="4">
        <f t="shared" si="25"/>
        <v>0.90753865033735348</v>
      </c>
    </row>
    <row r="247" spans="1:14" x14ac:dyDescent="0.3">
      <c r="A247" s="4">
        <f t="shared" si="28"/>
        <v>2091</v>
      </c>
      <c r="G247" s="4">
        <f>carbondioxide!L347</f>
        <v>725.13363164507791</v>
      </c>
      <c r="H247" s="4">
        <f t="shared" si="22"/>
        <v>5.1872789994688393</v>
      </c>
      <c r="I247" s="4">
        <f t="shared" si="26"/>
        <v>3.658657973628396</v>
      </c>
      <c r="J247" s="4">
        <f t="shared" si="23"/>
        <v>0.92293759302676026</v>
      </c>
      <c r="K247" s="4">
        <f>carbondioxide!S347</f>
        <v>725.13382499805016</v>
      </c>
      <c r="L247" s="4">
        <f t="shared" si="24"/>
        <v>5.1872804260172973</v>
      </c>
      <c r="M247" s="4">
        <f t="shared" si="27"/>
        <v>3.6586598383510767</v>
      </c>
      <c r="N247" s="4">
        <f t="shared" si="25"/>
        <v>0.9229382705611775</v>
      </c>
    </row>
    <row r="248" spans="1:14" x14ac:dyDescent="0.3">
      <c r="A248" s="4">
        <f t="shared" si="28"/>
        <v>2092</v>
      </c>
      <c r="G248" s="4">
        <f>carbondioxide!L348</f>
        <v>730.30302158636709</v>
      </c>
      <c r="H248" s="4">
        <f t="shared" si="22"/>
        <v>5.2252831989935791</v>
      </c>
      <c r="I248" s="4">
        <f t="shared" si="26"/>
        <v>3.6984932889839452</v>
      </c>
      <c r="J248" s="4">
        <f t="shared" si="23"/>
        <v>0.93847648478857759</v>
      </c>
      <c r="K248" s="4">
        <f>carbondioxide!S348</f>
        <v>730.30321391600012</v>
      </c>
      <c r="L248" s="4">
        <f t="shared" si="24"/>
        <v>5.2252846079476303</v>
      </c>
      <c r="M248" s="4">
        <f t="shared" si="27"/>
        <v>3.69849513864858</v>
      </c>
      <c r="N248" s="4">
        <f t="shared" si="25"/>
        <v>0.93847716906622414</v>
      </c>
    </row>
    <row r="249" spans="1:14" x14ac:dyDescent="0.3">
      <c r="A249" s="4">
        <f t="shared" si="28"/>
        <v>2093</v>
      </c>
      <c r="G249" s="4">
        <f>carbondioxide!L349</f>
        <v>735.46298856336671</v>
      </c>
      <c r="H249" s="4">
        <f t="shared" si="22"/>
        <v>5.2629507901004402</v>
      </c>
      <c r="I249" s="4">
        <f t="shared" si="26"/>
        <v>3.7382373957890409</v>
      </c>
      <c r="J249" s="4">
        <f t="shared" si="23"/>
        <v>0.95415338023640728</v>
      </c>
      <c r="K249" s="4">
        <f>carbondioxide!S349</f>
        <v>735.46317988470992</v>
      </c>
      <c r="L249" s="4">
        <f t="shared" si="24"/>
        <v>5.26295218183472</v>
      </c>
      <c r="M249" s="4">
        <f t="shared" si="27"/>
        <v>3.7382392304355396</v>
      </c>
      <c r="N249" s="4">
        <f t="shared" si="25"/>
        <v>0.95415407113345196</v>
      </c>
    </row>
    <row r="250" spans="1:14" x14ac:dyDescent="0.3">
      <c r="A250" s="4">
        <f t="shared" si="28"/>
        <v>2094</v>
      </c>
      <c r="G250" s="4">
        <f>carbondioxide!L350</f>
        <v>740.61276087233909</v>
      </c>
      <c r="H250" s="4">
        <f t="shared" si="22"/>
        <v>5.3002813859702895</v>
      </c>
      <c r="I250" s="4">
        <f t="shared" si="26"/>
        <v>3.7778844088297268</v>
      </c>
      <c r="J250" s="4">
        <f t="shared" si="23"/>
        <v>0.96996697744474625</v>
      </c>
      <c r="K250" s="4">
        <f>carbondioxide!S350</f>
        <v>740.61295120004297</v>
      </c>
      <c r="L250" s="4">
        <f t="shared" si="24"/>
        <v>5.3002827608494965</v>
      </c>
      <c r="M250" s="4">
        <f t="shared" si="27"/>
        <v>3.7778862285064956</v>
      </c>
      <c r="N250" s="4">
        <f t="shared" si="25"/>
        <v>0.96996767483828783</v>
      </c>
    </row>
    <row r="251" spans="1:14" x14ac:dyDescent="0.3">
      <c r="A251" s="4">
        <f t="shared" si="28"/>
        <v>2095</v>
      </c>
      <c r="G251" s="4">
        <f>carbondioxide!L351</f>
        <v>745.7515837509311</v>
      </c>
      <c r="H251" s="4">
        <f t="shared" si="22"/>
        <v>5.3372747544411494</v>
      </c>
      <c r="I251" s="4">
        <f t="shared" si="26"/>
        <v>3.8174286205498209</v>
      </c>
      <c r="J251" s="4">
        <f t="shared" si="23"/>
        <v>0.98591594845501296</v>
      </c>
      <c r="K251" s="4">
        <f>carbondioxide!S351</f>
        <v>745.75177309926426</v>
      </c>
      <c r="L251" s="4">
        <f t="shared" si="24"/>
        <v>5.3372761128203683</v>
      </c>
      <c r="M251" s="4">
        <f t="shared" si="27"/>
        <v>3.8174304253132063</v>
      </c>
      <c r="N251" s="4">
        <f t="shared" si="25"/>
        <v>0.9859166522231233</v>
      </c>
    </row>
    <row r="252" spans="1:14" x14ac:dyDescent="0.3">
      <c r="A252" s="4">
        <f t="shared" si="28"/>
        <v>2096</v>
      </c>
      <c r="G252" s="4">
        <f>carbondioxide!L352</f>
        <v>750.87871953275476</v>
      </c>
      <c r="H252" s="4">
        <f t="shared" si="22"/>
        <v>5.373930812627723</v>
      </c>
      <c r="I252" s="4">
        <f t="shared" si="26"/>
        <v>3.8568644993901788</v>
      </c>
      <c r="J252" s="4">
        <f t="shared" si="23"/>
        <v>1.0019989404325114</v>
      </c>
      <c r="K252" s="4">
        <f>carbondioxide!S352</f>
        <v>750.87890791561972</v>
      </c>
      <c r="L252" s="4">
        <f t="shared" si="24"/>
        <v>5.3739321548527386</v>
      </c>
      <c r="M252" s="4">
        <f t="shared" si="27"/>
        <v>3.8568662893039387</v>
      </c>
      <c r="N252" s="4">
        <f t="shared" si="25"/>
        <v>1.001999650454275</v>
      </c>
    </row>
    <row r="253" spans="1:14" x14ac:dyDescent="0.3">
      <c r="A253" s="4">
        <f t="shared" si="28"/>
        <v>2097</v>
      </c>
      <c r="G253" s="4">
        <f>carbondioxide!L353</f>
        <v>755.9934477809818</v>
      </c>
      <c r="H253" s="4">
        <f t="shared" si="22"/>
        <v>5.4102496216268108</v>
      </c>
      <c r="I253" s="4">
        <f t="shared" si="26"/>
        <v>3.8961866880355411</v>
      </c>
      <c r="J253" s="4">
        <f t="shared" si="23"/>
        <v>1.0182145768073909</v>
      </c>
      <c r="K253" s="4">
        <f>carbondioxide!S353</f>
        <v>755.99363521193027</v>
      </c>
      <c r="L253" s="4">
        <f t="shared" si="24"/>
        <v>5.4102509480344052</v>
      </c>
      <c r="M253" s="4">
        <f t="shared" si="27"/>
        <v>3.8961884631703447</v>
      </c>
      <c r="N253" s="4">
        <f t="shared" si="25"/>
        <v>1.0182152929629411</v>
      </c>
    </row>
    <row r="254" spans="1:14" x14ac:dyDescent="0.3">
      <c r="A254" s="4">
        <f t="shared" si="28"/>
        <v>2098</v>
      </c>
      <c r="G254" s="4">
        <f>carbondioxide!L354</f>
        <v>761.09506540138409</v>
      </c>
      <c r="H254" s="4">
        <f t="shared" si="22"/>
        <v>5.4462313813112377</v>
      </c>
      <c r="I254" s="4">
        <f t="shared" si="26"/>
        <v>3.9353900015745014</v>
      </c>
      <c r="J254" s="4">
        <f t="shared" si="23"/>
        <v>1.0345614583991669</v>
      </c>
      <c r="K254" s="4">
        <f>carbondioxide!S354</f>
        <v>761.09525189363194</v>
      </c>
      <c r="L254" s="4">
        <f t="shared" si="24"/>
        <v>5.4462326922294775</v>
      </c>
      <c r="M254" s="4">
        <f t="shared" si="27"/>
        <v>3.9353917620074514</v>
      </c>
      <c r="N254" s="4">
        <f t="shared" si="25"/>
        <v>1.0345621805697192</v>
      </c>
    </row>
    <row r="255" spans="1:14" x14ac:dyDescent="0.3">
      <c r="A255" s="4">
        <f t="shared" si="28"/>
        <v>2099</v>
      </c>
      <c r="G255" s="4">
        <f>carbondioxide!L355</f>
        <v>766.18288673527763</v>
      </c>
      <c r="H255" s="4">
        <f t="shared" si="22"/>
        <v>5.4818764252146259</v>
      </c>
      <c r="I255" s="4">
        <f t="shared" si="26"/>
        <v>3.9744694255780053</v>
      </c>
      <c r="J255" s="4">
        <f t="shared" si="23"/>
        <v>1.0510381645244029</v>
      </c>
      <c r="K255" s="4">
        <f>carbondioxide!S355</f>
        <v>766.18307230171717</v>
      </c>
      <c r="L255" s="4">
        <f t="shared" si="24"/>
        <v>5.4818777209631326</v>
      </c>
      <c r="M255" s="4">
        <f t="shared" si="27"/>
        <v>3.9744711713921861</v>
      </c>
      <c r="N255" s="4">
        <f t="shared" si="25"/>
        <v>1.0510388925922856</v>
      </c>
    </row>
    <row r="256" spans="1:14" x14ac:dyDescent="0.3">
      <c r="A256" s="4">
        <f t="shared" si="28"/>
        <v>2100</v>
      </c>
      <c r="G256" s="4">
        <f>carbondioxide!L356</f>
        <v>771.25624363283828</v>
      </c>
      <c r="H256" s="4">
        <f t="shared" si="22"/>
        <v>5.5171852155089844</v>
      </c>
      <c r="I256" s="4">
        <f t="shared" si="26"/>
        <v>4.0134201141016765</v>
      </c>
      <c r="J256" s="4">
        <f t="shared" si="23"/>
        <v>1.0676432540871874</v>
      </c>
      <c r="K256" s="4">
        <f>carbondioxide!S356</f>
        <v>771.25642828605282</v>
      </c>
      <c r="L256" s="4">
        <f t="shared" si="24"/>
        <v>5.517186496399205</v>
      </c>
      <c r="M256" s="4">
        <f t="shared" si="27"/>
        <v>4.0134218453857233</v>
      </c>
      <c r="N256" s="4">
        <f t="shared" si="25"/>
        <v>1.067643987935869</v>
      </c>
    </row>
    <row r="257" spans="1:14" x14ac:dyDescent="0.3">
      <c r="A257" s="4">
        <f t="shared" si="28"/>
        <v>2101</v>
      </c>
      <c r="G257" s="4">
        <f>carbondioxide!L357</f>
        <v>776.31448550728737</v>
      </c>
      <c r="H257" s="4">
        <f t="shared" si="22"/>
        <v>5.5521583380768815</v>
      </c>
      <c r="I257" s="4">
        <f t="shared" si="26"/>
        <v>4.0522373876171347</v>
      </c>
      <c r="J257" s="4">
        <f t="shared" si="23"/>
        <v>1.0843752666520696</v>
      </c>
      <c r="K257" s="4">
        <f>carbondioxide!S357</f>
        <v>776.31466925956261</v>
      </c>
      <c r="L257" s="4">
        <f t="shared" si="24"/>
        <v>5.5521596044123358</v>
      </c>
      <c r="M257" s="4">
        <f t="shared" si="27"/>
        <v>4.052239104464828</v>
      </c>
      <c r="N257" s="4">
        <f t="shared" si="25"/>
        <v>1.0843760061661842</v>
      </c>
    </row>
    <row r="258" spans="1:14" x14ac:dyDescent="0.3">
      <c r="A258" s="4">
        <f t="shared" si="28"/>
        <v>2102</v>
      </c>
      <c r="G258" s="4">
        <f>carbondioxide!L358</f>
        <v>781.35697937045052</v>
      </c>
      <c r="H258" s="4">
        <f t="shared" si="22"/>
        <v>5.5867964976796225</v>
      </c>
      <c r="I258" s="4">
        <f t="shared" si="26"/>
        <v>4.0909167308773471</v>
      </c>
      <c r="J258" s="4">
        <f t="shared" si="23"/>
        <v>1.1012327234991512</v>
      </c>
      <c r="K258" s="4">
        <f>carbondioxide!S358</f>
        <v>781.35716223378608</v>
      </c>
      <c r="L258" s="4">
        <f t="shared" si="24"/>
        <v>5.5867977497561458</v>
      </c>
      <c r="M258" s="4">
        <f t="shared" si="27"/>
        <v>4.0909184333872224</v>
      </c>
      <c r="N258" s="4">
        <f t="shared" si="25"/>
        <v>1.1012334685645206</v>
      </c>
    </row>
    <row r="259" spans="1:14" x14ac:dyDescent="0.3">
      <c r="A259" s="4">
        <f t="shared" si="28"/>
        <v>2103</v>
      </c>
      <c r="G259" s="4">
        <f>carbondioxide!L359</f>
        <v>786.38310985021178</v>
      </c>
      <c r="H259" s="4">
        <f t="shared" si="22"/>
        <v>5.6211005132226477</v>
      </c>
      <c r="I259" s="4">
        <f t="shared" si="26"/>
        <v>4.1294537907209055</v>
      </c>
      <c r="J259" s="4">
        <f t="shared" si="23"/>
        <v>1.1182141286610594</v>
      </c>
      <c r="K259" s="4">
        <f>carbondioxide!S359</f>
        <v>786.38329183633323</v>
      </c>
      <c r="L259" s="4">
        <f t="shared" si="24"/>
        <v>5.6211017513286361</v>
      </c>
      <c r="M259" s="4">
        <f t="shared" si="27"/>
        <v>4.1294554789958902</v>
      </c>
      <c r="N259" s="4">
        <f t="shared" si="25"/>
        <v>1.1182148791647135</v>
      </c>
    </row>
    <row r="260" spans="1:14" x14ac:dyDescent="0.3">
      <c r="A260" s="4">
        <f t="shared" si="28"/>
        <v>2104</v>
      </c>
      <c r="G260" s="4">
        <f>carbondioxide!L360</f>
        <v>791.39227919040229</v>
      </c>
      <c r="H260" s="4">
        <f t="shared" si="22"/>
        <v>5.6550713131191443</v>
      </c>
      <c r="I260" s="4">
        <f t="shared" si="26"/>
        <v>4.1678443738200119</v>
      </c>
      <c r="J260" s="4">
        <f t="shared" si="23"/>
        <v>1.1353179699415594</v>
      </c>
      <c r="K260" s="4">
        <f>carbondioxide!S360</f>
        <v>791.39246031077073</v>
      </c>
      <c r="L260" s="4">
        <f t="shared" si="24"/>
        <v>5.6550725375357649</v>
      </c>
      <c r="M260" s="4">
        <f t="shared" si="27"/>
        <v>4.1678460479670747</v>
      </c>
      <c r="N260" s="4">
        <f t="shared" si="25"/>
        <v>1.1353187257717545</v>
      </c>
    </row>
    <row r="261" spans="1:14" x14ac:dyDescent="0.3">
      <c r="A261" s="4">
        <f t="shared" si="28"/>
        <v>2105</v>
      </c>
      <c r="G261" s="4">
        <f>carbondioxide!L361</f>
        <v>796.38390723366285</v>
      </c>
      <c r="H261" s="4">
        <f t="shared" si="22"/>
        <v>5.6887099307525677</v>
      </c>
      <c r="I261" s="4">
        <f t="shared" si="26"/>
        <v>4.2060844443767946</v>
      </c>
      <c r="J261" s="4">
        <f t="shared" si="23"/>
        <v>1.1525427199155891</v>
      </c>
      <c r="K261" s="4">
        <f>carbondioxide!S361</f>
        <v>796.38408749948508</v>
      </c>
      <c r="L261" s="4">
        <f t="shared" si="24"/>
        <v>5.6887111417539833</v>
      </c>
      <c r="M261" s="4">
        <f t="shared" si="27"/>
        <v>4.206086104506614</v>
      </c>
      <c r="N261" s="4">
        <f t="shared" si="25"/>
        <v>1.152543480961824</v>
      </c>
    </row>
    <row r="262" spans="1:14" x14ac:dyDescent="0.3">
      <c r="A262" s="4">
        <f t="shared" si="28"/>
        <v>2106</v>
      </c>
      <c r="G262" s="4">
        <f>carbondioxide!L362</f>
        <v>801.35743138784096</v>
      </c>
      <c r="H262" s="4">
        <f t="shared" si="22"/>
        <v>5.7220175000386684</v>
      </c>
      <c r="I262" s="4">
        <f t="shared" si="26"/>
        <v>4.2441701217724459</v>
      </c>
      <c r="J262" s="4">
        <f t="shared" si="23"/>
        <v>1.1698868369105286</v>
      </c>
      <c r="K262" s="4">
        <f>carbondioxide!S362</f>
        <v>801.357610810079</v>
      </c>
      <c r="L262" s="4">
        <f t="shared" si="24"/>
        <v>5.7220186978922465</v>
      </c>
      <c r="M262" s="4">
        <f t="shared" si="27"/>
        <v>4.2441717679990996</v>
      </c>
      <c r="N262" s="4">
        <f t="shared" si="25"/>
        <v>1.1698876030635583</v>
      </c>
    </row>
    <row r="263" spans="1:14" x14ac:dyDescent="0.3">
      <c r="A263" s="4">
        <f t="shared" si="28"/>
        <v>2107</v>
      </c>
      <c r="G263" s="4">
        <f>carbondioxide!L363</f>
        <v>806.31230657648325</v>
      </c>
      <c r="H263" s="4">
        <f t="shared" ref="H263:H326" si="29">H$3*LN(G263/G$3)</f>
        <v>5.7549952510873448</v>
      </c>
      <c r="I263" s="4">
        <f t="shared" si="26"/>
        <v>4.2820976781735443</v>
      </c>
      <c r="J263" s="4">
        <f t="shared" ref="J263:J326" si="30">J262+J$3*(I262-J262)</f>
        <v>1.1873487659685442</v>
      </c>
      <c r="K263" s="4">
        <f>carbondioxide!S363</f>
        <v>806.31248516586345</v>
      </c>
      <c r="L263" s="4">
        <f t="shared" ref="L263:L326" si="31">L$3*LN(K263/K$3)</f>
        <v>5.7549964360538537</v>
      </c>
      <c r="M263" s="4">
        <f t="shared" si="27"/>
        <v>4.2820993106142113</v>
      </c>
      <c r="N263" s="4">
        <f t="shared" ref="N263:N326" si="32">N262+N$3*(M262-N262)</f>
        <v>1.1873495371203922</v>
      </c>
    </row>
    <row r="264" spans="1:14" x14ac:dyDescent="0.3">
      <c r="A264" s="4">
        <f t="shared" si="28"/>
        <v>2108</v>
      </c>
      <c r="G264" s="4">
        <f>carbondioxide!L364</f>
        <v>811.24800517399285</v>
      </c>
      <c r="H264" s="4">
        <f t="shared" si="29"/>
        <v>5.7876445059644777</v>
      </c>
      <c r="I264" s="4">
        <f t="shared" ref="I264:I327" si="33">I263+I$3*(I$4*H264-I263)+I$5*(J263-I263)</f>
        <v>4.3198635360997644</v>
      </c>
      <c r="J264" s="4">
        <f t="shared" si="30"/>
        <v>1.2049269397898685</v>
      </c>
      <c r="K264" s="4">
        <f>carbondioxide!S364</f>
        <v>811.24818294101453</v>
      </c>
      <c r="L264" s="4">
        <f t="shared" si="31"/>
        <v>5.7876456782982846</v>
      </c>
      <c r="M264" s="4">
        <f t="shared" ref="M264:M327" si="34">M263+M$3*(M$4*L264-M263)+M$5*(N263-M263)</f>
        <v>4.319865154874444</v>
      </c>
      <c r="N264" s="4">
        <f t="shared" si="32"/>
        <v>1.204927715833837</v>
      </c>
    </row>
    <row r="265" spans="1:14" x14ac:dyDescent="0.3">
      <c r="A265" s="4">
        <f t="shared" si="28"/>
        <v>2109</v>
      </c>
      <c r="G265" s="4">
        <f>carbondioxide!L365</f>
        <v>816.16401692602869</v>
      </c>
      <c r="H265" s="4">
        <f t="shared" si="29"/>
        <v>5.8199666745537888</v>
      </c>
      <c r="I265" s="4">
        <f t="shared" si="33"/>
        <v>4.3574642659570593</v>
      </c>
      <c r="J265" s="4">
        <f t="shared" si="30"/>
        <v>1.2226197796569087</v>
      </c>
      <c r="K265" s="4">
        <f>carbondioxide!S365</f>
        <v>816.16419388097199</v>
      </c>
      <c r="L265" s="4">
        <f t="shared" si="31"/>
        <v>5.8199678345030454</v>
      </c>
      <c r="M265" s="4">
        <f t="shared" si="34"/>
        <v>4.3574658711883032</v>
      </c>
      <c r="N265" s="4">
        <f t="shared" si="32"/>
        <v>1.2226205604875875</v>
      </c>
    </row>
    <row r="266" spans="1:14" x14ac:dyDescent="0.3">
      <c r="A266" s="4">
        <f t="shared" si="28"/>
        <v>2110</v>
      </c>
      <c r="G266" s="4">
        <f>carbondioxide!L366</f>
        <v>821.05984885572138</v>
      </c>
      <c r="H266" s="4">
        <f t="shared" si="29"/>
        <v>5.8519632505185237</v>
      </c>
      <c r="I266" s="4">
        <f t="shared" si="33"/>
        <v>4.3948965835402358</v>
      </c>
      <c r="J266" s="4">
        <f t="shared" si="30"/>
        <v>1.2404256963390936</v>
      </c>
      <c r="K266" s="4">
        <f>carbondioxide!S366</f>
        <v>821.06002500865509</v>
      </c>
      <c r="L266" s="4">
        <f t="shared" si="31"/>
        <v>5.851964398325344</v>
      </c>
      <c r="M266" s="4">
        <f t="shared" si="34"/>
        <v>4.394898175352898</v>
      </c>
      <c r="N266" s="4">
        <f t="shared" si="32"/>
        <v>1.2404264818523676</v>
      </c>
    </row>
    <row r="267" spans="1:14" x14ac:dyDescent="0.3">
      <c r="A267" s="4">
        <f t="shared" si="28"/>
        <v>2111</v>
      </c>
      <c r="G267" s="4">
        <f>carbondioxide!L367</f>
        <v>825.93502515628916</v>
      </c>
      <c r="H267" s="4">
        <f t="shared" si="29"/>
        <v>5.8836358073626753</v>
      </c>
      <c r="I267" s="4">
        <f t="shared" si="33"/>
        <v>4.4321573475087312</v>
      </c>
      <c r="J267" s="4">
        <f t="shared" si="30"/>
        <v>1.2583430909783961</v>
      </c>
      <c r="K267" s="4">
        <f>carbondioxide!S367</f>
        <v>825.9352005170781</v>
      </c>
      <c r="L267" s="4">
        <f t="shared" si="31"/>
        <v>5.8836369432633129</v>
      </c>
      <c r="M267" s="4">
        <f t="shared" si="34"/>
        <v>4.4321589260297278</v>
      </c>
      <c r="N267" s="4">
        <f t="shared" si="32"/>
        <v>1.2583438810714507</v>
      </c>
    </row>
    <row r="268" spans="1:14" x14ac:dyDescent="0.3">
      <c r="A268" s="4">
        <f t="shared" si="28"/>
        <v>2112</v>
      </c>
      <c r="G268" s="4">
        <f>carbondioxide!L368</f>
        <v>830.78908707063533</v>
      </c>
      <c r="H268" s="4">
        <f t="shared" si="29"/>
        <v>5.9149859945913352</v>
      </c>
      <c r="I268" s="4">
        <f t="shared" si="33"/>
        <v>4.4692435568392375</v>
      </c>
      <c r="J268" s="4">
        <f t="shared" si="30"/>
        <v>1.2763703559554884</v>
      </c>
      <c r="K268" s="4">
        <f>carbondioxide!S368</f>
        <v>830.78926164894733</v>
      </c>
      <c r="L268" s="4">
        <f t="shared" si="31"/>
        <v>5.9149871188163461</v>
      </c>
      <c r="M268" s="4">
        <f t="shared" si="34"/>
        <v>4.4692451221973224</v>
      </c>
      <c r="N268" s="4">
        <f t="shared" si="32"/>
        <v>1.2763711505268136</v>
      </c>
    </row>
    <row r="269" spans="1:14" x14ac:dyDescent="0.3">
      <c r="A269" s="4">
        <f t="shared" si="28"/>
        <v>2113</v>
      </c>
      <c r="G269" s="4">
        <f>carbondioxide!L369</f>
        <v>835.6215927585049</v>
      </c>
      <c r="H269" s="4">
        <f t="shared" si="29"/>
        <v>5.9460155339695584</v>
      </c>
      <c r="I269" s="4">
        <f t="shared" si="33"/>
        <v>4.5061523482586994</v>
      </c>
      <c r="J269" s="4">
        <f t="shared" si="30"/>
        <v>1.2945058757365082</v>
      </c>
      <c r="K269" s="4">
        <f>carbondioxide!S369</f>
        <v>835.62176656381723</v>
      </c>
      <c r="L269" s="4">
        <f t="shared" si="31"/>
        <v>5.946016646743967</v>
      </c>
      <c r="M269" s="4">
        <f t="shared" si="34"/>
        <v>4.5061539005842484</v>
      </c>
      <c r="N269" s="4">
        <f t="shared" si="32"/>
        <v>1.2945066746859022</v>
      </c>
    </row>
    <row r="270" spans="1:14" x14ac:dyDescent="0.3">
      <c r="A270" s="4">
        <f t="shared" si="28"/>
        <v>2114</v>
      </c>
      <c r="G270" s="4">
        <f>carbondioxide!L370</f>
        <v>840.43211715178461</v>
      </c>
      <c r="H270" s="4">
        <f t="shared" si="29"/>
        <v>5.9767262158791299</v>
      </c>
      <c r="I270" s="4">
        <f t="shared" si="33"/>
        <v>4.5428809936610639</v>
      </c>
      <c r="J270" s="4">
        <f t="shared" si="30"/>
        <v>1.3127480277004342</v>
      </c>
      <c r="K270" s="4">
        <f>carbondioxide!S370</f>
        <v>840.43229019339094</v>
      </c>
      <c r="L270" s="4">
        <f t="shared" si="31"/>
        <v>5.9767273174225855</v>
      </c>
      <c r="M270" s="4">
        <f t="shared" si="34"/>
        <v>4.5428825330858738</v>
      </c>
      <c r="N270" s="4">
        <f t="shared" si="32"/>
        <v>1.3127488309290047</v>
      </c>
    </row>
    <row r="271" spans="1:14" x14ac:dyDescent="0.3">
      <c r="A271" s="4">
        <f t="shared" si="28"/>
        <v>2115</v>
      </c>
      <c r="G271" s="4">
        <f>carbondioxide!L371</f>
        <v>845.22025179852017</v>
      </c>
      <c r="H271" s="4">
        <f t="shared" si="29"/>
        <v>6.0071198957724121</v>
      </c>
      <c r="I271" s="4">
        <f t="shared" si="33"/>
        <v>4.5794268975110297</v>
      </c>
      <c r="J271" s="4">
        <f t="shared" si="30"/>
        <v>1.3310951829470905</v>
      </c>
      <c r="K271" s="4">
        <f>carbondioxide!S371</f>
        <v>845.22042408553591</v>
      </c>
      <c r="L271" s="4">
        <f t="shared" si="31"/>
        <v>6.007120986299336</v>
      </c>
      <c r="M271" s="4">
        <f t="shared" si="34"/>
        <v>4.5794284241681282</v>
      </c>
      <c r="N271" s="4">
        <f t="shared" si="32"/>
        <v>1.3310959903572557</v>
      </c>
    </row>
    <row r="272" spans="1:14" x14ac:dyDescent="0.3">
      <c r="A272" s="4">
        <f t="shared" si="28"/>
        <v>2116</v>
      </c>
      <c r="G272" s="4">
        <f>carbondioxide!L372</f>
        <v>849.98560469622555</v>
      </c>
      <c r="H272" s="4">
        <f t="shared" si="29"/>
        <v>6.0371984907224174</v>
      </c>
      <c r="I272" s="4">
        <f t="shared" si="33"/>
        <v>4.6157875942379194</v>
      </c>
      <c r="J272" s="4">
        <f t="shared" si="30"/>
        <v>1.3495457070858137</v>
      </c>
      <c r="K272" s="4">
        <f>carbondioxide!S372</f>
        <v>849.98577623759411</v>
      </c>
      <c r="L272" s="4">
        <f t="shared" si="31"/>
        <v>6.0371995704421479</v>
      </c>
      <c r="M272" s="4">
        <f t="shared" si="34"/>
        <v>4.6157891082613842</v>
      </c>
      <c r="N272" s="4">
        <f t="shared" si="32"/>
        <v>1.3495465185813014</v>
      </c>
    </row>
    <row r="273" spans="1:14" x14ac:dyDescent="0.3">
      <c r="A273" s="4">
        <f t="shared" si="28"/>
        <v>2117</v>
      </c>
      <c r="G273" s="4">
        <f>carbondioxide!L373</f>
        <v>854.72780011505131</v>
      </c>
      <c r="H273" s="4">
        <f t="shared" si="29"/>
        <v>6.0669639760681155</v>
      </c>
      <c r="I273" s="4">
        <f t="shared" si="33"/>
        <v>4.6519607456226506</v>
      </c>
      <c r="J273" s="4">
        <f t="shared" si="30"/>
        <v>1.3680979610048376</v>
      </c>
      <c r="K273" s="4">
        <f>carbondioxide!S373</f>
        <v>854.72797091954885</v>
      </c>
      <c r="L273" s="4">
        <f t="shared" si="31"/>
        <v>6.0669650451850554</v>
      </c>
      <c r="M273" s="4">
        <f t="shared" si="34"/>
        <v>4.6519622471474378</v>
      </c>
      <c r="N273" s="4">
        <f t="shared" si="32"/>
        <v>1.3680987764906842</v>
      </c>
    </row>
    <row r="274" spans="1:14" x14ac:dyDescent="0.3">
      <c r="A274" s="4">
        <f t="shared" si="28"/>
        <v>2118</v>
      </c>
      <c r="G274" s="4">
        <f>carbondioxide!L374</f>
        <v>859.4464784113768</v>
      </c>
      <c r="H274" s="4">
        <f t="shared" si="29"/>
        <v>6.0964183821539732</v>
      </c>
      <c r="I274" s="4">
        <f t="shared" si="33"/>
        <v>4.687944138180665</v>
      </c>
      <c r="J274" s="4">
        <f t="shared" si="30"/>
        <v>1.3867503016214668</v>
      </c>
      <c r="K274" s="4">
        <f>carbondioxide!S374</f>
        <v>859.44664848761852</v>
      </c>
      <c r="L274" s="4">
        <f t="shared" si="31"/>
        <v>6.0964194408677219</v>
      </c>
      <c r="M274" s="4">
        <f t="shared" si="34"/>
        <v>4.6879456273424491</v>
      </c>
      <c r="N274" s="4">
        <f t="shared" si="32"/>
        <v>1.3867511210040147</v>
      </c>
    </row>
    <row r="275" spans="1:14" x14ac:dyDescent="0.3">
      <c r="A275" s="4">
        <f t="shared" si="28"/>
        <v>2119</v>
      </c>
      <c r="G275" s="4">
        <f>carbondioxide!L375</f>
        <v>864.14129583238139</v>
      </c>
      <c r="H275" s="4">
        <f t="shared" si="29"/>
        <v>6.1255637911625715</v>
      </c>
      <c r="I275" s="4">
        <f t="shared" si="33"/>
        <v>4.7237356805435446</v>
      </c>
      <c r="J275" s="4">
        <f t="shared" si="30"/>
        <v>1.4055010826131231</v>
      </c>
      <c r="K275" s="4">
        <f>carbondioxide!S375</f>
        <v>864.14146518882569</v>
      </c>
      <c r="L275" s="4">
        <f t="shared" si="31"/>
        <v>6.1255648396680566</v>
      </c>
      <c r="M275" s="4">
        <f t="shared" si="34"/>
        <v>4.7237371574785696</v>
      </c>
      <c r="N275" s="4">
        <f t="shared" si="32"/>
        <v>1.4055019058000169</v>
      </c>
    </row>
    <row r="276" spans="1:14" x14ac:dyDescent="0.3">
      <c r="A276" s="4">
        <f t="shared" si="28"/>
        <v>2120</v>
      </c>
      <c r="G276" s="4">
        <f>carbondioxide!L376</f>
        <v>868.81192431214413</v>
      </c>
      <c r="H276" s="4">
        <f t="shared" si="29"/>
        <v>6.154402334039121</v>
      </c>
      <c r="I276" s="4">
        <f t="shared" si="33"/>
        <v>4.7593334008419266</v>
      </c>
      <c r="J276" s="4">
        <f t="shared" si="30"/>
        <v>1.4243486551293678</v>
      </c>
      <c r="K276" s="4">
        <f>carbondioxide!S376</f>
        <v>868.81209295709743</v>
      </c>
      <c r="L276" s="4">
        <f t="shared" si="31"/>
        <v>6.1544033725267235</v>
      </c>
      <c r="M276" s="4">
        <f t="shared" si="34"/>
        <v>4.7593348656868599</v>
      </c>
      <c r="N276" s="4">
        <f t="shared" si="32"/>
        <v>1.424349482029551</v>
      </c>
    </row>
    <row r="277" spans="1:14" x14ac:dyDescent="0.3">
      <c r="A277" s="4">
        <f t="shared" si="28"/>
        <v>2121</v>
      </c>
      <c r="G277" s="4">
        <f>carbondioxide!L377</f>
        <v>873.45805125981178</v>
      </c>
      <c r="H277" s="4">
        <f t="shared" si="29"/>
        <v>6.1829361875066411</v>
      </c>
      <c r="I277" s="4">
        <f t="shared" si="33"/>
        <v>4.7947354440921872</v>
      </c>
      <c r="J277" s="4">
        <f t="shared" si="30"/>
        <v>1.443291368485015</v>
      </c>
      <c r="K277" s="4">
        <f>carbondioxide!S377</f>
        <v>873.45821920143362</v>
      </c>
      <c r="L277" s="4">
        <f t="shared" si="31"/>
        <v>6.1829372161623262</v>
      </c>
      <c r="M277" s="4">
        <f t="shared" si="34"/>
        <v>4.794736896983987</v>
      </c>
      <c r="N277" s="4">
        <f t="shared" si="32"/>
        <v>1.4432921990087246</v>
      </c>
    </row>
    <row r="278" spans="1:14" x14ac:dyDescent="0.3">
      <c r="A278" s="4">
        <f t="shared" si="28"/>
        <v>2122</v>
      </c>
      <c r="G278" s="4">
        <f>carbondioxide!L378</f>
        <v>878.0793793403692</v>
      </c>
      <c r="H278" s="4">
        <f t="shared" si="29"/>
        <v>6.2111675711704999</v>
      </c>
      <c r="I278" s="4">
        <f t="shared" si="33"/>
        <v>4.8299400695892727</v>
      </c>
      <c r="J278" s="4">
        <f t="shared" si="30"/>
        <v>1.4623275708344639</v>
      </c>
      <c r="K278" s="4">
        <f>carbondioxide!S378</f>
        <v>878.07954658667586</v>
      </c>
      <c r="L278" s="4">
        <f t="shared" si="31"/>
        <v>6.2111685901759301</v>
      </c>
      <c r="M278" s="4">
        <f t="shared" si="34"/>
        <v>4.8299415106650594</v>
      </c>
      <c r="N278" s="4">
        <f t="shared" si="32"/>
        <v>1.4623284048932241</v>
      </c>
    </row>
    <row r="279" spans="1:14" x14ac:dyDescent="0.3">
      <c r="A279" s="4">
        <f t="shared" si="28"/>
        <v>2123</v>
      </c>
      <c r="G279" s="4">
        <f>carbondioxide!L379</f>
        <v>882.67562624853144</v>
      </c>
      <c r="H279" s="4">
        <f t="shared" si="29"/>
        <v>6.2390987447109572</v>
      </c>
      <c r="I279" s="4">
        <f t="shared" si="33"/>
        <v>4.8649456483079119</v>
      </c>
      <c r="J279" s="4">
        <f t="shared" si="30"/>
        <v>1.4814556098273912</v>
      </c>
      <c r="K279" s="4">
        <f>carbondioxide!S379</f>
        <v>882.67579280740063</v>
      </c>
      <c r="L279" s="4">
        <f t="shared" si="31"/>
        <v>6.2390997542436102</v>
      </c>
      <c r="M279" s="4">
        <f t="shared" si="34"/>
        <v>4.8649470777048531</v>
      </c>
      <c r="N279" s="4">
        <f t="shared" si="32"/>
        <v>1.4814564473340082</v>
      </c>
    </row>
    <row r="280" spans="1:14" x14ac:dyDescent="0.3">
      <c r="A280" s="4">
        <f t="shared" si="28"/>
        <v>2124</v>
      </c>
      <c r="G280" s="4">
        <f>carbondioxide!L380</f>
        <v>887.2465244762742</v>
      </c>
      <c r="H280" s="4">
        <f t="shared" si="29"/>
        <v>6.2667320051623419</v>
      </c>
      <c r="I280" s="4">
        <f t="shared" si="33"/>
        <v>4.899750660314357</v>
      </c>
      <c r="J280" s="4">
        <f t="shared" si="30"/>
        <v>1.5006738332459606</v>
      </c>
      <c r="K280" s="4">
        <f>carbondioxide!S380</f>
        <v>887.24669035544866</v>
      </c>
      <c r="L280" s="4">
        <f t="shared" si="31"/>
        <v>6.2667330053956194</v>
      </c>
      <c r="M280" s="4">
        <f t="shared" si="34"/>
        <v>4.899752078169552</v>
      </c>
      <c r="N280" s="4">
        <f t="shared" si="32"/>
        <v>1.5006746741145145</v>
      </c>
    </row>
    <row r="281" spans="1:14" x14ac:dyDescent="0.3">
      <c r="A281" s="4">
        <f t="shared" si="28"/>
        <v>2125</v>
      </c>
      <c r="G281" s="4">
        <f>carbondioxide!L381</f>
        <v>891.79182107449935</v>
      </c>
      <c r="H281" s="4">
        <f t="shared" si="29"/>
        <v>6.2940696842774049</v>
      </c>
      <c r="I281" s="4">
        <f t="shared" si="33"/>
        <v>4.9343536921906619</v>
      </c>
      <c r="J281" s="4">
        <f t="shared" si="30"/>
        <v>1.5199805896237091</v>
      </c>
      <c r="K281" s="4">
        <f>carbondioxide!S381</f>
        <v>891.79198628159077</v>
      </c>
      <c r="L281" s="4">
        <f t="shared" si="31"/>
        <v>6.2940706753807509</v>
      </c>
      <c r="M281" s="4">
        <f t="shared" si="34"/>
        <v>4.9343550986410385</v>
      </c>
      <c r="N281" s="4">
        <f t="shared" si="32"/>
        <v>1.5199814337695472</v>
      </c>
    </row>
    <row r="282" spans="1:14" x14ac:dyDescent="0.3">
      <c r="A282" s="4">
        <f t="shared" si="28"/>
        <v>2126</v>
      </c>
      <c r="G282" s="4">
        <f>carbondioxide!L382</f>
        <v>896.31127740932914</v>
      </c>
      <c r="H282" s="4">
        <f t="shared" si="29"/>
        <v>6.3211141459754323</v>
      </c>
      <c r="I282" s="4">
        <f t="shared" si="33"/>
        <v>4.9687534344734257</v>
      </c>
      <c r="J282" s="4">
        <f t="shared" si="30"/>
        <v>1.5393742288462893</v>
      </c>
      <c r="K282" s="4">
        <f>carbondioxide!S382</f>
        <v>896.31144195182162</v>
      </c>
      <c r="L282" s="4">
        <f t="shared" si="31"/>
        <v>6.3211151281144247</v>
      </c>
      <c r="M282" s="4">
        <f t="shared" si="34"/>
        <v>4.968754829655639</v>
      </c>
      <c r="N282" s="4">
        <f t="shared" si="32"/>
        <v>1.5393750761860172</v>
      </c>
    </row>
    <row r="283" spans="1:14" x14ac:dyDescent="0.3">
      <c r="A283" s="4">
        <f t="shared" si="28"/>
        <v>2127</v>
      </c>
      <c r="G283" s="4">
        <f>carbondioxide!L383</f>
        <v>900.80466891350784</v>
      </c>
      <c r="H283" s="4">
        <f t="shared" si="29"/>
        <v>6.3478677838725757</v>
      </c>
      <c r="I283" s="4">
        <f t="shared" si="33"/>
        <v>5.0029486791087914</v>
      </c>
      <c r="J283" s="4">
        <f t="shared" si="30"/>
        <v>1.5588531027342514</v>
      </c>
      <c r="K283" s="4">
        <f>carbondioxide!S383</f>
        <v>900.80483279876194</v>
      </c>
      <c r="L283" s="4">
        <f t="shared" si="31"/>
        <v>6.3478687572090378</v>
      </c>
      <c r="M283" s="4">
        <f t="shared" si="34"/>
        <v>5.0029500631591368</v>
      </c>
      <c r="N283" s="4">
        <f t="shared" si="32"/>
        <v>1.5588539531857246</v>
      </c>
    </row>
    <row r="284" spans="1:14" x14ac:dyDescent="0.3">
      <c r="A284" s="4">
        <f t="shared" si="28"/>
        <v>2128</v>
      </c>
      <c r="G284" s="4">
        <f>carbondioxide!L384</f>
        <v>905.27178483337673</v>
      </c>
      <c r="H284" s="4">
        <f t="shared" si="29"/>
        <v>6.3743330188929468</v>
      </c>
      <c r="I284" s="4">
        <f t="shared" si="33"/>
        <v>5.0369383169254309</v>
      </c>
      <c r="J284" s="4">
        <f t="shared" si="30"/>
        <v>1.5784155656080587</v>
      </c>
      <c r="K284" s="4">
        <f>carbondioxide!S384</f>
        <v>905.27194806863179</v>
      </c>
      <c r="L284" s="4">
        <f t="shared" si="31"/>
        <v>6.3743339835850428</v>
      </c>
      <c r="M284" s="4">
        <f t="shared" si="34"/>
        <v>5.0369396899797518</v>
      </c>
      <c r="N284" s="4">
        <f t="shared" si="32"/>
        <v>1.5784164190903736</v>
      </c>
    </row>
    <row r="285" spans="1:14" x14ac:dyDescent="0.3">
      <c r="A285" s="4">
        <f t="shared" si="28"/>
        <v>2129</v>
      </c>
      <c r="G285" s="4">
        <f>carbondioxide!L385</f>
        <v>909.71242797187551</v>
      </c>
      <c r="H285" s="4">
        <f t="shared" si="29"/>
        <v>6.4005122969588992</v>
      </c>
      <c r="I285" s="4">
        <f t="shared" si="33"/>
        <v>5.0707213351270921</v>
      </c>
      <c r="J285" s="4">
        <f t="shared" si="30"/>
        <v>1.5980599748355413</v>
      </c>
      <c r="K285" s="4">
        <f>carbondioxide!S385</f>
        <v>909.7125905642539</v>
      </c>
      <c r="L285" s="4">
        <f t="shared" si="31"/>
        <v>6.4005132531612325</v>
      </c>
      <c r="M285" s="4">
        <f t="shared" si="34"/>
        <v>5.0707226973207034</v>
      </c>
      <c r="N285" s="4">
        <f t="shared" si="32"/>
        <v>1.5980608312690252</v>
      </c>
    </row>
    <row r="286" spans="1:14" x14ac:dyDescent="0.3">
      <c r="A286" s="4">
        <f t="shared" si="28"/>
        <v>2130</v>
      </c>
      <c r="G286" s="4">
        <f>carbondioxide!L386</f>
        <v>914.12641442801657</v>
      </c>
      <c r="H286" s="4">
        <f t="shared" si="29"/>
        <v>6.4264080867589755</v>
      </c>
      <c r="I286" s="4">
        <f t="shared" si="33"/>
        <v>5.1042968148062453</v>
      </c>
      <c r="J286" s="4">
        <f t="shared" si="30"/>
        <v>1.6177846913619973</v>
      </c>
      <c r="K286" s="4">
        <f>carbondioxide!S386</f>
        <v>914.12657638452595</v>
      </c>
      <c r="L286" s="4">
        <f t="shared" si="31"/>
        <v>6.4264090346226785</v>
      </c>
      <c r="M286" s="4">
        <f t="shared" si="34"/>
        <v>5.1042981662738569</v>
      </c>
      <c r="N286" s="4">
        <f t="shared" si="32"/>
        <v>1.6177855506681988</v>
      </c>
    </row>
    <row r="287" spans="1:14" x14ac:dyDescent="0.3">
      <c r="A287" s="4">
        <f t="shared" si="28"/>
        <v>2131</v>
      </c>
      <c r="G287" s="4">
        <f>carbondioxide!L387</f>
        <v>918.51357333325495</v>
      </c>
      <c r="H287" s="4">
        <f t="shared" si="29"/>
        <v>6.4520228775919541</v>
      </c>
      <c r="I287" s="4">
        <f t="shared" si="33"/>
        <v>5.1376639284802232</v>
      </c>
      <c r="J287" s="4">
        <f t="shared" si="30"/>
        <v>1.6375880802231606</v>
      </c>
      <c r="K287" s="4">
        <f>carbondioxide!S387</f>
        <v>918.51373466079121</v>
      </c>
      <c r="L287" s="4">
        <f t="shared" si="31"/>
        <v>6.4520238172647781</v>
      </c>
      <c r="M287" s="4">
        <f t="shared" si="34"/>
        <v>5.1376652693558693</v>
      </c>
      <c r="N287" s="4">
        <f t="shared" si="32"/>
        <v>1.6375889423248391</v>
      </c>
    </row>
    <row r="288" spans="1:14" x14ac:dyDescent="0.3">
      <c r="A288" s="4">
        <f t="shared" si="28"/>
        <v>2132</v>
      </c>
      <c r="G288" s="4">
        <f>carbondioxide!L388</f>
        <v>922.8737465851749</v>
      </c>
      <c r="H288" s="4">
        <f t="shared" si="29"/>
        <v>6.4773591772854227</v>
      </c>
      <c r="I288" s="4">
        <f t="shared" si="33"/>
        <v>5.1708219376511888</v>
      </c>
      <c r="J288" s="4">
        <f t="shared" si="30"/>
        <v>1.6574685110412608</v>
      </c>
      <c r="K288" s="4">
        <f>carbondioxide!S388</f>
        <v>922.87390729052549</v>
      </c>
      <c r="L288" s="4">
        <f t="shared" si="31"/>
        <v>6.477360108911828</v>
      </c>
      <c r="M288" s="4">
        <f t="shared" si="34"/>
        <v>5.1708232680681592</v>
      </c>
      <c r="N288" s="4">
        <f t="shared" si="32"/>
        <v>1.6574693758623753</v>
      </c>
    </row>
    <row r="289" spans="1:14" x14ac:dyDescent="0.3">
      <c r="A289" s="4">
        <f t="shared" si="28"/>
        <v>2133</v>
      </c>
      <c r="G289" s="4">
        <f>carbondioxide!L389</f>
        <v>927.20678857889175</v>
      </c>
      <c r="H289" s="4">
        <f t="shared" si="29"/>
        <v>6.5024195101873126</v>
      </c>
      <c r="I289" s="4">
        <f t="shared" si="33"/>
        <v>5.2037701903911593</v>
      </c>
      <c r="J289" s="4">
        <f t="shared" si="30"/>
        <v>1.6774243585044053</v>
      </c>
      <c r="K289" s="4">
        <f>carbondioxide!S389</f>
        <v>927.20694866873816</v>
      </c>
      <c r="L289" s="4">
        <f t="shared" si="31"/>
        <v>6.5024204339085534</v>
      </c>
      <c r="M289" s="4">
        <f t="shared" si="34"/>
        <v>5.2037715104819426</v>
      </c>
      <c r="N289" s="4">
        <f t="shared" si="32"/>
        <v>1.6774252259701041</v>
      </c>
    </row>
    <row r="290" spans="1:14" x14ac:dyDescent="0.3">
      <c r="A290" s="4">
        <f t="shared" si="28"/>
        <v>2134</v>
      </c>
      <c r="G290" s="4">
        <f>carbondioxide!L390</f>
        <v>931.51256593656194</v>
      </c>
      <c r="H290" s="4">
        <f t="shared" si="29"/>
        <v>6.5272064152288118</v>
      </c>
      <c r="I290" s="4">
        <f t="shared" si="33"/>
        <v>5.2365081189532452</v>
      </c>
      <c r="J290" s="4">
        <f t="shared" si="30"/>
        <v>1.697454002829522</v>
      </c>
      <c r="K290" s="4">
        <f>carbondioxide!S390</f>
        <v>931.51272541748187</v>
      </c>
      <c r="L290" s="4">
        <f t="shared" si="31"/>
        <v>6.5272073311830141</v>
      </c>
      <c r="M290" s="4">
        <f t="shared" si="34"/>
        <v>5.2365094288494722</v>
      </c>
      <c r="N290" s="4">
        <f t="shared" si="32"/>
        <v>1.6974548728661314</v>
      </c>
    </row>
    <row r="291" spans="1:14" x14ac:dyDescent="0.3">
      <c r="A291" s="4">
        <f t="shared" si="28"/>
        <v>2135</v>
      </c>
      <c r="G291" s="4">
        <f>carbondioxide!L391</f>
        <v>935.79095723537137</v>
      </c>
      <c r="H291" s="4">
        <f t="shared" si="29"/>
        <v>6.5517224440570754</v>
      </c>
      <c r="I291" s="4">
        <f t="shared" si="33"/>
        <v>5.2690352374101632</v>
      </c>
      <c r="J291" s="4">
        <f t="shared" si="30"/>
        <v>1.7175558302091047</v>
      </c>
      <c r="K291" s="4">
        <f>carbondioxide!S391</f>
        <v>935.79111611384189</v>
      </c>
      <c r="L291" s="4">
        <f t="shared" si="31"/>
        <v>6.551723352379323</v>
      </c>
      <c r="M291" s="4">
        <f t="shared" si="34"/>
        <v>5.2690365372425525</v>
      </c>
      <c r="N291" s="4">
        <f t="shared" si="32"/>
        <v>1.7175567027441168</v>
      </c>
    </row>
    <row r="292" spans="1:14" x14ac:dyDescent="0.3">
      <c r="A292" s="4">
        <f t="shared" si="28"/>
        <v>2136</v>
      </c>
      <c r="G292" s="4">
        <f>carbondioxide!L392</f>
        <v>940.04185273436951</v>
      </c>
      <c r="H292" s="4">
        <f t="shared" si="29"/>
        <v>6.5759701592361592</v>
      </c>
      <c r="I292" s="4">
        <f t="shared" si="33"/>
        <v>5.3013511393210164</v>
      </c>
      <c r="J292" s="4">
        <f t="shared" si="30"/>
        <v>1.7377282332420068</v>
      </c>
      <c r="K292" s="4">
        <f>carbondioxide!S392</f>
        <v>940.04201101676892</v>
      </c>
      <c r="L292" s="4">
        <f t="shared" si="31"/>
        <v>6.5759710600585679</v>
      </c>
      <c r="M292" s="4">
        <f t="shared" si="34"/>
        <v>5.3013524292193237</v>
      </c>
      <c r="N292" s="4">
        <f t="shared" si="32"/>
        <v>1.7377291082040678</v>
      </c>
    </row>
    <row r="293" spans="1:14" x14ac:dyDescent="0.3">
      <c r="A293" s="4">
        <f t="shared" si="28"/>
        <v>2137</v>
      </c>
      <c r="G293" s="4">
        <f>carbondioxide!L393</f>
        <v>944.26515410049524</v>
      </c>
      <c r="H293" s="4">
        <f t="shared" si="29"/>
        <v>6.5999521325146171</v>
      </c>
      <c r="I293" s="4">
        <f t="shared" si="33"/>
        <v>5.3334554954272431</v>
      </c>
      <c r="J293" s="4">
        <f t="shared" si="30"/>
        <v>1.7579696113485355</v>
      </c>
      <c r="K293" s="4">
        <f>carbondioxide!S393</f>
        <v>944.2653117931053</v>
      </c>
      <c r="L293" s="4">
        <f t="shared" si="31"/>
        <v>6.5999530259664088</v>
      </c>
      <c r="M293" s="4">
        <f t="shared" si="34"/>
        <v>5.3334567755202213</v>
      </c>
      <c r="N293" s="4">
        <f t="shared" si="32"/>
        <v>1.7579704886674343</v>
      </c>
    </row>
    <row r="294" spans="1:14" x14ac:dyDescent="0.3">
      <c r="A294" s="4">
        <f t="shared" si="28"/>
        <v>2138</v>
      </c>
      <c r="G294" s="4">
        <f>carbondioxide!L394</f>
        <v>948.4607741341257</v>
      </c>
      <c r="H294" s="4">
        <f t="shared" si="29"/>
        <v>6.6236709431581575</v>
      </c>
      <c r="I294" s="4">
        <f t="shared" si="33"/>
        <v>5.3653480513785841</v>
      </c>
      <c r="J294" s="4">
        <f t="shared" si="30"/>
        <v>1.7782783711701025</v>
      </c>
      <c r="K294" s="4">
        <f>carbondioxide!S394</f>
        <v>948.46093124313427</v>
      </c>
      <c r="L294" s="4">
        <f t="shared" si="31"/>
        <v>6.6236718293657368</v>
      </c>
      <c r="M294" s="4">
        <f t="shared" si="34"/>
        <v>5.3653493217939392</v>
      </c>
      <c r="N294" s="4">
        <f t="shared" si="32"/>
        <v>1.7782792507767582</v>
      </c>
    </row>
    <row r="295" spans="1:14" x14ac:dyDescent="0.3">
      <c r="A295" s="4">
        <f t="shared" si="28"/>
        <v>2139</v>
      </c>
      <c r="G295" s="4">
        <f>carbondioxide!L395</f>
        <v>952.62863649447718</v>
      </c>
      <c r="H295" s="4">
        <f t="shared" si="29"/>
        <v>6.6471291763458575</v>
      </c>
      <c r="I295" s="4">
        <f t="shared" si="33"/>
        <v>5.3970286254898241</v>
      </c>
      <c r="J295" s="4">
        <f t="shared" si="30"/>
        <v>1.7986529269536866</v>
      </c>
      <c r="K295" s="4">
        <f>carbondioxide!S395</f>
        <v>952.62879302598014</v>
      </c>
      <c r="L295" s="4">
        <f t="shared" si="31"/>
        <v>6.647130055432882</v>
      </c>
      <c r="M295" s="4">
        <f t="shared" si="34"/>
        <v>5.3970298863541766</v>
      </c>
      <c r="N295" s="4">
        <f t="shared" si="32"/>
        <v>1.7986538087801358</v>
      </c>
    </row>
    <row r="296" spans="1:14" x14ac:dyDescent="0.3">
      <c r="A296" s="4">
        <f t="shared" si="28"/>
        <v>2140</v>
      </c>
      <c r="G296" s="4">
        <f>carbondioxide!L396</f>
        <v>956.76867542515697</v>
      </c>
      <c r="H296" s="4">
        <f t="shared" si="29"/>
        <v>6.6703294216283373</v>
      </c>
      <c r="I296" s="4">
        <f t="shared" si="33"/>
        <v>5.4284971065290009</v>
      </c>
      <c r="J296" s="4">
        <f t="shared" si="30"/>
        <v>1.8190917009213718</v>
      </c>
      <c r="K296" s="4">
        <f>carbondioxide!S396</f>
        <v>956.76883138516018</v>
      </c>
      <c r="L296" s="4">
        <f t="shared" si="31"/>
        <v>6.6703302937157822</v>
      </c>
      <c r="M296" s="4">
        <f t="shared" si="34"/>
        <v>5.428498357967853</v>
      </c>
      <c r="N296" s="4">
        <f t="shared" si="32"/>
        <v>1.8190925849007564</v>
      </c>
    </row>
    <row r="297" spans="1:14" x14ac:dyDescent="0.3">
      <c r="A297" s="4">
        <f t="shared" si="28"/>
        <v>2141</v>
      </c>
      <c r="G297" s="4">
        <f>carbondioxide!L397</f>
        <v>960.8808354801663</v>
      </c>
      <c r="H297" s="4">
        <f t="shared" si="29"/>
        <v>6.6932742714463735</v>
      </c>
      <c r="I297" s="4">
        <f t="shared" si="33"/>
        <v>5.4597534515377211</v>
      </c>
      <c r="J297" s="4">
        <f t="shared" si="30"/>
        <v>1.8395931236252232</v>
      </c>
      <c r="K297" s="4">
        <f>carbondioxide!S397</f>
        <v>960.88099087458761</v>
      </c>
      <c r="L297" s="4">
        <f t="shared" si="31"/>
        <v>6.6932751366526047</v>
      </c>
      <c r="M297" s="4">
        <f t="shared" si="34"/>
        <v>5.4597546936754231</v>
      </c>
      <c r="N297" s="4">
        <f t="shared" si="32"/>
        <v>1.8395940096917776</v>
      </c>
    </row>
    <row r="298" spans="1:14" x14ac:dyDescent="0.3">
      <c r="A298" s="4">
        <f t="shared" ref="A298:A361" si="35">1+A297</f>
        <v>2142</v>
      </c>
      <c r="G298" s="4">
        <f>carbondioxide!L398</f>
        <v>964.96507125063215</v>
      </c>
      <c r="H298" s="4">
        <f t="shared" si="29"/>
        <v>6.71596631970844</v>
      </c>
      <c r="I298" s="4">
        <f t="shared" si="33"/>
        <v>5.490797683684141</v>
      </c>
      <c r="J298" s="4">
        <f t="shared" si="30"/>
        <v>1.8601556342877661</v>
      </c>
      <c r="K298" s="4">
        <f>carbondioxide!S398</f>
        <v>964.96522608530336</v>
      </c>
      <c r="L298" s="4">
        <f t="shared" si="31"/>
        <v>6.7159671781492785</v>
      </c>
      <c r="M298" s="4">
        <f t="shared" si="34"/>
        <v>5.4907989166438647</v>
      </c>
      <c r="N298" s="4">
        <f t="shared" si="32"/>
        <v>1.8601565223768046</v>
      </c>
    </row>
    <row r="299" spans="1:14" x14ac:dyDescent="0.3">
      <c r="A299" s="4">
        <f t="shared" si="35"/>
        <v>2143</v>
      </c>
      <c r="G299" s="4">
        <f>carbondioxide!L399</f>
        <v>969.02134709253767</v>
      </c>
      <c r="H299" s="4">
        <f t="shared" si="29"/>
        <v>6.7384081604256592</v>
      </c>
      <c r="I299" s="4">
        <f t="shared" si="33"/>
        <v>5.5216298901491196</v>
      </c>
      <c r="J299" s="4">
        <f t="shared" si="30"/>
        <v>1.8807776811283374</v>
      </c>
      <c r="K299" s="4">
        <f>carbondioxide!S399</f>
        <v>969.02150137320609</v>
      </c>
      <c r="L299" s="4">
        <f t="shared" si="31"/>
        <v>6.7384090122144391</v>
      </c>
      <c r="M299" s="4">
        <f t="shared" si="34"/>
        <v>5.5216311140528296</v>
      </c>
      <c r="N299" s="4">
        <f t="shared" si="32"/>
        <v>1.8807785711762415</v>
      </c>
    </row>
    <row r="300" spans="1:14" x14ac:dyDescent="0.3">
      <c r="A300" s="4">
        <f t="shared" si="35"/>
        <v>2144</v>
      </c>
      <c r="G300" s="4">
        <f>carbondioxide!L400</f>
        <v>973.04963685570317</v>
      </c>
      <c r="H300" s="4">
        <f t="shared" si="29"/>
        <v>6.7606023864026525</v>
      </c>
      <c r="I300" s="4">
        <f t="shared" si="33"/>
        <v>5.5522502200459911</v>
      </c>
      <c r="J300" s="4">
        <f t="shared" si="30"/>
        <v>1.9014577216755755</v>
      </c>
      <c r="K300" s="4">
        <f>carbondioxide!S400</f>
        <v>973.04979058803394</v>
      </c>
      <c r="L300" s="4">
        <f t="shared" si="31"/>
        <v>6.760603231650288</v>
      </c>
      <c r="M300" s="4">
        <f t="shared" si="34"/>
        <v>5.5522514350144219</v>
      </c>
      <c r="N300" s="4">
        <f t="shared" si="32"/>
        <v>1.9014586136197804</v>
      </c>
    </row>
    <row r="301" spans="1:14" x14ac:dyDescent="0.3">
      <c r="A301" s="4">
        <f t="shared" si="35"/>
        <v>2145</v>
      </c>
      <c r="G301" s="4">
        <f>carbondioxide!L401</f>
        <v>977.04992361426207</v>
      </c>
      <c r="H301" s="4">
        <f t="shared" si="29"/>
        <v>6.7825515879828426</v>
      </c>
      <c r="I301" s="4">
        <f t="shared" si="33"/>
        <v>5.5826588823743446</v>
      </c>
      <c r="J301" s="4">
        <f t="shared" si="30"/>
        <v>1.9221942230663194</v>
      </c>
      <c r="K301" s="4">
        <f>carbondioxide!S401</f>
        <v>977.0500768038396</v>
      </c>
      <c r="L301" s="4">
        <f t="shared" si="31"/>
        <v>6.7825524267978885</v>
      </c>
      <c r="M301" s="4">
        <f t="shared" si="34"/>
        <v>5.5826600885269801</v>
      </c>
      <c r="N301" s="4">
        <f t="shared" si="32"/>
        <v>1.922195116845302</v>
      </c>
    </row>
    <row r="302" spans="1:14" x14ac:dyDescent="0.3">
      <c r="A302" s="4">
        <f t="shared" si="35"/>
        <v>2146</v>
      </c>
      <c r="G302" s="4">
        <f>carbondioxide!L402</f>
        <v>981.02219939885993</v>
      </c>
      <c r="H302" s="4">
        <f t="shared" si="29"/>
        <v>6.8042583518467241</v>
      </c>
      <c r="I302" s="4">
        <f t="shared" si="33"/>
        <v>5.6128561440081484</v>
      </c>
      <c r="J302" s="4">
        <f t="shared" si="30"/>
        <v>1.942985662331189</v>
      </c>
      <c r="K302" s="4">
        <f>carbondioxide!S402</f>
        <v>981.02235205118927</v>
      </c>
      <c r="L302" s="4">
        <f t="shared" si="31"/>
        <v>6.804259184335427</v>
      </c>
      <c r="M302" s="4">
        <f t="shared" si="34"/>
        <v>5.6128573414632035</v>
      </c>
      <c r="N302" s="4">
        <f t="shared" si="32"/>
        <v>1.9429865578844538</v>
      </c>
    </row>
    <row r="303" spans="1:14" x14ac:dyDescent="0.3">
      <c r="A303" s="4">
        <f t="shared" si="35"/>
        <v>2147</v>
      </c>
      <c r="G303" s="4">
        <f>carbondioxide!L403</f>
        <v>984.96646493079277</v>
      </c>
      <c r="H303" s="4">
        <f t="shared" si="29"/>
        <v>6.8257252598616782</v>
      </c>
      <c r="I303" s="4">
        <f t="shared" si="33"/>
        <v>5.6428423277185082</v>
      </c>
      <c r="J303" s="4">
        <f t="shared" si="30"/>
        <v>1.9638305266671141</v>
      </c>
      <c r="K303" s="4">
        <f>carbondioxide!S403</f>
        <v>984.96661705130134</v>
      </c>
      <c r="L303" s="4">
        <f t="shared" si="31"/>
        <v>6.8257260861280411</v>
      </c>
      <c r="M303" s="4">
        <f t="shared" si="34"/>
        <v>5.6428435165929107</v>
      </c>
      <c r="N303" s="4">
        <f t="shared" si="32"/>
        <v>1.9638314239351811</v>
      </c>
    </row>
    <row r="304" spans="1:14" x14ac:dyDescent="0.3">
      <c r="A304" s="4">
        <f t="shared" si="35"/>
        <v>2148</v>
      </c>
      <c r="G304" s="4">
        <f>carbondioxide!L404</f>
        <v>988.882729358289</v>
      </c>
      <c r="H304" s="4">
        <f t="shared" si="29"/>
        <v>6.8469548879818962</v>
      </c>
      <c r="I304" s="4">
        <f t="shared" si="33"/>
        <v>5.6726178102312863</v>
      </c>
      <c r="J304" s="4">
        <f t="shared" si="30"/>
        <v>1.984727313697086</v>
      </c>
      <c r="K304" s="4">
        <f>carbondioxide!S404</f>
        <v>988.88288095232826</v>
      </c>
      <c r="L304" s="4">
        <f t="shared" si="31"/>
        <v>6.8469557081277275</v>
      </c>
      <c r="M304" s="4">
        <f t="shared" si="34"/>
        <v>5.6726189906406645</v>
      </c>
      <c r="N304" s="4">
        <f t="shared" si="32"/>
        <v>1.9847282126214769</v>
      </c>
    </row>
    <row r="305" spans="1:14" x14ac:dyDescent="0.3">
      <c r="A305" s="4">
        <f t="shared" si="35"/>
        <v>2149</v>
      </c>
      <c r="G305" s="4">
        <f>carbondioxide!L405</f>
        <v>992.77100999512913</v>
      </c>
      <c r="H305" s="4">
        <f t="shared" si="29"/>
        <v>6.8679498051970143</v>
      </c>
      <c r="I305" s="4">
        <f t="shared" si="33"/>
        <v>5.702183020319775</v>
      </c>
      <c r="J305" s="4">
        <f t="shared" si="30"/>
        <v>2.0056745317174003</v>
      </c>
      <c r="K305" s="4">
        <f>carbondioxide!S405</f>
        <v>992.77116106797621</v>
      </c>
      <c r="L305" s="4">
        <f t="shared" si="31"/>
        <v>6.8679506193219853</v>
      </c>
      <c r="M305" s="4">
        <f t="shared" si="34"/>
        <v>5.702184192378442</v>
      </c>
      <c r="N305" s="4">
        <f t="shared" si="32"/>
        <v>2.0056754322406261</v>
      </c>
    </row>
    <row r="306" spans="1:14" x14ac:dyDescent="0.3">
      <c r="A306" s="4">
        <f t="shared" si="35"/>
        <v>2150</v>
      </c>
      <c r="G306" s="4">
        <f>carbondioxide!L406</f>
        <v>996.6313320617819</v>
      </c>
      <c r="H306" s="4">
        <f t="shared" si="29"/>
        <v>6.888712572528096</v>
      </c>
      <c r="I306" s="4">
        <f t="shared" si="33"/>
        <v>5.7315384369325688</v>
      </c>
      <c r="J306" s="4">
        <f t="shared" si="30"/>
        <v>2.0266706999326618</v>
      </c>
      <c r="K306" s="4">
        <f>carbondioxide!S406</f>
        <v>996.63148261864058</v>
      </c>
      <c r="L306" s="4">
        <f t="shared" si="31"/>
        <v>6.8887133807297927</v>
      </c>
      <c r="M306" s="4">
        <f t="shared" si="34"/>
        <v>5.7315396007535151</v>
      </c>
      <c r="N306" s="4">
        <f t="shared" si="32"/>
        <v>2.0266716019982089</v>
      </c>
    </row>
    <row r="307" spans="1:14" x14ac:dyDescent="0.3">
      <c r="A307" s="4">
        <f t="shared" si="35"/>
        <v>2151</v>
      </c>
      <c r="G307" s="4">
        <f>carbondioxide!L407</f>
        <v>1000.4637284292272</v>
      </c>
      <c r="H307" s="4">
        <f t="shared" si="29"/>
        <v>6.9092457420695679</v>
      </c>
      <c r="I307" s="4">
        <f t="shared" si="33"/>
        <v>5.7606845873567369</v>
      </c>
      <c r="J307" s="4">
        <f t="shared" si="30"/>
        <v>2.0477143486788214</v>
      </c>
      <c r="K307" s="4">
        <f>carbondioxide!S407</f>
        <v>1000.4638784752296</v>
      </c>
      <c r="L307" s="4">
        <f t="shared" si="31"/>
        <v>6.9092465444435369</v>
      </c>
      <c r="M307" s="4">
        <f t="shared" si="34"/>
        <v>5.760685743051619</v>
      </c>
      <c r="N307" s="4">
        <f t="shared" si="32"/>
        <v>2.0477152522311393</v>
      </c>
    </row>
    <row r="308" spans="1:14" x14ac:dyDescent="0.3">
      <c r="A308" s="4">
        <f t="shared" si="35"/>
        <v>2152</v>
      </c>
      <c r="G308" s="4">
        <f>carbondioxide!L408</f>
        <v>1004.2682393656243</v>
      </c>
      <c r="H308" s="4">
        <f t="shared" si="29"/>
        <v>6.9295518560758156</v>
      </c>
      <c r="I308" s="4">
        <f t="shared" si="33"/>
        <v>5.7896220454163512</v>
      </c>
      <c r="J308" s="4">
        <f t="shared" si="30"/>
        <v>2.0688040196345119</v>
      </c>
      <c r="K308" s="4">
        <f>carbondioxide!S408</f>
        <v>1004.2683889058324</v>
      </c>
      <c r="L308" s="4">
        <f t="shared" si="31"/>
        <v>6.9295526527156195</v>
      </c>
      <c r="M308" s="4">
        <f t="shared" si="34"/>
        <v>5.7896231930954851</v>
      </c>
      <c r="N308" s="4">
        <f t="shared" si="32"/>
        <v>2.0688049246189997</v>
      </c>
    </row>
    <row r="309" spans="1:14" x14ac:dyDescent="0.3">
      <c r="A309" s="4">
        <f t="shared" si="35"/>
        <v>2153</v>
      </c>
      <c r="G309" s="4">
        <f>carbondioxide!L409</f>
        <v>1008.0449122859698</v>
      </c>
      <c r="H309" s="4">
        <f t="shared" si="29"/>
        <v>6.9496334460910774</v>
      </c>
      <c r="I309" s="4">
        <f t="shared" si="33"/>
        <v>5.8183514297063983</v>
      </c>
      <c r="J309" s="4">
        <f t="shared" si="30"/>
        <v>2.0899382660209529</v>
      </c>
      <c r="K309" s="4">
        <f>carbondioxide!S409</f>
        <v>1008.0450613253765</v>
      </c>
      <c r="L309" s="4">
        <f t="shared" si="31"/>
        <v>6.9496342370883406</v>
      </c>
      <c r="M309" s="4">
        <f t="shared" si="34"/>
        <v>5.8183525694787548</v>
      </c>
      <c r="N309" s="4">
        <f t="shared" si="32"/>
        <v>2.089939172383946</v>
      </c>
    </row>
    <row r="310" spans="1:14" x14ac:dyDescent="0.3">
      <c r="A310" s="4">
        <f t="shared" si="35"/>
        <v>2154</v>
      </c>
      <c r="G310" s="4">
        <f>carbondioxide!L410</f>
        <v>1011.7938015048861</v>
      </c>
      <c r="H310" s="4">
        <f t="shared" si="29"/>
        <v>6.9694930321213873</v>
      </c>
      <c r="I310" s="4">
        <f t="shared" si="33"/>
        <v>5.8468734018620561</v>
      </c>
      <c r="J310" s="4">
        <f t="shared" si="30"/>
        <v>2.1111156527906862</v>
      </c>
      <c r="K310" s="4">
        <f>carbondioxide!S410</f>
        <v>1011.7939500484168</v>
      </c>
      <c r="L310" s="4">
        <f t="shared" si="31"/>
        <v>6.9694938175658434</v>
      </c>
      <c r="M310" s="4">
        <f t="shared" si="34"/>
        <v>5.846874533835253</v>
      </c>
      <c r="N310" s="4">
        <f t="shared" si="32"/>
        <v>2.1111165604794446</v>
      </c>
    </row>
    <row r="311" spans="1:14" x14ac:dyDescent="0.3">
      <c r="A311" s="4">
        <f t="shared" si="35"/>
        <v>2155</v>
      </c>
      <c r="G311" s="4">
        <f>carbondioxide!L411</f>
        <v>1015.5149679926631</v>
      </c>
      <c r="H311" s="4">
        <f t="shared" si="29"/>
        <v>6.9891331218472725</v>
      </c>
      <c r="I311" s="4">
        <f t="shared" si="33"/>
        <v>5.8751886648632849</v>
      </c>
      <c r="J311" s="4">
        <f t="shared" si="30"/>
        <v>2.1323347568054118</v>
      </c>
      <c r="K311" s="4">
        <f>carbondioxide!S411</f>
        <v>1015.5151160451762</v>
      </c>
      <c r="L311" s="4">
        <f t="shared" si="31"/>
        <v>6.9891339018268015</v>
      </c>
      <c r="M311" s="4">
        <f t="shared" si="34"/>
        <v>5.8751897891435885</v>
      </c>
      <c r="N311" s="4">
        <f t="shared" si="32"/>
        <v>2.1323356657681054</v>
      </c>
    </row>
    <row r="312" spans="1:14" x14ac:dyDescent="0.3">
      <c r="A312" s="4">
        <f t="shared" si="35"/>
        <v>2156</v>
      </c>
      <c r="G312" s="4">
        <f>carbondioxide!L412</f>
        <v>1019.2084791346687</v>
      </c>
      <c r="H312" s="4">
        <f t="shared" si="29"/>
        <v>7.0085562098759482</v>
      </c>
      <c r="I312" s="4">
        <f t="shared" si="33"/>
        <v>5.9032979613746557</v>
      </c>
      <c r="J312" s="4">
        <f t="shared" si="30"/>
        <v>2.1535941670031806</v>
      </c>
      <c r="K312" s="4">
        <f>carbondioxide!S412</f>
        <v>1019.2086267009576</v>
      </c>
      <c r="L312" s="4">
        <f t="shared" si="31"/>
        <v>7.0085569844766358</v>
      </c>
      <c r="M312" s="4">
        <f t="shared" si="34"/>
        <v>5.9032990780669756</v>
      </c>
      <c r="N312" s="4">
        <f t="shared" si="32"/>
        <v>2.1535950771888781</v>
      </c>
    </row>
    <row r="313" spans="1:14" x14ac:dyDescent="0.3">
      <c r="A313" s="4">
        <f t="shared" si="35"/>
        <v>2157</v>
      </c>
      <c r="G313" s="4">
        <f>carbondioxide!L413</f>
        <v>1022.8744084942375</v>
      </c>
      <c r="H313" s="4">
        <f t="shared" si="29"/>
        <v>7.0277647770318312</v>
      </c>
      <c r="I313" s="4">
        <f t="shared" si="33"/>
        <v>5.9312020721202892</v>
      </c>
      <c r="J313" s="4">
        <f t="shared" si="30"/>
        <v>2.1748924845552104</v>
      </c>
      <c r="K313" s="4">
        <f>carbondioxide!S413</f>
        <v>1022.8745555790313</v>
      </c>
      <c r="L313" s="4">
        <f t="shared" si="31"/>
        <v>7.0277655463379984</v>
      </c>
      <c r="M313" s="4">
        <f t="shared" si="34"/>
        <v>5.9312031813281809</v>
      </c>
      <c r="N313" s="4">
        <f t="shared" si="32"/>
        <v>2.1748933959138657</v>
      </c>
    </row>
    <row r="314" spans="1:14" x14ac:dyDescent="0.3">
      <c r="A314" s="4">
        <f t="shared" si="35"/>
        <v>2158</v>
      </c>
      <c r="G314" s="4">
        <f>carbondioxide!L414</f>
        <v>1026.5128355791319</v>
      </c>
      <c r="H314" s="4">
        <f t="shared" si="29"/>
        <v>7.0467612896841212</v>
      </c>
      <c r="I314" s="4">
        <f t="shared" si="33"/>
        <v>5.9589018142937791</v>
      </c>
      <c r="J314" s="4">
        <f t="shared" si="30"/>
        <v>2.1962283230125803</v>
      </c>
      <c r="K314" s="4">
        <f>carbondioxide!S414</f>
        <v>1026.5129821870967</v>
      </c>
      <c r="L314" s="4">
        <f t="shared" si="31"/>
        <v>7.0467620537783713</v>
      </c>
      <c r="M314" s="4">
        <f t="shared" si="34"/>
        <v>5.9589029161194409</v>
      </c>
      <c r="N314" s="4">
        <f t="shared" si="32"/>
        <v>2.1962292354950188</v>
      </c>
    </row>
    <row r="315" spans="1:14" x14ac:dyDescent="0.3">
      <c r="A315" s="4">
        <f t="shared" si="35"/>
        <v>2159</v>
      </c>
      <c r="G315" s="4">
        <f>carbondioxide!L415</f>
        <v>1030.1238456116625</v>
      </c>
      <c r="H315" s="4">
        <f t="shared" si="29"/>
        <v>7.0655481991102942</v>
      </c>
      <c r="I315" s="4">
        <f t="shared" si="33"/>
        <v>5.9863980400029089</v>
      </c>
      <c r="J315" s="4">
        <f t="shared" si="30"/>
        <v>2.2176003084430573</v>
      </c>
      <c r="K315" s="4">
        <f>carbondioxide!S415</f>
        <v>1030.1239917474027</v>
      </c>
      <c r="L315" s="4">
        <f t="shared" si="31"/>
        <v>7.0655489580735562</v>
      </c>
      <c r="M315" s="4">
        <f t="shared" si="34"/>
        <v>5.9863991345471881</v>
      </c>
      <c r="N315" s="4">
        <f t="shared" si="32"/>
        <v>2.2176012220009653</v>
      </c>
    </row>
    <row r="316" spans="1:14" x14ac:dyDescent="0.3">
      <c r="A316" s="4">
        <f t="shared" si="35"/>
        <v>2160</v>
      </c>
      <c r="G316" s="4">
        <f>carbondioxide!L416</f>
        <v>1033.7075293025505</v>
      </c>
      <c r="H316" s="4">
        <f t="shared" si="29"/>
        <v>7.0841279408943834</v>
      </c>
      <c r="I316" s="4">
        <f t="shared" si="33"/>
        <v>6.0136916347489819</v>
      </c>
      <c r="J316" s="4">
        <f t="shared" si="30"/>
        <v>2.2390070795583172</v>
      </c>
      <c r="K316" s="4">
        <f>carbondioxide!S416</f>
        <v>1033.7076749706089</v>
      </c>
      <c r="L316" s="4">
        <f t="shared" si="31"/>
        <v>7.0841286948059459</v>
      </c>
      <c r="M316" s="4">
        <f t="shared" si="34"/>
        <v>6.0136927221113741</v>
      </c>
      <c r="N316" s="4">
        <f t="shared" si="32"/>
        <v>2.2390079941442278</v>
      </c>
    </row>
    <row r="317" spans="1:14" x14ac:dyDescent="0.3">
      <c r="A317" s="4">
        <f t="shared" si="35"/>
        <v>2161</v>
      </c>
      <c r="G317" s="4">
        <f>carbondioxide!L417</f>
        <v>1037.2639826285931</v>
      </c>
      <c r="H317" s="4">
        <f t="shared" si="29"/>
        <v>7.1025029343588439</v>
      </c>
      <c r="I317" s="4">
        <f t="shared" si="33"/>
        <v>6.0407835159405252</v>
      </c>
      <c r="J317" s="4">
        <f t="shared" si="30"/>
        <v>2.2604472878318003</v>
      </c>
      <c r="K317" s="4">
        <f>carbondioxide!S417</f>
        <v>1037.264127833454</v>
      </c>
      <c r="L317" s="4">
        <f t="shared" si="31"/>
        <v>7.1025036832963995</v>
      </c>
      <c r="M317" s="4">
        <f t="shared" si="34"/>
        <v>6.0407845962191793</v>
      </c>
      <c r="N317" s="4">
        <f t="shared" si="32"/>
        <v>2.2604482033990814</v>
      </c>
    </row>
    <row r="318" spans="1:14" x14ac:dyDescent="0.3">
      <c r="A318" s="4">
        <f t="shared" si="35"/>
        <v>2162</v>
      </c>
      <c r="G318" s="4">
        <f>carbondioxide!L418</f>
        <v>1040.7933066142079</v>
      </c>
      <c r="H318" s="4">
        <f t="shared" si="29"/>
        <v>7.1206755820289924</v>
      </c>
      <c r="I318" s="4">
        <f t="shared" si="33"/>
        <v>6.0676746314411307</v>
      </c>
      <c r="J318" s="4">
        <f t="shared" si="30"/>
        <v>2.281919597607458</v>
      </c>
      <c r="K318" s="4">
        <f>carbondioxide!S418</f>
        <v>1040.7934513602959</v>
      </c>
      <c r="L318" s="4">
        <f t="shared" si="31"/>
        <v>7.1206763260686703</v>
      </c>
      <c r="M318" s="4">
        <f t="shared" si="34"/>
        <v>6.0676757047328547</v>
      </c>
      <c r="N318" s="4">
        <f t="shared" si="32"/>
        <v>2.2819205141102996</v>
      </c>
    </row>
    <row r="319" spans="1:14" x14ac:dyDescent="0.3">
      <c r="A319" s="4">
        <f t="shared" si="35"/>
        <v>2163</v>
      </c>
      <c r="G319" s="4">
        <f>carbondioxide!L419</f>
        <v>1044.2956071168937</v>
      </c>
      <c r="H319" s="4">
        <f t="shared" si="29"/>
        <v>7.1386482691288426</v>
      </c>
      <c r="I319" s="4">
        <f t="shared" si="33"/>
        <v>6.0943659581511671</v>
      </c>
      <c r="J319" s="4">
        <f t="shared" si="30"/>
        <v>2.3034226861996334</v>
      </c>
      <c r="K319" s="4">
        <f>carbondioxide!S419</f>
        <v>1044.2957514085756</v>
      </c>
      <c r="L319" s="4">
        <f t="shared" si="31"/>
        <v>7.1386490083452481</v>
      </c>
      <c r="M319" s="4">
        <f t="shared" si="34"/>
        <v>6.0943670245514312</v>
      </c>
      <c r="N319" s="4">
        <f t="shared" si="32"/>
        <v>2.3034236035930356</v>
      </c>
    </row>
    <row r="320" spans="1:14" x14ac:dyDescent="0.3">
      <c r="A320" s="4">
        <f t="shared" si="35"/>
        <v>2164</v>
      </c>
      <c r="G320" s="4">
        <f>carbondioxide!L420</f>
        <v>1047.7709946166651</v>
      </c>
      <c r="H320" s="4">
        <f t="shared" si="29"/>
        <v>7.1564233631073453</v>
      </c>
      <c r="I320" s="4">
        <f t="shared" si="33"/>
        <v>6.1208585006230658</v>
      </c>
      <c r="J320" s="4">
        <f t="shared" si="30"/>
        <v>2.3249552439843182</v>
      </c>
      <c r="K320" s="4">
        <f>carbondioxide!S420</f>
        <v>1047.7711384582512</v>
      </c>
      <c r="L320" s="4">
        <f t="shared" si="31"/>
        <v>7.1564240975735958</v>
      </c>
      <c r="M320" s="4">
        <f t="shared" si="34"/>
        <v>6.1208595602260107</v>
      </c>
      <c r="N320" s="4">
        <f t="shared" si="32"/>
        <v>2.3249561622240793</v>
      </c>
    </row>
    <row r="321" spans="1:14" x14ac:dyDescent="0.3">
      <c r="A321" s="4">
        <f t="shared" si="35"/>
        <v>2165</v>
      </c>
      <c r="G321" s="4">
        <f>carbondioxide!L421</f>
        <v>1051.2195840094951</v>
      </c>
      <c r="H321" s="4">
        <f t="shared" si="29"/>
        <v>7.1740032131939611</v>
      </c>
      <c r="I321" s="4">
        <f t="shared" si="33"/>
        <v>6.1471532897098742</v>
      </c>
      <c r="J321" s="4">
        <f t="shared" si="30"/>
        <v>2.3465159744820263</v>
      </c>
      <c r="K321" s="4">
        <f>carbondioxide!S421</f>
        <v>1051.2197274052396</v>
      </c>
      <c r="L321" s="4">
        <f t="shared" si="31"/>
        <v>7.1740039429817175</v>
      </c>
      <c r="M321" s="4">
        <f t="shared" si="34"/>
        <v>6.1471543426083173</v>
      </c>
      <c r="N321" s="4">
        <f t="shared" si="32"/>
        <v>2.3465168935247305</v>
      </c>
    </row>
    <row r="322" spans="1:14" x14ac:dyDescent="0.3">
      <c r="A322" s="4">
        <f t="shared" si="35"/>
        <v>2166</v>
      </c>
      <c r="G322" s="4">
        <f>carbondioxide!L422</f>
        <v>1054.6414944047963</v>
      </c>
      <c r="H322" s="4">
        <f t="shared" si="29"/>
        <v>7.1913901499825634</v>
      </c>
      <c r="I322" s="4">
        <f t="shared" si="33"/>
        <v>6.17325138124676</v>
      </c>
      <c r="J322" s="4">
        <f t="shared" si="30"/>
        <v>2.3681035944325206</v>
      </c>
      <c r="K322" s="4">
        <f>carbondioxide!S422</f>
        <v>1054.6416373588984</v>
      </c>
      <c r="L322" s="4">
        <f t="shared" si="31"/>
        <v>7.1913908751620657</v>
      </c>
      <c r="M322" s="4">
        <f t="shared" si="34"/>
        <v>6.1732524275322023</v>
      </c>
      <c r="N322" s="4">
        <f t="shared" si="32"/>
        <v>2.368104514235525</v>
      </c>
    </row>
    <row r="323" spans="1:14" x14ac:dyDescent="0.3">
      <c r="A323" s="4">
        <f t="shared" si="35"/>
        <v>2167</v>
      </c>
      <c r="G323" s="4">
        <f>carbondioxide!L423</f>
        <v>1058.0368489269663</v>
      </c>
      <c r="H323" s="4">
        <f t="shared" si="29"/>
        <v>7.2085864850426615</v>
      </c>
      <c r="I323" s="4">
        <f t="shared" si="33"/>
        <v>6.1991538547651093</v>
      </c>
      <c r="J323" s="4">
        <f t="shared" si="30"/>
        <v>2.3897168338616255</v>
      </c>
      <c r="K323" s="4">
        <f>carbondioxide!S423</f>
        <v>1058.0369914435714</v>
      </c>
      <c r="L323" s="4">
        <f t="shared" si="31"/>
        <v>7.2085872056827665</v>
      </c>
      <c r="M323" s="4">
        <f t="shared" si="34"/>
        <v>6.1991548945277462</v>
      </c>
      <c r="N323" s="4">
        <f t="shared" si="32"/>
        <v>2.3897177543830503</v>
      </c>
    </row>
    <row r="324" spans="1:14" x14ac:dyDescent="0.3">
      <c r="A324" s="4">
        <f t="shared" si="35"/>
        <v>2168</v>
      </c>
      <c r="G324" s="4">
        <f>carbondioxide!L424</f>
        <v>1061.4057745210148</v>
      </c>
      <c r="H324" s="4">
        <f t="shared" si="29"/>
        <v>7.2255945105570012</v>
      </c>
      <c r="I324" s="4">
        <f t="shared" si="33"/>
        <v>6.2248618122388732</v>
      </c>
      <c r="J324" s="4">
        <f t="shared" si="30"/>
        <v>2.4113544361403574</v>
      </c>
      <c r="K324" s="4">
        <f>carbondioxide!S424</f>
        <v>1061.405916604215</v>
      </c>
      <c r="L324" s="4">
        <f t="shared" si="31"/>
        <v>7.2255952267252086</v>
      </c>
      <c r="M324" s="4">
        <f t="shared" si="34"/>
        <v>6.2248628455676007</v>
      </c>
      <c r="N324" s="4">
        <f t="shared" si="32"/>
        <v>2.411355357339072</v>
      </c>
    </row>
    <row r="325" spans="1:14" x14ac:dyDescent="0.3">
      <c r="A325" s="4">
        <f t="shared" si="35"/>
        <v>2169</v>
      </c>
      <c r="G325" s="4">
        <f>carbondioxide!L425</f>
        <v>1064.7484017622833</v>
      </c>
      <c r="H325" s="4">
        <f t="shared" si="29"/>
        <v>7.2424164989845767</v>
      </c>
      <c r="I325" s="4">
        <f t="shared" si="33"/>
        <v>6.250376376862782</v>
      </c>
      <c r="J325" s="4">
        <f t="shared" si="30"/>
        <v>2.4330151580365968</v>
      </c>
      <c r="K325" s="4">
        <f>carbondioxide!S425</f>
        <v>1064.7485434161176</v>
      </c>
      <c r="L325" s="4">
        <f t="shared" si="31"/>
        <v>7.2424172107470577</v>
      </c>
      <c r="M325" s="4">
        <f t="shared" si="34"/>
        <v>6.2503774038452073</v>
      </c>
      <c r="N325" s="4">
        <f t="shared" si="32"/>
        <v>2.43301607987221</v>
      </c>
    </row>
    <row r="326" spans="1:14" x14ac:dyDescent="0.3">
      <c r="A326" s="4">
        <f t="shared" si="35"/>
        <v>2170</v>
      </c>
      <c r="G326" s="4">
        <f>carbondioxide!L426</f>
        <v>1068.0648646702602</v>
      </c>
      <c r="H326" s="4">
        <f t="shared" si="29"/>
        <v>7.2590547027481076</v>
      </c>
      <c r="I326" s="4">
        <f t="shared" si="33"/>
        <v>6.2756986918620417</v>
      </c>
      <c r="J326" s="4">
        <f t="shared" si="30"/>
        <v>2.4546977697595294</v>
      </c>
      <c r="K326" s="4">
        <f>carbondioxide!S426</f>
        <v>1068.0650058987171</v>
      </c>
      <c r="L326" s="4">
        <f t="shared" si="31"/>
        <v>7.2590554101697435</v>
      </c>
      <c r="M326" s="4">
        <f t="shared" si="34"/>
        <v>6.2756997125844931</v>
      </c>
      <c r="N326" s="4">
        <f t="shared" si="32"/>
        <v>2.4546986921923768</v>
      </c>
    </row>
    <row r="327" spans="1:14" x14ac:dyDescent="0.3">
      <c r="A327" s="4">
        <f t="shared" si="35"/>
        <v>2171</v>
      </c>
      <c r="G327" s="4">
        <f>carbondioxide!L427</f>
        <v>1071.3553005264976</v>
      </c>
      <c r="H327" s="4">
        <f t="shared" ref="H327:H390" si="36">H$3*LN(G327/G$3)</f>
        <v>7.2755113539451184</v>
      </c>
      <c r="I327" s="4">
        <f t="shared" si="33"/>
        <v>6.3008299193331228</v>
      </c>
      <c r="J327" s="4">
        <f t="shared" ref="J327:J390" si="37">J326+J$3*(I326-J326)</f>
        <v>2.4764010549970714</v>
      </c>
      <c r="K327" s="4">
        <f>carbondioxide!S427</f>
        <v>1071.3554413335141</v>
      </c>
      <c r="L327" s="4">
        <f t="shared" ref="L327:L390" si="38">L$3*LN(K327/K$3)</f>
        <v>7.275512057089526</v>
      </c>
      <c r="M327" s="4">
        <f t="shared" si="34"/>
        <v>6.3008309338806594</v>
      </c>
      <c r="N327" s="4">
        <f t="shared" ref="N327:N390" si="39">N326+N$3*(M326-N326)</f>
        <v>2.4764019779882038</v>
      </c>
    </row>
    <row r="328" spans="1:14" x14ac:dyDescent="0.3">
      <c r="A328" s="4">
        <f t="shared" si="35"/>
        <v>2172</v>
      </c>
      <c r="G328" s="4">
        <f>carbondioxide!L428</f>
        <v>1074.6198496966126</v>
      </c>
      <c r="H328" s="4">
        <f t="shared" si="36"/>
        <v>7.2917886640816887</v>
      </c>
      <c r="I328" s="4">
        <f t="shared" ref="I328:I391" si="40">I327+I$3*(I$4*H328-I327)+I$5*(J327-I327)</f>
        <v>6.325771239115217</v>
      </c>
      <c r="J328" s="4">
        <f t="shared" si="37"/>
        <v>2.4981238109465003</v>
      </c>
      <c r="K328" s="4">
        <f>carbondioxide!S428</f>
        <v>1074.6199900860765</v>
      </c>
      <c r="L328" s="4">
        <f t="shared" si="38"/>
        <v>7.2917893630112509</v>
      </c>
      <c r="M328" s="4">
        <f t="shared" ref="M328:M391" si="41">M327+M$3*(M$4*L328-M327)+M$5*(N327-M327)</f>
        <v>6.3257722475716394</v>
      </c>
      <c r="N328" s="4">
        <f t="shared" si="39"/>
        <v>2.4981247344576731</v>
      </c>
    </row>
    <row r="329" spans="1:14" x14ac:dyDescent="0.3">
      <c r="A329" s="4">
        <f t="shared" si="35"/>
        <v>2173</v>
      </c>
      <c r="G329" s="4">
        <f>carbondioxide!L429</f>
        <v>1077.8586554563724</v>
      </c>
      <c r="H329" s="4">
        <f t="shared" si="36"/>
        <v>7.3078888238280415</v>
      </c>
      <c r="I329" s="4">
        <f t="shared" si="40"/>
        <v>6.3505238476919583</v>
      </c>
      <c r="J329" s="4">
        <f t="shared" si="37"/>
        <v>2.5198648483384987</v>
      </c>
      <c r="K329" s="4">
        <f>carbondioxide!S429</f>
        <v>1077.8587954321217</v>
      </c>
      <c r="L329" s="4">
        <f t="shared" si="38"/>
        <v>7.3078895186039334</v>
      </c>
      <c r="M329" s="4">
        <f t="shared" si="41"/>
        <v>6.3505248501398217</v>
      </c>
      <c r="N329" s="4">
        <f t="shared" si="39"/>
        <v>2.5198657723321602</v>
      </c>
    </row>
    <row r="330" spans="1:14" x14ac:dyDescent="0.3">
      <c r="A330" s="4">
        <f t="shared" si="35"/>
        <v>2174</v>
      </c>
      <c r="G330" s="4">
        <f>carbondioxide!L430</f>
        <v>1081.0718638218366</v>
      </c>
      <c r="H330" s="4">
        <f t="shared" si="36"/>
        <v>7.3238140027950962</v>
      </c>
      <c r="I330" s="4">
        <f t="shared" si="40"/>
        <v>6.3750889571229665</v>
      </c>
      <c r="J330" s="4">
        <f t="shared" si="37"/>
        <v>2.5416229914548265</v>
      </c>
      <c r="K330" s="4">
        <f>carbondioxide!S430</f>
        <v>1081.072003387661</v>
      </c>
      <c r="L330" s="4">
        <f t="shared" si="38"/>
        <v>7.3238146934773143</v>
      </c>
      <c r="M330" s="4">
        <f t="shared" si="41"/>
        <v>6.3750899536435908</v>
      </c>
      <c r="N330" s="4">
        <f t="shared" si="39"/>
        <v>2.5416239158941076</v>
      </c>
    </row>
    <row r="331" spans="1:14" x14ac:dyDescent="0.3">
      <c r="A331" s="4">
        <f t="shared" si="35"/>
        <v>2175</v>
      </c>
      <c r="G331" s="4">
        <f>carbondioxide!L431</f>
        <v>1084.2596233835411</v>
      </c>
      <c r="H331" s="4">
        <f t="shared" si="36"/>
        <v>7.3395663493311813</v>
      </c>
      <c r="I331" s="4">
        <f t="shared" si="40"/>
        <v>6.3994677940047797</v>
      </c>
      <c r="J331" s="4">
        <f t="shared" si="37"/>
        <v>2.5633970781398214</v>
      </c>
      <c r="K331" s="4">
        <f>carbondioxide!S431</f>
        <v>1084.2597625431831</v>
      </c>
      <c r="L331" s="4">
        <f t="shared" si="38"/>
        <v>7.3395670359785683</v>
      </c>
      <c r="M331" s="4">
        <f t="shared" si="41"/>
        <v>6.3994687846782599</v>
      </c>
      <c r="N331" s="4">
        <f t="shared" si="39"/>
        <v>2.5633980029885248</v>
      </c>
    </row>
    <row r="332" spans="1:14" x14ac:dyDescent="0.3">
      <c r="A332" s="4">
        <f t="shared" si="35"/>
        <v>2176</v>
      </c>
      <c r="G332" s="4">
        <f>carbondioxide!L432</f>
        <v>1087.4220851446935</v>
      </c>
      <c r="H332" s="4">
        <f t="shared" si="36"/>
        <v>7.3551479903380752</v>
      </c>
      <c r="I332" s="4">
        <f t="shared" si="40"/>
        <v>6.4236615984607299</v>
      </c>
      <c r="J332" s="4">
        <f t="shared" si="37"/>
        <v>2.5851859598059344</v>
      </c>
      <c r="K332" s="4">
        <f>carbondioxide!S432</f>
        <v>1087.4222239018479</v>
      </c>
      <c r="L332" s="4">
        <f t="shared" si="38"/>
        <v>7.3551486730083466</v>
      </c>
      <c r="M332" s="4">
        <f t="shared" si="41"/>
        <v>6.4236625833659513</v>
      </c>
      <c r="N332" s="4">
        <f t="shared" si="39"/>
        <v>2.5851868850285227</v>
      </c>
    </row>
    <row r="333" spans="1:14" x14ac:dyDescent="0.3">
      <c r="A333" s="4">
        <f t="shared" si="35"/>
        <v>2177</v>
      </c>
      <c r="G333" s="4">
        <f>carbondioxide!L433</f>
        <v>1090.559402363348</v>
      </c>
      <c r="H333" s="4">
        <f t="shared" si="36"/>
        <v>7.3705610311056029</v>
      </c>
      <c r="I333" s="4">
        <f t="shared" si="40"/>
        <v>6.4476716231593105</v>
      </c>
      <c r="J333" s="4">
        <f t="shared" si="37"/>
        <v>2.6069885014334937</v>
      </c>
      <c r="K333" s="4">
        <f>carbondioxide!S433</f>
        <v>1090.5595407216638</v>
      </c>
      <c r="L333" s="4">
        <f t="shared" si="38"/>
        <v>7.3705617098553722</v>
      </c>
      <c r="M333" s="4">
        <f t="shared" si="41"/>
        <v>6.4476726023739603</v>
      </c>
      <c r="N333" s="4">
        <f t="shared" si="39"/>
        <v>2.6069894269950793</v>
      </c>
    </row>
    <row r="334" spans="1:14" x14ac:dyDescent="0.3">
      <c r="A334" s="4">
        <f t="shared" si="35"/>
        <v>2178</v>
      </c>
      <c r="G334" s="4">
        <f>carbondioxide!L434</f>
        <v>1093.6717303985261</v>
      </c>
      <c r="H334" s="4">
        <f t="shared" si="36"/>
        <v>7.3858075551639963</v>
      </c>
      <c r="I334" s="4">
        <f t="shared" si="40"/>
        <v>6.4714991323605728</v>
      </c>
      <c r="J334" s="4">
        <f t="shared" si="37"/>
        <v>2.6288035815648962</v>
      </c>
      <c r="K334" s="4">
        <f>carbondioxide!S434</f>
        <v>1093.671868361607</v>
      </c>
      <c r="L334" s="4">
        <f t="shared" si="38"/>
        <v>7.3858082300488057</v>
      </c>
      <c r="M334" s="4">
        <f t="shared" si="41"/>
        <v>6.4715001059611508</v>
      </c>
      <c r="N334" s="4">
        <f t="shared" si="39"/>
        <v>2.6288045074312314</v>
      </c>
    </row>
    <row r="335" spans="1:14" x14ac:dyDescent="0.3">
      <c r="A335" s="4">
        <f t="shared" si="35"/>
        <v>2179</v>
      </c>
      <c r="G335" s="4">
        <f>carbondioxide!L435</f>
        <v>1096.7592265602416</v>
      </c>
      <c r="H335" s="4">
        <f t="shared" si="36"/>
        <v>7.4008896241532929</v>
      </c>
      <c r="I335" s="4">
        <f t="shared" si="40"/>
        <v>6.4951454009900864</v>
      </c>
      <c r="J335" s="4">
        <f t="shared" si="37"/>
        <v>2.6506300922934156</v>
      </c>
      <c r="K335" s="4">
        <f>carbondioxide!S435</f>
        <v>1096.7593641316462</v>
      </c>
      <c r="L335" s="4">
        <f t="shared" si="38"/>
        <v>7.4008902952276268</v>
      </c>
      <c r="M335" s="4">
        <f t="shared" si="41"/>
        <v>6.4951463690519198</v>
      </c>
      <c r="N335" s="4">
        <f t="shared" si="39"/>
        <v>2.6506310184308814</v>
      </c>
    </row>
    <row r="336" spans="1:14" x14ac:dyDescent="0.3">
      <c r="A336" s="4">
        <f t="shared" si="35"/>
        <v>2180</v>
      </c>
      <c r="G336" s="4">
        <f>carbondioxide!L436</f>
        <v>1099.8220499633831</v>
      </c>
      <c r="H336" s="4">
        <f t="shared" si="36"/>
        <v>7.4158092777089735</v>
      </c>
      <c r="I336" s="4">
        <f t="shared" si="40"/>
        <v>6.5186117137399959</v>
      </c>
      <c r="J336" s="4">
        <f t="shared" si="37"/>
        <v>2.6724669392468128</v>
      </c>
      <c r="K336" s="4">
        <f>carbondioxide!S436</f>
        <v>1099.8221871466253</v>
      </c>
      <c r="L336" s="4">
        <f t="shared" si="38"/>
        <v>7.4158099450262904</v>
      </c>
      <c r="M336" s="4">
        <f t="shared" si="41"/>
        <v>6.5186126763372521</v>
      </c>
      <c r="N336" s="4">
        <f t="shared" si="39"/>
        <v>2.672467865622409</v>
      </c>
    </row>
    <row r="337" spans="1:14" x14ac:dyDescent="0.3">
      <c r="A337" s="4">
        <f t="shared" si="35"/>
        <v>2181</v>
      </c>
      <c r="G337" s="4">
        <f>carbondioxide!L437</f>
        <v>1102.8603613854075</v>
      </c>
      <c r="H337" s="4">
        <f t="shared" si="36"/>
        <v>7.4305685333631777</v>
      </c>
      <c r="I337" s="4">
        <f t="shared" si="40"/>
        <v>6.5418993641966985</v>
      </c>
      <c r="J337" s="4">
        <f t="shared" si="37"/>
        <v>2.694313041565934</v>
      </c>
      <c r="K337" s="4">
        <f>carbondioxide!S437</f>
        <v>1102.8604981839585</v>
      </c>
      <c r="L337" s="4">
        <f t="shared" si="38"/>
        <v>7.4305691969759327</v>
      </c>
      <c r="M337" s="4">
        <f t="shared" si="41"/>
        <v>6.5419003214023972</v>
      </c>
      <c r="N337" s="4">
        <f t="shared" si="39"/>
        <v>2.6943139681472692</v>
      </c>
    </row>
    <row r="338" spans="1:14" x14ac:dyDescent="0.3">
      <c r="A338" s="4">
        <f t="shared" si="35"/>
        <v>2182</v>
      </c>
      <c r="G338" s="4">
        <f>carbondioxide!L438</f>
        <v>1105.8743231277936</v>
      </c>
      <c r="H338" s="4">
        <f t="shared" si="36"/>
        <v>7.4451693864607424</v>
      </c>
      <c r="I338" s="4">
        <f t="shared" si="40"/>
        <v>6.5650096539946627</v>
      </c>
      <c r="J338" s="4">
        <f t="shared" si="37"/>
        <v>2.7161673318784767</v>
      </c>
      <c r="K338" s="4">
        <f>carbondioxide!S438</f>
        <v>1105.8744595450814</v>
      </c>
      <c r="L338" s="4">
        <f t="shared" si="38"/>
        <v>7.4451700464204063</v>
      </c>
      <c r="M338" s="4">
        <f t="shared" si="41"/>
        <v>6.5650106058806905</v>
      </c>
      <c r="N338" s="4">
        <f t="shared" si="39"/>
        <v>2.7161682586337585</v>
      </c>
    </row>
    <row r="339" spans="1:14" x14ac:dyDescent="0.3">
      <c r="A339" s="4">
        <f t="shared" si="35"/>
        <v>2183</v>
      </c>
      <c r="G339" s="4">
        <f>carbondioxide!L439</f>
        <v>1108.8640988811944</v>
      </c>
      <c r="H339" s="4">
        <f t="shared" si="36"/>
        <v>7.4596138100893841</v>
      </c>
      <c r="I339" s="4">
        <f t="shared" si="40"/>
        <v>6.5879438919959057</v>
      </c>
      <c r="J339" s="4">
        <f t="shared" si="37"/>
        <v>2.7380287562680965</v>
      </c>
      <c r="K339" s="4">
        <f>carbondioxide!S439</f>
        <v>1108.8642349206045</v>
      </c>
      <c r="L339" s="4">
        <f t="shared" si="38"/>
        <v>7.4596144664464621</v>
      </c>
      <c r="M339" s="4">
        <f t="shared" si="41"/>
        <v>6.5879448386330299</v>
      </c>
      <c r="N339" s="4">
        <f t="shared" si="39"/>
        <v>2.7380296831661211</v>
      </c>
    </row>
    <row r="340" spans="1:14" x14ac:dyDescent="0.3">
      <c r="A340" s="4">
        <f t="shared" si="35"/>
        <v>2184</v>
      </c>
      <c r="G340" s="4">
        <f>carbondioxide!L440</f>
        <v>1111.8298535942311</v>
      </c>
      <c r="H340" s="4">
        <f t="shared" si="36"/>
        <v>7.4739037550233158</v>
      </c>
      <c r="I340" s="4">
        <f t="shared" si="40"/>
        <v>6.6107033934946493</v>
      </c>
      <c r="J340" s="4">
        <f t="shared" si="37"/>
        <v>2.7598962742390305</v>
      </c>
      <c r="K340" s="4">
        <f>carbondioxide!S440</f>
        <v>1111.8299892591076</v>
      </c>
      <c r="L340" s="4">
        <f t="shared" si="38"/>
        <v>7.4739044078273782</v>
      </c>
      <c r="M340" s="4">
        <f t="shared" si="41"/>
        <v>6.6107043349525298</v>
      </c>
      <c r="N340" s="4">
        <f t="shared" si="39"/>
        <v>2.7598972012491729</v>
      </c>
    </row>
    <row r="341" spans="1:14" x14ac:dyDescent="0.3">
      <c r="A341" s="4">
        <f t="shared" si="35"/>
        <v>2185</v>
      </c>
      <c r="G341" s="4">
        <f>carbondioxide!L441</f>
        <v>1114.7717533458645</v>
      </c>
      <c r="H341" s="4">
        <f t="shared" si="36"/>
        <v>7.4880411496796686</v>
      </c>
      <c r="I341" s="4">
        <f t="shared" si="40"/>
        <v>6.6332894794466579</v>
      </c>
      <c r="J341" s="4">
        <f t="shared" si="37"/>
        <v>2.7817688586764024</v>
      </c>
      <c r="K341" s="4">
        <f>carbondioxide!S441</f>
        <v>1114.7718886395105</v>
      </c>
      <c r="L341" s="4">
        <f t="shared" si="38"/>
        <v>7.4880417989793662</v>
      </c>
      <c r="M341" s="4">
        <f t="shared" si="41"/>
        <v>6.6332904157938621</v>
      </c>
      <c r="N341" s="4">
        <f t="shared" si="39"/>
        <v>2.7817697857686081</v>
      </c>
    </row>
    <row r="342" spans="1:14" x14ac:dyDescent="0.3">
      <c r="A342" s="4">
        <f t="shared" si="35"/>
        <v>2186</v>
      </c>
      <c r="G342" s="4">
        <f>carbondioxide!L442</f>
        <v>1117.6899652212751</v>
      </c>
      <c r="H342" s="4">
        <f t="shared" si="36"/>
        <v>7.5020279000870111</v>
      </c>
      <c r="I342" s="4">
        <f t="shared" si="40"/>
        <v>6.6557034757227793</v>
      </c>
      <c r="J342" s="4">
        <f t="shared" si="37"/>
        <v>2.8036454958023773</v>
      </c>
      <c r="K342" s="4">
        <f>carbondioxide!S442</f>
        <v>1117.6901001469532</v>
      </c>
      <c r="L342" s="4">
        <f t="shared" si="38"/>
        <v>7.5020285459300968</v>
      </c>
      <c r="M342" s="4">
        <f t="shared" si="41"/>
        <v>6.6557044070267972</v>
      </c>
      <c r="N342" s="4">
        <f t="shared" si="39"/>
        <v>2.8036464229471516</v>
      </c>
    </row>
    <row r="343" spans="1:14" x14ac:dyDescent="0.3">
      <c r="A343" s="4">
        <f t="shared" si="35"/>
        <v>2187</v>
      </c>
      <c r="G343" s="4">
        <f>carbondioxide!L443</f>
        <v>1120.5846571911788</v>
      </c>
      <c r="H343" s="4">
        <f t="shared" si="36"/>
        <v>7.5158658898653332</v>
      </c>
      <c r="I343" s="4">
        <f t="shared" si="40"/>
        <v>6.6779467123861886</v>
      </c>
      <c r="J343" s="4">
        <f t="shared" si="37"/>
        <v>2.8255251851283254</v>
      </c>
      <c r="K343" s="4">
        <f>carbondioxide!S443</f>
        <v>1120.5847917521114</v>
      </c>
      <c r="L343" s="4">
        <f t="shared" si="38"/>
        <v>7.5158665322986744</v>
      </c>
      <c r="M343" s="4">
        <f t="shared" si="41"/>
        <v>6.6779476387134453</v>
      </c>
      <c r="N343" s="4">
        <f t="shared" si="39"/>
        <v>2.8255261122967239</v>
      </c>
    </row>
    <row r="344" spans="1:14" x14ac:dyDescent="0.3">
      <c r="A344" s="4">
        <f t="shared" si="35"/>
        <v>2188</v>
      </c>
      <c r="G344" s="4">
        <f>carbondioxide!L444</f>
        <v>1123.4559979945057</v>
      </c>
      <c r="H344" s="4">
        <f t="shared" si="36"/>
        <v>7.5295569802168441</v>
      </c>
      <c r="I344" s="4">
        <f t="shared" si="40"/>
        <v>6.7000205229928458</v>
      </c>
      <c r="J344" s="4">
        <f t="shared" si="37"/>
        <v>2.8474069394031503</v>
      </c>
      <c r="K344" s="4">
        <f>carbondioxide!S444</f>
        <v>1123.4561321938759</v>
      </c>
      <c r="L344" s="4">
        <f t="shared" si="38"/>
        <v>7.5295576192864555</v>
      </c>
      <c r="M344" s="4">
        <f t="shared" si="41"/>
        <v>6.7000214444087147</v>
      </c>
      <c r="N344" s="4">
        <f t="shared" si="39"/>
        <v>2.8474078665667708</v>
      </c>
    </row>
    <row r="345" spans="1:14" x14ac:dyDescent="0.3">
      <c r="A345" s="4">
        <f t="shared" si="35"/>
        <v>2189</v>
      </c>
      <c r="G345" s="4">
        <f>carbondioxide!L445</f>
        <v>1126.3041570243581</v>
      </c>
      <c r="H345" s="4">
        <f t="shared" si="36"/>
        <v>7.543103009926952</v>
      </c>
      <c r="I345" s="4">
        <f t="shared" si="40"/>
        <v>6.7219262439146705</v>
      </c>
      <c r="J345" s="4">
        <f t="shared" si="37"/>
        <v>2.8692897845579397</v>
      </c>
      <c r="K345" s="4">
        <f>carbondioxide!S445</f>
        <v>1126.3042908653113</v>
      </c>
      <c r="L345" s="4">
        <f t="shared" si="38"/>
        <v>7.5431036456780056</v>
      </c>
      <c r="M345" s="4">
        <f t="shared" si="41"/>
        <v>6.7219271604834878</v>
      </c>
      <c r="N345" s="4">
        <f t="shared" si="39"/>
        <v>2.869290711688913</v>
      </c>
    </row>
    <row r="346" spans="1:14" x14ac:dyDescent="0.3">
      <c r="A346" s="4">
        <f t="shared" si="35"/>
        <v>2190</v>
      </c>
      <c r="G346" s="4">
        <f>carbondioxide!L446</f>
        <v>1129.1293042171721</v>
      </c>
      <c r="H346" s="4">
        <f t="shared" si="36"/>
        <v>7.5565057953747914</v>
      </c>
      <c r="I346" s="4">
        <f t="shared" si="40"/>
        <v>6.74366521368494</v>
      </c>
      <c r="J346" s="4">
        <f t="shared" si="37"/>
        <v>2.8911727596470858</v>
      </c>
      <c r="K346" s="4">
        <f>carbondioxide!S446</f>
        <v>1129.1294377028139</v>
      </c>
      <c r="L346" s="4">
        <f t="shared" si="38"/>
        <v>7.5565064278516374</v>
      </c>
      <c r="M346" s="4">
        <f t="shared" si="41"/>
        <v>6.7436661254700194</v>
      </c>
      <c r="N346" s="4">
        <f t="shared" si="39"/>
        <v>2.8911736867180662</v>
      </c>
    </row>
    <row r="347" spans="1:14" x14ac:dyDescent="0.3">
      <c r="A347" s="4">
        <f t="shared" si="35"/>
        <v>2191</v>
      </c>
      <c r="G347" s="4">
        <f>carbondioxide!L447</f>
        <v>1131.9316099449813</v>
      </c>
      <c r="H347" s="4">
        <f t="shared" si="36"/>
        <v>7.5697671305526537</v>
      </c>
      <c r="I347" s="4">
        <f t="shared" si="40"/>
        <v>6.7652387723654162</v>
      </c>
      <c r="J347" s="4">
        <f t="shared" si="37"/>
        <v>2.9130549167860207</v>
      </c>
      <c r="K347" s="4">
        <f>carbondioxide!S447</f>
        <v>1131.931743078381</v>
      </c>
      <c r="L347" s="4">
        <f t="shared" si="38"/>
        <v>7.5697677597988369</v>
      </c>
      <c r="M347" s="4">
        <f t="shared" si="41"/>
        <v>6.7652396794290617</v>
      </c>
      <c r="N347" s="4">
        <f t="shared" si="39"/>
        <v>2.9130558437701772</v>
      </c>
    </row>
    <row r="348" spans="1:14" x14ac:dyDescent="0.3">
      <c r="A348" s="4">
        <f t="shared" si="35"/>
        <v>2192</v>
      </c>
      <c r="G348" s="4">
        <f>carbondioxide!L448</f>
        <v>1134.7112449107067</v>
      </c>
      <c r="H348" s="4">
        <f t="shared" si="36"/>
        <v>7.5828887870937089</v>
      </c>
      <c r="I348" s="4">
        <f t="shared" si="40"/>
        <v>6.7866482609346939</v>
      </c>
      <c r="J348" s="4">
        <f t="shared" si="37"/>
        <v>2.9349353210857116</v>
      </c>
      <c r="K348" s="4">
        <f>carbondioxide!S448</f>
        <v>1134.7113776948959</v>
      </c>
      <c r="L348" s="4">
        <f t="shared" si="38"/>
        <v>7.5828894131519888</v>
      </c>
      <c r="M348" s="4">
        <f t="shared" si="41"/>
        <v>6.7866491633382156</v>
      </c>
      <c r="N348" s="4">
        <f t="shared" si="39"/>
        <v>2.9349362479567196</v>
      </c>
    </row>
    <row r="349" spans="1:14" x14ac:dyDescent="0.3">
      <c r="A349" s="4">
        <f t="shared" si="35"/>
        <v>2193</v>
      </c>
      <c r="G349" s="4">
        <f>carbondioxide!L449</f>
        <v>1137.4683800463617</v>
      </c>
      <c r="H349" s="4">
        <f t="shared" si="36"/>
        <v>7.5958725143074002</v>
      </c>
      <c r="I349" s="4">
        <f t="shared" si="40"/>
        <v>6.8078950206972877</v>
      </c>
      <c r="J349" s="4">
        <f t="shared" si="37"/>
        <v>2.9568130505840537</v>
      </c>
      <c r="K349" s="4">
        <f>carbondioxide!S449</f>
        <v>1137.4685124843354</v>
      </c>
      <c r="L349" s="4">
        <f t="shared" si="38"/>
        <v>7.5958731372197636</v>
      </c>
      <c r="M349" s="4">
        <f t="shared" si="41"/>
        <v>6.8078959185010124</v>
      </c>
      <c r="N349" s="4">
        <f t="shared" si="39"/>
        <v>2.9568139773160866</v>
      </c>
    </row>
    <row r="350" spans="1:14" x14ac:dyDescent="0.3">
      <c r="A350" s="4">
        <f t="shared" si="35"/>
        <v>2194</v>
      </c>
      <c r="G350" s="4">
        <f>carbondioxide!L450</f>
        <v>1140.2031864140804</v>
      </c>
      <c r="H350" s="4">
        <f t="shared" si="36"/>
        <v>7.6087200392218444</v>
      </c>
      <c r="I350" s="4">
        <f t="shared" si="40"/>
        <v>6.8289803927129382</v>
      </c>
      <c r="J350" s="4">
        <f t="shared" si="37"/>
        <v>2.9786871961742971</v>
      </c>
      <c r="K350" s="4">
        <f>carbondioxide!S450</f>
        <v>1140.2033185087978</v>
      </c>
      <c r="L350" s="4">
        <f t="shared" si="38"/>
        <v>7.6087206590295287</v>
      </c>
      <c r="M350" s="4">
        <f t="shared" si="41"/>
        <v>6.8289812859762264</v>
      </c>
      <c r="N350" s="4">
        <f t="shared" si="39"/>
        <v>2.978688122742017</v>
      </c>
    </row>
    <row r="351" spans="1:14" x14ac:dyDescent="0.3">
      <c r="A351" s="4">
        <f t="shared" si="35"/>
        <v>2195</v>
      </c>
      <c r="G351" s="4">
        <f>carbondioxide!L451</f>
        <v>1142.9158351098556</v>
      </c>
      <c r="H351" s="4">
        <f t="shared" si="36"/>
        <v>7.6214330666326537</v>
      </c>
      <c r="I351" s="4">
        <f t="shared" si="40"/>
        <v>6.8499057172456563</v>
      </c>
      <c r="J351" s="4">
        <f t="shared" si="37"/>
        <v>3.0005568615306366</v>
      </c>
      <c r="K351" s="4">
        <f>carbondioxide!S451</f>
        <v>1142.9159668642399</v>
      </c>
      <c r="L351" s="4">
        <f t="shared" si="38"/>
        <v>7.6214336833761562</v>
      </c>
      <c r="M351" s="4">
        <f t="shared" si="41"/>
        <v>6.8499066060269156</v>
      </c>
      <c r="N351" s="4">
        <f t="shared" si="39"/>
        <v>3.0005577879091874</v>
      </c>
    </row>
    <row r="352" spans="1:14" x14ac:dyDescent="0.3">
      <c r="A352" s="4">
        <f t="shared" si="35"/>
        <v>2196</v>
      </c>
      <c r="G352" s="4">
        <f>carbondioxide!L452</f>
        <v>1145.6064971698747</v>
      </c>
      <c r="H352" s="4">
        <f t="shared" si="36"/>
        <v>7.6340132791574842</v>
      </c>
      <c r="I352" s="4">
        <f t="shared" si="40"/>
        <v>6.8706723332319859</v>
      </c>
      <c r="J352" s="4">
        <f t="shared" si="37"/>
        <v>3.022421163031098</v>
      </c>
      <c r="K352" s="4">
        <f>carbondioxide!S452</f>
        <v>1145.6066285868139</v>
      </c>
      <c r="L352" s="4">
        <f t="shared" si="38"/>
        <v>7.6340138928765811</v>
      </c>
      <c r="M352" s="4">
        <f t="shared" si="41"/>
        <v>6.8706732175886831</v>
      </c>
      <c r="N352" s="4">
        <f t="shared" si="39"/>
        <v>3.022422089196096</v>
      </c>
    </row>
    <row r="353" spans="1:14" x14ac:dyDescent="0.3">
      <c r="A353" s="4">
        <f t="shared" si="35"/>
        <v>2197</v>
      </c>
      <c r="G353" s="4">
        <f>carbondioxide!L453</f>
        <v>1148.2753434793349</v>
      </c>
      <c r="H353" s="4">
        <f t="shared" si="36"/>
        <v>7.6464623372956977</v>
      </c>
      <c r="I353" s="4">
        <f t="shared" si="40"/>
        <v>6.8912815777679972</v>
      </c>
      <c r="J353" s="4">
        <f t="shared" si="37"/>
        <v>3.0442792296778389</v>
      </c>
      <c r="K353" s="4">
        <f>carbondioxide!S453</f>
        <v>1148.275474561683</v>
      </c>
      <c r="L353" s="4">
        <f t="shared" si="38"/>
        <v>7.6464629480294617</v>
      </c>
      <c r="M353" s="4">
        <f t="shared" si="41"/>
        <v>6.8912824577566738</v>
      </c>
      <c r="N353" s="4">
        <f t="shared" si="39"/>
        <v>3.044280155605366</v>
      </c>
    </row>
    <row r="354" spans="1:14" x14ac:dyDescent="0.3">
      <c r="A354" s="4">
        <f t="shared" si="35"/>
        <v>2198</v>
      </c>
      <c r="G354" s="4">
        <f>carbondioxide!L454</f>
        <v>1150.9225446836101</v>
      </c>
      <c r="H354" s="4">
        <f t="shared" si="36"/>
        <v>7.6587818794924472</v>
      </c>
      <c r="I354" s="4">
        <f t="shared" si="40"/>
        <v>6.9117347856144855</v>
      </c>
      <c r="J354" s="4">
        <f t="shared" si="37"/>
        <v>3.0661302030149908</v>
      </c>
      <c r="K354" s="4">
        <f>carbondioxide!S454</f>
        <v>1150.9226754341871</v>
      </c>
      <c r="L354" s="4">
        <f t="shared" si="38"/>
        <v>7.6587824872792618</v>
      </c>
      <c r="M354" s="4">
        <f t="shared" si="41"/>
        <v>6.9117356612907699</v>
      </c>
      <c r="N354" s="4">
        <f t="shared" si="39"/>
        <v>3.0661311286815853</v>
      </c>
    </row>
    <row r="355" spans="1:14" x14ac:dyDescent="0.3">
      <c r="A355" s="4">
        <f t="shared" si="35"/>
        <v>2199</v>
      </c>
      <c r="G355" s="4">
        <f>carbondioxide!L455</f>
        <v>1153.5482711016334</v>
      </c>
      <c r="H355" s="4">
        <f t="shared" si="36"/>
        <v>7.6709735222065101</v>
      </c>
      <c r="I355" s="4">
        <f t="shared" si="40"/>
        <v>6.9320332887198877</v>
      </c>
      <c r="J355" s="4">
        <f t="shared" si="37"/>
        <v>3.0879732370441562</v>
      </c>
      <c r="K355" s="4">
        <f>carbondioxide!S455</f>
        <v>1153.5484015232246</v>
      </c>
      <c r="L355" s="4">
        <f t="shared" si="38"/>
        <v>7.6709741270840786</v>
      </c>
      <c r="M355" s="4">
        <f t="shared" si="41"/>
        <v>6.9320341601385094</v>
      </c>
      <c r="N355" s="4">
        <f t="shared" si="39"/>
        <v>3.0879741624268053</v>
      </c>
    </row>
    <row r="356" spans="1:14" x14ac:dyDescent="0.3">
      <c r="A356" s="4">
        <f t="shared" si="35"/>
        <v>2200</v>
      </c>
      <c r="G356" s="4">
        <f>carbondioxide!L456</f>
        <v>1156.1526926413499</v>
      </c>
      <c r="H356" s="4">
        <f t="shared" si="36"/>
        <v>7.6830388599811297</v>
      </c>
      <c r="I356" s="4">
        <f t="shared" si="40"/>
        <v>6.9521784157603834</v>
      </c>
      <c r="J356" s="4">
        <f t="shared" si="37"/>
        <v>3.1098074981376742</v>
      </c>
      <c r="K356" s="4">
        <f>carbondioxide!S456</f>
        <v>1156.152822736708</v>
      </c>
      <c r="L356" s="4">
        <f t="shared" si="38"/>
        <v>7.6830394619864979</v>
      </c>
      <c r="M356" s="4">
        <f t="shared" si="41"/>
        <v>6.9521792829751883</v>
      </c>
      <c r="N356" s="4">
        <f t="shared" si="39"/>
        <v>3.1098084232138077</v>
      </c>
    </row>
    <row r="357" spans="1:14" x14ac:dyDescent="0.3">
      <c r="A357" s="4">
        <f t="shared" si="35"/>
        <v>2201</v>
      </c>
      <c r="G357" s="4">
        <f>carbondioxide!L457</f>
        <v>1158.7359787170878</v>
      </c>
      <c r="H357" s="4">
        <f t="shared" si="36"/>
        <v>7.6949794655171697</v>
      </c>
      <c r="I357" s="4">
        <f t="shared" si="40"/>
        <v>6.9721714916966837</v>
      </c>
      <c r="J357" s="4">
        <f t="shared" si="37"/>
        <v>3.1316321649497714</v>
      </c>
      <c r="K357" s="4">
        <f>carbondioxide!S457</f>
        <v>1158.7361084889335</v>
      </c>
      <c r="L357" s="4">
        <f t="shared" si="38"/>
        <v>7.694980064686737</v>
      </c>
      <c r="M357" s="4">
        <f t="shared" si="41"/>
        <v>6.9721723547606436</v>
      </c>
      <c r="N357" s="4">
        <f t="shared" si="39"/>
        <v>3.1316330896972522</v>
      </c>
    </row>
    <row r="358" spans="1:14" x14ac:dyDescent="0.3">
      <c r="A358" s="4">
        <f t="shared" si="35"/>
        <v>2202</v>
      </c>
      <c r="G358" s="4">
        <f>carbondioxide!L458</f>
        <v>1161.2982981686832</v>
      </c>
      <c r="H358" s="4">
        <f t="shared" si="36"/>
        <v>7.7067968897477623</v>
      </c>
      <c r="I358" s="4">
        <f t="shared" si="40"/>
        <v>6.9920138373469696</v>
      </c>
      <c r="J358" s="4">
        <f t="shared" si="37"/>
        <v>3.1534464283256938</v>
      </c>
      <c r="K358" s="4">
        <f>carbondioxide!S458</f>
        <v>1161.2984276197035</v>
      </c>
      <c r="L358" s="4">
        <f t="shared" si="38"/>
        <v>7.706797486117293</v>
      </c>
      <c r="M358" s="4">
        <f t="shared" si="41"/>
        <v>6.9920146963122001</v>
      </c>
      <c r="N358" s="4">
        <f t="shared" si="39"/>
        <v>3.1534473527228122</v>
      </c>
    </row>
    <row r="359" spans="1:14" x14ac:dyDescent="0.3">
      <c r="A359" s="4">
        <f t="shared" si="35"/>
        <v>2203</v>
      </c>
      <c r="G359" s="4">
        <f>carbondioxide!L459</f>
        <v>1163.8398191821684</v>
      </c>
      <c r="H359" s="4">
        <f t="shared" si="36"/>
        <v>7.7184926619136442</v>
      </c>
      <c r="I359" s="4">
        <f t="shared" si="40"/>
        <v>7.0117067689754666</v>
      </c>
      <c r="J359" s="4">
        <f t="shared" si="37"/>
        <v>3.1752494912089344</v>
      </c>
      <c r="K359" s="4">
        <f>carbondioxide!S459</f>
        <v>1163.8399483150197</v>
      </c>
      <c r="L359" s="4">
        <f t="shared" si="38"/>
        <v>7.7184932555182835</v>
      </c>
      <c r="M359" s="4">
        <f t="shared" si="41"/>
        <v>7.0117076238932361</v>
      </c>
      <c r="N359" s="4">
        <f t="shared" si="39"/>
        <v>3.1752504152343999</v>
      </c>
    </row>
    <row r="360" spans="1:14" x14ac:dyDescent="0.3">
      <c r="A360" s="4">
        <f t="shared" si="35"/>
        <v>2204</v>
      </c>
      <c r="G360" s="4">
        <f>carbondioxide!L460</f>
        <v>1166.3607092118473</v>
      </c>
      <c r="H360" s="4">
        <f t="shared" si="36"/>
        <v>7.7300682896383162</v>
      </c>
      <c r="I360" s="4">
        <f t="shared" si="40"/>
        <v>7.031251597896107</v>
      </c>
      <c r="J360" s="4">
        <f t="shared" si="37"/>
        <v>3.1970405685466483</v>
      </c>
      <c r="K360" s="4">
        <f>carbondioxide!S460</f>
        <v>1166.3608380291535</v>
      </c>
      <c r="L360" s="4">
        <f t="shared" si="38"/>
        <v>7.7300688805126008</v>
      </c>
      <c r="M360" s="4">
        <f t="shared" si="41"/>
        <v>7.0312524488168533</v>
      </c>
      <c r="N360" s="4">
        <f t="shared" si="39"/>
        <v>3.197041492179582</v>
      </c>
    </row>
    <row r="361" spans="1:14" x14ac:dyDescent="0.3">
      <c r="A361" s="4">
        <f t="shared" si="35"/>
        <v>2205</v>
      </c>
      <c r="G361" s="4">
        <f>carbondioxide!L461</f>
        <v>1168.8611349035243</v>
      </c>
      <c r="H361" s="4">
        <f t="shared" si="36"/>
        <v>7.7415252590020671</v>
      </c>
      <c r="I361" s="4">
        <f t="shared" si="40"/>
        <v>7.0506496300907511</v>
      </c>
      <c r="J361" s="4">
        <f t="shared" si="37"/>
        <v>3.2188188871933532</v>
      </c>
      <c r="K361" s="4">
        <f>carbondioxide!S461</f>
        <v>1168.8612634078795</v>
      </c>
      <c r="L361" s="4">
        <f t="shared" si="38"/>
        <v>7.7415258471799451</v>
      </c>
      <c r="M361" s="4">
        <f t="shared" si="41"/>
        <v>7.0506504770640914</v>
      </c>
      <c r="N361" s="4">
        <f t="shared" si="39"/>
        <v>3.2188198104132817</v>
      </c>
    </row>
    <row r="362" spans="1:14" x14ac:dyDescent="0.3">
      <c r="A362" s="4">
        <f t="shared" ref="A362:A425" si="42">1+A361</f>
        <v>2206</v>
      </c>
      <c r="G362" s="4">
        <f>carbondioxide!L462</f>
        <v>1171.3412620186755</v>
      </c>
      <c r="H362" s="4">
        <f t="shared" si="36"/>
        <v>7.7528650346138894</v>
      </c>
      <c r="I362" s="4">
        <f t="shared" si="40"/>
        <v>7.0699021658413939</v>
      </c>
      <c r="J362" s="4">
        <f t="shared" si="37"/>
        <v>3.2405836858130104</v>
      </c>
      <c r="K362" s="4">
        <f>carbondioxide!S462</f>
        <v>1171.3413902126426</v>
      </c>
      <c r="L362" s="4">
        <f t="shared" si="38"/>
        <v>7.7528656201287243</v>
      </c>
      <c r="M362" s="4">
        <f t="shared" si="41"/>
        <v>7.0699030089161408</v>
      </c>
      <c r="N362" s="4">
        <f t="shared" si="39"/>
        <v>3.2405846085998582</v>
      </c>
    </row>
    <row r="363" spans="1:14" x14ac:dyDescent="0.3">
      <c r="A363" s="4">
        <f t="shared" si="42"/>
        <v>2207</v>
      </c>
      <c r="G363" s="4">
        <f>carbondioxide!L463</f>
        <v>1173.8012553592855</v>
      </c>
      <c r="H363" s="4">
        <f t="shared" si="36"/>
        <v>7.7640890596801251</v>
      </c>
      <c r="I363" s="4">
        <f t="shared" si="40"/>
        <v>7.0890104993758083</v>
      </c>
      <c r="J363" s="4">
        <f t="shared" si="37"/>
        <v>3.2623342147795715</v>
      </c>
      <c r="K363" s="4">
        <f>carbondioxide!S463</f>
        <v>1173.8013832453969</v>
      </c>
      <c r="L363" s="4">
        <f t="shared" si="38"/>
        <v>7.7640896425647101</v>
      </c>
      <c r="M363" s="4">
        <f t="shared" si="41"/>
        <v>7.0890113385999793</v>
      </c>
      <c r="N363" s="4">
        <f t="shared" si="39"/>
        <v>3.2623351371136549</v>
      </c>
    </row>
    <row r="364" spans="1:14" x14ac:dyDescent="0.3">
      <c r="A364" s="4">
        <f t="shared" si="42"/>
        <v>2208</v>
      </c>
      <c r="G364" s="4">
        <f>carbondioxide!L464</f>
        <v>1176.2412786930815</v>
      </c>
      <c r="H364" s="4">
        <f t="shared" si="36"/>
        <v>7.7751987560687041</v>
      </c>
      <c r="I364" s="4">
        <f t="shared" si="40"/>
        <v>7.107975918526023</v>
      </c>
      <c r="J364" s="4">
        <f t="shared" si="37"/>
        <v>3.284069736076078</v>
      </c>
      <c r="K364" s="4">
        <f>carbondioxide!S464</f>
        <v>1176.2414062738408</v>
      </c>
      <c r="L364" s="4">
        <f t="shared" si="38"/>
        <v>7.7751993363552812</v>
      </c>
      <c r="M364" s="4">
        <f t="shared" si="41"/>
        <v>7.107976753946855</v>
      </c>
      <c r="N364" s="4">
        <f t="shared" si="39"/>
        <v>3.2840706579380972</v>
      </c>
    </row>
    <row r="365" spans="1:14" x14ac:dyDescent="0.3">
      <c r="A365" s="4">
        <f t="shared" si="42"/>
        <v>2209</v>
      </c>
      <c r="G365" s="4">
        <f>carbondioxide!L465</f>
        <v>1178.6614946788427</v>
      </c>
      <c r="H365" s="4">
        <f t="shared" si="36"/>
        <v>7.7861955243676082</v>
      </c>
      <c r="I365" s="4">
        <f t="shared" si="40"/>
        <v>7.1267997043990388</v>
      </c>
      <c r="J365" s="4">
        <f t="shared" si="37"/>
        <v>3.3057895231923937</v>
      </c>
      <c r="K365" s="4">
        <f>carbondioxide!S465</f>
        <v>1178.6616219567231</v>
      </c>
      <c r="L365" s="4">
        <f t="shared" si="38"/>
        <v>7.7861961020878674</v>
      </c>
      <c r="M365" s="4">
        <f t="shared" si="41"/>
        <v>7.1268005360630031</v>
      </c>
      <c r="N365" s="4">
        <f t="shared" si="39"/>
        <v>3.305790444563427</v>
      </c>
    </row>
    <row r="366" spans="1:14" x14ac:dyDescent="0.3">
      <c r="A366" s="4">
        <f t="shared" si="42"/>
        <v>2210</v>
      </c>
      <c r="G366" s="4">
        <f>carbondioxide!L466</f>
        <v>1181.0620647914286</v>
      </c>
      <c r="H366" s="4">
        <f t="shared" si="36"/>
        <v>7.7970807439360632</v>
      </c>
      <c r="I366" s="4">
        <f t="shared" si="40"/>
        <v>7.145483131059164</v>
      </c>
      <c r="J366" s="4">
        <f t="shared" si="37"/>
        <v>3.3274928610216477</v>
      </c>
      <c r="K366" s="4">
        <f>carbondioxide!S466</f>
        <v>1181.0621917688752</v>
      </c>
      <c r="L366" s="4">
        <f t="shared" si="38"/>
        <v>7.7970813191211636</v>
      </c>
      <c r="M366" s="4">
        <f t="shared" si="41"/>
        <v>7.1454839590119734</v>
      </c>
      <c r="N366" s="4">
        <f t="shared" si="39"/>
        <v>3.3274937818831445</v>
      </c>
    </row>
    <row r="367" spans="1:14" x14ac:dyDescent="0.3">
      <c r="A367" s="4">
        <f t="shared" si="42"/>
        <v>2211</v>
      </c>
      <c r="G367" s="4">
        <f>carbondioxide!L467</f>
        <v>1183.4431492461331</v>
      </c>
      <c r="H367" s="4">
        <f t="shared" si="36"/>
        <v>7.8078557729468416</v>
      </c>
      <c r="I367" s="4">
        <f t="shared" si="40"/>
        <v>7.1640274652212961</v>
      </c>
      <c r="J367" s="4">
        <f t="shared" si="37"/>
        <v>3.3491790457554607</v>
      </c>
      <c r="K367" s="4">
        <f>carbondioxide!S467</f>
        <v>1183.4432759255619</v>
      </c>
      <c r="L367" s="4">
        <f t="shared" si="38"/>
        <v>7.8078563456274201</v>
      </c>
      <c r="M367" s="4">
        <f t="shared" si="41"/>
        <v>7.1640282895079199</v>
      </c>
      <c r="N367" s="4">
        <f t="shared" si="39"/>
        <v>3.3491799660892361</v>
      </c>
    </row>
    <row r="368" spans="1:14" x14ac:dyDescent="0.3">
      <c r="A368" s="4">
        <f t="shared" si="42"/>
        <v>2212</v>
      </c>
      <c r="G368" s="4">
        <f>carbondioxide!L468</f>
        <v>1185.8049069219096</v>
      </c>
      <c r="H368" s="4">
        <f t="shared" si="36"/>
        <v>7.818521948417767</v>
      </c>
      <c r="I368" s="4">
        <f t="shared" si="40"/>
        <v>7.182433965954476</v>
      </c>
      <c r="J368" s="4">
        <f t="shared" si="37"/>
        <v>3.3708473847780267</v>
      </c>
      <c r="K368" s="4">
        <f>carbondioxide!S468</f>
        <v>1185.8050333057088</v>
      </c>
      <c r="L368" s="4">
        <f t="shared" si="38"/>
        <v>7.8185225186239498</v>
      </c>
      <c r="M368" s="4">
        <f t="shared" si="41"/>
        <v>7.1824347866191536</v>
      </c>
      <c r="N368" s="4">
        <f t="shared" si="39"/>
        <v>3.3708483045662541</v>
      </c>
    </row>
    <row r="369" spans="1:14" x14ac:dyDescent="0.3">
      <c r="A369" s="4">
        <f t="shared" si="42"/>
        <v>2213</v>
      </c>
      <c r="G369" s="4">
        <f>carbondioxide!L469</f>
        <v>1188.1474952829533</v>
      </c>
      <c r="H369" s="4">
        <f t="shared" si="36"/>
        <v>7.8290805862303054</v>
      </c>
      <c r="I369" s="4">
        <f t="shared" si="40"/>
        <v>7.2007038843949873</v>
      </c>
      <c r="J369" s="4">
        <f t="shared" si="37"/>
        <v>3.3924971965591091</v>
      </c>
      <c r="K369" s="4">
        <f>carbondioxide!S469</f>
        <v>1188.1476213734832</v>
      </c>
      <c r="L369" s="4">
        <f t="shared" si="38"/>
        <v>7.8290811539917167</v>
      </c>
      <c r="M369" s="4">
        <f t="shared" si="41"/>
        <v>7.2007047014812384</v>
      </c>
      <c r="N369" s="4">
        <f t="shared" si="39"/>
        <v>3.3924981157843144</v>
      </c>
    </row>
    <row r="370" spans="1:14" x14ac:dyDescent="0.3">
      <c r="A370" s="4">
        <f t="shared" si="42"/>
        <v>2214</v>
      </c>
      <c r="G370" s="4">
        <f>carbondioxide!L470</f>
        <v>1190.4710702980542</v>
      </c>
      <c r="H370" s="4">
        <f t="shared" si="36"/>
        <v>7.8395329811328098</v>
      </c>
      <c r="I370" s="4">
        <f t="shared" si="40"/>
        <v>7.2188384634682192</v>
      </c>
      <c r="J370" s="4">
        <f t="shared" si="37"/>
        <v>3.4141278105460167</v>
      </c>
      <c r="K370" s="4">
        <f>carbondioxide!S470</f>
        <v>1190.4711960976476</v>
      </c>
      <c r="L370" s="4">
        <f t="shared" si="38"/>
        <v>7.8395335464785854</v>
      </c>
      <c r="M370" s="4">
        <f t="shared" si="41"/>
        <v>7.2188392770188567</v>
      </c>
      <c r="N370" s="4">
        <f t="shared" si="39"/>
        <v>3.4141287291910727</v>
      </c>
    </row>
    <row r="371" spans="1:14" x14ac:dyDescent="0.3">
      <c r="A371" s="4">
        <f t="shared" si="42"/>
        <v>2215</v>
      </c>
      <c r="G371" s="4">
        <f>carbondioxide!L471</f>
        <v>1192.7757863570368</v>
      </c>
      <c r="H371" s="4">
        <f t="shared" si="36"/>
        <v>7.8498804067255925</v>
      </c>
      <c r="I371" s="4">
        <f t="shared" si="40"/>
        <v>7.2368389376184687</v>
      </c>
      <c r="J371" s="4">
        <f t="shared" si="37"/>
        <v>3.4357385670546146</v>
      </c>
      <c r="K371" s="4">
        <f>carbondioxide!S471</f>
        <v>1192.7759118679994</v>
      </c>
      <c r="L371" s="4">
        <f t="shared" si="38"/>
        <v>7.8498809696843832</v>
      </c>
      <c r="M371" s="4">
        <f t="shared" si="41"/>
        <v>7.2368397476756092</v>
      </c>
      <c r="N371" s="4">
        <f t="shared" si="39"/>
        <v>3.4357394851027343</v>
      </c>
    </row>
    <row r="372" spans="1:14" x14ac:dyDescent="0.3">
      <c r="A372" s="4">
        <f t="shared" si="42"/>
        <v>2216</v>
      </c>
      <c r="G372" s="4">
        <f>carbondioxide!L472</f>
        <v>1195.0617961835032</v>
      </c>
      <c r="H372" s="4">
        <f t="shared" si="36"/>
        <v>7.8601241154245889</v>
      </c>
      <c r="I372" s="4">
        <f t="shared" si="40"/>
        <v>7.2547065325457796</v>
      </c>
      <c r="J372" s="4">
        <f t="shared" si="37"/>
        <v>3.4573288171594174</v>
      </c>
      <c r="K372" s="4">
        <f>carbondioxide!S472</f>
        <v>1195.0619214081144</v>
      </c>
      <c r="L372" s="4">
        <f t="shared" si="38"/>
        <v>7.8601246760245811</v>
      </c>
      <c r="M372" s="4">
        <f t="shared" si="41"/>
        <v>7.2547073391508565</v>
      </c>
      <c r="N372" s="4">
        <f t="shared" si="39"/>
        <v>3.4573297345941483</v>
      </c>
    </row>
    <row r="373" spans="1:14" x14ac:dyDescent="0.3">
      <c r="A373" s="4">
        <f t="shared" si="42"/>
        <v>2217</v>
      </c>
      <c r="G373" s="4">
        <f>carbondioxide!L473</f>
        <v>1197.3292507429608</v>
      </c>
      <c r="H373" s="4">
        <f t="shared" si="36"/>
        <v>7.8702653383998236</v>
      </c>
      <c r="I373" s="4">
        <f t="shared" si="40"/>
        <v>7.2724424649488402</v>
      </c>
      <c r="J373" s="4">
        <f t="shared" si="37"/>
        <v>3.4788979225828118</v>
      </c>
      <c r="K373" s="4">
        <f>carbondioxide!S473</f>
        <v>1197.3293756834728</v>
      </c>
      <c r="L373" s="4">
        <f t="shared" si="38"/>
        <v>7.8702658966687409</v>
      </c>
      <c r="M373" s="4">
        <f t="shared" si="41"/>
        <v>7.2724432681426139</v>
      </c>
      <c r="N373" s="4">
        <f t="shared" si="39"/>
        <v>3.4788988393880302</v>
      </c>
    </row>
    <row r="374" spans="1:14" x14ac:dyDescent="0.3">
      <c r="A374" s="4">
        <f t="shared" si="42"/>
        <v>2218</v>
      </c>
      <c r="G374" s="4">
        <f>carbondioxide!L474</f>
        <v>1199.5782991452518</v>
      </c>
      <c r="H374" s="4">
        <f t="shared" si="36"/>
        <v>7.8803052854841846</v>
      </c>
      <c r="I374" s="4">
        <f t="shared" si="40"/>
        <v>7.2900479422728575</v>
      </c>
      <c r="J374" s="4">
        <f t="shared" si="37"/>
        <v>3.5004452555834509</v>
      </c>
      <c r="K374" s="4">
        <f>carbondioxide!S474</f>
        <v>1199.5784238038914</v>
      </c>
      <c r="L374" s="4">
        <f t="shared" si="38"/>
        <v>7.8803058414493004</v>
      </c>
      <c r="M374" s="4">
        <f t="shared" si="41"/>
        <v>7.2900487420954274</v>
      </c>
      <c r="N374" s="4">
        <f t="shared" si="39"/>
        <v>3.5004461717433561</v>
      </c>
    </row>
    <row r="375" spans="1:14" x14ac:dyDescent="0.3">
      <c r="A375" s="4">
        <f t="shared" si="42"/>
        <v>2219</v>
      </c>
      <c r="G375" s="4">
        <f>carbondioxide!L475</f>
        <v>1201.809088540017</v>
      </c>
      <c r="H375" s="4">
        <f t="shared" si="36"/>
        <v>7.8902451450472677</v>
      </c>
      <c r="I375" s="4">
        <f t="shared" si="40"/>
        <v>7.3075241624612159</v>
      </c>
      <c r="J375" s="4">
        <f t="shared" si="37"/>
        <v>3.5219701988438468</v>
      </c>
      <c r="K375" s="4">
        <f>carbondioxide!S475</f>
        <v>1201.8092129189854</v>
      </c>
      <c r="L375" s="4">
        <f t="shared" si="38"/>
        <v>7.8902456987354137</v>
      </c>
      <c r="M375" s="4">
        <f t="shared" si="41"/>
        <v>7.3075249589520315</v>
      </c>
      <c r="N375" s="4">
        <f t="shared" si="39"/>
        <v>3.5219711143429557</v>
      </c>
    </row>
    <row r="376" spans="1:14" x14ac:dyDescent="0.3">
      <c r="A376" s="4">
        <f t="shared" si="42"/>
        <v>2220</v>
      </c>
      <c r="G376" s="4">
        <f>carbondioxide!L476</f>
        <v>1204.0217640036774</v>
      </c>
      <c r="H376" s="4">
        <f t="shared" si="36"/>
        <v>7.9000860838280058</v>
      </c>
      <c r="I376" s="4">
        <f t="shared" si="40"/>
        <v>7.3248723137095713</v>
      </c>
      <c r="J376" s="4">
        <f t="shared" si="37"/>
        <v>3.5434721453571933</v>
      </c>
      <c r="K376" s="4">
        <f>carbondioxide!S476</f>
        <v>1204.0218881051505</v>
      </c>
      <c r="L376" s="4">
        <f t="shared" si="38"/>
        <v>7.900086635265585</v>
      </c>
      <c r="M376" s="4">
        <f t="shared" si="41"/>
        <v>7.3248731069074431</v>
      </c>
      <c r="N376" s="4">
        <f t="shared" si="39"/>
        <v>3.5434730601803355</v>
      </c>
    </row>
    <row r="377" spans="1:14" x14ac:dyDescent="0.3">
      <c r="A377" s="4">
        <f t="shared" si="42"/>
        <v>2221</v>
      </c>
      <c r="G377" s="4">
        <f>carbondioxide!L477</f>
        <v>1206.2164684161214</v>
      </c>
      <c r="H377" s="4">
        <f t="shared" si="36"/>
        <v>7.9098292467185747</v>
      </c>
      <c r="I377" s="4">
        <f t="shared" si="40"/>
        <v>7.3420935742208648</v>
      </c>
      <c r="J377" s="4">
        <f t="shared" si="37"/>
        <v>3.564950498313435</v>
      </c>
      <c r="K377" s="4">
        <f>carbondioxide!S477</f>
        <v>1206.21659224225</v>
      </c>
      <c r="L377" s="4">
        <f t="shared" si="38"/>
        <v>7.9098297959315662</v>
      </c>
      <c r="M377" s="4">
        <f t="shared" si="41"/>
        <v>7.3420943641639766</v>
      </c>
      <c r="N377" s="4">
        <f t="shared" si="39"/>
        <v>3.5649514124457453</v>
      </c>
    </row>
    <row r="378" spans="1:14" x14ac:dyDescent="0.3">
      <c r="A378" s="4">
        <f t="shared" si="42"/>
        <v>2222</v>
      </c>
      <c r="G378" s="4">
        <f>carbondioxide!L478</f>
        <v>1208.3933423249214</v>
      </c>
      <c r="H378" s="4">
        <f t="shared" si="36"/>
        <v>7.9194757564905123</v>
      </c>
      <c r="I378" s="4">
        <f t="shared" si="40"/>
        <v>7.3591891119595214</v>
      </c>
      <c r="J378" s="4">
        <f t="shared" si="37"/>
        <v>3.5864046709845891</v>
      </c>
      <c r="K378" s="4">
        <f>carbondioxide!S478</f>
        <v>1208.3934658778314</v>
      </c>
      <c r="L378" s="4">
        <f t="shared" si="38"/>
        <v>7.9194763035044788</v>
      </c>
      <c r="M378" s="4">
        <f t="shared" si="41"/>
        <v>7.3591898986854378</v>
      </c>
      <c r="N378" s="4">
        <f t="shared" si="39"/>
        <v>3.586405584411505</v>
      </c>
    </row>
    <row r="379" spans="1:14" x14ac:dyDescent="0.3">
      <c r="A379" s="4">
        <f t="shared" si="42"/>
        <v>2223</v>
      </c>
      <c r="G379" s="4">
        <f>carbondioxide!L479</f>
        <v>1210.5525237944312</v>
      </c>
      <c r="H379" s="4">
        <f t="shared" si="36"/>
        <v>7.9290267134520729</v>
      </c>
      <c r="I379" s="4">
        <f t="shared" si="40"/>
        <v>7.3761600844028266</v>
      </c>
      <c r="J379" s="4">
        <f t="shared" si="37"/>
        <v>3.6078340866093268</v>
      </c>
      <c r="K379" s="4">
        <f>carbondioxide!S479</f>
        <v>1210.552647076225</v>
      </c>
      <c r="L379" s="4">
        <f t="shared" si="38"/>
        <v>7.9290272582921784</v>
      </c>
      <c r="M379" s="4">
        <f t="shared" si="41"/>
        <v>7.3761608679485073</v>
      </c>
      <c r="N379" s="4">
        <f t="shared" si="39"/>
        <v>3.607834999316581</v>
      </c>
    </row>
    <row r="380" spans="1:14" x14ac:dyDescent="0.3">
      <c r="A380" s="4">
        <f t="shared" si="42"/>
        <v>2224</v>
      </c>
      <c r="G380" s="4">
        <f>carbondioxide!L480</f>
        <v>1212.6941482365419</v>
      </c>
      <c r="H380" s="4">
        <f t="shared" si="36"/>
        <v>7.9384831950233741</v>
      </c>
      <c r="I380" s="4">
        <f t="shared" si="40"/>
        <v>7.3930076382871608</v>
      </c>
      <c r="J380" s="4">
        <f t="shared" si="37"/>
        <v>3.6292381782767937</v>
      </c>
      <c r="K380" s="4">
        <f>carbondioxide!S480</f>
        <v>1212.6942712492969</v>
      </c>
      <c r="L380" s="4">
        <f t="shared" si="38"/>
        <v>7.93848373771438</v>
      </c>
      <c r="M380" s="4">
        <f t="shared" si="41"/>
        <v>7.3930084186889689</v>
      </c>
      <c r="N380" s="4">
        <f t="shared" si="39"/>
        <v>3.6292390902504104</v>
      </c>
    </row>
    <row r="381" spans="1:14" x14ac:dyDescent="0.3">
      <c r="A381" s="4">
        <f t="shared" si="42"/>
        <v>2225</v>
      </c>
      <c r="G381" s="4">
        <f>carbondioxide!L481</f>
        <v>1214.8183482191114</v>
      </c>
      <c r="H381" s="4">
        <f t="shared" si="36"/>
        <v>7.9478462552127604</v>
      </c>
      <c r="I381" s="4">
        <f t="shared" si="40"/>
        <v>7.4097329093463395</v>
      </c>
      <c r="J381" s="4">
        <f t="shared" si="37"/>
        <v>3.6506163888096528</v>
      </c>
      <c r="K381" s="4">
        <f>carbondioxide!S481</f>
        <v>1214.8184709648817</v>
      </c>
      <c r="L381" s="4">
        <f t="shared" si="38"/>
        <v>7.9478467957790437</v>
      </c>
      <c r="M381" s="4">
        <f t="shared" si="41"/>
        <v>7.4097336866400534</v>
      </c>
      <c r="N381" s="4">
        <f t="shared" si="39"/>
        <v>3.6506173000359414</v>
      </c>
    </row>
    <row r="382" spans="1:14" x14ac:dyDescent="0.3">
      <c r="A382" s="4">
        <f t="shared" si="42"/>
        <v>2226</v>
      </c>
      <c r="G382" s="4">
        <f>carbondioxide!L482</f>
        <v>1216.9252532471521</v>
      </c>
      <c r="H382" s="4">
        <f t="shared" si="36"/>
        <v>7.9571169239738584</v>
      </c>
      <c r="I382" s="4">
        <f t="shared" si="40"/>
        <v>7.4263370220388127</v>
      </c>
      <c r="J382" s="4">
        <f t="shared" si="37"/>
        <v>3.6719681706463012</v>
      </c>
      <c r="K382" s="4">
        <f>carbondioxide!S482</f>
        <v>1216.9253757279689</v>
      </c>
      <c r="L382" s="4">
        <f t="shared" si="38"/>
        <v>7.9571174624394176</v>
      </c>
      <c r="M382" s="4">
        <f t="shared" si="41"/>
        <v>7.4263377962596344</v>
      </c>
      <c r="N382" s="4">
        <f t="shared" si="39"/>
        <v>3.6719690811118526</v>
      </c>
    </row>
    <row r="383" spans="1:14" x14ac:dyDescent="0.3">
      <c r="A383" s="4">
        <f t="shared" si="42"/>
        <v>2227</v>
      </c>
      <c r="G383" s="4">
        <f>carbondioxide!L483</f>
        <v>1219.0149895106003</v>
      </c>
      <c r="H383" s="4">
        <f t="shared" si="36"/>
        <v>7.9662962064175558</v>
      </c>
      <c r="I383" s="4">
        <f t="shared" si="40"/>
        <v>7.4428210892598115</v>
      </c>
      <c r="J383" s="4">
        <f t="shared" si="37"/>
        <v>3.6932929857222105</v>
      </c>
      <c r="K383" s="4">
        <f>carbondioxide!S483</f>
        <v>1219.0151117284713</v>
      </c>
      <c r="L383" s="4">
        <f t="shared" si="38"/>
        <v>7.9662967428060183</v>
      </c>
      <c r="M383" s="4">
        <f t="shared" si="41"/>
        <v>7.442821860442379</v>
      </c>
      <c r="N383" s="4">
        <f t="shared" si="39"/>
        <v>3.6932938954138921</v>
      </c>
    </row>
    <row r="384" spans="1:14" x14ac:dyDescent="0.3">
      <c r="A384" s="4">
        <f t="shared" si="42"/>
        <v>2228</v>
      </c>
      <c r="G384" s="4">
        <f>carbondioxide!L484</f>
        <v>1221.087679590896</v>
      </c>
      <c r="H384" s="4">
        <f t="shared" si="36"/>
        <v>7.9753850818464285</v>
      </c>
      <c r="I384" s="4">
        <f t="shared" si="40"/>
        <v>7.4591862120337158</v>
      </c>
      <c r="J384" s="4">
        <f t="shared" si="37"/>
        <v>3.714590305350304</v>
      </c>
      <c r="K384" s="4">
        <f>carbondioxide!S484</f>
        <v>1221.0878015478056</v>
      </c>
      <c r="L384" s="4">
        <f t="shared" si="38"/>
        <v>7.9753856161810575</v>
      </c>
      <c r="M384" s="4">
        <f t="shared" si="41"/>
        <v>7.4591869802121131</v>
      </c>
      <c r="N384" s="4">
        <f t="shared" si="39"/>
        <v>3.714591214255254</v>
      </c>
    </row>
    <row r="385" spans="1:14" x14ac:dyDescent="0.3">
      <c r="A385" s="4">
        <f t="shared" si="42"/>
        <v>2229</v>
      </c>
      <c r="G385" s="4">
        <f>carbondioxide!L485</f>
        <v>1223.1434421164586</v>
      </c>
      <c r="H385" s="4">
        <f t="shared" si="36"/>
        <v>7.9843845025701627</v>
      </c>
      <c r="I385" s="4">
        <f t="shared" si="40"/>
        <v>7.4754334791808441</v>
      </c>
      <c r="J385" s="4">
        <f t="shared" si="37"/>
        <v>3.7358596101002659</v>
      </c>
      <c r="K385" s="4">
        <f>carbondioxide!S485</f>
        <v>1223.1435638143698</v>
      </c>
      <c r="L385" s="4">
        <f t="shared" si="38"/>
        <v>7.9843850348738723</v>
      </c>
      <c r="M385" s="4">
        <f t="shared" si="41"/>
        <v>7.4754342443886088</v>
      </c>
      <c r="N385" s="4">
        <f t="shared" si="39"/>
        <v>3.735860518205889</v>
      </c>
    </row>
    <row r="386" spans="1:14" x14ac:dyDescent="0.3">
      <c r="A386" s="4">
        <f t="shared" si="42"/>
        <v>2230</v>
      </c>
      <c r="G386" s="4">
        <f>carbondioxide!L486</f>
        <v>1225.1823913543144</v>
      </c>
      <c r="H386" s="4">
        <f t="shared" si="36"/>
        <v>7.9932953924486396</v>
      </c>
      <c r="I386" s="4">
        <f t="shared" si="40"/>
        <v>7.491563966951488</v>
      </c>
      <c r="J386" s="4">
        <f t="shared" si="37"/>
        <v>3.7571003896766437</v>
      </c>
      <c r="K386" s="4">
        <f>carbondioxide!S486</f>
        <v>1225.1825127951677</v>
      </c>
      <c r="L386" s="4">
        <f t="shared" si="38"/>
        <v>7.9932959227439966</v>
      </c>
      <c r="M386" s="4">
        <f t="shared" si="41"/>
        <v>7.491564729221623</v>
      </c>
      <c r="N386" s="4">
        <f t="shared" si="39"/>
        <v>3.7571012969706068</v>
      </c>
    </row>
    <row r="387" spans="1:14" x14ac:dyDescent="0.3">
      <c r="A387" s="4">
        <f t="shared" si="42"/>
        <v>2231</v>
      </c>
      <c r="G387" s="4">
        <f>carbondioxide!L487</f>
        <v>1227.2046367212824</v>
      </c>
      <c r="H387" s="4">
        <f t="shared" si="36"/>
        <v>8.0021186450932031</v>
      </c>
      <c r="I387" s="4">
        <f t="shared" si="40"/>
        <v>7.5075787386182142</v>
      </c>
      <c r="J387" s="4">
        <f t="shared" si="37"/>
        <v>3.7783121427955648</v>
      </c>
      <c r="K387" s="4">
        <f>carbondioxide!S487</f>
        <v>1227.2047579069958</v>
      </c>
      <c r="L387" s="4">
        <f t="shared" si="38"/>
        <v>8.0021191734024324</v>
      </c>
      <c r="M387" s="4">
        <f t="shared" si="41"/>
        <v>7.5075794979831958</v>
      </c>
      <c r="N387" s="4">
        <f t="shared" si="39"/>
        <v>3.7783130492657926</v>
      </c>
    </row>
    <row r="388" spans="1:14" x14ac:dyDescent="0.3">
      <c r="A388" s="4">
        <f t="shared" si="42"/>
        <v>2232</v>
      </c>
      <c r="G388" s="4">
        <f>carbondioxide!L488</f>
        <v>1229.2102821928943</v>
      </c>
      <c r="H388" s="4">
        <f t="shared" si="36"/>
        <v>8.0108551216346644</v>
      </c>
      <c r="I388" s="4">
        <f t="shared" si="40"/>
        <v>7.5234788440150551</v>
      </c>
      <c r="J388" s="4">
        <f t="shared" si="37"/>
        <v>3.7994943770598373</v>
      </c>
      <c r="K388" s="4">
        <f>carbondioxide!S488</f>
        <v>1229.2104031253648</v>
      </c>
      <c r="L388" s="4">
        <f t="shared" si="38"/>
        <v>8.010855647979664</v>
      </c>
      <c r="M388" s="4">
        <f t="shared" si="41"/>
        <v>7.5234796005068434</v>
      </c>
      <c r="N388" s="4">
        <f t="shared" si="39"/>
        <v>3.7994952826945076</v>
      </c>
    </row>
    <row r="389" spans="1:14" x14ac:dyDescent="0.3">
      <c r="A389" s="4">
        <f t="shared" si="42"/>
        <v>2233</v>
      </c>
      <c r="G389" s="4">
        <f>carbondioxide!L489</f>
        <v>1231.1994255809459</v>
      </c>
      <c r="H389" s="4">
        <f t="shared" si="36"/>
        <v>8.019505647936036</v>
      </c>
      <c r="I389" s="4">
        <f t="shared" si="40"/>
        <v>7.5392653190089929</v>
      </c>
      <c r="J389" s="4">
        <f t="shared" si="37"/>
        <v>3.8206466088321429</v>
      </c>
      <c r="K389" s="4">
        <f>carbondioxide!S489</f>
        <v>1231.1995462620489</v>
      </c>
      <c r="L389" s="4">
        <f t="shared" si="38"/>
        <v>8.0195061723383834</v>
      </c>
      <c r="M389" s="4">
        <f t="shared" si="41"/>
        <v>7.5392660726590437</v>
      </c>
      <c r="N389" s="4">
        <f t="shared" si="39"/>
        <v>3.8206475136196816</v>
      </c>
    </row>
    <row r="390" spans="1:14" x14ac:dyDescent="0.3">
      <c r="A390" s="4">
        <f t="shared" si="42"/>
        <v>2234</v>
      </c>
      <c r="G390" s="4">
        <f>carbondioxide!L490</f>
        <v>1233.1721576403424</v>
      </c>
      <c r="H390" s="4">
        <f t="shared" si="36"/>
        <v>8.0280710110850002</v>
      </c>
      <c r="I390" s="4">
        <f t="shared" si="40"/>
        <v>7.5549391848847813</v>
      </c>
      <c r="J390" s="4">
        <f t="shared" si="37"/>
        <v>3.8417683631059476</v>
      </c>
      <c r="K390" s="4">
        <f>carbondioxide!S490</f>
        <v>1233.1722780719329</v>
      </c>
      <c r="L390" s="4">
        <f t="shared" si="38"/>
        <v>8.0280715335659636</v>
      </c>
      <c r="M390" s="4">
        <f t="shared" si="41"/>
        <v>7.5549399357240503</v>
      </c>
      <c r="N390" s="4">
        <f t="shared" si="39"/>
        <v>3.841769267035025</v>
      </c>
    </row>
    <row r="391" spans="1:14" x14ac:dyDescent="0.3">
      <c r="A391" s="4">
        <f t="shared" si="42"/>
        <v>2235</v>
      </c>
      <c r="G391" s="4">
        <f>carbondioxide!L491</f>
        <v>1235.1285609512474</v>
      </c>
      <c r="H391" s="4">
        <f t="shared" ref="H391:H454" si="43">H$3*LN(G391/G$3)</f>
        <v>8.0365519549394975</v>
      </c>
      <c r="I391" s="4">
        <f t="shared" si="40"/>
        <v>7.5705014476180805</v>
      </c>
      <c r="J391" s="4">
        <f t="shared" ref="J391:J454" si="44">J390+J$3*(I390-J390)</f>
        <v>3.8628591733736513</v>
      </c>
      <c r="K391" s="4">
        <f>carbondioxide!S491</f>
        <v>1235.1286811351588</v>
      </c>
      <c r="L391" s="4">
        <f t="shared" ref="L391:L454" si="45">L$3*LN(K391/K$3)</f>
        <v>8.0365524755200379</v>
      </c>
      <c r="M391" s="4">
        <f t="shared" si="41"/>
        <v>7.5705021956770366</v>
      </c>
      <c r="N391" s="4">
        <f t="shared" ref="N391:N454" si="46">N390+N$3*(M390-N390)</f>
        <v>3.8628600764331784</v>
      </c>
    </row>
    <row r="392" spans="1:14" x14ac:dyDescent="0.3">
      <c r="A392" s="4">
        <f t="shared" si="42"/>
        <v>2236</v>
      </c>
      <c r="G392" s="4">
        <f>carbondioxide!L492</f>
        <v>1237.0687085011773</v>
      </c>
      <c r="H392" s="4">
        <f t="shared" si="43"/>
        <v>8.0449491744100623</v>
      </c>
      <c r="I392" s="4">
        <f t="shared" ref="I392:I455" si="47">I391+I$3*(I$4*H392-I391)+I$5*(J391-I391)</f>
        <v>7.5859530970034292</v>
      </c>
      <c r="J392" s="4">
        <f t="shared" si="44"/>
        <v>3.8839185814913595</v>
      </c>
      <c r="K392" s="4">
        <f>carbondioxide!S492</f>
        <v>1237.0688284392229</v>
      </c>
      <c r="L392" s="4">
        <f t="shared" si="45"/>
        <v>8.0449496931108495</v>
      </c>
      <c r="M392" s="4">
        <f t="shared" ref="M392:M455" si="48">M391+M$3*(M$4*L392-M391)+M$5*(N391-M391)</f>
        <v>7.5859538423120627</v>
      </c>
      <c r="N392" s="4">
        <f t="shared" si="46"/>
        <v>3.8839194836704833</v>
      </c>
    </row>
    <row r="393" spans="1:14" x14ac:dyDescent="0.3">
      <c r="A393" s="4">
        <f t="shared" si="42"/>
        <v>2237</v>
      </c>
      <c r="G393" s="4">
        <f>carbondioxide!L493</f>
        <v>1238.9926618598784</v>
      </c>
      <c r="H393" s="4">
        <f t="shared" si="43"/>
        <v>8.0532633080287219</v>
      </c>
      <c r="I393" s="4">
        <f t="shared" si="47"/>
        <v>7.6012951055914115</v>
      </c>
      <c r="J393" s="4">
        <f t="shared" si="44"/>
        <v>3.9049461375394681</v>
      </c>
      <c r="K393" s="4">
        <f>carbondioxide!S493</f>
        <v>1238.9927815538513</v>
      </c>
      <c r="L393" s="4">
        <f t="shared" si="45"/>
        <v>8.0532638248701396</v>
      </c>
      <c r="M393" s="4">
        <f t="shared" si="48"/>
        <v>7.6012958481792419</v>
      </c>
      <c r="N393" s="4">
        <f t="shared" si="46"/>
        <v>3.9049470388275673</v>
      </c>
    </row>
    <row r="394" spans="1:14" x14ac:dyDescent="0.3">
      <c r="A394" s="4">
        <f t="shared" si="42"/>
        <v>2238</v>
      </c>
      <c r="G394" s="4">
        <f>carbondioxide!L494</f>
        <v>1240.900468791411</v>
      </c>
      <c r="H394" s="4">
        <f t="shared" si="43"/>
        <v>8.0614949281506778</v>
      </c>
      <c r="I394" s="4">
        <f t="shared" si="47"/>
        <v>7.6165284273716551</v>
      </c>
      <c r="J394" s="4">
        <f t="shared" si="44"/>
        <v>3.925941399678003</v>
      </c>
      <c r="K394" s="4">
        <f>carbondioxide!S494</f>
        <v>1240.9005882430843</v>
      </c>
      <c r="L394" s="4">
        <f t="shared" si="45"/>
        <v>8.0614954431528378</v>
      </c>
      <c r="M394" s="4">
        <f t="shared" si="48"/>
        <v>7.6165291672677427</v>
      </c>
      <c r="N394" s="4">
        <f t="shared" si="46"/>
        <v>3.9259423000646847</v>
      </c>
    </row>
    <row r="395" spans="1:14" x14ac:dyDescent="0.3">
      <c r="A395" s="4">
        <f t="shared" si="42"/>
        <v>2239</v>
      </c>
      <c r="G395" s="4">
        <f>carbondioxide!L495</f>
        <v>1242.7921600722384</v>
      </c>
      <c r="H395" s="4">
        <f t="shared" si="43"/>
        <v>8.0696445278167541</v>
      </c>
      <c r="I395" s="4">
        <f t="shared" si="47"/>
        <v>7.631653996111802</v>
      </c>
      <c r="J395" s="4">
        <f t="shared" si="44"/>
        <v>3.9469039339953031</v>
      </c>
      <c r="K395" s="4">
        <f>carbondioxide!S495</f>
        <v>1242.7922792833654</v>
      </c>
      <c r="L395" s="4">
        <f t="shared" si="45"/>
        <v>8.0696450409995055</v>
      </c>
      <c r="M395" s="4">
        <f t="shared" si="48"/>
        <v>7.6316547333447549</v>
      </c>
      <c r="N395" s="4">
        <f t="shared" si="46"/>
        <v>3.946904833470398</v>
      </c>
    </row>
    <row r="396" spans="1:14" x14ac:dyDescent="0.3">
      <c r="A396" s="4">
        <f t="shared" si="42"/>
        <v>2240</v>
      </c>
      <c r="G396" s="4">
        <f>carbondioxide!L496</f>
        <v>1244.667745162591</v>
      </c>
      <c r="H396" s="4">
        <f t="shared" si="43"/>
        <v>8.0777125027930925</v>
      </c>
      <c r="I396" s="4">
        <f t="shared" si="47"/>
        <v>7.646672723221883</v>
      </c>
      <c r="J396" s="4">
        <f t="shared" si="44"/>
        <v>3.967833314348125</v>
      </c>
      <c r="K396" s="4">
        <f>carbondioxide!S496</f>
        <v>1244.6678641349058</v>
      </c>
      <c r="L396" s="4">
        <f t="shared" si="45"/>
        <v>8.0777130141760356</v>
      </c>
      <c r="M396" s="4">
        <f t="shared" si="48"/>
        <v>7.6466734578198681</v>
      </c>
      <c r="N396" s="4">
        <f t="shared" si="46"/>
        <v>3.9678342129016841</v>
      </c>
    </row>
    <row r="397" spans="1:14" x14ac:dyDescent="0.3">
      <c r="A397" s="4">
        <f t="shared" si="42"/>
        <v>2241</v>
      </c>
      <c r="G397" s="4">
        <f>carbondioxide!L497</f>
        <v>1246.5272061765581</v>
      </c>
      <c r="H397" s="4">
        <f t="shared" si="43"/>
        <v>8.0856991264548412</v>
      </c>
      <c r="I397" s="4">
        <f t="shared" si="47"/>
        <v>7.6615854949492279</v>
      </c>
      <c r="J397" s="4">
        <f t="shared" si="44"/>
        <v>3.9887291221905281</v>
      </c>
      <c r="K397" s="4">
        <f>carbondioxide!S497</f>
        <v>1246.5273249117749</v>
      </c>
      <c r="L397" s="4">
        <f t="shared" si="45"/>
        <v>8.0856996360573419</v>
      </c>
      <c r="M397" s="4">
        <f t="shared" si="48"/>
        <v>7.6615862269399786</v>
      </c>
      <c r="N397" s="4">
        <f t="shared" si="46"/>
        <v>3.9887300198128193</v>
      </c>
    </row>
    <row r="398" spans="1:14" x14ac:dyDescent="0.3">
      <c r="A398" s="4">
        <f t="shared" si="42"/>
        <v>2242</v>
      </c>
      <c r="G398" s="4">
        <f>carbondioxide!L498</f>
        <v>1248.3704892484297</v>
      </c>
      <c r="H398" s="4">
        <f t="shared" si="43"/>
        <v>8.0936045137153538</v>
      </c>
      <c r="I398" s="4">
        <f t="shared" si="47"/>
        <v>7.6763931686037044</v>
      </c>
      <c r="J398" s="4">
        <f t="shared" si="44"/>
        <v>4.0095909463877977</v>
      </c>
      <c r="K398" s="4">
        <f>carbondioxide!S498</f>
        <v>1248.3706077482452</v>
      </c>
      <c r="L398" s="4">
        <f t="shared" si="45"/>
        <v>8.0936050215565665</v>
      </c>
      <c r="M398" s="4">
        <f t="shared" si="48"/>
        <v>7.6763938980145312</v>
      </c>
      <c r="N398" s="4">
        <f t="shared" si="46"/>
        <v>4.0095918430693018</v>
      </c>
    </row>
    <row r="399" spans="1:14" x14ac:dyDescent="0.3">
      <c r="A399" s="4">
        <f t="shared" si="42"/>
        <v>2243</v>
      </c>
      <c r="G399" s="4">
        <f>carbondioxide!L499</f>
        <v>1250.1974917664102</v>
      </c>
      <c r="H399" s="4">
        <f t="shared" si="43"/>
        <v>8.1014285675634348</v>
      </c>
      <c r="I399" s="4">
        <f t="shared" si="47"/>
        <v>7.6910965673336218</v>
      </c>
      <c r="J399" s="4">
        <f t="shared" si="44"/>
        <v>4.0304183830099838</v>
      </c>
      <c r="K399" s="4">
        <f>carbondioxide!S499</f>
        <v>1250.1976100325007</v>
      </c>
      <c r="L399" s="4">
        <f t="shared" si="45"/>
        <v>8.1014290736623185</v>
      </c>
      <c r="M399" s="4">
        <f t="shared" si="48"/>
        <v>7.6910972941914224</v>
      </c>
      <c r="N399" s="4">
        <f t="shared" si="46"/>
        <v>4.0304192787413911</v>
      </c>
    </row>
    <row r="400" spans="1:14" x14ac:dyDescent="0.3">
      <c r="A400" s="4">
        <f t="shared" si="42"/>
        <v>2244</v>
      </c>
      <c r="G400" s="4">
        <f>carbondioxide!L500</f>
        <v>1252.0080427578632</v>
      </c>
      <c r="H400" s="4">
        <f t="shared" si="43"/>
        <v>8.1091708967695197</v>
      </c>
      <c r="I400" s="4">
        <f t="shared" si="47"/>
        <v>7.7056964726519714</v>
      </c>
      <c r="J400" s="4">
        <f t="shared" si="44"/>
        <v>4.0512110350969417</v>
      </c>
      <c r="K400" s="4">
        <f>carbondioxide!S500</f>
        <v>1252.0081607918873</v>
      </c>
      <c r="L400" s="4">
        <f t="shared" si="45"/>
        <v>8.1091714011448754</v>
      </c>
      <c r="M400" s="4">
        <f t="shared" si="48"/>
        <v>7.7056971969832402</v>
      </c>
      <c r="N400" s="4">
        <f t="shared" si="46"/>
        <v>4.0512119298691474</v>
      </c>
    </row>
    <row r="401" spans="1:14" x14ac:dyDescent="0.3">
      <c r="A401" s="4">
        <f t="shared" si="42"/>
        <v>2245</v>
      </c>
      <c r="G401" s="4">
        <f>carbondioxide!L501</f>
        <v>1253.8018713199344</v>
      </c>
      <c r="H401" s="4">
        <f t="shared" si="43"/>
        <v>8.1168306832461745</v>
      </c>
      <c r="I401" s="4">
        <f t="shared" si="47"/>
        <v>7.7201936133062068</v>
      </c>
      <c r="J401" s="4">
        <f t="shared" si="44"/>
        <v>4.071968512382254</v>
      </c>
      <c r="K401" s="4">
        <f>carbondioxide!S501</f>
        <v>1253.8019891235331</v>
      </c>
      <c r="L401" s="4">
        <f t="shared" si="45"/>
        <v>8.1168311859166806</v>
      </c>
      <c r="M401" s="4">
        <f t="shared" si="48"/>
        <v>7.7201943351370463</v>
      </c>
      <c r="N401" s="4">
        <f t="shared" si="46"/>
        <v>4.0719694061863558</v>
      </c>
    </row>
    <row r="402" spans="1:14" x14ac:dyDescent="0.3">
      <c r="A402" s="4">
        <f t="shared" si="42"/>
        <v>2246</v>
      </c>
      <c r="G402" s="4">
        <f>carbondioxide!L502</f>
        <v>1255.5785528048359</v>
      </c>
      <c r="H402" s="4">
        <f t="shared" si="43"/>
        <v>8.1244064556887476</v>
      </c>
      <c r="I402" s="4">
        <f t="shared" si="47"/>
        <v>7.7345886478553583</v>
      </c>
      <c r="J402" s="4">
        <f t="shared" si="44"/>
        <v>4.0926904309555017</v>
      </c>
      <c r="K402" s="4">
        <f>carbondioxide!S502</f>
        <v>1255.5786703796311</v>
      </c>
      <c r="L402" s="4">
        <f t="shared" si="45"/>
        <v>8.124406956673031</v>
      </c>
      <c r="M402" s="4">
        <f t="shared" si="48"/>
        <v>7.7345893672114929</v>
      </c>
      <c r="N402" s="4">
        <f t="shared" si="46"/>
        <v>4.0926913237827955</v>
      </c>
    </row>
    <row r="403" spans="1:14" x14ac:dyDescent="0.3">
      <c r="A403" s="4">
        <f t="shared" si="42"/>
        <v>2247</v>
      </c>
      <c r="G403" s="4">
        <f>carbondioxide!L503</f>
        <v>1257.3374101324303</v>
      </c>
      <c r="H403" s="4">
        <f t="shared" si="43"/>
        <v>8.1318956740932151</v>
      </c>
      <c r="I403" s="4">
        <f t="shared" si="47"/>
        <v>7.7488821355990556</v>
      </c>
      <c r="J403" s="4">
        <f t="shared" si="44"/>
        <v>4.1133764128274928</v>
      </c>
      <c r="K403" s="4">
        <f>carbondioxide!S503</f>
        <v>1257.3375274800269</v>
      </c>
      <c r="L403" s="4">
        <f t="shared" si="45"/>
        <v>8.1318961734099542</v>
      </c>
      <c r="M403" s="4">
        <f t="shared" si="48"/>
        <v>7.7488828525058464</v>
      </c>
      <c r="N403" s="4">
        <f t="shared" si="46"/>
        <v>4.1133773046694708</v>
      </c>
    </row>
    <row r="404" spans="1:14" x14ac:dyDescent="0.3">
      <c r="A404" s="4">
        <f t="shared" si="42"/>
        <v>2248</v>
      </c>
      <c r="G404" s="4">
        <f>carbondioxide!L504</f>
        <v>1259.0773145170956</v>
      </c>
      <c r="H404" s="4">
        <f t="shared" si="43"/>
        <v>8.1392938901743186</v>
      </c>
      <c r="I404" s="4">
        <f t="shared" si="47"/>
        <v>7.7630744837682357</v>
      </c>
      <c r="J404" s="4">
        <f t="shared" si="44"/>
        <v>4.1340260853328354</v>
      </c>
      <c r="K404" s="4">
        <f>carbondioxide!S504</f>
        <v>1259.0774316390812</v>
      </c>
      <c r="L404" s="4">
        <f t="shared" si="45"/>
        <v>8.1392943878424013</v>
      </c>
      <c r="M404" s="4">
        <f t="shared" si="48"/>
        <v>7.7630751982507</v>
      </c>
      <c r="N404" s="4">
        <f t="shared" si="46"/>
        <v>4.1340269761811816</v>
      </c>
    </row>
    <row r="405" spans="1:14" x14ac:dyDescent="0.3">
      <c r="A405" s="4">
        <f t="shared" si="42"/>
        <v>2249</v>
      </c>
      <c r="G405" s="4">
        <f>carbondioxide!L505</f>
        <v>1260.7962255437205</v>
      </c>
      <c r="H405" s="4">
        <f t="shared" si="43"/>
        <v>8.1465928083720964</v>
      </c>
      <c r="I405" s="4">
        <f t="shared" si="47"/>
        <v>7.7771658394232128</v>
      </c>
      <c r="J405" s="4">
        <f t="shared" si="44"/>
        <v>4.1546390802359481</v>
      </c>
      <c r="K405" s="4">
        <f>carbondioxide!S505</f>
        <v>1260.7963424416639</v>
      </c>
      <c r="L405" s="4">
        <f t="shared" si="45"/>
        <v>8.1465933044109917</v>
      </c>
      <c r="M405" s="4">
        <f t="shared" si="48"/>
        <v>7.7771665515060535</v>
      </c>
      <c r="N405" s="4">
        <f t="shared" si="46"/>
        <v>4.1546399700825365</v>
      </c>
    </row>
    <row r="406" spans="1:14" x14ac:dyDescent="0.3">
      <c r="A406" s="4">
        <f t="shared" si="42"/>
        <v>2250</v>
      </c>
      <c r="G406" s="4">
        <f>carbondioxide!L506</f>
        <v>1262.4898933859931</v>
      </c>
      <c r="H406" s="4">
        <f t="shared" si="43"/>
        <v>8.1537748114346495</v>
      </c>
      <c r="I406" s="4">
        <f t="shared" si="47"/>
        <v>7.791155823896216</v>
      </c>
      <c r="J406" s="4">
        <f t="shared" si="44"/>
        <v>4.1752150322281318</v>
      </c>
      <c r="K406" s="4">
        <f>carbondioxide!S506</f>
        <v>1262.4900100614477</v>
      </c>
      <c r="L406" s="4">
        <f t="shared" si="45"/>
        <v>8.1537753058652651</v>
      </c>
      <c r="M406" s="4">
        <f t="shared" si="48"/>
        <v>7.7911565336038775</v>
      </c>
      <c r="N406" s="4">
        <f t="shared" si="46"/>
        <v>4.1752159210650222</v>
      </c>
    </row>
    <row r="407" spans="1:14" x14ac:dyDescent="0.3">
      <c r="A407" s="4">
        <f t="shared" si="42"/>
        <v>2251</v>
      </c>
      <c r="G407" s="4">
        <f>carbondioxide!L507</f>
        <v>1264.1466620791557</v>
      </c>
      <c r="H407" s="4">
        <f t="shared" si="43"/>
        <v>8.1607910273281661</v>
      </c>
      <c r="I407" s="4">
        <f t="shared" si="47"/>
        <v>7.8050426308825909</v>
      </c>
      <c r="J407" s="4">
        <f t="shared" si="44"/>
        <v>4.1957535759248064</v>
      </c>
      <c r="K407" s="4">
        <f>carbondioxide!S507</f>
        <v>1264.1467785336577</v>
      </c>
      <c r="L407" s="4">
        <f t="shared" si="45"/>
        <v>8.1607915201756924</v>
      </c>
      <c r="M407" s="4">
        <f t="shared" si="48"/>
        <v>7.8050433382393933</v>
      </c>
      <c r="N407" s="4">
        <f t="shared" si="46"/>
        <v>4.195754463744243</v>
      </c>
    </row>
    <row r="408" spans="1:14" x14ac:dyDescent="0.3">
      <c r="A408" s="4">
        <f t="shared" si="42"/>
        <v>2252</v>
      </c>
      <c r="G408" s="4">
        <f>carbondioxide!L508</f>
        <v>1265.780245332804</v>
      </c>
      <c r="H408" s="4">
        <f t="shared" si="43"/>
        <v>8.1677000582539474</v>
      </c>
      <c r="I408" s="4">
        <f t="shared" si="47"/>
        <v>7.8188262345671458</v>
      </c>
      <c r="J408" s="4">
        <f t="shared" si="44"/>
        <v>4.2162543377569666</v>
      </c>
      <c r="K408" s="4">
        <f>carbondioxide!S508</f>
        <v>1265.780361567872</v>
      </c>
      <c r="L408" s="4">
        <f t="shared" si="45"/>
        <v>8.1677005495379511</v>
      </c>
      <c r="M408" s="4">
        <f t="shared" si="48"/>
        <v>7.8188269395971259</v>
      </c>
      <c r="N408" s="4">
        <f t="shared" si="46"/>
        <v>4.2162552245513751</v>
      </c>
    </row>
    <row r="409" spans="1:14" x14ac:dyDescent="0.3">
      <c r="A409" s="4">
        <f t="shared" si="42"/>
        <v>2253</v>
      </c>
      <c r="G409" s="4">
        <f>carbondioxide!L509</f>
        <v>1267.4074624168759</v>
      </c>
      <c r="H409" s="4">
        <f t="shared" si="43"/>
        <v>8.1745733054045946</v>
      </c>
      <c r="I409" s="4">
        <f t="shared" si="47"/>
        <v>7.8325087072884791</v>
      </c>
      <c r="J409" s="4">
        <f t="shared" si="44"/>
        <v>4.2367169461308487</v>
      </c>
      <c r="K409" s="4">
        <f>carbondioxide!S509</f>
        <v>1267.407578434013</v>
      </c>
      <c r="L409" s="4">
        <f t="shared" si="45"/>
        <v>8.1745737951379063</v>
      </c>
      <c r="M409" s="4">
        <f t="shared" si="48"/>
        <v>7.8325094100152013</v>
      </c>
      <c r="N409" s="4">
        <f t="shared" si="46"/>
        <v>4.2367178318928351</v>
      </c>
    </row>
    <row r="410" spans="1:14" x14ac:dyDescent="0.3">
      <c r="A410" s="4">
        <f t="shared" si="42"/>
        <v>2254</v>
      </c>
      <c r="G410" s="4">
        <f>carbondioxide!L510</f>
        <v>1269.0275106110712</v>
      </c>
      <c r="H410" s="4">
        <f t="shared" si="43"/>
        <v>8.1814075109803088</v>
      </c>
      <c r="I410" s="4">
        <f t="shared" si="47"/>
        <v>7.8460919544783509</v>
      </c>
      <c r="J410" s="4">
        <f t="shared" si="44"/>
        <v>4.2571410433342241</v>
      </c>
      <c r="K410" s="4">
        <f>carbondioxide!S510</f>
        <v>1269.0276264117638</v>
      </c>
      <c r="L410" s="4">
        <f t="shared" si="45"/>
        <v>8.1814079991759332</v>
      </c>
      <c r="M410" s="4">
        <f t="shared" si="48"/>
        <v>7.8460926549249299</v>
      </c>
      <c r="N410" s="4">
        <f t="shared" si="46"/>
        <v>4.2571419280565701</v>
      </c>
    </row>
    <row r="411" spans="1:14" x14ac:dyDescent="0.3">
      <c r="A411" s="4">
        <f t="shared" si="42"/>
        <v>2255</v>
      </c>
      <c r="G411" s="4">
        <f>carbondioxide!L511</f>
        <v>1270.6398808422575</v>
      </c>
      <c r="H411" s="4">
        <f t="shared" si="43"/>
        <v>8.1882006697418444</v>
      </c>
      <c r="I411" s="4">
        <f t="shared" si="47"/>
        <v>7.8595777571091592</v>
      </c>
      <c r="J411" s="4">
        <f t="shared" si="44"/>
        <v>4.2775262845095225</v>
      </c>
      <c r="K411" s="4">
        <f>carbondioxide!S511</f>
        <v>1270.6399964279763</v>
      </c>
      <c r="L411" s="4">
        <f t="shared" si="45"/>
        <v>8.1882011564128323</v>
      </c>
      <c r="M411" s="4">
        <f t="shared" si="48"/>
        <v>7.8595784552982781</v>
      </c>
      <c r="N411" s="4">
        <f t="shared" si="46"/>
        <v>4.2775271681851823</v>
      </c>
    </row>
    <row r="412" spans="1:14" x14ac:dyDescent="0.3">
      <c r="A412" s="4">
        <f t="shared" si="42"/>
        <v>2256</v>
      </c>
      <c r="G412" s="4">
        <f>carbondioxide!L512</f>
        <v>1272.2442420337275</v>
      </c>
      <c r="H412" s="4">
        <f t="shared" si="43"/>
        <v>8.1949515345854671</v>
      </c>
      <c r="I412" s="4">
        <f t="shared" si="47"/>
        <v>7.8729677981918371</v>
      </c>
      <c r="J412" s="4">
        <f t="shared" si="44"/>
        <v>4.2978723368738887</v>
      </c>
      <c r="K412" s="4">
        <f>carbondioxide!S512</f>
        <v>1272.2443574059273</v>
      </c>
      <c r="L412" s="4">
        <f t="shared" si="45"/>
        <v>8.1949520197448571</v>
      </c>
      <c r="M412" s="4">
        <f t="shared" si="48"/>
        <v>7.8729684941457645</v>
      </c>
      <c r="N412" s="4">
        <f t="shared" si="46"/>
        <v>4.297873219495985</v>
      </c>
    </row>
    <row r="413" spans="1:14" x14ac:dyDescent="0.3">
      <c r="A413" s="4">
        <f t="shared" si="42"/>
        <v>2257</v>
      </c>
      <c r="G413" s="4">
        <f>carbondioxide!L513</f>
        <v>1273.8403728031938</v>
      </c>
      <c r="H413" s="4">
        <f t="shared" si="43"/>
        <v>8.2016593248022804</v>
      </c>
      <c r="I413" s="4">
        <f t="shared" si="47"/>
        <v>7.88626367981339</v>
      </c>
      <c r="J413" s="4">
        <f t="shared" si="44"/>
        <v>4.3181788790941749</v>
      </c>
      <c r="K413" s="4">
        <f>carbondioxide!S513</f>
        <v>1273.840487963314</v>
      </c>
      <c r="L413" s="4">
        <f t="shared" si="45"/>
        <v>8.2016598084630488</v>
      </c>
      <c r="M413" s="4">
        <f t="shared" si="48"/>
        <v>7.8862643735539892</v>
      </c>
      <c r="N413" s="4">
        <f t="shared" si="46"/>
        <v>4.3181797606559957</v>
      </c>
    </row>
    <row r="414" spans="1:14" x14ac:dyDescent="0.3">
      <c r="A414" s="4">
        <f t="shared" si="42"/>
        <v>2258</v>
      </c>
      <c r="G414" s="4">
        <f>carbondioxide!L514</f>
        <v>1275.428120180607</v>
      </c>
      <c r="H414" s="4">
        <f t="shared" si="43"/>
        <v>8.2083235499248204</v>
      </c>
      <c r="I414" s="4">
        <f t="shared" si="47"/>
        <v>7.899466934426874</v>
      </c>
      <c r="J414" s="4">
        <f t="shared" si="44"/>
        <v>4.3384456007622596</v>
      </c>
      <c r="K414" s="4">
        <f>carbondioxide!S514</f>
        <v>1275.4282351300712</v>
      </c>
      <c r="L414" s="4">
        <f t="shared" si="45"/>
        <v>8.2083240320998634</v>
      </c>
      <c r="M414" s="4">
        <f t="shared" si="48"/>
        <v>7.8994676259756167</v>
      </c>
      <c r="N414" s="4">
        <f t="shared" si="46"/>
        <v>4.3384464812572565</v>
      </c>
    </row>
    <row r="415" spans="1:14" x14ac:dyDescent="0.3">
      <c r="A415" s="4">
        <f t="shared" si="42"/>
        <v>2259</v>
      </c>
      <c r="G415" s="4">
        <f>carbondioxide!L515</f>
        <v>1277.0073744861552</v>
      </c>
      <c r="H415" s="4">
        <f t="shared" si="43"/>
        <v>8.214943902627553</v>
      </c>
      <c r="I415" s="4">
        <f t="shared" si="47"/>
        <v>7.91257903261514</v>
      </c>
      <c r="J415" s="4">
        <f t="shared" si="44"/>
        <v>4.3586722019374742</v>
      </c>
      <c r="K415" s="4">
        <f>carbondioxide!S515</f>
        <v>1277.0074892263719</v>
      </c>
      <c r="L415" s="4">
        <f t="shared" si="45"/>
        <v>8.2149443833296569</v>
      </c>
      <c r="M415" s="4">
        <f t="shared" si="48"/>
        <v>7.9125797219931187</v>
      </c>
      <c r="N415" s="4">
        <f t="shared" si="46"/>
        <v>4.3586730813592567</v>
      </c>
    </row>
    <row r="416" spans="1:14" x14ac:dyDescent="0.3">
      <c r="A416" s="4">
        <f t="shared" si="42"/>
        <v>2260</v>
      </c>
      <c r="G416" s="4">
        <f>carbondioxide!L516</f>
        <v>1278.5780539851485</v>
      </c>
      <c r="H416" s="4">
        <f t="shared" si="43"/>
        <v>8.2215201933545767</v>
      </c>
      <c r="I416" s="4">
        <f t="shared" si="47"/>
        <v>7.9256013886724164</v>
      </c>
      <c r="J416" s="4">
        <f t="shared" si="44"/>
        <v>4.3788583927357232</v>
      </c>
      <c r="K416" s="4">
        <f>carbondioxide!S516</f>
        <v>1278.5781685175114</v>
      </c>
      <c r="L416" s="4">
        <f t="shared" si="45"/>
        <v>8.2215206725964283</v>
      </c>
      <c r="M416" s="4">
        <f t="shared" si="48"/>
        <v>7.925602075900354</v>
      </c>
      <c r="N416" s="4">
        <f t="shared" si="46"/>
        <v>4.3788592710780572</v>
      </c>
    </row>
    <row r="417" spans="1:14" x14ac:dyDescent="0.3">
      <c r="A417" s="4">
        <f t="shared" si="42"/>
        <v>2261</v>
      </c>
      <c r="G417" s="4">
        <f>carbondioxide!L517</f>
        <v>1280.1400954760777</v>
      </c>
      <c r="H417" s="4">
        <f t="shared" si="43"/>
        <v>8.2280523102400522</v>
      </c>
      <c r="I417" s="4">
        <f t="shared" si="47"/>
        <v>7.9385353648199546</v>
      </c>
      <c r="J417" s="4">
        <f t="shared" si="44"/>
        <v>4.3990038929526438</v>
      </c>
      <c r="K417" s="4">
        <f>carbondioxide!S517</f>
        <v>1280.1402098019653</v>
      </c>
      <c r="L417" s="4">
        <f t="shared" si="45"/>
        <v>8.2280527880342191</v>
      </c>
      <c r="M417" s="4">
        <f t="shared" si="48"/>
        <v>7.9385360499182136</v>
      </c>
      <c r="N417" s="4">
        <f t="shared" si="46"/>
        <v>4.3990047702094479</v>
      </c>
    </row>
    <row r="418" spans="1:14" x14ac:dyDescent="0.3">
      <c r="A418" s="4">
        <f t="shared" si="42"/>
        <v>2262</v>
      </c>
      <c r="G418" s="4">
        <f>carbondioxide!L518</f>
        <v>1281.6934484838614</v>
      </c>
      <c r="H418" s="4">
        <f t="shared" si="43"/>
        <v>8.2345401943804468</v>
      </c>
      <c r="I418" s="4">
        <f t="shared" si="47"/>
        <v>7.9513822745525635</v>
      </c>
      <c r="J418" s="4">
        <f t="shared" si="44"/>
        <v>4.4191084317128499</v>
      </c>
      <c r="K418" s="4">
        <f>carbondioxide!S518</f>
        <v>1281.6935626046379</v>
      </c>
      <c r="L418" s="4">
        <f t="shared" si="45"/>
        <v>8.2345406707393831</v>
      </c>
      <c r="M418" s="4">
        <f t="shared" si="48"/>
        <v>7.9513829575411563</v>
      </c>
      <c r="N418" s="4">
        <f t="shared" si="46"/>
        <v>4.4191093078781938</v>
      </c>
    </row>
    <row r="419" spans="1:14" x14ac:dyDescent="0.3">
      <c r="A419" s="4">
        <f t="shared" si="42"/>
        <v>2263</v>
      </c>
      <c r="G419" s="4">
        <f>carbondioxide!L519</f>
        <v>1283.238071646244</v>
      </c>
      <c r="H419" s="4">
        <f t="shared" si="43"/>
        <v>8.2409838244367304</v>
      </c>
      <c r="I419" s="4">
        <f t="shared" si="47"/>
        <v>7.964143385419308</v>
      </c>
      <c r="J419" s="4">
        <f t="shared" si="44"/>
        <v>4.4391717471401799</v>
      </c>
      <c r="K419" s="4">
        <f>carbondioxide!S519</f>
        <v>1283.2381855632589</v>
      </c>
      <c r="L419" s="4">
        <f t="shared" si="45"/>
        <v>8.2409842993727658</v>
      </c>
      <c r="M419" s="4">
        <f t="shared" si="48"/>
        <v>7.9641440663179051</v>
      </c>
      <c r="N419" s="4">
        <f t="shared" si="46"/>
        <v>4.4391726222082797</v>
      </c>
    </row>
    <row r="420" spans="1:14" x14ac:dyDescent="0.3">
      <c r="A420" s="4">
        <f t="shared" si="42"/>
        <v>2264</v>
      </c>
      <c r="G420" s="4">
        <f>carbondioxide!L520</f>
        <v>1284.7739304364272</v>
      </c>
      <c r="H420" s="4">
        <f t="shared" si="43"/>
        <v>8.2473832069166519</v>
      </c>
      <c r="I420" s="4">
        <f t="shared" si="47"/>
        <v>7.9768199214242435</v>
      </c>
      <c r="J420" s="4">
        <f t="shared" si="44"/>
        <v>4.4591935860456058</v>
      </c>
      <c r="K420" s="4">
        <f>carbondioxide!S520</f>
        <v>1284.7740441510164</v>
      </c>
      <c r="L420" s="4">
        <f t="shared" si="45"/>
        <v>8.2473836804420024</v>
      </c>
      <c r="M420" s="4">
        <f t="shared" si="48"/>
        <v>7.9768206002521849</v>
      </c>
      <c r="N420" s="4">
        <f t="shared" si="46"/>
        <v>4.4591944600108224</v>
      </c>
    </row>
    <row r="421" spans="1:14" x14ac:dyDescent="0.3">
      <c r="A421" s="4">
        <f t="shared" si="42"/>
        <v>2265</v>
      </c>
      <c r="G421" s="4">
        <f>carbondioxide!L521</f>
        <v>1286.3009957017407</v>
      </c>
      <c r="H421" s="4">
        <f t="shared" si="43"/>
        <v>8.2537383699241911</v>
      </c>
      <c r="I421" s="4">
        <f t="shared" si="47"/>
        <v>7.989413065161834</v>
      </c>
      <c r="J421" s="4">
        <f t="shared" si="44"/>
        <v>4.4791737036305568</v>
      </c>
      <c r="K421" s="4">
        <f>carbondioxide!S521</f>
        <v>1286.3011092152251</v>
      </c>
      <c r="L421" s="4">
        <f t="shared" si="45"/>
        <v>8.2537388420509448</v>
      </c>
      <c r="M421" s="4">
        <f t="shared" si="48"/>
        <v>7.9894137419381366</v>
      </c>
      <c r="N421" s="4">
        <f t="shared" si="46"/>
        <v>4.4791745764873934</v>
      </c>
    </row>
    <row r="422" spans="1:14" x14ac:dyDescent="0.3">
      <c r="A422" s="4">
        <f t="shared" si="42"/>
        <v>2266</v>
      </c>
      <c r="G422" s="4">
        <f>carbondioxide!L522</f>
        <v>1287.8192427024183</v>
      </c>
      <c r="H422" s="4">
        <f t="shared" si="43"/>
        <v>8.2600493590336601</v>
      </c>
      <c r="I422" s="4">
        <f t="shared" si="47"/>
        <v>8.001923959758404</v>
      </c>
      <c r="J422" s="4">
        <f t="shared" si="44"/>
        <v>4.4991118632040541</v>
      </c>
      <c r="K422" s="4">
        <f>carbondioxide!S522</f>
        <v>1287.8193560161053</v>
      </c>
      <c r="L422" s="4">
        <f t="shared" si="45"/>
        <v>8.2600498297737914</v>
      </c>
      <c r="M422" s="4">
        <f t="shared" si="48"/>
        <v>8.0019246345017656</v>
      </c>
      <c r="N422" s="4">
        <f t="shared" si="46"/>
        <v>4.499112734947154</v>
      </c>
    </row>
    <row r="423" spans="1:14" x14ac:dyDescent="0.3">
      <c r="A423" s="4">
        <f t="shared" si="42"/>
        <v>2267</v>
      </c>
      <c r="G423" s="4">
        <f>carbondioxide!L523</f>
        <v>1289.3286504584935</v>
      </c>
      <c r="H423" s="4">
        <f t="shared" si="43"/>
        <v>8.2663162344735976</v>
      </c>
      <c r="I423" s="4">
        <f t="shared" si="47"/>
        <v>8.0143537106646363</v>
      </c>
      <c r="J423" s="4">
        <f t="shared" si="44"/>
        <v>4.5190078359124826</v>
      </c>
      <c r="K423" s="4">
        <f>carbondioxide!S523</f>
        <v>1289.3287635736767</v>
      </c>
      <c r="L423" s="4">
        <f t="shared" si="45"/>
        <v>8.2663167038389567</v>
      </c>
      <c r="M423" s="4">
        <f t="shared" si="48"/>
        <v>8.0143543833934512</v>
      </c>
      <c r="N423" s="4">
        <f t="shared" si="46"/>
        <v>4.5190087065366242</v>
      </c>
    </row>
    <row r="424" spans="1:14" x14ac:dyDescent="0.3">
      <c r="A424" s="4">
        <f t="shared" si="42"/>
        <v>2268</v>
      </c>
      <c r="G424" s="4">
        <f>carbondioxide!L524</f>
        <v>1290.8292012880365</v>
      </c>
      <c r="H424" s="4">
        <f t="shared" si="43"/>
        <v>8.2725390691251395</v>
      </c>
      <c r="I424" s="4">
        <f t="shared" si="47"/>
        <v>8.0267033873281033</v>
      </c>
      <c r="J424" s="4">
        <f t="shared" si="44"/>
        <v>4.5388614004810748</v>
      </c>
      <c r="K424" s="4">
        <f>carbondioxide!S524</f>
        <v>1290.8293142059965</v>
      </c>
      <c r="L424" s="4">
        <f t="shared" si="45"/>
        <v>8.272539537127459</v>
      </c>
      <c r="M424" s="4">
        <f t="shared" si="48"/>
        <v>8.0267040580604601</v>
      </c>
      <c r="N424" s="4">
        <f t="shared" si="46"/>
        <v>4.5388622699811707</v>
      </c>
    </row>
    <row r="425" spans="1:14" x14ac:dyDescent="0.3">
      <c r="A425" s="4">
        <f t="shared" si="42"/>
        <v>2269</v>
      </c>
      <c r="G425" s="4">
        <f>carbondioxide!L525</f>
        <v>1292.3208804655978</v>
      </c>
      <c r="H425" s="4">
        <f t="shared" si="43"/>
        <v>8.2787179470334706</v>
      </c>
      <c r="I425" s="4">
        <f t="shared" si="47"/>
        <v>8.0389740247649275</v>
      </c>
      <c r="J425" s="4">
        <f t="shared" si="44"/>
        <v>4.558672342966366</v>
      </c>
      <c r="K425" s="4">
        <f>carbondioxide!S525</f>
        <v>1292.3209931876008</v>
      </c>
      <c r="L425" s="4">
        <f t="shared" si="45"/>
        <v>8.278718413684361</v>
      </c>
      <c r="M425" s="4">
        <f t="shared" si="48"/>
        <v>8.038974693518627</v>
      </c>
      <c r="N425" s="4">
        <f t="shared" si="46"/>
        <v>4.5586732113374611</v>
      </c>
    </row>
    <row r="426" spans="1:14" x14ac:dyDescent="0.3">
      <c r="A426" s="4">
        <f t="shared" ref="A426:A456" si="49">1+A425</f>
        <v>2270</v>
      </c>
      <c r="G426" s="4">
        <f>carbondioxide!L526</f>
        <v>1293.8036759574334</v>
      </c>
      <c r="H426" s="4">
        <f t="shared" si="43"/>
        <v>8.2848529622483671</v>
      </c>
      <c r="I426" s="4">
        <f t="shared" si="47"/>
        <v>8.0511666250437059</v>
      </c>
      <c r="J426" s="4">
        <f t="shared" si="44"/>
        <v>4.5784404565189822</v>
      </c>
      <c r="K426" s="4">
        <f>carbondioxide!S526</f>
        <v>1293.8037884847331</v>
      </c>
      <c r="L426" s="4">
        <f t="shared" si="45"/>
        <v>8.2848534275593231</v>
      </c>
      <c r="M426" s="4">
        <f t="shared" si="48"/>
        <v>8.0511672918362596</v>
      </c>
      <c r="N426" s="4">
        <f t="shared" si="46"/>
        <v>4.57844132375625</v>
      </c>
    </row>
    <row r="427" spans="1:14" x14ac:dyDescent="0.3">
      <c r="A427" s="4">
        <f t="shared" si="49"/>
        <v>2271</v>
      </c>
      <c r="G427" s="4">
        <f>carbondioxide!L527</f>
        <v>1295.2775782069216</v>
      </c>
      <c r="H427" s="4">
        <f t="shared" si="43"/>
        <v>8.2909442178811492</v>
      </c>
      <c r="I427" s="4">
        <f t="shared" si="47"/>
        <v>8.0632821586909795</v>
      </c>
      <c r="J427" s="4">
        <f t="shared" si="44"/>
        <v>4.5981655411562024</v>
      </c>
      <c r="K427" s="4">
        <f>carbondioxide!S527</f>
        <v>1295.2776905407584</v>
      </c>
      <c r="L427" s="4">
        <f t="shared" si="45"/>
        <v>8.2909446818635502</v>
      </c>
      <c r="M427" s="4">
        <f t="shared" si="48"/>
        <v>8.063282823539625</v>
      </c>
      <c r="N427" s="4">
        <f t="shared" si="46"/>
        <v>4.5981664072549444</v>
      </c>
    </row>
    <row r="428" spans="1:14" x14ac:dyDescent="0.3">
      <c r="A428" s="4">
        <f t="shared" si="49"/>
        <v>2272</v>
      </c>
      <c r="G428" s="4">
        <f>carbondioxide!L528</f>
        <v>1296.742579953795</v>
      </c>
      <c r="H428" s="4">
        <f t="shared" si="43"/>
        <v>8.2969918253086483</v>
      </c>
      <c r="I428" s="4">
        <f t="shared" si="47"/>
        <v>8.0753215660252824</v>
      </c>
      <c r="J428" s="4">
        <f t="shared" si="44"/>
        <v>4.6178474035437995</v>
      </c>
      <c r="K428" s="4">
        <f>carbondioxide!S528</f>
        <v>1296.7426920953965</v>
      </c>
      <c r="L428" s="4">
        <f t="shared" si="45"/>
        <v>8.296992287973751</v>
      </c>
      <c r="M428" s="4">
        <f t="shared" si="48"/>
        <v>8.0753222289469822</v>
      </c>
      <c r="N428" s="4">
        <f t="shared" si="46"/>
        <v>4.6178482684994417</v>
      </c>
    </row>
    <row r="429" spans="1:14" x14ac:dyDescent="0.3">
      <c r="A429" s="4">
        <f t="shared" si="49"/>
        <v>2273</v>
      </c>
      <c r="G429" s="4">
        <f>carbondioxide!L529</f>
        <v>1298.1986760770424</v>
      </c>
      <c r="H429" s="4">
        <f t="shared" si="43"/>
        <v>8.3029959034810386</v>
      </c>
      <c r="I429" s="4">
        <f t="shared" si="47"/>
        <v>8.0872857584252102</v>
      </c>
      <c r="J429" s="4">
        <f t="shared" si="44"/>
        <v>4.6374858567866948</v>
      </c>
      <c r="K429" s="4">
        <f>carbondioxide!S529</f>
        <v>1298.1987880276238</v>
      </c>
      <c r="L429" s="4">
        <f t="shared" si="45"/>
        <v>8.3029963648399949</v>
      </c>
      <c r="M429" s="4">
        <f t="shared" si="48"/>
        <v>8.0872864194366638</v>
      </c>
      <c r="N429" s="4">
        <f t="shared" si="46"/>
        <v>4.6374867205947838</v>
      </c>
    </row>
    <row r="430" spans="1:14" x14ac:dyDescent="0.3">
      <c r="A430" s="4">
        <f t="shared" si="49"/>
        <v>2274</v>
      </c>
      <c r="G430" s="4">
        <f>carbondioxide!L530</f>
        <v>1299.6458634551177</v>
      </c>
      <c r="H430" s="4">
        <f t="shared" si="43"/>
        <v>8.3089565783064856</v>
      </c>
      <c r="I430" s="4">
        <f t="shared" si="47"/>
        <v>8.099175619536032</v>
      </c>
      <c r="J430" s="4">
        <f t="shared" si="44"/>
        <v>4.6570807202280013</v>
      </c>
      <c r="K430" s="4">
        <f>carbondioxide!S530</f>
        <v>1299.6459752158812</v>
      </c>
      <c r="L430" s="4">
        <f t="shared" si="45"/>
        <v>8.3089570383703197</v>
      </c>
      <c r="M430" s="4">
        <f t="shared" si="48"/>
        <v>8.0991762786536778</v>
      </c>
      <c r="N430" s="4">
        <f t="shared" si="46"/>
        <v>4.6570815828842056</v>
      </c>
    </row>
    <row r="431" spans="1:14" x14ac:dyDescent="0.3">
      <c r="A431" s="4">
        <f t="shared" si="49"/>
        <v>2275</v>
      </c>
      <c r="G431" s="4">
        <f>carbondioxide!L531</f>
        <v>1301.0841408394001</v>
      </c>
      <c r="H431" s="4">
        <f t="shared" si="43"/>
        <v>8.3148739820951629</v>
      </c>
      <c r="I431" s="4">
        <f t="shared" si="47"/>
        <v>8.1109920064186696</v>
      </c>
      <c r="J431" s="4">
        <f t="shared" si="44"/>
        <v>4.6766318192560705</v>
      </c>
      <c r="K431" s="4">
        <f>carbondioxide!S531</f>
        <v>1301.0842524115355</v>
      </c>
      <c r="L431" s="4">
        <f t="shared" si="45"/>
        <v>8.3148744408747906</v>
      </c>
      <c r="M431" s="4">
        <f t="shared" si="48"/>
        <v>8.110992663658692</v>
      </c>
      <c r="N431" s="4">
        <f t="shared" si="46"/>
        <v>4.6766326807561764</v>
      </c>
    </row>
    <row r="432" spans="1:14" x14ac:dyDescent="0.3">
      <c r="A432" s="4">
        <f t="shared" si="49"/>
        <v>2276</v>
      </c>
      <c r="G432" s="4">
        <f>carbondioxide!L532</f>
        <v>1302.5135087382764</v>
      </c>
      <c r="H432" s="4">
        <f t="shared" si="43"/>
        <v>8.3207482530513559</v>
      </c>
      <c r="I432" s="4">
        <f t="shared" si="47"/>
        <v>8.1227357506444147</v>
      </c>
      <c r="J432" s="4">
        <f t="shared" si="44"/>
        <v>4.6961389851191537</v>
      </c>
      <c r="K432" s="4">
        <f>carbondioxide!S532</f>
        <v>1302.5136201229614</v>
      </c>
      <c r="L432" s="4">
        <f t="shared" si="45"/>
        <v>8.3207487105575826</v>
      </c>
      <c r="M432" s="4">
        <f t="shared" si="48"/>
        <v>8.1227364060227547</v>
      </c>
      <c r="N432" s="4">
        <f t="shared" si="46"/>
        <v>4.6961398454590624</v>
      </c>
    </row>
    <row r="433" spans="1:14" x14ac:dyDescent="0.3">
      <c r="A433" s="4">
        <f t="shared" si="49"/>
        <v>2277</v>
      </c>
      <c r="G433" s="4">
        <f>carbondioxide!L533</f>
        <v>1303.9339693100751</v>
      </c>
      <c r="H433" s="4">
        <f t="shared" si="43"/>
        <v>8.3265795348059122</v>
      </c>
      <c r="I433" s="4">
        <f t="shared" si="47"/>
        <v>8.1344076593384447</v>
      </c>
      <c r="J433" s="4">
        <f t="shared" si="44"/>
        <v>4.715602054747337</v>
      </c>
      <c r="K433" s="4">
        <f>carbondioxide!S533</f>
        <v>1303.9340805084755</v>
      </c>
      <c r="L433" s="4">
        <f t="shared" si="45"/>
        <v>8.326579991049428</v>
      </c>
      <c r="M433" s="4">
        <f t="shared" si="48"/>
        <v>8.1344083128707965</v>
      </c>
      <c r="N433" s="4">
        <f t="shared" si="46"/>
        <v>4.715602913923064</v>
      </c>
    </row>
    <row r="434" spans="1:14" x14ac:dyDescent="0.3">
      <c r="A434" s="4">
        <f t="shared" si="49"/>
        <v>2278</v>
      </c>
      <c r="G434" s="4">
        <f>carbondioxide!L534</f>
        <v>1305.3455262636287</v>
      </c>
      <c r="H434" s="4">
        <f t="shared" si="43"/>
        <v>8.3323679759836509</v>
      </c>
      <c r="I434" s="4">
        <f t="shared" si="47"/>
        <v>8.1460085161748541</v>
      </c>
      <c r="J434" s="4">
        <f t="shared" si="44"/>
        <v>4.7350208705814145</v>
      </c>
      <c r="K434" s="4">
        <f>carbondioxide!S534</f>
        <v>1305.3456372768981</v>
      </c>
      <c r="L434" s="4">
        <f t="shared" si="45"/>
        <v>8.3323684309750341</v>
      </c>
      <c r="M434" s="4">
        <f t="shared" si="48"/>
        <v>8.1460091678766808</v>
      </c>
      <c r="N434" s="4">
        <f t="shared" si="46"/>
        <v>4.7350217285890874</v>
      </c>
    </row>
    <row r="435" spans="1:14" x14ac:dyDescent="0.3">
      <c r="A435" s="4">
        <f t="shared" si="49"/>
        <v>2279</v>
      </c>
      <c r="G435" s="4">
        <f>carbondioxide!L535</f>
        <v>1306.7481847655724</v>
      </c>
      <c r="H435" s="4">
        <f t="shared" si="43"/>
        <v>8.3381137298017531</v>
      </c>
      <c r="I435" s="4">
        <f t="shared" si="47"/>
        <v>8.1575390823258225</v>
      </c>
      <c r="J435" s="4">
        <f t="shared" si="44"/>
        <v>4.7543952804083851</v>
      </c>
      <c r="K435" s="4">
        <f>carbondioxide!S535</f>
        <v>1306.7482955948528</v>
      </c>
      <c r="L435" s="4">
        <f t="shared" si="45"/>
        <v>8.3381141835514736</v>
      </c>
      <c r="M435" s="4">
        <f t="shared" si="48"/>
        <v>8.1575397322123528</v>
      </c>
      <c r="N435" s="4">
        <f t="shared" si="46"/>
        <v>4.7543961372442407</v>
      </c>
    </row>
    <row r="436" spans="1:14" x14ac:dyDescent="0.3">
      <c r="A436" s="4">
        <f t="shared" si="49"/>
        <v>2280</v>
      </c>
      <c r="G436" s="4">
        <f>carbondioxide!L536</f>
        <v>1308.1419513537091</v>
      </c>
      <c r="H436" s="4">
        <f t="shared" si="43"/>
        <v>8.3438169536960807</v>
      </c>
      <c r="I436" s="4">
        <f t="shared" si="47"/>
        <v>8.1690000973672561</v>
      </c>
      <c r="J436" s="4">
        <f t="shared" si="44"/>
        <v>4.7737251372032761</v>
      </c>
      <c r="K436" s="4">
        <f>carbondioxide!S536</f>
        <v>1308.1420620001304</v>
      </c>
      <c r="L436" s="4">
        <f t="shared" si="45"/>
        <v>8.3438174062144999</v>
      </c>
      <c r="M436" s="4">
        <f t="shared" si="48"/>
        <v>8.1690007454534967</v>
      </c>
      <c r="N436" s="4">
        <f t="shared" si="46"/>
        <v>4.7737259928636595</v>
      </c>
    </row>
    <row r="437" spans="1:14" x14ac:dyDescent="0.3">
      <c r="A437" s="4">
        <f t="shared" si="49"/>
        <v>2281</v>
      </c>
      <c r="G437" s="4">
        <f>carbondioxide!L537</f>
        <v>1309.5268338558992</v>
      </c>
      <c r="H437" s="4">
        <f t="shared" si="43"/>
        <v>8.3494778089729902</v>
      </c>
      <c r="I437" s="4">
        <f t="shared" si="47"/>
        <v>8.180392280143165</v>
      </c>
      <c r="J437" s="4">
        <f t="shared" si="44"/>
        <v>4.7930102989770074</v>
      </c>
      <c r="K437" s="4">
        <f>carbondioxide!S537</f>
        <v>1309.5269443205805</v>
      </c>
      <c r="L437" s="4">
        <f t="shared" si="45"/>
        <v>8.349478260270363</v>
      </c>
      <c r="M437" s="4">
        <f t="shared" si="48"/>
        <v>8.1803929264439006</v>
      </c>
      <c r="N437" s="4">
        <f t="shared" si="46"/>
        <v>4.7930111534583695</v>
      </c>
    </row>
    <row r="438" spans="1:14" x14ac:dyDescent="0.3">
      <c r="A438" s="4">
        <f t="shared" si="49"/>
        <v>2282</v>
      </c>
      <c r="G438" s="4">
        <f>carbondioxide!L538</f>
        <v>1310.9028413140404</v>
      </c>
      <c r="H438" s="4">
        <f t="shared" si="43"/>
        <v>8.3550964604845639</v>
      </c>
      <c r="I438" s="4">
        <f t="shared" si="47"/>
        <v>8.1917163295908519</v>
      </c>
      <c r="J438" s="4">
        <f t="shared" si="44"/>
        <v>4.8122506286300313</v>
      </c>
      <c r="K438" s="4">
        <f>carbondioxide!S538</f>
        <v>1310.9029515980887</v>
      </c>
      <c r="L438" s="4">
        <f t="shared" si="45"/>
        <v>8.3550969105710351</v>
      </c>
      <c r="M438" s="4">
        <f t="shared" si="48"/>
        <v>8.1917169741206504</v>
      </c>
      <c r="N438" s="4">
        <f t="shared" si="46"/>
        <v>4.8122514819289277</v>
      </c>
    </row>
    <row r="439" spans="1:14" x14ac:dyDescent="0.3">
      <c r="A439" s="4">
        <f t="shared" si="49"/>
        <v>2283</v>
      </c>
      <c r="G439" s="4">
        <f>carbondioxide!L539</f>
        <v>1312.2699839127488</v>
      </c>
      <c r="H439" s="4">
        <f t="shared" si="43"/>
        <v>8.3606730763255008</v>
      </c>
      <c r="I439" s="4">
        <f t="shared" si="47"/>
        <v>8.2029729255288863</v>
      </c>
      <c r="J439" s="4">
        <f t="shared" si="44"/>
        <v>4.8314459938114886</v>
      </c>
      <c r="K439" s="4">
        <f>carbondioxide!S539</f>
        <v>1312.2700940172606</v>
      </c>
      <c r="L439" s="4">
        <f t="shared" si="45"/>
        <v>8.3606735252111122</v>
      </c>
      <c r="M439" s="4">
        <f t="shared" si="48"/>
        <v>8.2029735683021094</v>
      </c>
      <c r="N439" s="4">
        <f t="shared" si="46"/>
        <v>4.8314468459245763</v>
      </c>
    </row>
    <row r="440" spans="1:14" x14ac:dyDescent="0.3">
      <c r="A440" s="4">
        <f t="shared" si="49"/>
        <v>2284</v>
      </c>
      <c r="G440" s="4">
        <f>carbondioxide!L540</f>
        <v>1313.6282729124173</v>
      </c>
      <c r="H440" s="4">
        <f t="shared" si="43"/>
        <v>8.3662078275501184</v>
      </c>
      <c r="I440" s="4">
        <f t="shared" si="47"/>
        <v>8.2141627294097468</v>
      </c>
      <c r="J440" s="4">
        <f t="shared" si="44"/>
        <v>4.8505962667836435</v>
      </c>
      <c r="K440" s="4">
        <f>carbondioxide!S540</f>
        <v>1313.628382838478</v>
      </c>
      <c r="L440" s="4">
        <f t="shared" si="45"/>
        <v>8.3662082752448068</v>
      </c>
      <c r="M440" s="4">
        <f t="shared" si="48"/>
        <v>8.2141633704405468</v>
      </c>
      <c r="N440" s="4">
        <f t="shared" si="46"/>
        <v>4.8505971177076805</v>
      </c>
    </row>
    <row r="441" spans="1:14" x14ac:dyDescent="0.3">
      <c r="A441" s="4">
        <f t="shared" si="49"/>
        <v>2285</v>
      </c>
      <c r="G441" s="4">
        <f>carbondioxide!L541</f>
        <v>1314.9777205863486</v>
      </c>
      <c r="H441" s="4">
        <f t="shared" si="43"/>
        <v>8.3717008879080606</v>
      </c>
      <c r="I441" s="4">
        <f t="shared" si="47"/>
        <v>8.2252863850388405</v>
      </c>
      <c r="J441" s="4">
        <f t="shared" si="44"/>
        <v>4.86970132429136</v>
      </c>
      <c r="K441" s="4">
        <f>carbondioxide!S541</f>
        <v>1314.9778303350322</v>
      </c>
      <c r="L441" s="4">
        <f t="shared" si="45"/>
        <v>8.3717013344216582</v>
      </c>
      <c r="M441" s="4">
        <f t="shared" si="48"/>
        <v>8.2252870243411706</v>
      </c>
      <c r="N441" s="4">
        <f t="shared" si="46"/>
        <v>4.8697021740232032</v>
      </c>
    </row>
    <row r="442" spans="1:14" x14ac:dyDescent="0.3">
      <c r="A442" s="4">
        <f t="shared" si="49"/>
        <v>2286</v>
      </c>
      <c r="G442" s="4">
        <f>carbondioxide!L542</f>
        <v>1316.3183401616925</v>
      </c>
      <c r="H442" s="4">
        <f t="shared" si="43"/>
        <v>8.377152433597411</v>
      </c>
      <c r="I442" s="4">
        <f t="shared" si="47"/>
        <v>8.2363445192616123</v>
      </c>
      <c r="J442" s="4">
        <f t="shared" si="44"/>
        <v>4.8887610474364056</v>
      </c>
      <c r="K442" s="4">
        <f>carbondioxide!S542</f>
        <v>1316.3184497340621</v>
      </c>
      <c r="L442" s="4">
        <f t="shared" si="45"/>
        <v>8.377152878939647</v>
      </c>
      <c r="M442" s="4">
        <f t="shared" si="48"/>
        <v>8.2363451568492252</v>
      </c>
      <c r="N442" s="4">
        <f t="shared" si="46"/>
        <v>4.8887618959730093</v>
      </c>
    </row>
    <row r="443" spans="1:14" x14ac:dyDescent="0.3">
      <c r="A443" s="4">
        <f t="shared" si="49"/>
        <v>2287</v>
      </c>
      <c r="G443" s="4">
        <f>carbondioxide!L543</f>
        <v>1317.6501457639408</v>
      </c>
      <c r="H443" s="4">
        <f t="shared" si="43"/>
        <v>8.3825626430340865</v>
      </c>
      <c r="I443" s="4">
        <f t="shared" si="47"/>
        <v>8.2473377426202585</v>
      </c>
      <c r="J443" s="4">
        <f t="shared" si="44"/>
        <v>4.9077753215563726</v>
      </c>
      <c r="K443" s="4">
        <f>carbondioxide!S543</f>
        <v>1317.6502551610497</v>
      </c>
      <c r="L443" s="4">
        <f t="shared" si="45"/>
        <v>8.3825630872145922</v>
      </c>
      <c r="M443" s="4">
        <f t="shared" si="48"/>
        <v>8.2473383785067149</v>
      </c>
      <c r="N443" s="4">
        <f t="shared" si="46"/>
        <v>4.9077761688947863</v>
      </c>
    </row>
    <row r="444" spans="1:14" x14ac:dyDescent="0.3">
      <c r="A444" s="4">
        <f t="shared" si="49"/>
        <v>2288</v>
      </c>
      <c r="G444" s="4">
        <f>carbondioxide!L544</f>
        <v>1318.9731523647481</v>
      </c>
      <c r="H444" s="4">
        <f t="shared" si="43"/>
        <v>8.3879316966363895</v>
      </c>
      <c r="I444" s="4">
        <f t="shared" si="47"/>
        <v>8.258266649981568</v>
      </c>
      <c r="J444" s="4">
        <f t="shared" si="44"/>
        <v>4.9267440361080155</v>
      </c>
      <c r="K444" s="4">
        <f>carbondioxide!S544</f>
        <v>1318.9732615876385</v>
      </c>
      <c r="L444" s="4">
        <f t="shared" si="45"/>
        <v>8.3879321396646951</v>
      </c>
      <c r="M444" s="4">
        <f t="shared" si="48"/>
        <v>8.2582672841802403</v>
      </c>
      <c r="N444" s="4">
        <f t="shared" si="46"/>
        <v>4.9267448822453819</v>
      </c>
    </row>
    <row r="445" spans="1:14" x14ac:dyDescent="0.3">
      <c r="A445" s="4">
        <f t="shared" si="49"/>
        <v>2289</v>
      </c>
      <c r="G445" s="4">
        <f>carbondioxide!L545</f>
        <v>1320.28737573287</v>
      </c>
      <c r="H445" s="4">
        <f t="shared" si="43"/>
        <v>8.3932597766237453</v>
      </c>
      <c r="I445" s="4">
        <f t="shared" si="47"/>
        <v>8.2691318211372717</v>
      </c>
      <c r="J445" s="4">
        <f t="shared" si="44"/>
        <v>4.9456670845548176</v>
      </c>
      <c r="K445" s="4">
        <f>carbondioxide!S545</f>
        <v>1320.2874847825735</v>
      </c>
      <c r="L445" s="4">
        <f t="shared" si="45"/>
        <v>8.3932602185092762</v>
      </c>
      <c r="M445" s="4">
        <f t="shared" si="48"/>
        <v>8.2691324536613475</v>
      </c>
      <c r="N445" s="4">
        <f t="shared" si="46"/>
        <v>4.9456679294883719</v>
      </c>
    </row>
    <row r="446" spans="1:14" x14ac:dyDescent="0.3">
      <c r="A446" s="4">
        <f t="shared" si="49"/>
        <v>2290</v>
      </c>
      <c r="G446" s="4">
        <f>carbondioxide!L546</f>
        <v>1321.5928323880155</v>
      </c>
      <c r="H446" s="4">
        <f t="shared" si="43"/>
        <v>8.3985470668286606</v>
      </c>
      <c r="I446" s="4">
        <f t="shared" si="47"/>
        <v>8.2799338213782292</v>
      </c>
      <c r="J446" s="4">
        <f t="shared" si="44"/>
        <v>4.9645443642586056</v>
      </c>
      <c r="K446" s="4">
        <f>carbondioxide!S546</f>
        <v>1321.5929412655539</v>
      </c>
      <c r="L446" s="4">
        <f t="shared" si="45"/>
        <v>8.3985475075807532</v>
      </c>
      <c r="M446" s="4">
        <f t="shared" si="48"/>
        <v>8.2799344522407168</v>
      </c>
      <c r="N446" s="4">
        <f t="shared" si="46"/>
        <v>4.9645452079856742</v>
      </c>
    </row>
    <row r="447" spans="1:14" x14ac:dyDescent="0.3">
      <c r="A447" s="4">
        <f t="shared" si="49"/>
        <v>2291</v>
      </c>
      <c r="G447" s="4">
        <f>carbondioxide!L547</f>
        <v>1322.8895395574345</v>
      </c>
      <c r="H447" s="4">
        <f t="shared" si="43"/>
        <v>8.4037937525210982</v>
      </c>
      <c r="I447" s="4">
        <f t="shared" si="47"/>
        <v>8.2906732020437186</v>
      </c>
      <c r="J447" s="4">
        <f t="shared" si="44"/>
        <v>4.9833757763750448</v>
      </c>
      <c r="K447" s="4">
        <f>carbondioxide!S547</f>
        <v>1322.8896482638195</v>
      </c>
      <c r="L447" s="4">
        <f t="shared" si="45"/>
        <v>8.403794192148986</v>
      </c>
      <c r="M447" s="4">
        <f t="shared" si="48"/>
        <v>8.2906738312574486</v>
      </c>
      <c r="N447" s="4">
        <f t="shared" si="46"/>
        <v>4.9833766188930433</v>
      </c>
    </row>
    <row r="448" spans="1:14" x14ac:dyDescent="0.3">
      <c r="A448" s="4">
        <f t="shared" si="49"/>
        <v>2292</v>
      </c>
      <c r="G448" s="4">
        <f>carbondioxide!L548</f>
        <v>1324.1775151350676</v>
      </c>
      <c r="H448" s="4">
        <f t="shared" si="43"/>
        <v>8.4090000202443917</v>
      </c>
      <c r="I448" s="4">
        <f t="shared" si="47"/>
        <v>8.3013505010470094</v>
      </c>
      <c r="J448" s="4">
        <f t="shared" si="44"/>
        <v>5.0021612257528432</v>
      </c>
      <c r="K448" s="4">
        <f>carbondioxide!S548</f>
        <v>1324.1776236713004</v>
      </c>
      <c r="L448" s="4">
        <f t="shared" si="45"/>
        <v>8.409000458757216</v>
      </c>
      <c r="M448" s="4">
        <f t="shared" si="48"/>
        <v>8.3013511286246384</v>
      </c>
      <c r="N448" s="4">
        <f t="shared" si="46"/>
        <v>5.002162067059273</v>
      </c>
    </row>
    <row r="449" spans="1:14" x14ac:dyDescent="0.3">
      <c r="A449" s="4">
        <f t="shared" si="49"/>
        <v>2293</v>
      </c>
      <c r="G449" s="4">
        <f>carbondioxide!L549</f>
        <v>1325.4567776430922</v>
      </c>
      <c r="H449" s="4">
        <f t="shared" si="43"/>
        <v>8.4141660576619905</v>
      </c>
      <c r="I449" s="4">
        <f t="shared" si="47"/>
        <v>8.3119662433783521</v>
      </c>
      <c r="J449" s="4">
        <f t="shared" si="44"/>
        <v>5.0209006208365139</v>
      </c>
      <c r="K449" s="4">
        <f>carbondioxide!S549</f>
        <v>1325.4568860101645</v>
      </c>
      <c r="L449" s="4">
        <f t="shared" si="45"/>
        <v>8.4141664950687947</v>
      </c>
      <c r="M449" s="4">
        <f t="shared" si="48"/>
        <v>8.3119668693323661</v>
      </c>
      <c r="N449" s="4">
        <f t="shared" si="46"/>
        <v>5.0209014609289646</v>
      </c>
    </row>
    <row r="450" spans="1:14" x14ac:dyDescent="0.3">
      <c r="A450" s="4">
        <f t="shared" si="49"/>
        <v>2294</v>
      </c>
      <c r="G450" s="4">
        <f>carbondioxide!L550</f>
        <v>1326.7273461957238</v>
      </c>
      <c r="H450" s="4">
        <f t="shared" si="43"/>
        <v>8.4192920534143205</v>
      </c>
      <c r="I450" s="4">
        <f t="shared" si="47"/>
        <v>8.3225209415864487</v>
      </c>
      <c r="J450" s="4">
        <f t="shared" si="44"/>
        <v>5.0395938735725512</v>
      </c>
      <c r="K450" s="4">
        <f>carbondioxide!S550</f>
        <v>1326.7274543946176</v>
      </c>
      <c r="L450" s="4">
        <f t="shared" si="45"/>
        <v>8.4192924897240573</v>
      </c>
      <c r="M450" s="4">
        <f t="shared" si="48"/>
        <v>8.3225215659291685</v>
      </c>
      <c r="N450" s="4">
        <f t="shared" si="46"/>
        <v>5.0395947124486957</v>
      </c>
    </row>
    <row r="451" spans="1:14" x14ac:dyDescent="0.3">
      <c r="A451" s="4">
        <f t="shared" si="49"/>
        <v>2295</v>
      </c>
      <c r="G451" s="4">
        <f>carbondioxide!L551</f>
        <v>1327.9892404651266</v>
      </c>
      <c r="H451" s="4">
        <f t="shared" si="43"/>
        <v>8.4243781969851241</v>
      </c>
      <c r="I451" s="4">
        <f t="shared" si="47"/>
        <v>8.3330150962394285</v>
      </c>
      <c r="J451" s="4">
        <f t="shared" si="44"/>
        <v>5.0582408993188706</v>
      </c>
      <c r="K451" s="4">
        <f>carbondioxide!S551</f>
        <v>1327.9893484968138</v>
      </c>
      <c r="L451" s="4">
        <f t="shared" si="45"/>
        <v>8.4243786322066505</v>
      </c>
      <c r="M451" s="4">
        <f t="shared" si="48"/>
        <v>8.3330157189830114</v>
      </c>
      <c r="N451" s="4">
        <f t="shared" si="46"/>
        <v>5.0582417369764645</v>
      </c>
    </row>
    <row r="452" spans="1:14" x14ac:dyDescent="0.3">
      <c r="A452" s="4">
        <f t="shared" si="49"/>
        <v>2296</v>
      </c>
      <c r="G452" s="4">
        <f>carbondioxide!L552</f>
        <v>1329.2424806492988</v>
      </c>
      <c r="H452" s="4">
        <f t="shared" si="43"/>
        <v>8.4294246785766109</v>
      </c>
      <c r="I452" s="4">
        <f t="shared" si="47"/>
        <v>8.3434491963662722</v>
      </c>
      <c r="J452" s="4">
        <f t="shared" si="44"/>
        <v>5.0768416167573793</v>
      </c>
      <c r="K452" s="4">
        <f>carbondioxide!S552</f>
        <v>1329.2425885147425</v>
      </c>
      <c r="L452" s="4">
        <f t="shared" si="45"/>
        <v>8.4294251127186932</v>
      </c>
      <c r="M452" s="4">
        <f t="shared" si="48"/>
        <v>8.3434498175227159</v>
      </c>
      <c r="N452" s="4">
        <f t="shared" si="46"/>
        <v>5.0768424531942618</v>
      </c>
    </row>
    <row r="453" spans="1:14" x14ac:dyDescent="0.3">
      <c r="A453" s="4">
        <f t="shared" si="49"/>
        <v>2297</v>
      </c>
      <c r="G453" s="4">
        <f>carbondioxide!L553</f>
        <v>1330.4870874418202</v>
      </c>
      <c r="H453" s="4">
        <f t="shared" si="43"/>
        <v>8.4344316889929285</v>
      </c>
      <c r="I453" s="4">
        <f t="shared" si="47"/>
        <v>8.3538237198796068</v>
      </c>
      <c r="J453" s="4">
        <f t="shared" si="44"/>
        <v>5.0953959478095578</v>
      </c>
      <c r="K453" s="4">
        <f>carbondioxide!S553</f>
        <v>1330.4871951419734</v>
      </c>
      <c r="L453" s="4">
        <f t="shared" si="45"/>
        <v>8.4344321220642442</v>
      </c>
      <c r="M453" s="4">
        <f t="shared" si="48"/>
        <v>8.3538243394607541</v>
      </c>
      <c r="N453" s="4">
        <f t="shared" si="46"/>
        <v>5.0953967830236477</v>
      </c>
    </row>
    <row r="454" spans="1:14" x14ac:dyDescent="0.3">
      <c r="A454" s="4">
        <f t="shared" si="49"/>
        <v>2298</v>
      </c>
      <c r="G454" s="4">
        <f>carbondioxide!L554</f>
        <v>1331.7230820033358</v>
      </c>
      <c r="H454" s="4">
        <f t="shared" si="43"/>
        <v>8.4393994195313464</v>
      </c>
      <c r="I454" s="4">
        <f t="shared" si="47"/>
        <v>8.3641391339807392</v>
      </c>
      <c r="J454" s="4">
        <f t="shared" si="44"/>
        <v>5.1139038175549159</v>
      </c>
      <c r="K454" s="4">
        <f>carbondioxide!S554</f>
        <v>1331.7231895391424</v>
      </c>
      <c r="L454" s="4">
        <f t="shared" si="45"/>
        <v>8.439399851540486</v>
      </c>
      <c r="M454" s="4">
        <f t="shared" si="48"/>
        <v>8.3641397519982768</v>
      </c>
      <c r="N454" s="4">
        <f t="shared" si="46"/>
        <v>5.1139046515442104</v>
      </c>
    </row>
    <row r="455" spans="1:14" x14ac:dyDescent="0.3">
      <c r="A455" s="4">
        <f t="shared" si="49"/>
        <v>2299</v>
      </c>
      <c r="G455" s="4">
        <f>carbondioxide!L555</f>
        <v>1332.9504859346732</v>
      </c>
      <c r="H455" s="4">
        <f t="shared" ref="H455:H456" si="50">H$3*LN(G455/G$3)</f>
        <v>8.444328061880702</v>
      </c>
      <c r="I455" s="4">
        <f t="shared" si="47"/>
        <v>8.3743958955477353</v>
      </c>
      <c r="J455" s="4">
        <f t="shared" ref="J455:J456" si="51">J454+J$3*(I454-J454)</f>
        <v>5.1323651541522146</v>
      </c>
      <c r="K455" s="4">
        <f>carbondioxide!S555</f>
        <v>1332.9505933070684</v>
      </c>
      <c r="L455" s="4">
        <f t="shared" ref="L455:L456" si="52">L$3*LN(K455/K$3)</f>
        <v>8.4443284928361617</v>
      </c>
      <c r="M455" s="4">
        <f t="shared" si="48"/>
        <v>8.3743965120132025</v>
      </c>
      <c r="N455" s="4">
        <f t="shared" ref="N455:N456" si="53">N454+N$3*(M454-N454)</f>
        <v>5.1323659869147891</v>
      </c>
    </row>
    <row r="456" spans="1:14" x14ac:dyDescent="0.3">
      <c r="A456" s="4">
        <f t="shared" si="49"/>
        <v>2300</v>
      </c>
      <c r="G456" s="4">
        <f>carbondioxide!L556</f>
        <v>1334.1693212514954</v>
      </c>
      <c r="H456" s="4">
        <f t="shared" si="50"/>
        <v>8.4492178080266012</v>
      </c>
      <c r="I456" s="4">
        <f t="shared" ref="I456" si="54">I455+I$3*(I$4*H456-I455)+I$5*(J455-I455)</f>
        <v>8.3845944515073345</v>
      </c>
      <c r="J456" s="4">
        <f t="shared" si="51"/>
        <v>5.1507798887633411</v>
      </c>
      <c r="K456" s="4">
        <f>carbondioxide!S556</f>
        <v>1334.169428461405</v>
      </c>
      <c r="L456" s="4">
        <f t="shared" si="52"/>
        <v>8.4492182379367975</v>
      </c>
      <c r="M456" s="4">
        <f t="shared" ref="M456" si="55">M455+M$3*(M$4*L456-M455)+M$5*(N455-M455)</f>
        <v>8.3845950664321229</v>
      </c>
      <c r="N456" s="4">
        <f t="shared" si="53"/>
        <v>5.1507807202973481</v>
      </c>
    </row>
    <row r="457" spans="1:14" x14ac:dyDescent="0.3">
      <c r="A457" s="4"/>
    </row>
    <row r="458" spans="1:14" x14ac:dyDescent="0.3">
      <c r="A458" s="4"/>
    </row>
    <row r="459" spans="1:14" x14ac:dyDescent="0.3">
      <c r="A459" s="4"/>
    </row>
    <row r="460" spans="1:14" x14ac:dyDescent="0.3">
      <c r="A460" s="4"/>
    </row>
    <row r="461" spans="1:14" x14ac:dyDescent="0.3">
      <c r="A461" s="4"/>
    </row>
    <row r="462" spans="1:14" x14ac:dyDescent="0.3">
      <c r="A462" s="4"/>
    </row>
    <row r="463" spans="1:14" x14ac:dyDescent="0.3">
      <c r="A463" s="4"/>
    </row>
    <row r="464" spans="1:14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1048576"/>
  <sheetViews>
    <sheetView tabSelected="1" zoomScale="140" zoomScaleNormal="140" workbookViewId="0">
      <pane xSplit="1" ySplit="5" topLeftCell="AW61" activePane="bottomRight" state="frozen"/>
      <selection pane="topRight" activeCell="B1" sqref="B1"/>
      <selection pane="bottomLeft" activeCell="A6" sqref="A6"/>
      <selection pane="bottomRight" activeCell="AX61" sqref="AX61"/>
    </sheetView>
  </sheetViews>
  <sheetFormatPr defaultRowHeight="14.4" x14ac:dyDescent="0.3"/>
  <cols>
    <col min="5" max="7" width="9.109375" style="2"/>
    <col min="11" max="12" width="9.109375" style="2"/>
    <col min="13" max="13" width="9.6640625" style="2" bestFit="1" customWidth="1"/>
    <col min="14" max="16" width="9.109375" style="2"/>
    <col min="20" max="25" width="9.109375" style="2"/>
    <col min="41" max="43" width="9.109375" style="2"/>
    <col min="53" max="53" width="9.109375" style="2"/>
    <col min="63" max="63" width="15.33203125" bestFit="1" customWidth="1"/>
    <col min="64" max="65" width="15.33203125" style="2" customWidth="1"/>
    <col min="72" max="74" width="9.33203125" bestFit="1" customWidth="1"/>
    <col min="75" max="75" width="9.33203125" style="2" customWidth="1"/>
    <col min="76" max="76" width="10.5546875" bestFit="1" customWidth="1"/>
    <col min="77" max="77" width="11.77734375" bestFit="1" customWidth="1"/>
  </cols>
  <sheetData>
    <row r="1" spans="1:78" s="2" customFormat="1" x14ac:dyDescent="0.3">
      <c r="B1" s="2" t="s">
        <v>43</v>
      </c>
      <c r="K1" s="2">
        <f>temperature!I256</f>
        <v>4.0134201141016765</v>
      </c>
      <c r="L1" s="2">
        <v>0</v>
      </c>
      <c r="AI1" s="2" t="s">
        <v>11</v>
      </c>
      <c r="AR1" s="1"/>
      <c r="AT1" s="1"/>
      <c r="AW1"/>
      <c r="AX1">
        <f>SUM(BZ6:BZ346)</f>
        <v>1233244.4130250209</v>
      </c>
      <c r="AY1" s="2">
        <v>0.43250440531921308</v>
      </c>
      <c r="AZ1" s="17"/>
      <c r="BN1" s="2" t="s">
        <v>79</v>
      </c>
      <c r="BO1"/>
      <c r="BP1" s="2">
        <v>-0.25</v>
      </c>
      <c r="BQ1" s="2" t="s">
        <v>59</v>
      </c>
      <c r="BT1" s="2" t="s">
        <v>61</v>
      </c>
      <c r="BX1" s="2" t="s">
        <v>68</v>
      </c>
      <c r="BZ1" s="2" t="s">
        <v>85</v>
      </c>
    </row>
    <row r="2" spans="1:78" x14ac:dyDescent="0.3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AZ2" s="17"/>
      <c r="BB2" s="2" t="s">
        <v>50</v>
      </c>
      <c r="BE2" s="2" t="s">
        <v>51</v>
      </c>
      <c r="BH2" s="2" t="s">
        <v>52</v>
      </c>
      <c r="BK2" s="2" t="s">
        <v>62</v>
      </c>
      <c r="BL2" s="2" t="s">
        <v>63</v>
      </c>
      <c r="BM2" s="2" t="s">
        <v>64</v>
      </c>
      <c r="BN2" s="2" t="s">
        <v>25</v>
      </c>
      <c r="BO2" s="2" t="s">
        <v>26</v>
      </c>
      <c r="BP2" s="2" t="s">
        <v>27</v>
      </c>
      <c r="BQ2" s="2" t="s">
        <v>25</v>
      </c>
      <c r="BR2" s="2" t="s">
        <v>26</v>
      </c>
      <c r="BS2" s="2" t="s">
        <v>27</v>
      </c>
      <c r="BT2" s="2" t="s">
        <v>58</v>
      </c>
      <c r="BU2" s="2"/>
      <c r="BV2" s="2"/>
      <c r="BX2" s="2" t="s">
        <v>69</v>
      </c>
    </row>
    <row r="3" spans="1:78" s="2" customFormat="1" x14ac:dyDescent="0.3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53</v>
      </c>
      <c r="BE3" s="2" t="s">
        <v>55</v>
      </c>
      <c r="BH3" s="2" t="s">
        <v>56</v>
      </c>
      <c r="BN3" s="12">
        <v>5.8778483527024656</v>
      </c>
      <c r="BO3" s="12">
        <v>3.5745087861510476</v>
      </c>
      <c r="BP3" s="12">
        <v>1.9617168218307965</v>
      </c>
      <c r="BQ3" s="12">
        <f t="shared" ref="BQ3:BS4" si="0">BN3</f>
        <v>5.8778483527024656</v>
      </c>
      <c r="BR3" s="12">
        <f t="shared" si="0"/>
        <v>3.5745087861510476</v>
      </c>
      <c r="BS3" s="12">
        <f t="shared" si="0"/>
        <v>1.9617168218307965</v>
      </c>
      <c r="BT3" s="2" t="s">
        <v>25</v>
      </c>
      <c r="BU3" s="2" t="s">
        <v>26</v>
      </c>
      <c r="BV3" s="2" t="s">
        <v>27</v>
      </c>
      <c r="BW3" s="2" t="s">
        <v>57</v>
      </c>
      <c r="BX3" s="2" t="s">
        <v>65</v>
      </c>
      <c r="BY3" s="2" t="s">
        <v>67</v>
      </c>
    </row>
    <row r="4" spans="1:78" x14ac:dyDescent="0.3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57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25</v>
      </c>
      <c r="BI4" s="2" t="s">
        <v>26</v>
      </c>
      <c r="BJ4" s="2" t="s">
        <v>27</v>
      </c>
      <c r="BK4" s="2" t="s">
        <v>57</v>
      </c>
      <c r="BN4" s="12">
        <v>-2.3072726579415157</v>
      </c>
      <c r="BO4" s="12">
        <v>-1.7044356336003916</v>
      </c>
      <c r="BP4" s="12">
        <v>-1.2610689014879743</v>
      </c>
      <c r="BQ4" s="12">
        <f t="shared" si="0"/>
        <v>-2.3072726579415157</v>
      </c>
      <c r="BR4" s="12">
        <f t="shared" si="0"/>
        <v>-1.7044356336003916</v>
      </c>
      <c r="BS4" s="12">
        <f t="shared" si="0"/>
        <v>-1.2610689014879743</v>
      </c>
      <c r="BT4" s="2" t="s">
        <v>42</v>
      </c>
      <c r="BW4" s="2" t="s">
        <v>66</v>
      </c>
      <c r="BX4">
        <v>1</v>
      </c>
      <c r="BY4" s="2">
        <v>1</v>
      </c>
    </row>
    <row r="5" spans="1:78" s="2" customFormat="1" x14ac:dyDescent="0.3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B5" s="2">
        <v>0.1</v>
      </c>
      <c r="BC5" s="2">
        <v>0.1</v>
      </c>
      <c r="BD5" s="2">
        <v>0.1</v>
      </c>
      <c r="BK5" s="2">
        <v>0.03</v>
      </c>
      <c r="BM5" s="2">
        <v>0.01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X5" s="3">
        <f>-SUM(BX6:BX346)*1000</f>
        <v>109.07137183643594</v>
      </c>
      <c r="BY5" s="17">
        <f>-SUM(BY6:BY346)*1000</f>
        <v>1958.1935802040337</v>
      </c>
    </row>
    <row r="6" spans="1:78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>
        <v>0</v>
      </c>
      <c r="AY6" s="2">
        <v>0</v>
      </c>
      <c r="AZ6" s="2">
        <v>0</v>
      </c>
      <c r="BA6" s="2">
        <f t="shared" ref="BA6:BA69" si="5">(AX6*Z6+AY6*AA6+AZ6*AB6)/(Z6+AA6+AB6)</f>
        <v>0</v>
      </c>
      <c r="BB6">
        <f>BB$5*AX6^2</f>
        <v>0</v>
      </c>
      <c r="BC6" s="2">
        <f t="shared" ref="BC6:BC69" si="6">BC$5*AY6^2</f>
        <v>0</v>
      </c>
      <c r="BD6" s="2">
        <f t="shared" ref="BD6:BD69" si="7">BD$5*AZ6^2</f>
        <v>0</v>
      </c>
      <c r="BE6">
        <f t="shared" ref="BE6:BE69" si="8">BB6*AR6</f>
        <v>0</v>
      </c>
      <c r="BF6" s="2">
        <f t="shared" ref="BF6:BF69" si="9">BC6*AS6</f>
        <v>0</v>
      </c>
      <c r="BG6" s="2">
        <f t="shared" ref="BG6:BG69" si="10">BD6*AT6</f>
        <v>0</v>
      </c>
      <c r="BH6">
        <f>2*BB$5*AX6*AR6/Z6*1000</f>
        <v>0</v>
      </c>
      <c r="BI6" s="2">
        <f>2*BC$5*AY6*AS6/AA6*1000</f>
        <v>0</v>
      </c>
      <c r="BJ6" s="2">
        <f>2*BD$5*AZ6*AT6/AB6*1000</f>
        <v>0</v>
      </c>
      <c r="BL6" s="17">
        <v>0</v>
      </c>
      <c r="BM6" s="17">
        <v>0</v>
      </c>
      <c r="BN6" s="12">
        <f>(BN$3*temperature!$I116+BN$4*temperature!$I116^2+BN$5*temperature!$I116^6)*(K6/K$56)^$BP$1</f>
        <v>1.6382750952685943</v>
      </c>
      <c r="BO6" s="12">
        <f>(BO$3*temperature!$I116+BO$4*temperature!$I116^2+BO$5*temperature!$I116^6)*(L6/L$56)^$BP$1</f>
        <v>1.0532213967656701</v>
      </c>
      <c r="BP6" s="12">
        <f>(BP$3*temperature!$I116+BP$4*temperature!$I116^2+BP$5*temperature!$I116^6)*(M6/M$56)^$BP$1</f>
        <v>0.53237270739336118</v>
      </c>
      <c r="BQ6" s="12">
        <f>(BQ$3*temperature!$M116+BQ$4*temperature!$M116^2+BQ$5*temperature!$M116^6)*(K6/K$56)^$BP$1</f>
        <v>1.6382750952685943</v>
      </c>
      <c r="BR6" s="12">
        <f>(BR$3*temperature!$M116+BR$4*temperature!$M116^2+BR$5*temperature!$M116^6)*(L6/L$56)^$BP$1</f>
        <v>1.0532213967656701</v>
      </c>
      <c r="BS6" s="12">
        <f>(BS$3*temperature!$M116+BS$4*temperature!$M116^2+BS$5*temperature!$M116^6)*(M6/M$56)^$BP$1</f>
        <v>0.53237270739336118</v>
      </c>
      <c r="BT6" s="19">
        <f t="shared" ref="BT6:BT69" si="11">BQ6-BN6</f>
        <v>0</v>
      </c>
      <c r="BU6" s="19">
        <f t="shared" ref="BU6:BU69" si="12">BR6-BO6</f>
        <v>0</v>
      </c>
      <c r="BV6" s="19">
        <f t="shared" ref="BV6:BV69" si="13">BS6-BP6</f>
        <v>0</v>
      </c>
      <c r="BW6" s="19">
        <f t="shared" ref="BW6:BW69" si="14">SUMPRODUCT(BT6:BV6,AR6:AT6)/100</f>
        <v>0</v>
      </c>
      <c r="BX6" s="19">
        <f t="shared" ref="BX6:BX69" si="15">BW6*BL6</f>
        <v>0</v>
      </c>
      <c r="BY6" s="19">
        <f t="shared" ref="BY6:BY69" si="16">BW6*BM6</f>
        <v>0</v>
      </c>
      <c r="BZ6">
        <f>LN(K6)*B6*BM6</f>
        <v>0</v>
      </c>
    </row>
    <row r="7" spans="1:78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7">C7/C6-1</f>
        <v>4.4742751822579585E-3</v>
      </c>
      <c r="G7" s="11">
        <f t="shared" ref="G7:G56" si="18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9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0">L7/L6-1</f>
        <v>2.7065536731051054E-2</v>
      </c>
      <c r="P7" s="11">
        <f t="shared" ref="P7:P56" si="21">M7/M6-1</f>
        <v>1.5383374150363061E-2</v>
      </c>
      <c r="Q7" s="1">
        <v>1869.6711979999998</v>
      </c>
      <c r="R7" s="1"/>
      <c r="S7" s="1"/>
      <c r="T7" s="1">
        <f t="shared" ref="T7:T56" si="22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3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4">(1+AL$5)*AL6</f>
        <v>5.6121102369488263</v>
      </c>
      <c r="AM7" s="14">
        <f t="shared" ref="AM7:AM38" si="25">(1+AM$5)*AM6</f>
        <v>0.66934006151772185</v>
      </c>
      <c r="AN7" s="14">
        <f t="shared" ref="AN7:AN38" si="26">(1+AN$5)*AN6</f>
        <v>0.28975039091570642</v>
      </c>
      <c r="AO7" s="11">
        <f>AL7/AL6-1</f>
        <v>2.0621120954280148E-2</v>
      </c>
      <c r="AP7" s="11">
        <f t="shared" ref="AP7:AP56" si="27">AM7/AM6-1</f>
        <v>2.5977173653231045E-2</v>
      </c>
      <c r="AQ7" s="11">
        <f t="shared" ref="AQ7:AQ56" si="28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2">
        <v>0</v>
      </c>
      <c r="AY7" s="2">
        <v>0</v>
      </c>
      <c r="AZ7" s="2">
        <v>0</v>
      </c>
      <c r="BA7" s="2">
        <f t="shared" si="5"/>
        <v>0</v>
      </c>
      <c r="BB7" s="2">
        <f t="shared" ref="BB7:BB70" si="29">BB$5*AX7^2</f>
        <v>0</v>
      </c>
      <c r="BC7" s="2">
        <f t="shared" si="6"/>
        <v>0</v>
      </c>
      <c r="BD7" s="2">
        <f t="shared" si="7"/>
        <v>0</v>
      </c>
      <c r="BE7" s="2">
        <f t="shared" si="8"/>
        <v>0</v>
      </c>
      <c r="BF7" s="2">
        <f t="shared" si="9"/>
        <v>0</v>
      </c>
      <c r="BG7" s="2">
        <f t="shared" si="10"/>
        <v>0</v>
      </c>
      <c r="BH7" s="2">
        <f t="shared" ref="BH7:BH70" si="30">2*BB$5*AX7*AR7/Z7*1000</f>
        <v>0</v>
      </c>
      <c r="BI7" s="2">
        <f t="shared" ref="BI7:BI70" si="31">2*BC$5*AY7*AS7/AA7*1000</f>
        <v>0</v>
      </c>
      <c r="BJ7" s="2">
        <f t="shared" ref="BJ7:BJ70" si="32">2*BD$5*AZ7*AT7/AB7*1000</f>
        <v>0</v>
      </c>
      <c r="BK7" s="11">
        <f t="shared" ref="BK7:BK70" si="33">SUM(H7:J7)*SUM(B6:D6)/SUM(H6:J6)/SUM(B7:D7)-1+BK$5</f>
        <v>6.4255530852422166E-2</v>
      </c>
      <c r="BL7" s="17">
        <v>0</v>
      </c>
      <c r="BM7" s="17">
        <v>0</v>
      </c>
      <c r="BN7" s="12">
        <f>(BN$3*temperature!$I117+BN$4*temperature!$I117^2+BN$5*temperature!$I117^6)*(K7/K$56)^$BP$1</f>
        <v>1.6640172216579796</v>
      </c>
      <c r="BO7" s="12">
        <f>(BO$3*temperature!$I117+BO$4*temperature!$I117^2+BO$5*temperature!$I117^6)*(L7/L$56)^$BP$1</f>
        <v>1.0714114794408596</v>
      </c>
      <c r="BP7" s="12">
        <f>(BP$3*temperature!$I117+BP$4*temperature!$I117^2+BP$5*temperature!$I117^6)*(M7/M$56)^$BP$1</f>
        <v>0.54238030038395202</v>
      </c>
      <c r="BQ7" s="12">
        <f>(BQ$3*temperature!$M117+BQ$4*temperature!$M117^2+BQ$5*temperature!$M117^6)*(K7/K$56)^$BP$1</f>
        <v>1.6640172216579796</v>
      </c>
      <c r="BR7" s="12">
        <f>(BR$3*temperature!$M117+BR$4*temperature!$M117^2+BR$5*temperature!$M117^6)*(L7/L$56)^$BP$1</f>
        <v>1.0714114794408596</v>
      </c>
      <c r="BS7" s="12">
        <f>(BS$3*temperature!$M117+BS$4*temperature!$M117^2+BS$5*temperature!$M117^6)*(M7/M$56)^$BP$1</f>
        <v>0.54238030038395202</v>
      </c>
      <c r="BT7" s="19">
        <f t="shared" si="11"/>
        <v>0</v>
      </c>
      <c r="BU7" s="19">
        <f t="shared" si="12"/>
        <v>0</v>
      </c>
      <c r="BV7" s="19">
        <f t="shared" si="13"/>
        <v>0</v>
      </c>
      <c r="BW7" s="19">
        <f t="shared" si="14"/>
        <v>0</v>
      </c>
      <c r="BX7" s="19">
        <f t="shared" si="15"/>
        <v>0</v>
      </c>
      <c r="BY7" s="19">
        <f t="shared" si="16"/>
        <v>0</v>
      </c>
      <c r="BZ7" s="2">
        <f t="shared" ref="BZ7:BZ70" si="34">LN(K7)*B7*BM7</f>
        <v>0</v>
      </c>
    </row>
    <row r="8" spans="1:78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35">B8/B7-1</f>
        <v>1.2011608277962216E-2</v>
      </c>
      <c r="F8" s="11">
        <f t="shared" si="17"/>
        <v>1.4934227690272417E-2</v>
      </c>
      <c r="G8" s="11">
        <f t="shared" si="18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9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36">K8/K7-1</f>
        <v>4.6140630528093363E-2</v>
      </c>
      <c r="O8" s="11">
        <f t="shared" si="20"/>
        <v>1.9331405760087295E-2</v>
      </c>
      <c r="P8" s="11">
        <f t="shared" si="21"/>
        <v>1.3612154993765335E-2</v>
      </c>
      <c r="Q8" s="1">
        <v>1971.492958</v>
      </c>
      <c r="R8" s="1"/>
      <c r="S8" s="1"/>
      <c r="T8" s="1">
        <f t="shared" si="22"/>
        <v>234.56978602809116</v>
      </c>
      <c r="U8" s="1"/>
      <c r="V8" s="1"/>
      <c r="W8" s="11">
        <f t="shared" ref="W8:W56" si="37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3"/>
        <v>2.8012025142140393</v>
      </c>
      <c r="AD8" s="12"/>
      <c r="AE8" s="12"/>
      <c r="AF8" s="11">
        <f t="shared" ref="AF8:AF54" si="38">AC8/AC7-1</f>
        <v>-8.1868518598653406E-3</v>
      </c>
      <c r="AG8" s="11"/>
      <c r="AH8" s="11"/>
      <c r="AI8" s="1">
        <f t="shared" ref="AI8:AI56" si="39">(1-$AI$5)*AI7+AU7</f>
        <v>15161.168894687262</v>
      </c>
      <c r="AJ8" s="1">
        <f t="shared" ref="AJ8:AJ56" si="40">(1-$AI$5)*AJ7+AV7</f>
        <v>1670.4937536078194</v>
      </c>
      <c r="AK8" s="1">
        <f t="shared" ref="AK8:AK56" si="41">(1-$AI$5)*AK7+AW7</f>
        <v>526.15827388927767</v>
      </c>
      <c r="AL8" s="14">
        <f t="shared" si="24"/>
        <v>5.7278382409537016</v>
      </c>
      <c r="AM8" s="14">
        <f t="shared" si="25"/>
        <v>0.68672762452883207</v>
      </c>
      <c r="AN8" s="14">
        <f t="shared" si="26"/>
        <v>0.296578235488827</v>
      </c>
      <c r="AO8" s="11">
        <f t="shared" ref="AO8:AO56" si="42">AL8/AL7-1</f>
        <v>2.0621120954280148E-2</v>
      </c>
      <c r="AP8" s="11">
        <f t="shared" si="27"/>
        <v>2.5977173653231045E-2</v>
      </c>
      <c r="AQ8" s="11">
        <f t="shared" si="28"/>
        <v>2.3564574154817608E-2</v>
      </c>
      <c r="AR8" s="1">
        <f t="shared" ref="AR8:AR71" si="43">AL8*AI8^$AR$5*B8^(1-$AR$5)</f>
        <v>8040.9720755346516</v>
      </c>
      <c r="AS8" s="1">
        <f t="shared" ref="AS8:AS56" si="44">AM8*AJ8^$AR$5*C8^(1-$AR$5)</f>
        <v>890.76486958931548</v>
      </c>
      <c r="AT8" s="1">
        <f t="shared" ref="AT8:AT56" si="45">AN8*AK8^$AR$5*D8^(1-$AR$5)</f>
        <v>285.29465243098974</v>
      </c>
      <c r="AU8" s="1">
        <f t="shared" ref="AU8:AU56" si="46">$AU$5*AR8</f>
        <v>1608.1944151069304</v>
      </c>
      <c r="AV8" s="1">
        <f t="shared" ref="AV8:AV56" si="47">$AU$5*AS8</f>
        <v>178.15297391786311</v>
      </c>
      <c r="AW8" s="1">
        <f t="shared" ref="AW8:AW56" si="48">$AU$5*AT8</f>
        <v>57.058930486197951</v>
      </c>
      <c r="AX8" s="2">
        <v>0</v>
      </c>
      <c r="AY8" s="2">
        <v>0</v>
      </c>
      <c r="AZ8" s="2">
        <v>0</v>
      </c>
      <c r="BA8" s="2">
        <f t="shared" si="5"/>
        <v>0</v>
      </c>
      <c r="BB8" s="2">
        <f t="shared" si="29"/>
        <v>0</v>
      </c>
      <c r="BC8" s="2">
        <f t="shared" si="6"/>
        <v>0</v>
      </c>
      <c r="BD8" s="2">
        <f t="shared" si="7"/>
        <v>0</v>
      </c>
      <c r="BE8" s="2">
        <f t="shared" si="8"/>
        <v>0</v>
      </c>
      <c r="BF8" s="2">
        <f t="shared" si="9"/>
        <v>0</v>
      </c>
      <c r="BG8" s="2">
        <f t="shared" si="10"/>
        <v>0</v>
      </c>
      <c r="BH8" s="2">
        <f t="shared" si="30"/>
        <v>0</v>
      </c>
      <c r="BI8" s="2">
        <f t="shared" si="31"/>
        <v>0</v>
      </c>
      <c r="BJ8" s="2">
        <f t="shared" si="32"/>
        <v>0</v>
      </c>
      <c r="BK8" s="11">
        <f t="shared" si="33"/>
        <v>6.7651233799188554E-2</v>
      </c>
      <c r="BL8" s="17">
        <v>0</v>
      </c>
      <c r="BM8" s="17">
        <v>0</v>
      </c>
      <c r="BN8" s="12">
        <f>(BN$3*temperature!$I118+BN$4*temperature!$I118^2+BN$5*temperature!$I118^6)*(K8/K$56)^$BP$1</f>
        <v>1.6861862555799019</v>
      </c>
      <c r="BO8" s="12">
        <f>(BO$3*temperature!$I118+BO$4*temperature!$I118^2+BO$5*temperature!$I118^6)*(L8/L$56)^$BP$1</f>
        <v>1.0920197257086421</v>
      </c>
      <c r="BP8" s="12">
        <f>(BP$3*temperature!$I118+BP$4*temperature!$I118^2+BP$5*temperature!$I118^6)*(M8/M$56)^$BP$1</f>
        <v>0.55280698926796135</v>
      </c>
      <c r="BQ8" s="12">
        <f>(BQ$3*temperature!$M118+BQ$4*temperature!$M118^2+BQ$5*temperature!$M118^6)*(K8/K$56)^$BP$1</f>
        <v>1.6861862555799019</v>
      </c>
      <c r="BR8" s="12">
        <f>(BR$3*temperature!$M118+BR$4*temperature!$M118^2+BR$5*temperature!$M118^6)*(L8/L$56)^$BP$1</f>
        <v>1.0920197257086421</v>
      </c>
      <c r="BS8" s="12">
        <f>(BS$3*temperature!$M118+BS$4*temperature!$M118^2+BS$5*temperature!$M118^6)*(M8/M$56)^$BP$1</f>
        <v>0.55280698926796135</v>
      </c>
      <c r="BT8" s="19">
        <f t="shared" si="11"/>
        <v>0</v>
      </c>
      <c r="BU8" s="19">
        <f t="shared" si="12"/>
        <v>0</v>
      </c>
      <c r="BV8" s="19">
        <f t="shared" si="13"/>
        <v>0</v>
      </c>
      <c r="BW8" s="19">
        <f t="shared" si="14"/>
        <v>0</v>
      </c>
      <c r="BX8" s="19">
        <f t="shared" si="15"/>
        <v>0</v>
      </c>
      <c r="BY8" s="19">
        <f t="shared" si="16"/>
        <v>0</v>
      </c>
      <c r="BZ8" s="2">
        <f t="shared" si="34"/>
        <v>0</v>
      </c>
    </row>
    <row r="9" spans="1:78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35"/>
        <v>1.1472857576961815E-2</v>
      </c>
      <c r="F9" s="11">
        <f t="shared" si="17"/>
        <v>2.4002005327018905E-2</v>
      </c>
      <c r="G9" s="11">
        <f t="shared" si="18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9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36"/>
        <v>3.9754761794000393E-2</v>
      </c>
      <c r="O9" s="11">
        <f t="shared" si="20"/>
        <v>-4.9414636340145979E-3</v>
      </c>
      <c r="P9" s="11">
        <f t="shared" si="21"/>
        <v>4.0228159465534929E-2</v>
      </c>
      <c r="Q9" s="1">
        <v>2097.4392969999994</v>
      </c>
      <c r="R9" s="1"/>
      <c r="S9" s="1"/>
      <c r="T9" s="1">
        <f t="shared" si="22"/>
        <v>237.29090404547492</v>
      </c>
      <c r="U9" s="1"/>
      <c r="V9" s="1"/>
      <c r="W9" s="11">
        <f t="shared" si="37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3"/>
        <v>2.7826587622513963</v>
      </c>
      <c r="AD9" s="12"/>
      <c r="AE9" s="12"/>
      <c r="AF9" s="11">
        <f t="shared" si="38"/>
        <v>-6.6199255029035786E-3</v>
      </c>
      <c r="AG9" s="11"/>
      <c r="AH9" s="11"/>
      <c r="AI9" s="1">
        <f t="shared" si="39"/>
        <v>15253.246420325468</v>
      </c>
      <c r="AJ9" s="1">
        <f t="shared" si="40"/>
        <v>1681.5973521649007</v>
      </c>
      <c r="AK9" s="1">
        <f t="shared" si="41"/>
        <v>530.60137698654785</v>
      </c>
      <c r="AL9" s="14">
        <f t="shared" si="24"/>
        <v>5.8459526861269593</v>
      </c>
      <c r="AM9" s="14">
        <f t="shared" si="25"/>
        <v>0.70456686728368834</v>
      </c>
      <c r="AN9" s="14">
        <f t="shared" si="26"/>
        <v>0.3035669753117084</v>
      </c>
      <c r="AO9" s="11">
        <f t="shared" si="42"/>
        <v>2.0621120954280148E-2</v>
      </c>
      <c r="AP9" s="11">
        <f t="shared" si="27"/>
        <v>2.5977173653231045E-2</v>
      </c>
      <c r="AQ9" s="11">
        <f t="shared" si="28"/>
        <v>2.3564574154817608E-2</v>
      </c>
      <c r="AR9" s="1">
        <f t="shared" si="43"/>
        <v>8292.059544327125</v>
      </c>
      <c r="AS9" s="1">
        <f t="shared" si="44"/>
        <v>932.64605335154022</v>
      </c>
      <c r="AT9" s="1">
        <f t="shared" si="45"/>
        <v>298.20656550399173</v>
      </c>
      <c r="AU9" s="1">
        <f t="shared" si="46"/>
        <v>1658.4119088654252</v>
      </c>
      <c r="AV9" s="1">
        <f t="shared" si="47"/>
        <v>186.52921067030806</v>
      </c>
      <c r="AW9" s="1">
        <f t="shared" si="48"/>
        <v>59.641313100798349</v>
      </c>
      <c r="AX9" s="2">
        <v>0</v>
      </c>
      <c r="AY9" s="2">
        <v>0</v>
      </c>
      <c r="AZ9" s="2">
        <v>0</v>
      </c>
      <c r="BA9" s="2">
        <f t="shared" si="5"/>
        <v>0</v>
      </c>
      <c r="BB9" s="2">
        <f t="shared" si="29"/>
        <v>0</v>
      </c>
      <c r="BC9" s="2">
        <f t="shared" si="6"/>
        <v>0</v>
      </c>
      <c r="BD9" s="2">
        <f t="shared" si="7"/>
        <v>0</v>
      </c>
      <c r="BE9" s="2">
        <f t="shared" si="8"/>
        <v>0</v>
      </c>
      <c r="BF9" s="2">
        <f t="shared" si="9"/>
        <v>0</v>
      </c>
      <c r="BG9" s="2">
        <f t="shared" si="10"/>
        <v>0</v>
      </c>
      <c r="BH9" s="2">
        <f t="shared" si="30"/>
        <v>0</v>
      </c>
      <c r="BI9" s="2">
        <f t="shared" si="31"/>
        <v>0</v>
      </c>
      <c r="BJ9" s="2">
        <f t="shared" si="32"/>
        <v>0</v>
      </c>
      <c r="BK9" s="11">
        <f t="shared" si="33"/>
        <v>5.7450470942512738E-2</v>
      </c>
      <c r="BL9" s="17">
        <v>0</v>
      </c>
      <c r="BM9" s="17">
        <v>0</v>
      </c>
      <c r="BN9" s="12">
        <f>(BN$3*temperature!$I119+BN$4*temperature!$I119^2+BN$5*temperature!$I119^6)*(K9/K$56)^$BP$1</f>
        <v>1.7113899791285023</v>
      </c>
      <c r="BO9" s="12">
        <f>(BO$3*temperature!$I119+BO$4*temperature!$I119^2+BO$5*temperature!$I119^6)*(L9/L$56)^$BP$1</f>
        <v>1.1197996486575579</v>
      </c>
      <c r="BP9" s="12">
        <f>(BP$3*temperature!$I119+BP$4*temperature!$I119^2+BP$5*temperature!$I119^6)*(M9/M$56)^$BP$1</f>
        <v>0.55978510961310679</v>
      </c>
      <c r="BQ9" s="12">
        <f>(BQ$3*temperature!$M119+BQ$4*temperature!$M119^2+BQ$5*temperature!$M119^6)*(K9/K$56)^$BP$1</f>
        <v>1.7113899791285023</v>
      </c>
      <c r="BR9" s="12">
        <f>(BR$3*temperature!$M119+BR$4*temperature!$M119^2+BR$5*temperature!$M119^6)*(L9/L$56)^$BP$1</f>
        <v>1.1197996486575579</v>
      </c>
      <c r="BS9" s="12">
        <f>(BS$3*temperature!$M119+BS$4*temperature!$M119^2+BS$5*temperature!$M119^6)*(M9/M$56)^$BP$1</f>
        <v>0.55978510961310679</v>
      </c>
      <c r="BT9" s="19">
        <f t="shared" si="11"/>
        <v>0</v>
      </c>
      <c r="BU9" s="19">
        <f t="shared" si="12"/>
        <v>0</v>
      </c>
      <c r="BV9" s="19">
        <f t="shared" si="13"/>
        <v>0</v>
      </c>
      <c r="BW9" s="19">
        <f t="shared" si="14"/>
        <v>0</v>
      </c>
      <c r="BX9" s="19">
        <f t="shared" si="15"/>
        <v>0</v>
      </c>
      <c r="BY9" s="19">
        <f t="shared" si="16"/>
        <v>0</v>
      </c>
      <c r="BZ9" s="2">
        <f t="shared" si="34"/>
        <v>0</v>
      </c>
    </row>
    <row r="10" spans="1:78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35"/>
        <v>1.1221189204017934E-2</v>
      </c>
      <c r="F10" s="11">
        <f t="shared" si="17"/>
        <v>2.3075207768730399E-2</v>
      </c>
      <c r="G10" s="11">
        <f t="shared" si="18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9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36"/>
        <v>5.1935523359457392E-2</v>
      </c>
      <c r="O10" s="11">
        <f t="shared" si="20"/>
        <v>7.2869919706941344E-2</v>
      </c>
      <c r="P10" s="11">
        <f t="shared" si="21"/>
        <v>3.5313486037005015E-2</v>
      </c>
      <c r="Q10" s="1">
        <v>2194.1947959999998</v>
      </c>
      <c r="R10" s="1"/>
      <c r="S10" s="1"/>
      <c r="T10" s="1">
        <f t="shared" si="22"/>
        <v>233.36277932201324</v>
      </c>
      <c r="U10" s="1"/>
      <c r="V10" s="1"/>
      <c r="W10" s="11">
        <f t="shared" si="37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3"/>
        <v>2.7947889818749663</v>
      </c>
      <c r="AD10" s="12"/>
      <c r="AE10" s="12"/>
      <c r="AF10" s="11">
        <f t="shared" si="38"/>
        <v>4.359219243165624E-3</v>
      </c>
      <c r="AG10" s="11"/>
      <c r="AH10" s="11"/>
      <c r="AI10" s="1">
        <f t="shared" si="39"/>
        <v>15386.333687158345</v>
      </c>
      <c r="AJ10" s="1">
        <f t="shared" si="40"/>
        <v>1699.9668276187188</v>
      </c>
      <c r="AK10" s="1">
        <f t="shared" si="41"/>
        <v>537.18255238869142</v>
      </c>
      <c r="AL10" s="14">
        <f t="shared" si="24"/>
        <v>5.9665027835605819</v>
      </c>
      <c r="AM10" s="14">
        <f t="shared" si="25"/>
        <v>0.72286952314542974</v>
      </c>
      <c r="AN10" s="14">
        <f t="shared" si="26"/>
        <v>0.31072040181239485</v>
      </c>
      <c r="AO10" s="11">
        <f t="shared" si="42"/>
        <v>2.0621120954280148E-2</v>
      </c>
      <c r="AP10" s="11">
        <f t="shared" si="27"/>
        <v>2.5977173653231045E-2</v>
      </c>
      <c r="AQ10" s="11">
        <f t="shared" si="28"/>
        <v>2.3564574154817608E-2</v>
      </c>
      <c r="AR10" s="1">
        <f t="shared" si="43"/>
        <v>8553.7876507887431</v>
      </c>
      <c r="AS10" s="1">
        <f t="shared" si="44"/>
        <v>976.61702321789789</v>
      </c>
      <c r="AT10" s="1">
        <f t="shared" si="45"/>
        <v>312.01186130975947</v>
      </c>
      <c r="AU10" s="1">
        <f t="shared" si="46"/>
        <v>1710.7575301577488</v>
      </c>
      <c r="AV10" s="1">
        <f t="shared" si="47"/>
        <v>195.32340464357958</v>
      </c>
      <c r="AW10" s="1">
        <f t="shared" si="48"/>
        <v>62.402372261951896</v>
      </c>
      <c r="AX10" s="2">
        <v>0</v>
      </c>
      <c r="AY10" s="2">
        <v>0</v>
      </c>
      <c r="AZ10" s="2">
        <v>0</v>
      </c>
      <c r="BA10" s="2">
        <f t="shared" si="5"/>
        <v>0</v>
      </c>
      <c r="BB10" s="2">
        <f t="shared" si="29"/>
        <v>0</v>
      </c>
      <c r="BC10" s="2">
        <f t="shared" si="6"/>
        <v>0</v>
      </c>
      <c r="BD10" s="2">
        <f t="shared" si="7"/>
        <v>0</v>
      </c>
      <c r="BE10" s="2">
        <f t="shared" si="8"/>
        <v>0</v>
      </c>
      <c r="BF10" s="2">
        <f t="shared" si="9"/>
        <v>0</v>
      </c>
      <c r="BG10" s="2">
        <f t="shared" si="10"/>
        <v>0</v>
      </c>
      <c r="BH10" s="2">
        <f t="shared" si="30"/>
        <v>0</v>
      </c>
      <c r="BI10" s="2">
        <f t="shared" si="31"/>
        <v>0</v>
      </c>
      <c r="BJ10" s="2">
        <f t="shared" si="32"/>
        <v>0</v>
      </c>
      <c r="BK10" s="11">
        <f t="shared" si="33"/>
        <v>7.5046453543986508E-2</v>
      </c>
      <c r="BL10" s="17">
        <v>0</v>
      </c>
      <c r="BM10" s="17">
        <v>0</v>
      </c>
      <c r="BN10" s="12">
        <f>(BN$3*temperature!$I120+BN$4*temperature!$I120^2+BN$5*temperature!$I120^6)*(K10/K$56)^$BP$1</f>
        <v>1.7321043556078968</v>
      </c>
      <c r="BO10" s="12">
        <f>(BO$3*temperature!$I120+BO$4*temperature!$I120^2+BO$5*temperature!$I120^6)*(L10/L$56)^$BP$1</f>
        <v>1.1269603865721578</v>
      </c>
      <c r="BP10" s="12">
        <f>(BP$3*temperature!$I120+BP$4*temperature!$I120^2+BP$5*temperature!$I120^6)*(M10/M$56)^$BP$1</f>
        <v>0.56752802001211444</v>
      </c>
      <c r="BQ10" s="12">
        <f>(BQ$3*temperature!$M120+BQ$4*temperature!$M120^2+BQ$5*temperature!$M120^6)*(K10/K$56)^$BP$1</f>
        <v>1.7321043556078968</v>
      </c>
      <c r="BR10" s="12">
        <f>(BR$3*temperature!$M120+BR$4*temperature!$M120^2+BR$5*temperature!$M120^6)*(L10/L$56)^$BP$1</f>
        <v>1.1269603865721578</v>
      </c>
      <c r="BS10" s="12">
        <f>(BS$3*temperature!$M120+BS$4*temperature!$M120^2+BS$5*temperature!$M120^6)*(M10/M$56)^$BP$1</f>
        <v>0.56752802001211444</v>
      </c>
      <c r="BT10" s="19">
        <f t="shared" si="11"/>
        <v>0</v>
      </c>
      <c r="BU10" s="19">
        <f t="shared" si="12"/>
        <v>0</v>
      </c>
      <c r="BV10" s="19">
        <f t="shared" si="13"/>
        <v>0</v>
      </c>
      <c r="BW10" s="19">
        <f t="shared" si="14"/>
        <v>0</v>
      </c>
      <c r="BX10" s="19">
        <f t="shared" si="15"/>
        <v>0</v>
      </c>
      <c r="BY10" s="19">
        <f t="shared" si="16"/>
        <v>0</v>
      </c>
      <c r="BZ10" s="2">
        <f t="shared" si="34"/>
        <v>0</v>
      </c>
    </row>
    <row r="11" spans="1:78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35"/>
        <v>1.0843849345893997E-2</v>
      </c>
      <c r="F11" s="11">
        <f t="shared" si="17"/>
        <v>2.3218792043280922E-2</v>
      </c>
      <c r="G11" s="11">
        <f t="shared" si="18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9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36"/>
        <v>4.4553182315254292E-2</v>
      </c>
      <c r="O11" s="11">
        <f t="shared" si="20"/>
        <v>6.5363156890022589E-2</v>
      </c>
      <c r="P11" s="11">
        <f t="shared" si="21"/>
        <v>7.1084306753329551E-2</v>
      </c>
      <c r="Q11" s="1">
        <v>2371.6535028912936</v>
      </c>
      <c r="R11" s="1"/>
      <c r="S11" s="1"/>
      <c r="T11" s="1">
        <f t="shared" si="22"/>
        <v>238.88727562627687</v>
      </c>
      <c r="U11" s="1"/>
      <c r="V11" s="1"/>
      <c r="W11" s="11">
        <f t="shared" si="37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3"/>
        <v>2.697524745164531</v>
      </c>
      <c r="AD11" s="12"/>
      <c r="AE11" s="12"/>
      <c r="AF11" s="11">
        <f t="shared" si="38"/>
        <v>-3.4801996623438303E-2</v>
      </c>
      <c r="AG11" s="11"/>
      <c r="AH11" s="11"/>
      <c r="AI11" s="1">
        <f t="shared" si="39"/>
        <v>15558.457848600259</v>
      </c>
      <c r="AJ11" s="1">
        <f t="shared" si="40"/>
        <v>1725.2935495004265</v>
      </c>
      <c r="AK11" s="1">
        <f t="shared" si="41"/>
        <v>545.86666941177418</v>
      </c>
      <c r="AL11" s="14">
        <f t="shared" si="24"/>
        <v>6.0895387591344337</v>
      </c>
      <c r="AM11" s="14">
        <f t="shared" si="25"/>
        <v>0.74164763027680691</v>
      </c>
      <c r="AN11" s="14">
        <f t="shared" si="26"/>
        <v>0.31804239576231774</v>
      </c>
      <c r="AO11" s="11">
        <f t="shared" si="42"/>
        <v>2.0621120954280148E-2</v>
      </c>
      <c r="AP11" s="11">
        <f t="shared" si="27"/>
        <v>2.5977173653231045E-2</v>
      </c>
      <c r="AQ11" s="11">
        <f t="shared" si="28"/>
        <v>2.3564574154817608E-2</v>
      </c>
      <c r="AR11" s="1">
        <f t="shared" si="43"/>
        <v>8825.4438169729783</v>
      </c>
      <c r="AS11" s="1">
        <f t="shared" si="44"/>
        <v>1023.5788535981193</v>
      </c>
      <c r="AT11" s="1">
        <f t="shared" si="45"/>
        <v>326.75739099029039</v>
      </c>
      <c r="AU11" s="1">
        <f t="shared" si="46"/>
        <v>1765.0887633945958</v>
      </c>
      <c r="AV11" s="1">
        <f t="shared" si="47"/>
        <v>204.71577071962386</v>
      </c>
      <c r="AW11" s="1">
        <f t="shared" si="48"/>
        <v>65.351478198058075</v>
      </c>
      <c r="AX11" s="2">
        <v>0</v>
      </c>
      <c r="AY11" s="2">
        <v>0</v>
      </c>
      <c r="AZ11" s="2">
        <v>0</v>
      </c>
      <c r="BA11" s="2">
        <f t="shared" si="5"/>
        <v>0</v>
      </c>
      <c r="BB11" s="2">
        <f t="shared" si="29"/>
        <v>0</v>
      </c>
      <c r="BC11" s="2">
        <f t="shared" si="6"/>
        <v>0</v>
      </c>
      <c r="BD11" s="2">
        <f t="shared" si="7"/>
        <v>0</v>
      </c>
      <c r="BE11" s="2">
        <f t="shared" si="8"/>
        <v>0</v>
      </c>
      <c r="BF11" s="2">
        <f t="shared" si="9"/>
        <v>0</v>
      </c>
      <c r="BG11" s="2">
        <f t="shared" si="10"/>
        <v>0</v>
      </c>
      <c r="BH11" s="2">
        <f t="shared" si="30"/>
        <v>0</v>
      </c>
      <c r="BI11" s="2">
        <f t="shared" si="31"/>
        <v>0</v>
      </c>
      <c r="BJ11" s="2">
        <f t="shared" si="32"/>
        <v>0</v>
      </c>
      <c r="BK11" s="11">
        <f t="shared" si="33"/>
        <v>6.8693189053533804E-2</v>
      </c>
      <c r="BL11" s="17">
        <v>0</v>
      </c>
      <c r="BM11" s="17">
        <v>0</v>
      </c>
      <c r="BN11" s="12">
        <f>(BN$3*temperature!$I121+BN$4*temperature!$I121^2+BN$5*temperature!$I121^6)*(K11/K$56)^$BP$1</f>
        <v>1.756406192174006</v>
      </c>
      <c r="BO11" s="12">
        <f>(BO$3*temperature!$I121+BO$4*temperature!$I121^2+BO$5*temperature!$I121^6)*(L11/L$56)^$BP$1</f>
        <v>1.1362821475115519</v>
      </c>
      <c r="BP11" s="12">
        <f>(BP$3*temperature!$I121+BP$4*temperature!$I121^2+BP$5*temperature!$I121^6)*(M11/M$56)^$BP$1</f>
        <v>0.57053228780317367</v>
      </c>
      <c r="BQ11" s="12">
        <f>(BQ$3*temperature!$M121+BQ$4*temperature!$M121^2+BQ$5*temperature!$M121^6)*(K11/K$56)^$BP$1</f>
        <v>1.756406192174006</v>
      </c>
      <c r="BR11" s="12">
        <f>(BR$3*temperature!$M121+BR$4*temperature!$M121^2+BR$5*temperature!$M121^6)*(L11/L$56)^$BP$1</f>
        <v>1.1362821475115519</v>
      </c>
      <c r="BS11" s="12">
        <f>(BS$3*temperature!$M121+BS$4*temperature!$M121^2+BS$5*temperature!$M121^6)*(M11/M$56)^$BP$1</f>
        <v>0.57053228780317367</v>
      </c>
      <c r="BT11" s="19">
        <f t="shared" si="11"/>
        <v>0</v>
      </c>
      <c r="BU11" s="19">
        <f t="shared" si="12"/>
        <v>0</v>
      </c>
      <c r="BV11" s="19">
        <f t="shared" si="13"/>
        <v>0</v>
      </c>
      <c r="BW11" s="19">
        <f t="shared" si="14"/>
        <v>0</v>
      </c>
      <c r="BX11" s="19">
        <f t="shared" si="15"/>
        <v>0</v>
      </c>
      <c r="BY11" s="19">
        <f t="shared" si="16"/>
        <v>0</v>
      </c>
      <c r="BZ11" s="2">
        <f t="shared" si="34"/>
        <v>0</v>
      </c>
    </row>
    <row r="12" spans="1:78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35"/>
        <v>9.8726777694839729E-3</v>
      </c>
      <c r="F12" s="11">
        <f t="shared" si="17"/>
        <v>2.472733384280823E-2</v>
      </c>
      <c r="G12" s="11">
        <f t="shared" si="18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9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36"/>
        <v>4.8099640910558072E-2</v>
      </c>
      <c r="O12" s="11">
        <f t="shared" si="20"/>
        <v>2.9656771195239795E-2</v>
      </c>
      <c r="P12" s="11">
        <f t="shared" si="21"/>
        <v>-1.3606427947260302E-3</v>
      </c>
      <c r="Q12" s="1">
        <v>2485.4318011903943</v>
      </c>
      <c r="R12" s="1"/>
      <c r="S12" s="1"/>
      <c r="T12" s="1">
        <f t="shared" si="22"/>
        <v>236.5235749850483</v>
      </c>
      <c r="U12" s="1"/>
      <c r="V12" s="1"/>
      <c r="W12" s="11">
        <f t="shared" si="37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3"/>
        <v>2.6878367624889457</v>
      </c>
      <c r="AD12" s="12"/>
      <c r="AE12" s="12"/>
      <c r="AF12" s="11">
        <f t="shared" si="38"/>
        <v>-3.5914342187042259E-3</v>
      </c>
      <c r="AG12" s="11"/>
      <c r="AH12" s="11"/>
      <c r="AI12" s="1">
        <f t="shared" si="39"/>
        <v>15767.700827134828</v>
      </c>
      <c r="AJ12" s="1">
        <f t="shared" si="40"/>
        <v>1757.4799652700076</v>
      </c>
      <c r="AK12" s="1">
        <f t="shared" si="41"/>
        <v>556.63148066865483</v>
      </c>
      <c r="AL12" s="14">
        <f t="shared" si="24"/>
        <v>6.2151118744423215</v>
      </c>
      <c r="AM12" s="14">
        <f t="shared" si="25"/>
        <v>0.76091353955801477</v>
      </c>
      <c r="AN12" s="14">
        <f t="shared" si="26"/>
        <v>0.32553692938163475</v>
      </c>
      <c r="AO12" s="11">
        <f t="shared" si="42"/>
        <v>2.0621120954280148E-2</v>
      </c>
      <c r="AP12" s="11">
        <f t="shared" si="27"/>
        <v>2.5977173653231045E-2</v>
      </c>
      <c r="AQ12" s="11">
        <f t="shared" si="28"/>
        <v>2.3564574154817608E-2</v>
      </c>
      <c r="AR12" s="1">
        <f t="shared" si="43"/>
        <v>9102.7951347293456</v>
      </c>
      <c r="AS12" s="1">
        <f t="shared" si="44"/>
        <v>1074.8581088250889</v>
      </c>
      <c r="AT12" s="1">
        <f t="shared" si="45"/>
        <v>342.49754863160757</v>
      </c>
      <c r="AU12" s="1">
        <f t="shared" si="46"/>
        <v>1820.5590269458692</v>
      </c>
      <c r="AV12" s="1">
        <f t="shared" si="47"/>
        <v>214.9716217650178</v>
      </c>
      <c r="AW12" s="1">
        <f t="shared" si="48"/>
        <v>68.49950972632152</v>
      </c>
      <c r="AX12" s="2">
        <v>0</v>
      </c>
      <c r="AY12" s="2">
        <v>0</v>
      </c>
      <c r="AZ12" s="2">
        <v>0</v>
      </c>
      <c r="BA12" s="2">
        <f t="shared" si="5"/>
        <v>0</v>
      </c>
      <c r="BB12" s="2">
        <f t="shared" si="29"/>
        <v>0</v>
      </c>
      <c r="BC12" s="2">
        <f t="shared" si="6"/>
        <v>0</v>
      </c>
      <c r="BD12" s="2">
        <f t="shared" si="7"/>
        <v>0</v>
      </c>
      <c r="BE12" s="2">
        <f t="shared" si="8"/>
        <v>0</v>
      </c>
      <c r="BF12" s="2">
        <f t="shared" si="9"/>
        <v>0</v>
      </c>
      <c r="BG12" s="2">
        <f t="shared" si="10"/>
        <v>0</v>
      </c>
      <c r="BH12" s="2">
        <f t="shared" si="30"/>
        <v>0</v>
      </c>
      <c r="BI12" s="2">
        <f t="shared" si="31"/>
        <v>0</v>
      </c>
      <c r="BJ12" s="2">
        <f t="shared" si="32"/>
        <v>0</v>
      </c>
      <c r="BK12" s="11">
        <f t="shared" si="33"/>
        <v>6.5035237962948605E-2</v>
      </c>
      <c r="BL12" s="17">
        <v>0</v>
      </c>
      <c r="BM12" s="17">
        <v>0</v>
      </c>
      <c r="BN12" s="12">
        <f>(BN$3*temperature!$I122+BN$4*temperature!$I122^2+BN$5*temperature!$I122^6)*(K12/K$56)^$BP$1</f>
        <v>1.7797902719809109</v>
      </c>
      <c r="BO12" s="12">
        <f>(BO$3*temperature!$I122+BO$4*temperature!$I122^2+BO$5*temperature!$I122^6)*(L12/L$56)^$BP$1</f>
        <v>1.1556085870870052</v>
      </c>
      <c r="BP12" s="12">
        <f>(BP$3*temperature!$I122+BP$4*temperature!$I122^2+BP$5*temperature!$I122^6)*(M12/M$56)^$BP$1</f>
        <v>0.5836984821392498</v>
      </c>
      <c r="BQ12" s="12">
        <f>(BQ$3*temperature!$M122+BQ$4*temperature!$M122^2+BQ$5*temperature!$M122^6)*(K12/K$56)^$BP$1</f>
        <v>1.7797902719809109</v>
      </c>
      <c r="BR12" s="12">
        <f>(BR$3*temperature!$M122+BR$4*temperature!$M122^2+BR$5*temperature!$M122^6)*(L12/L$56)^$BP$1</f>
        <v>1.1556085870870052</v>
      </c>
      <c r="BS12" s="12">
        <f>(BS$3*temperature!$M122+BS$4*temperature!$M122^2+BS$5*temperature!$M122^6)*(M12/M$56)^$BP$1</f>
        <v>0.5836984821392498</v>
      </c>
      <c r="BT12" s="19">
        <f t="shared" si="11"/>
        <v>0</v>
      </c>
      <c r="BU12" s="19">
        <f t="shared" si="12"/>
        <v>0</v>
      </c>
      <c r="BV12" s="19">
        <f t="shared" si="13"/>
        <v>0</v>
      </c>
      <c r="BW12" s="19">
        <f t="shared" si="14"/>
        <v>0</v>
      </c>
      <c r="BX12" s="19">
        <f t="shared" si="15"/>
        <v>0</v>
      </c>
      <c r="BY12" s="19">
        <f t="shared" si="16"/>
        <v>0</v>
      </c>
      <c r="BZ12" s="2">
        <f t="shared" si="34"/>
        <v>0</v>
      </c>
    </row>
    <row r="13" spans="1:78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35"/>
        <v>9.0378292223478596E-3</v>
      </c>
      <c r="F13" s="11">
        <f t="shared" si="17"/>
        <v>2.3427753268803642E-2</v>
      </c>
      <c r="G13" s="11">
        <f t="shared" si="18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9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36"/>
        <v>3.4943385013603168E-2</v>
      </c>
      <c r="O13" s="11">
        <f t="shared" si="20"/>
        <v>1.4970543202716957E-2</v>
      </c>
      <c r="P13" s="11">
        <f t="shared" si="21"/>
        <v>2.2701301248050587E-2</v>
      </c>
      <c r="Q13" s="1">
        <v>2609.7598050683955</v>
      </c>
      <c r="R13" s="1"/>
      <c r="S13" s="1"/>
      <c r="T13" s="1">
        <f t="shared" si="22"/>
        <v>237.82038632290613</v>
      </c>
      <c r="U13" s="1"/>
      <c r="V13" s="1"/>
      <c r="W13" s="11">
        <f t="shared" si="37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3"/>
        <v>2.6711978739811997</v>
      </c>
      <c r="AD13" s="12"/>
      <c r="AE13" s="12"/>
      <c r="AF13" s="11">
        <f t="shared" si="38"/>
        <v>-6.1904386233404551E-3</v>
      </c>
      <c r="AG13" s="11"/>
      <c r="AH13" s="11"/>
      <c r="AI13" s="1">
        <f t="shared" si="39"/>
        <v>16011.489771367214</v>
      </c>
      <c r="AJ13" s="1">
        <f t="shared" si="40"/>
        <v>1796.7035905080247</v>
      </c>
      <c r="AK13" s="1">
        <f t="shared" si="41"/>
        <v>569.46784232811092</v>
      </c>
      <c r="AL13" s="14">
        <f t="shared" si="24"/>
        <v>6.3432744481495797</v>
      </c>
      <c r="AM13" s="14">
        <f t="shared" si="25"/>
        <v>0.78067992271020803</v>
      </c>
      <c r="AN13" s="14">
        <f t="shared" si="26"/>
        <v>0.33320806849417989</v>
      </c>
      <c r="AO13" s="11">
        <f t="shared" si="42"/>
        <v>2.0621120954280148E-2</v>
      </c>
      <c r="AP13" s="11">
        <f t="shared" si="27"/>
        <v>2.5977173653231045E-2</v>
      </c>
      <c r="AQ13" s="11">
        <f t="shared" si="28"/>
        <v>2.3564574154817608E-2</v>
      </c>
      <c r="AR13" s="1">
        <f t="shared" si="43"/>
        <v>9386.3761279839782</v>
      </c>
      <c r="AS13" s="1">
        <f t="shared" si="44"/>
        <v>1128.3706942022791</v>
      </c>
      <c r="AT13" s="1">
        <f t="shared" si="45"/>
        <v>359.2685772943359</v>
      </c>
      <c r="AU13" s="1">
        <f t="shared" si="46"/>
        <v>1877.2752255967957</v>
      </c>
      <c r="AV13" s="1">
        <f t="shared" si="47"/>
        <v>225.67413884045584</v>
      </c>
      <c r="AW13" s="1">
        <f t="shared" si="48"/>
        <v>71.853715458867185</v>
      </c>
      <c r="AX13" s="2">
        <v>0</v>
      </c>
      <c r="AY13" s="2">
        <v>0</v>
      </c>
      <c r="AZ13" s="2">
        <v>0</v>
      </c>
      <c r="BA13" s="2">
        <f t="shared" si="5"/>
        <v>0</v>
      </c>
      <c r="BB13" s="2">
        <f t="shared" si="29"/>
        <v>0</v>
      </c>
      <c r="BC13" s="2">
        <f t="shared" si="6"/>
        <v>0</v>
      </c>
      <c r="BD13" s="2">
        <f t="shared" si="7"/>
        <v>0</v>
      </c>
      <c r="BE13" s="2">
        <f t="shared" si="8"/>
        <v>0</v>
      </c>
      <c r="BF13" s="2">
        <f t="shared" si="9"/>
        <v>0</v>
      </c>
      <c r="BG13" s="2">
        <f t="shared" si="10"/>
        <v>0</v>
      </c>
      <c r="BH13" s="2">
        <f t="shared" si="30"/>
        <v>0</v>
      </c>
      <c r="BI13" s="2">
        <f t="shared" si="31"/>
        <v>0</v>
      </c>
      <c r="BJ13" s="2">
        <f t="shared" si="32"/>
        <v>0</v>
      </c>
      <c r="BK13" s="11">
        <f t="shared" si="33"/>
        <v>5.2772381868527701E-2</v>
      </c>
      <c r="BL13" s="17">
        <v>0</v>
      </c>
      <c r="BM13" s="17">
        <v>0</v>
      </c>
      <c r="BN13" s="12">
        <f>(BN$3*temperature!$I123+BN$4*temperature!$I123^2+BN$5*temperature!$I123^6)*(K13/K$56)^$BP$1</f>
        <v>1.8094643433426716</v>
      </c>
      <c r="BO13" s="12">
        <f>(BO$3*temperature!$I123+BO$4*temperature!$I123^2+BO$5*temperature!$I123^6)*(L13/L$56)^$BP$1</f>
        <v>1.1796266566785663</v>
      </c>
      <c r="BP13" s="12">
        <f>(BP$3*temperature!$I123+BP$4*temperature!$I123^2+BP$5*temperature!$I123^6)*(M13/M$56)^$BP$1</f>
        <v>0.59364197905664207</v>
      </c>
      <c r="BQ13" s="12">
        <f>(BQ$3*temperature!$M123+BQ$4*temperature!$M123^2+BQ$5*temperature!$M123^6)*(K13/K$56)^$BP$1</f>
        <v>1.8094643433426716</v>
      </c>
      <c r="BR13" s="12">
        <f>(BR$3*temperature!$M123+BR$4*temperature!$M123^2+BR$5*temperature!$M123^6)*(L13/L$56)^$BP$1</f>
        <v>1.1796266566785663</v>
      </c>
      <c r="BS13" s="12">
        <f>(BS$3*temperature!$M123+BS$4*temperature!$M123^2+BS$5*temperature!$M123^6)*(M13/M$56)^$BP$1</f>
        <v>0.59364197905664207</v>
      </c>
      <c r="BT13" s="19">
        <f t="shared" si="11"/>
        <v>0</v>
      </c>
      <c r="BU13" s="19">
        <f t="shared" si="12"/>
        <v>0</v>
      </c>
      <c r="BV13" s="19">
        <f t="shared" si="13"/>
        <v>0</v>
      </c>
      <c r="BW13" s="19">
        <f t="shared" si="14"/>
        <v>0</v>
      </c>
      <c r="BX13" s="19">
        <f t="shared" si="15"/>
        <v>0</v>
      </c>
      <c r="BY13" s="19">
        <f t="shared" si="16"/>
        <v>0</v>
      </c>
      <c r="BZ13" s="2">
        <f t="shared" si="34"/>
        <v>0</v>
      </c>
    </row>
    <row r="14" spans="1:78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35"/>
        <v>8.2734628686111922E-3</v>
      </c>
      <c r="F14" s="11">
        <f t="shared" si="17"/>
        <v>2.3486244164987902E-2</v>
      </c>
      <c r="G14" s="11">
        <f t="shared" si="18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9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36"/>
        <v>5.1820435395139697E-2</v>
      </c>
      <c r="O14" s="11">
        <f t="shared" si="20"/>
        <v>7.0579980893573202E-2</v>
      </c>
      <c r="P14" s="11">
        <f t="shared" si="21"/>
        <v>2.8946812894071527E-2</v>
      </c>
      <c r="Q14" s="1">
        <v>2771.6413588603582</v>
      </c>
      <c r="R14" s="1"/>
      <c r="S14" s="1"/>
      <c r="T14" s="1">
        <f t="shared" si="22"/>
        <v>238.15825215926691</v>
      </c>
      <c r="U14" s="1"/>
      <c r="V14" s="1"/>
      <c r="W14" s="11">
        <f t="shared" si="37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3"/>
        <v>2.6506134106401222</v>
      </c>
      <c r="AD14" s="12"/>
      <c r="AE14" s="12"/>
      <c r="AF14" s="11">
        <f t="shared" si="38"/>
        <v>-7.7060795613759225E-3</v>
      </c>
      <c r="AG14" s="11"/>
      <c r="AH14" s="11"/>
      <c r="AI14" s="1">
        <f t="shared" si="39"/>
        <v>16287.616019827288</v>
      </c>
      <c r="AJ14" s="1">
        <f t="shared" si="40"/>
        <v>1842.7073702976782</v>
      </c>
      <c r="AK14" s="1">
        <f t="shared" si="41"/>
        <v>584.37477355416706</v>
      </c>
      <c r="AL14" s="14">
        <f t="shared" si="24"/>
        <v>6.4740798777910671</v>
      </c>
      <c r="AM14" s="14">
        <f t="shared" si="25"/>
        <v>0.80095978063004214</v>
      </c>
      <c r="AN14" s="14">
        <f t="shared" si="26"/>
        <v>0.34105997473319455</v>
      </c>
      <c r="AO14" s="11">
        <f t="shared" si="42"/>
        <v>2.0621120954280148E-2</v>
      </c>
      <c r="AP14" s="11">
        <f t="shared" si="27"/>
        <v>2.5977173653231045E-2</v>
      </c>
      <c r="AQ14" s="11">
        <f t="shared" si="28"/>
        <v>2.3564574154817608E-2</v>
      </c>
      <c r="AR14" s="1">
        <f t="shared" si="43"/>
        <v>9676.3224057587577</v>
      </c>
      <c r="AS14" s="1">
        <f t="shared" si="44"/>
        <v>1185.3622500003498</v>
      </c>
      <c r="AT14" s="1">
        <f t="shared" si="45"/>
        <v>377.08070893414532</v>
      </c>
      <c r="AU14" s="1">
        <f t="shared" si="46"/>
        <v>1935.2644811517516</v>
      </c>
      <c r="AV14" s="1">
        <f t="shared" si="47"/>
        <v>237.07245000006998</v>
      </c>
      <c r="AW14" s="1">
        <f t="shared" si="48"/>
        <v>75.416141786829073</v>
      </c>
      <c r="AX14" s="2">
        <v>0</v>
      </c>
      <c r="AY14" s="2">
        <v>0</v>
      </c>
      <c r="AZ14" s="2">
        <v>0</v>
      </c>
      <c r="BA14" s="2">
        <f t="shared" si="5"/>
        <v>0</v>
      </c>
      <c r="BB14" s="2">
        <f t="shared" si="29"/>
        <v>0</v>
      </c>
      <c r="BC14" s="2">
        <f t="shared" si="6"/>
        <v>0</v>
      </c>
      <c r="BD14" s="2">
        <f t="shared" si="7"/>
        <v>0</v>
      </c>
      <c r="BE14" s="2">
        <f t="shared" si="8"/>
        <v>0</v>
      </c>
      <c r="BF14" s="2">
        <f t="shared" si="9"/>
        <v>0</v>
      </c>
      <c r="BG14" s="2">
        <f t="shared" si="10"/>
        <v>0</v>
      </c>
      <c r="BH14" s="2">
        <f t="shared" si="30"/>
        <v>0</v>
      </c>
      <c r="BI14" s="2">
        <f t="shared" si="31"/>
        <v>0</v>
      </c>
      <c r="BJ14" s="2">
        <f t="shared" si="32"/>
        <v>0</v>
      </c>
      <c r="BK14" s="11">
        <f t="shared" si="33"/>
        <v>7.2294549261994828E-2</v>
      </c>
      <c r="BL14" s="17">
        <v>0</v>
      </c>
      <c r="BM14" s="17">
        <v>0</v>
      </c>
      <c r="BN14" s="12">
        <f>(BN$3*temperature!$I124+BN$4*temperature!$I124^2+BN$5*temperature!$I124^6)*(K14/K$56)^$BP$1</f>
        <v>1.8324176295227228</v>
      </c>
      <c r="BO14" s="12">
        <f>(BO$3*temperature!$I124+BO$4*temperature!$I124^2+BO$5*temperature!$I124^6)*(L14/L$56)^$BP$1</f>
        <v>1.1882822401186579</v>
      </c>
      <c r="BP14" s="12">
        <f>(BP$3*temperature!$I124+BP$4*temperature!$I124^2+BP$5*temperature!$I124^6)*(M14/M$56)^$BP$1</f>
        <v>0.6028290269800336</v>
      </c>
      <c r="BQ14" s="12">
        <f>(BQ$3*temperature!$M124+BQ$4*temperature!$M124^2+BQ$5*temperature!$M124^6)*(K14/K$56)^$BP$1</f>
        <v>1.8324176295227228</v>
      </c>
      <c r="BR14" s="12">
        <f>(BR$3*temperature!$M124+BR$4*temperature!$M124^2+BR$5*temperature!$M124^6)*(L14/L$56)^$BP$1</f>
        <v>1.1882822401186579</v>
      </c>
      <c r="BS14" s="12">
        <f>(BS$3*temperature!$M124+BS$4*temperature!$M124^2+BS$5*temperature!$M124^6)*(M14/M$56)^$BP$1</f>
        <v>0.6028290269800336</v>
      </c>
      <c r="BT14" s="19">
        <f t="shared" si="11"/>
        <v>0</v>
      </c>
      <c r="BU14" s="19">
        <f t="shared" si="12"/>
        <v>0</v>
      </c>
      <c r="BV14" s="19">
        <f t="shared" si="13"/>
        <v>0</v>
      </c>
      <c r="BW14" s="19">
        <f t="shared" si="14"/>
        <v>0</v>
      </c>
      <c r="BX14" s="19">
        <f t="shared" si="15"/>
        <v>0</v>
      </c>
      <c r="BY14" s="19">
        <f t="shared" si="16"/>
        <v>0</v>
      </c>
      <c r="BZ14" s="2">
        <f t="shared" si="34"/>
        <v>0</v>
      </c>
    </row>
    <row r="15" spans="1:78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35"/>
        <v>1.0355828525681954E-2</v>
      </c>
      <c r="F15" s="11">
        <f t="shared" si="17"/>
        <v>2.4178628693027893E-2</v>
      </c>
      <c r="G15" s="11">
        <f t="shared" si="18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9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36"/>
        <v>5.041702355277855E-2</v>
      </c>
      <c r="O15" s="11">
        <f t="shared" si="20"/>
        <v>3.4480934700570565E-2</v>
      </c>
      <c r="P15" s="11">
        <f t="shared" si="21"/>
        <v>3.9507411374135604E-2</v>
      </c>
      <c r="Q15" s="1">
        <v>2952.370692419564</v>
      </c>
      <c r="R15" s="1"/>
      <c r="S15" s="1"/>
      <c r="T15" s="1">
        <f t="shared" si="22"/>
        <v>239.03603915056789</v>
      </c>
      <c r="U15" s="1"/>
      <c r="V15" s="1"/>
      <c r="W15" s="11">
        <f t="shared" si="37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3"/>
        <v>2.6411173167387387</v>
      </c>
      <c r="AD15" s="12"/>
      <c r="AE15" s="12"/>
      <c r="AF15" s="11">
        <f t="shared" si="38"/>
        <v>-3.5826023754592651E-3</v>
      </c>
      <c r="AG15" s="11"/>
      <c r="AH15" s="11"/>
      <c r="AI15" s="1">
        <f t="shared" si="39"/>
        <v>16594.118898996312</v>
      </c>
      <c r="AJ15" s="1">
        <f t="shared" si="40"/>
        <v>1895.5090832679803</v>
      </c>
      <c r="AK15" s="1">
        <f t="shared" si="41"/>
        <v>601.35343798557938</v>
      </c>
      <c r="AL15" s="14">
        <f t="shared" si="24"/>
        <v>6.6075826620186682</v>
      </c>
      <c r="AM15" s="14">
        <f t="shared" si="25"/>
        <v>0.82176645194072262</v>
      </c>
      <c r="AN15" s="14">
        <f t="shared" si="26"/>
        <v>0.34909690779903513</v>
      </c>
      <c r="AO15" s="11">
        <f t="shared" si="42"/>
        <v>2.0621120954280148E-2</v>
      </c>
      <c r="AP15" s="11">
        <f t="shared" si="27"/>
        <v>2.5977173653231045E-2</v>
      </c>
      <c r="AQ15" s="11">
        <f t="shared" si="28"/>
        <v>2.3564574154817608E-2</v>
      </c>
      <c r="AR15" s="1">
        <f t="shared" si="43"/>
        <v>9994.7905533313224</v>
      </c>
      <c r="AS15" s="1">
        <f t="shared" si="44"/>
        <v>1246.6463148570547</v>
      </c>
      <c r="AT15" s="1">
        <f t="shared" si="45"/>
        <v>395.93208496619508</v>
      </c>
      <c r="AU15" s="1">
        <f t="shared" si="46"/>
        <v>1998.9581106662645</v>
      </c>
      <c r="AV15" s="1">
        <f t="shared" si="47"/>
        <v>249.32926297141094</v>
      </c>
      <c r="AW15" s="1">
        <f t="shared" si="48"/>
        <v>79.186416993239021</v>
      </c>
      <c r="AX15" s="2">
        <v>0</v>
      </c>
      <c r="AY15" s="2">
        <v>0</v>
      </c>
      <c r="AZ15" s="2">
        <v>0</v>
      </c>
      <c r="BA15" s="2">
        <f t="shared" si="5"/>
        <v>0</v>
      </c>
      <c r="BB15" s="2">
        <f t="shared" si="29"/>
        <v>0</v>
      </c>
      <c r="BC15" s="2">
        <f t="shared" si="6"/>
        <v>0</v>
      </c>
      <c r="BD15" s="2">
        <f t="shared" si="7"/>
        <v>0</v>
      </c>
      <c r="BE15" s="2">
        <f t="shared" si="8"/>
        <v>0</v>
      </c>
      <c r="BF15" s="2">
        <f t="shared" si="9"/>
        <v>0</v>
      </c>
      <c r="BG15" s="2">
        <f t="shared" si="10"/>
        <v>0</v>
      </c>
      <c r="BH15" s="2">
        <f t="shared" si="30"/>
        <v>0</v>
      </c>
      <c r="BI15" s="2">
        <f t="shared" si="31"/>
        <v>0</v>
      </c>
      <c r="BJ15" s="2">
        <f t="shared" si="32"/>
        <v>0</v>
      </c>
      <c r="BK15" s="11">
        <f t="shared" si="33"/>
        <v>6.9156537978306759E-2</v>
      </c>
      <c r="BL15" s="17">
        <v>0</v>
      </c>
      <c r="BM15" s="17">
        <v>0</v>
      </c>
      <c r="BN15" s="12">
        <f>(BN$3*temperature!$I125+BN$4*temperature!$I125^2+BN$5*temperature!$I125^6)*(K15/K$56)^$BP$1</f>
        <v>1.8565169158902264</v>
      </c>
      <c r="BO15" s="12">
        <f>(BO$3*temperature!$I125+BO$4*temperature!$I125^2+BO$5*temperature!$I125^6)*(L15/L$56)^$BP$1</f>
        <v>1.2074125559808797</v>
      </c>
      <c r="BP15" s="12">
        <f>(BP$3*temperature!$I125+BP$4*temperature!$I125^2+BP$5*temperature!$I125^6)*(M15/M$56)^$BP$1</f>
        <v>0.61059148394067975</v>
      </c>
      <c r="BQ15" s="12">
        <f>(BQ$3*temperature!$M125+BQ$4*temperature!$M125^2+BQ$5*temperature!$M125^6)*(K15/K$56)^$BP$1</f>
        <v>1.8565169158902264</v>
      </c>
      <c r="BR15" s="12">
        <f>(BR$3*temperature!$M125+BR$4*temperature!$M125^2+BR$5*temperature!$M125^6)*(L15/L$56)^$BP$1</f>
        <v>1.2074125559808797</v>
      </c>
      <c r="BS15" s="12">
        <f>(BS$3*temperature!$M125+BS$4*temperature!$M125^2+BS$5*temperature!$M125^6)*(M15/M$56)^$BP$1</f>
        <v>0.61059148394067975</v>
      </c>
      <c r="BT15" s="19">
        <f t="shared" si="11"/>
        <v>0</v>
      </c>
      <c r="BU15" s="19">
        <f t="shared" si="12"/>
        <v>0</v>
      </c>
      <c r="BV15" s="19">
        <f t="shared" si="13"/>
        <v>0</v>
      </c>
      <c r="BW15" s="19">
        <f t="shared" si="14"/>
        <v>0</v>
      </c>
      <c r="BX15" s="19">
        <f t="shared" si="15"/>
        <v>0</v>
      </c>
      <c r="BY15" s="19">
        <f t="shared" si="16"/>
        <v>0</v>
      </c>
      <c r="BZ15" s="2">
        <f t="shared" si="34"/>
        <v>0</v>
      </c>
    </row>
    <row r="16" spans="1:78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35"/>
        <v>9.0723766240810022E-3</v>
      </c>
      <c r="F16" s="11">
        <f t="shared" si="17"/>
        <v>2.4041911671104588E-2</v>
      </c>
      <c r="G16" s="11">
        <f t="shared" si="18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9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36"/>
        <v>2.7486074893270152E-2</v>
      </c>
      <c r="O16" s="11">
        <f t="shared" si="20"/>
        <v>6.1786166681307542E-2</v>
      </c>
      <c r="P16" s="11">
        <f t="shared" si="21"/>
        <v>4.3876002224265687E-2</v>
      </c>
      <c r="Q16" s="1">
        <v>3224.0732506673107</v>
      </c>
      <c r="R16" s="1"/>
      <c r="S16" s="1"/>
      <c r="T16" s="1">
        <f t="shared" si="22"/>
        <v>251.76719217015059</v>
      </c>
      <c r="U16" s="1"/>
      <c r="V16" s="1"/>
      <c r="W16" s="11">
        <f t="shared" si="37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3"/>
        <v>2.6237360585832352</v>
      </c>
      <c r="AD16" s="12"/>
      <c r="AE16" s="12"/>
      <c r="AF16" s="11">
        <f t="shared" si="38"/>
        <v>-6.5810246464045319E-3</v>
      </c>
      <c r="AG16" s="11"/>
      <c r="AH16" s="11"/>
      <c r="AI16" s="1">
        <f t="shared" si="39"/>
        <v>16933.665119762947</v>
      </c>
      <c r="AJ16" s="1">
        <f t="shared" si="40"/>
        <v>1955.2874379125933</v>
      </c>
      <c r="AK16" s="1">
        <f t="shared" si="41"/>
        <v>620.40451118026056</v>
      </c>
      <c r="AL16" s="14">
        <f t="shared" si="24"/>
        <v>6.7438384233075599</v>
      </c>
      <c r="AM16" s="14">
        <f t="shared" si="25"/>
        <v>0.84311362176518634</v>
      </c>
      <c r="AN16" s="14">
        <f t="shared" si="26"/>
        <v>0.35732322777008302</v>
      </c>
      <c r="AO16" s="11">
        <f t="shared" si="42"/>
        <v>2.0621120954280148E-2</v>
      </c>
      <c r="AP16" s="11">
        <f t="shared" si="27"/>
        <v>2.5977173653231045E-2</v>
      </c>
      <c r="AQ16" s="11">
        <f t="shared" si="28"/>
        <v>2.3564574154817608E-2</v>
      </c>
      <c r="AR16" s="1">
        <f t="shared" si="43"/>
        <v>10316.573033869898</v>
      </c>
      <c r="AS16" s="1">
        <f t="shared" si="44"/>
        <v>1311.6926635051279</v>
      </c>
      <c r="AT16" s="1">
        <f t="shared" si="45"/>
        <v>415.83491446550767</v>
      </c>
      <c r="AU16" s="1">
        <f t="shared" si="46"/>
        <v>2063.3146067739794</v>
      </c>
      <c r="AV16" s="1">
        <f t="shared" si="47"/>
        <v>262.3385327010256</v>
      </c>
      <c r="AW16" s="1">
        <f t="shared" si="48"/>
        <v>83.166982893101533</v>
      </c>
      <c r="AX16" s="2">
        <v>0</v>
      </c>
      <c r="AY16" s="2">
        <v>0</v>
      </c>
      <c r="AZ16" s="2">
        <v>0</v>
      </c>
      <c r="BA16" s="2">
        <f t="shared" si="5"/>
        <v>0</v>
      </c>
      <c r="BB16" s="2">
        <f t="shared" si="29"/>
        <v>0</v>
      </c>
      <c r="BC16" s="2">
        <f t="shared" si="6"/>
        <v>0</v>
      </c>
      <c r="BD16" s="2">
        <f t="shared" si="7"/>
        <v>0</v>
      </c>
      <c r="BE16" s="2">
        <f t="shared" si="8"/>
        <v>0</v>
      </c>
      <c r="BF16" s="2">
        <f t="shared" si="9"/>
        <v>0</v>
      </c>
      <c r="BG16" s="2">
        <f t="shared" si="10"/>
        <v>0</v>
      </c>
      <c r="BH16" s="2">
        <f t="shared" si="30"/>
        <v>0</v>
      </c>
      <c r="BI16" s="2">
        <f t="shared" si="31"/>
        <v>0</v>
      </c>
      <c r="BJ16" s="2">
        <f t="shared" si="32"/>
        <v>0</v>
      </c>
      <c r="BK16" s="11">
        <f t="shared" si="33"/>
        <v>5.1440999330630149E-2</v>
      </c>
      <c r="BL16" s="17">
        <v>0</v>
      </c>
      <c r="BM16" s="17">
        <v>0</v>
      </c>
      <c r="BN16" s="12">
        <f>(BN$3*temperature!$I126+BN$4*temperature!$I126^2+BN$5*temperature!$I126^6)*(K16/K$56)^$BP$1</f>
        <v>1.8916392004135316</v>
      </c>
      <c r="BO16" s="12">
        <f>(BO$3*temperature!$I126+BO$4*temperature!$I126^2+BO$5*temperature!$I126^6)*(L16/L$56)^$BP$1</f>
        <v>1.219022492189177</v>
      </c>
      <c r="BP16" s="12">
        <f>(BP$3*temperature!$I126+BP$4*temperature!$I126^2+BP$5*temperature!$I126^6)*(M16/M$56)^$BP$1</f>
        <v>0.61781051376294405</v>
      </c>
      <c r="BQ16" s="12">
        <f>(BQ$3*temperature!$M126+BQ$4*temperature!$M126^2+BQ$5*temperature!$M126^6)*(K16/K$56)^$BP$1</f>
        <v>1.8916392004135316</v>
      </c>
      <c r="BR16" s="12">
        <f>(BR$3*temperature!$M126+BR$4*temperature!$M126^2+BR$5*temperature!$M126^6)*(L16/L$56)^$BP$1</f>
        <v>1.219022492189177</v>
      </c>
      <c r="BS16" s="12">
        <f>(BS$3*temperature!$M126+BS$4*temperature!$M126^2+BS$5*temperature!$M126^6)*(M16/M$56)^$BP$1</f>
        <v>0.61781051376294405</v>
      </c>
      <c r="BT16" s="19">
        <f t="shared" si="11"/>
        <v>0</v>
      </c>
      <c r="BU16" s="19">
        <f t="shared" si="12"/>
        <v>0</v>
      </c>
      <c r="BV16" s="19">
        <f t="shared" si="13"/>
        <v>0</v>
      </c>
      <c r="BW16" s="19">
        <f t="shared" si="14"/>
        <v>0</v>
      </c>
      <c r="BX16" s="19">
        <f t="shared" si="15"/>
        <v>0</v>
      </c>
      <c r="BY16" s="19">
        <f t="shared" si="16"/>
        <v>0</v>
      </c>
      <c r="BZ16" s="2">
        <f t="shared" si="34"/>
        <v>0</v>
      </c>
    </row>
    <row r="17" spans="1:78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35"/>
        <v>1.0031704437992728E-2</v>
      </c>
      <c r="F17" s="11">
        <f t="shared" si="17"/>
        <v>2.4254629006525308E-2</v>
      </c>
      <c r="G17" s="11">
        <f t="shared" si="18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9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36"/>
        <v>2.7173273083552107E-2</v>
      </c>
      <c r="O17" s="11">
        <f t="shared" si="20"/>
        <v>3.5304918242382133E-2</v>
      </c>
      <c r="P17" s="11">
        <f t="shared" si="21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2"/>
        <v>254.42178021340607</v>
      </c>
      <c r="U17" s="1">
        <f t="shared" ref="U17:U55" si="49">R17/I17*1000</f>
        <v>966.56782143777843</v>
      </c>
      <c r="V17" s="1">
        <f t="shared" ref="V17:V55" si="50">S17/J17*1000</f>
        <v>962.73501234469597</v>
      </c>
      <c r="W17" s="11">
        <f t="shared" si="37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3"/>
        <v>2.5476228902565792</v>
      </c>
      <c r="AD17" s="12">
        <f t="shared" ref="AD17:AD54" si="51">AA17/R17</f>
        <v>2.8423613876819047</v>
      </c>
      <c r="AE17" s="12">
        <f t="shared" ref="AE17:AE54" si="52">AB17/S17</f>
        <v>1.605279812372872</v>
      </c>
      <c r="AF17" s="11">
        <f t="shared" si="38"/>
        <v>-2.9009460794526598E-2</v>
      </c>
      <c r="AG17" s="11"/>
      <c r="AH17" s="11"/>
      <c r="AI17" s="1">
        <f t="shared" si="39"/>
        <v>17303.613214560632</v>
      </c>
      <c r="AJ17" s="1">
        <f t="shared" si="40"/>
        <v>2022.0972268223595</v>
      </c>
      <c r="AK17" s="1">
        <f t="shared" si="41"/>
        <v>641.53104295533603</v>
      </c>
      <c r="AL17" s="14">
        <f t="shared" si="24"/>
        <v>6.8829039311307074</v>
      </c>
      <c r="AM17" s="14">
        <f t="shared" si="25"/>
        <v>0.86501533072718517</v>
      </c>
      <c r="AN17" s="14">
        <f t="shared" si="26"/>
        <v>0.36574339746810991</v>
      </c>
      <c r="AO17" s="11">
        <f t="shared" si="42"/>
        <v>2.0621120954280148E-2</v>
      </c>
      <c r="AP17" s="11">
        <f t="shared" si="27"/>
        <v>2.5977173653231045E-2</v>
      </c>
      <c r="AQ17" s="11">
        <f t="shared" si="28"/>
        <v>2.3564574154817608E-2</v>
      </c>
      <c r="AR17" s="1">
        <f t="shared" si="43"/>
        <v>10659.704849185897</v>
      </c>
      <c r="AS17" s="1">
        <f t="shared" si="44"/>
        <v>1381.0659597903455</v>
      </c>
      <c r="AT17" s="1">
        <f t="shared" si="45"/>
        <v>436.81561405106328</v>
      </c>
      <c r="AU17" s="1">
        <f t="shared" si="46"/>
        <v>2131.9409698371796</v>
      </c>
      <c r="AV17" s="1">
        <f t="shared" si="47"/>
        <v>276.2131919580691</v>
      </c>
      <c r="AW17" s="1">
        <f t="shared" si="48"/>
        <v>87.363122810212658</v>
      </c>
      <c r="AX17" s="2">
        <v>0</v>
      </c>
      <c r="AY17" s="2">
        <v>0</v>
      </c>
      <c r="AZ17" s="2">
        <v>0</v>
      </c>
      <c r="BA17" s="2">
        <f t="shared" si="5"/>
        <v>0</v>
      </c>
      <c r="BB17" s="2">
        <f t="shared" si="29"/>
        <v>0</v>
      </c>
      <c r="BC17" s="2">
        <f t="shared" si="6"/>
        <v>0</v>
      </c>
      <c r="BD17" s="2">
        <f t="shared" si="7"/>
        <v>0</v>
      </c>
      <c r="BE17" s="2">
        <f t="shared" si="8"/>
        <v>0</v>
      </c>
      <c r="BF17" s="2">
        <f t="shared" si="9"/>
        <v>0</v>
      </c>
      <c r="BG17" s="2">
        <f t="shared" si="10"/>
        <v>0</v>
      </c>
      <c r="BH17" s="2">
        <f t="shared" si="30"/>
        <v>0</v>
      </c>
      <c r="BI17" s="2">
        <f t="shared" si="31"/>
        <v>0</v>
      </c>
      <c r="BJ17" s="2">
        <f t="shared" si="32"/>
        <v>0</v>
      </c>
      <c r="BK17" s="11">
        <f t="shared" si="33"/>
        <v>4.8303920805933015E-2</v>
      </c>
      <c r="BL17" s="17">
        <v>0</v>
      </c>
      <c r="BM17" s="17">
        <v>0</v>
      </c>
      <c r="BN17" s="12">
        <f>(BN$3*temperature!$I127+BN$4*temperature!$I127^2+BN$5*temperature!$I127^6)*(K17/K$56)^$BP$1</f>
        <v>1.9279830459306013</v>
      </c>
      <c r="BO17" s="12">
        <f>(BO$3*temperature!$I127+BO$4*temperature!$I127^2+BO$5*temperature!$I127^6)*(L17/L$56)^$BP$1</f>
        <v>1.2387398847326005</v>
      </c>
      <c r="BP17" s="12">
        <f>(BP$3*temperature!$I127+BP$4*temperature!$I127^2+BP$5*temperature!$I127^6)*(M17/M$56)^$BP$1</f>
        <v>0.63029995484203272</v>
      </c>
      <c r="BQ17" s="12">
        <f>(BQ$3*temperature!$M127+BQ$4*temperature!$M127^2+BQ$5*temperature!$M127^6)*(K17/K$56)^$BP$1</f>
        <v>1.9279830459306013</v>
      </c>
      <c r="BR17" s="12">
        <f>(BR$3*temperature!$M127+BR$4*temperature!$M127^2+BR$5*temperature!$M127^6)*(L17/L$56)^$BP$1</f>
        <v>1.2387398847326005</v>
      </c>
      <c r="BS17" s="12">
        <f>(BS$3*temperature!$M127+BS$4*temperature!$M127^2+BS$5*temperature!$M127^6)*(M17/M$56)^$BP$1</f>
        <v>0.63029995484203272</v>
      </c>
      <c r="BT17" s="19">
        <f t="shared" si="11"/>
        <v>0</v>
      </c>
      <c r="BU17" s="19">
        <f t="shared" si="12"/>
        <v>0</v>
      </c>
      <c r="BV17" s="19">
        <f t="shared" si="13"/>
        <v>0</v>
      </c>
      <c r="BW17" s="19">
        <f t="shared" si="14"/>
        <v>0</v>
      </c>
      <c r="BX17" s="19">
        <f t="shared" si="15"/>
        <v>0</v>
      </c>
      <c r="BY17" s="19">
        <f t="shared" si="16"/>
        <v>0</v>
      </c>
      <c r="BZ17" s="2">
        <f t="shared" si="34"/>
        <v>0</v>
      </c>
    </row>
    <row r="18" spans="1:78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35"/>
        <v>9.3029654959206898E-3</v>
      </c>
      <c r="F18" s="11">
        <f t="shared" si="17"/>
        <v>2.268243707841977E-2</v>
      </c>
      <c r="G18" s="11">
        <f t="shared" si="18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9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36"/>
        <v>4.4655978300425891E-2</v>
      </c>
      <c r="O18" s="11">
        <f t="shared" si="20"/>
        <v>3.6721007527631189E-2</v>
      </c>
      <c r="P18" s="11">
        <f t="shared" si="21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2"/>
        <v>253.30737992558272</v>
      </c>
      <c r="U18" s="1">
        <f t="shared" si="49"/>
        <v>960.46139471253696</v>
      </c>
      <c r="V18" s="1">
        <f t="shared" si="50"/>
        <v>962.13777894225257</v>
      </c>
      <c r="W18" s="11">
        <f t="shared" si="37"/>
        <v>-4.3801292754440668E-3</v>
      </c>
      <c r="X18" s="11">
        <f t="shared" ref="X18:X55" si="53">U18/U17-1</f>
        <v>-6.3176391659285347E-3</v>
      </c>
      <c r="Y18" s="11">
        <f t="shared" ref="Y18:Y55" si="54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3"/>
        <v>2.5416490259019571</v>
      </c>
      <c r="AD18" s="12">
        <f t="shared" si="51"/>
        <v>2.83461239009165</v>
      </c>
      <c r="AE18" s="12">
        <f t="shared" si="52"/>
        <v>1.6520463245264814</v>
      </c>
      <c r="AF18" s="11">
        <f t="shared" si="38"/>
        <v>-2.3448777986213587E-3</v>
      </c>
      <c r="AG18" s="11">
        <f t="shared" ref="AG18:AG54" si="55">AD18/AD17-1</f>
        <v>-2.7262534679217687E-3</v>
      </c>
      <c r="AH18" s="11">
        <f t="shared" ref="AH18:AH54" si="56">AE18/AE17-1</f>
        <v>2.9132934827406087E-2</v>
      </c>
      <c r="AI18" s="1">
        <f t="shared" si="39"/>
        <v>17705.192862941749</v>
      </c>
      <c r="AJ18" s="1">
        <f t="shared" si="40"/>
        <v>2096.1006960981927</v>
      </c>
      <c r="AK18" s="1">
        <f t="shared" si="41"/>
        <v>664.7410614700151</v>
      </c>
      <c r="AL18" s="14">
        <f t="shared" si="24"/>
        <v>7.0248371256112438</v>
      </c>
      <c r="AM18" s="14">
        <f t="shared" si="25"/>
        <v>0.8874859841861924</v>
      </c>
      <c r="AN18" s="14">
        <f t="shared" si="26"/>
        <v>0.3743619848793821</v>
      </c>
      <c r="AO18" s="11">
        <f t="shared" si="42"/>
        <v>2.0621120954280148E-2</v>
      </c>
      <c r="AP18" s="11">
        <f t="shared" si="27"/>
        <v>2.5977173653231045E-2</v>
      </c>
      <c r="AQ18" s="11">
        <f t="shared" si="28"/>
        <v>2.3564574154817608E-2</v>
      </c>
      <c r="AR18" s="1">
        <f t="shared" si="43"/>
        <v>11010.822038053806</v>
      </c>
      <c r="AS18" s="1">
        <f t="shared" si="44"/>
        <v>1453.0038981016521</v>
      </c>
      <c r="AT18" s="1">
        <f t="shared" si="45"/>
        <v>458.92765558057278</v>
      </c>
      <c r="AU18" s="1">
        <f t="shared" si="46"/>
        <v>2202.1644076107614</v>
      </c>
      <c r="AV18" s="1">
        <f t="shared" si="47"/>
        <v>290.60077962033046</v>
      </c>
      <c r="AW18" s="1">
        <f t="shared" si="48"/>
        <v>91.785531116114555</v>
      </c>
      <c r="AX18" s="2">
        <v>0</v>
      </c>
      <c r="AY18" s="2">
        <v>0</v>
      </c>
      <c r="AZ18" s="2">
        <v>0</v>
      </c>
      <c r="BA18" s="2">
        <f t="shared" si="5"/>
        <v>0</v>
      </c>
      <c r="BB18" s="2">
        <f t="shared" si="29"/>
        <v>0</v>
      </c>
      <c r="BC18" s="2">
        <f t="shared" si="6"/>
        <v>0</v>
      </c>
      <c r="BD18" s="2">
        <f t="shared" si="7"/>
        <v>0</v>
      </c>
      <c r="BE18" s="2">
        <f t="shared" si="8"/>
        <v>0</v>
      </c>
      <c r="BF18" s="2">
        <f t="shared" si="9"/>
        <v>0</v>
      </c>
      <c r="BG18" s="2">
        <f t="shared" si="10"/>
        <v>0</v>
      </c>
      <c r="BH18" s="2">
        <f t="shared" si="30"/>
        <v>0</v>
      </c>
      <c r="BI18" s="2">
        <f t="shared" si="31"/>
        <v>0</v>
      </c>
      <c r="BJ18" s="2">
        <f t="shared" si="32"/>
        <v>0</v>
      </c>
      <c r="BK18" s="11">
        <f t="shared" si="33"/>
        <v>6.347093856464367E-2</v>
      </c>
      <c r="BL18" s="17">
        <v>0</v>
      </c>
      <c r="BM18" s="17">
        <v>0</v>
      </c>
      <c r="BN18" s="12">
        <f>(BN$3*temperature!$I128+BN$4*temperature!$I128^2+BN$5*temperature!$I128^6)*(K18/K$56)^$BP$1</f>
        <v>1.957085575795269</v>
      </c>
      <c r="BO18" s="12">
        <f>(BO$3*temperature!$I128+BO$4*temperature!$I128^2+BO$5*temperature!$I128^6)*(L18/L$56)^$BP$1</f>
        <v>1.2584936411039342</v>
      </c>
      <c r="BP18" s="12">
        <f>(BP$3*temperature!$I128+BP$4*temperature!$I128^2+BP$5*temperature!$I128^6)*(M18/M$56)^$BP$1</f>
        <v>0.64341188735923316</v>
      </c>
      <c r="BQ18" s="12">
        <f>(BQ$3*temperature!$M128+BQ$4*temperature!$M128^2+BQ$5*temperature!$M128^6)*(K18/K$56)^$BP$1</f>
        <v>1.957085575795269</v>
      </c>
      <c r="BR18" s="12">
        <f>(BR$3*temperature!$M128+BR$4*temperature!$M128^2+BR$5*temperature!$M128^6)*(L18/L$56)^$BP$1</f>
        <v>1.2584936411039342</v>
      </c>
      <c r="BS18" s="12">
        <f>(BS$3*temperature!$M128+BS$4*temperature!$M128^2+BS$5*temperature!$M128^6)*(M18/M$56)^$BP$1</f>
        <v>0.64341188735923316</v>
      </c>
      <c r="BT18" s="19">
        <f t="shared" si="11"/>
        <v>0</v>
      </c>
      <c r="BU18" s="19">
        <f t="shared" si="12"/>
        <v>0</v>
      </c>
      <c r="BV18" s="19">
        <f t="shared" si="13"/>
        <v>0</v>
      </c>
      <c r="BW18" s="19">
        <f t="shared" si="14"/>
        <v>0</v>
      </c>
      <c r="BX18" s="19">
        <f t="shared" si="15"/>
        <v>0</v>
      </c>
      <c r="BY18" s="19">
        <f t="shared" si="16"/>
        <v>0</v>
      </c>
      <c r="BZ18" s="2">
        <f t="shared" si="34"/>
        <v>0</v>
      </c>
    </row>
    <row r="19" spans="1:78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35"/>
        <v>8.234003750892116E-3</v>
      </c>
      <c r="F19" s="11">
        <f t="shared" si="17"/>
        <v>2.1618595678227326E-2</v>
      </c>
      <c r="G19" s="11">
        <f t="shared" si="18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9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36"/>
        <v>5.5014805193318805E-2</v>
      </c>
      <c r="O19" s="11">
        <f t="shared" si="20"/>
        <v>5.906093634701115E-2</v>
      </c>
      <c r="P19" s="11">
        <f t="shared" si="21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2"/>
        <v>251.13148147524893</v>
      </c>
      <c r="U19" s="1">
        <f t="shared" si="49"/>
        <v>934.74464407668324</v>
      </c>
      <c r="V19" s="1">
        <f t="shared" si="50"/>
        <v>953.358521329567</v>
      </c>
      <c r="W19" s="11">
        <f t="shared" si="37"/>
        <v>-8.5899528508527334E-3</v>
      </c>
      <c r="X19" s="11">
        <f t="shared" si="53"/>
        <v>-2.6775413126886471E-2</v>
      </c>
      <c r="Y19" s="11">
        <f t="shared" si="54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3"/>
        <v>2.5535858110607683</v>
      </c>
      <c r="AD19" s="12">
        <f t="shared" si="51"/>
        <v>2.8535309635613215</v>
      </c>
      <c r="AE19" s="12">
        <f t="shared" si="52"/>
        <v>1.6872467626084724</v>
      </c>
      <c r="AF19" s="11">
        <f t="shared" si="38"/>
        <v>4.69647265895623E-3</v>
      </c>
      <c r="AG19" s="11">
        <f t="shared" si="55"/>
        <v>6.6741306627322583E-3</v>
      </c>
      <c r="AH19" s="11">
        <f t="shared" si="56"/>
        <v>2.1307173751365927E-2</v>
      </c>
      <c r="AI19" s="1">
        <f t="shared" si="39"/>
        <v>18136.837984258334</v>
      </c>
      <c r="AJ19" s="1">
        <f t="shared" si="40"/>
        <v>2177.0914061087037</v>
      </c>
      <c r="AK19" s="1">
        <f t="shared" si="41"/>
        <v>690.05248643912819</v>
      </c>
      <c r="AL19" s="14">
        <f t="shared" si="24"/>
        <v>7.1696971416625912</v>
      </c>
      <c r="AM19" s="14">
        <f t="shared" si="25"/>
        <v>0.91054036171220576</v>
      </c>
      <c r="AN19" s="14">
        <f t="shared" si="26"/>
        <v>0.38318366563281703</v>
      </c>
      <c r="AO19" s="11">
        <f t="shared" si="42"/>
        <v>2.0621120954280148E-2</v>
      </c>
      <c r="AP19" s="11">
        <f t="shared" si="27"/>
        <v>2.5977173653231045E-2</v>
      </c>
      <c r="AQ19" s="11">
        <f t="shared" si="28"/>
        <v>2.3564574154817608E-2</v>
      </c>
      <c r="AR19" s="1">
        <f t="shared" si="43"/>
        <v>11366.468416722841</v>
      </c>
      <c r="AS19" s="1">
        <f t="shared" si="44"/>
        <v>1528.0178012114277</v>
      </c>
      <c r="AT19" s="1">
        <f t="shared" si="45"/>
        <v>482.28840869984691</v>
      </c>
      <c r="AU19" s="1">
        <f t="shared" si="46"/>
        <v>2273.2936833445683</v>
      </c>
      <c r="AV19" s="1">
        <f t="shared" si="47"/>
        <v>305.60356024228554</v>
      </c>
      <c r="AW19" s="1">
        <f t="shared" si="48"/>
        <v>96.457681739969388</v>
      </c>
      <c r="AX19" s="2">
        <v>0</v>
      </c>
      <c r="AY19" s="2">
        <v>0</v>
      </c>
      <c r="AZ19" s="2">
        <v>0</v>
      </c>
      <c r="BA19" s="2">
        <f t="shared" si="5"/>
        <v>0</v>
      </c>
      <c r="BB19" s="2">
        <f t="shared" si="29"/>
        <v>0</v>
      </c>
      <c r="BC19" s="2">
        <f t="shared" si="6"/>
        <v>0</v>
      </c>
      <c r="BD19" s="2">
        <f t="shared" si="7"/>
        <v>0</v>
      </c>
      <c r="BE19" s="2">
        <f t="shared" si="8"/>
        <v>0</v>
      </c>
      <c r="BF19" s="2">
        <f t="shared" si="9"/>
        <v>0</v>
      </c>
      <c r="BG19" s="2">
        <f t="shared" si="10"/>
        <v>0</v>
      </c>
      <c r="BH19" s="2">
        <f t="shared" si="30"/>
        <v>0</v>
      </c>
      <c r="BI19" s="2">
        <f t="shared" si="31"/>
        <v>0</v>
      </c>
      <c r="BJ19" s="2">
        <f t="shared" si="32"/>
        <v>0</v>
      </c>
      <c r="BK19" s="11">
        <f t="shared" si="33"/>
        <v>7.4891970679945102E-2</v>
      </c>
      <c r="BL19" s="17">
        <v>0</v>
      </c>
      <c r="BM19" s="17">
        <v>0</v>
      </c>
      <c r="BN19" s="12">
        <f>(BN$3*temperature!$I129+BN$4*temperature!$I129^2+BN$5*temperature!$I129^6)*(K19/K$56)^$BP$1</f>
        <v>1.9820037287288073</v>
      </c>
      <c r="BO19" s="12">
        <f>(BO$3*temperature!$I129+BO$4*temperature!$I129^2+BO$5*temperature!$I129^6)*(L19/L$56)^$BP$1</f>
        <v>1.2718685730205195</v>
      </c>
      <c r="BP19" s="12">
        <f>(BP$3*temperature!$I129+BP$4*temperature!$I129^2+BP$5*temperature!$I129^6)*(M19/M$56)^$BP$1</f>
        <v>0.65367816838618165</v>
      </c>
      <c r="BQ19" s="12">
        <f>(BQ$3*temperature!$M129+BQ$4*temperature!$M129^2+BQ$5*temperature!$M129^6)*(K19/K$56)^$BP$1</f>
        <v>1.9820037287288073</v>
      </c>
      <c r="BR19" s="12">
        <f>(BR$3*temperature!$M129+BR$4*temperature!$M129^2+BR$5*temperature!$M129^6)*(L19/L$56)^$BP$1</f>
        <v>1.2718685730205195</v>
      </c>
      <c r="BS19" s="12">
        <f>(BS$3*temperature!$M129+BS$4*temperature!$M129^2+BS$5*temperature!$M129^6)*(M19/M$56)^$BP$1</f>
        <v>0.65367816838618165</v>
      </c>
      <c r="BT19" s="19">
        <f t="shared" si="11"/>
        <v>0</v>
      </c>
      <c r="BU19" s="19">
        <f t="shared" si="12"/>
        <v>0</v>
      </c>
      <c r="BV19" s="19">
        <f t="shared" si="13"/>
        <v>0</v>
      </c>
      <c r="BW19" s="19">
        <f t="shared" si="14"/>
        <v>0</v>
      </c>
      <c r="BX19" s="19">
        <f t="shared" si="15"/>
        <v>0</v>
      </c>
      <c r="BY19" s="19">
        <f t="shared" si="16"/>
        <v>0</v>
      </c>
      <c r="BZ19" s="2">
        <f t="shared" si="34"/>
        <v>0</v>
      </c>
    </row>
    <row r="20" spans="1:78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35"/>
        <v>9.4078969561326442E-3</v>
      </c>
      <c r="F20" s="11">
        <f t="shared" si="17"/>
        <v>2.0288190996412991E-2</v>
      </c>
      <c r="G20" s="11">
        <f t="shared" si="18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9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36"/>
        <v>3.702554030689198E-3</v>
      </c>
      <c r="O20" s="11">
        <f t="shared" si="20"/>
        <v>3.9827927127819018E-2</v>
      </c>
      <c r="P20" s="11">
        <f t="shared" si="21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2"/>
        <v>244.90376906154114</v>
      </c>
      <c r="U20" s="1">
        <f t="shared" si="49"/>
        <v>922.20792846727261</v>
      </c>
      <c r="V20" s="1">
        <f t="shared" si="50"/>
        <v>933.54702847794022</v>
      </c>
      <c r="W20" s="11">
        <f t="shared" si="37"/>
        <v>-2.4798612970081124E-2</v>
      </c>
      <c r="X20" s="11">
        <f t="shared" si="53"/>
        <v>-1.3411914889112975E-2</v>
      </c>
      <c r="Y20" s="11">
        <f t="shared" si="54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3"/>
        <v>2.5209714956491069</v>
      </c>
      <c r="AD20" s="12">
        <f t="shared" si="51"/>
        <v>2.8281856834735843</v>
      </c>
      <c r="AE20" s="12">
        <f t="shared" si="52"/>
        <v>1.6578699567928139</v>
      </c>
      <c r="AF20" s="11">
        <f t="shared" si="38"/>
        <v>-1.2771967666171058E-2</v>
      </c>
      <c r="AG20" s="11">
        <f t="shared" si="55"/>
        <v>-8.8820764208933367E-3</v>
      </c>
      <c r="AH20" s="11">
        <f t="shared" si="56"/>
        <v>-1.7411090343561919E-2</v>
      </c>
      <c r="AI20" s="1">
        <f t="shared" si="39"/>
        <v>18596.447869177071</v>
      </c>
      <c r="AJ20" s="1">
        <f t="shared" si="40"/>
        <v>2264.9858257401193</v>
      </c>
      <c r="AK20" s="1">
        <f t="shared" si="41"/>
        <v>717.50491953518485</v>
      </c>
      <c r="AL20" s="14">
        <f t="shared" si="24"/>
        <v>7.3175443336263726</v>
      </c>
      <c r="AM20" s="14">
        <f t="shared" si="25"/>
        <v>0.9341936268066795</v>
      </c>
      <c r="AN20" s="14">
        <f t="shared" si="26"/>
        <v>0.39221322553653637</v>
      </c>
      <c r="AO20" s="11">
        <f t="shared" si="42"/>
        <v>2.0621120954280148E-2</v>
      </c>
      <c r="AP20" s="11">
        <f t="shared" si="27"/>
        <v>2.5977173653231045E-2</v>
      </c>
      <c r="AQ20" s="11">
        <f t="shared" si="28"/>
        <v>2.3564574154817608E-2</v>
      </c>
      <c r="AR20" s="1">
        <f t="shared" si="43"/>
        <v>11746.734262470169</v>
      </c>
      <c r="AS20" s="1">
        <f t="shared" si="44"/>
        <v>1605.7656572216438</v>
      </c>
      <c r="AT20" s="1">
        <f t="shared" si="45"/>
        <v>507.05898804871407</v>
      </c>
      <c r="AU20" s="1">
        <f t="shared" si="46"/>
        <v>2349.346852494034</v>
      </c>
      <c r="AV20" s="1">
        <f t="shared" si="47"/>
        <v>321.15313144432878</v>
      </c>
      <c r="AW20" s="1">
        <f t="shared" si="48"/>
        <v>101.41179760974282</v>
      </c>
      <c r="AX20" s="2">
        <v>0</v>
      </c>
      <c r="AY20" s="2">
        <v>0</v>
      </c>
      <c r="AZ20" s="2">
        <v>0</v>
      </c>
      <c r="BA20" s="2">
        <f t="shared" si="5"/>
        <v>0</v>
      </c>
      <c r="BB20" s="2">
        <f t="shared" si="29"/>
        <v>0</v>
      </c>
      <c r="BC20" s="2">
        <f t="shared" si="6"/>
        <v>0</v>
      </c>
      <c r="BD20" s="2">
        <f t="shared" si="7"/>
        <v>0</v>
      </c>
      <c r="BE20" s="2">
        <f t="shared" si="8"/>
        <v>0</v>
      </c>
      <c r="BF20" s="2">
        <f t="shared" si="9"/>
        <v>0</v>
      </c>
      <c r="BG20" s="2">
        <f t="shared" si="10"/>
        <v>0</v>
      </c>
      <c r="BH20" s="2">
        <f t="shared" si="30"/>
        <v>0</v>
      </c>
      <c r="BI20" s="2">
        <f t="shared" si="31"/>
        <v>0</v>
      </c>
      <c r="BJ20" s="2">
        <f t="shared" si="32"/>
        <v>0</v>
      </c>
      <c r="BK20" s="11">
        <f t="shared" si="33"/>
        <v>3.0247627033290508E-2</v>
      </c>
      <c r="BL20" s="17">
        <v>0</v>
      </c>
      <c r="BM20" s="17">
        <v>0</v>
      </c>
      <c r="BN20" s="12">
        <f>(BN$3*temperature!$I130+BN$4*temperature!$I130^2+BN$5*temperature!$I130^6)*(K20/K$56)^$BP$1</f>
        <v>2.0327055466739883</v>
      </c>
      <c r="BO20" s="12">
        <f>(BO$3*temperature!$I130+BO$4*temperature!$I130^2+BO$5*temperature!$I130^6)*(L20/L$56)^$BP$1</f>
        <v>1.2913947905743304</v>
      </c>
      <c r="BP20" s="12">
        <f>(BP$3*temperature!$I130+BP$4*temperature!$I130^2+BP$5*temperature!$I130^6)*(M20/M$56)^$BP$1</f>
        <v>0.66300784213954156</v>
      </c>
      <c r="BQ20" s="12">
        <f>(BQ$3*temperature!$M130+BQ$4*temperature!$M130^2+BQ$5*temperature!$M130^6)*(K20/K$56)^$BP$1</f>
        <v>2.0327055466739883</v>
      </c>
      <c r="BR20" s="12">
        <f>(BR$3*temperature!$M130+BR$4*temperature!$M130^2+BR$5*temperature!$M130^6)*(L20/L$56)^$BP$1</f>
        <v>1.2913947905743304</v>
      </c>
      <c r="BS20" s="12">
        <f>(BS$3*temperature!$M130+BS$4*temperature!$M130^2+BS$5*temperature!$M130^6)*(M20/M$56)^$BP$1</f>
        <v>0.66300784213954156</v>
      </c>
      <c r="BT20" s="19">
        <f t="shared" si="11"/>
        <v>0</v>
      </c>
      <c r="BU20" s="19">
        <f t="shared" si="12"/>
        <v>0</v>
      </c>
      <c r="BV20" s="19">
        <f t="shared" si="13"/>
        <v>0</v>
      </c>
      <c r="BW20" s="19">
        <f t="shared" si="14"/>
        <v>0</v>
      </c>
      <c r="BX20" s="19">
        <f t="shared" si="15"/>
        <v>0</v>
      </c>
      <c r="BY20" s="19">
        <f t="shared" si="16"/>
        <v>0</v>
      </c>
      <c r="BZ20" s="2">
        <f t="shared" si="34"/>
        <v>0</v>
      </c>
    </row>
    <row r="21" spans="1:78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35"/>
        <v>8.8105353141860743E-3</v>
      </c>
      <c r="F21" s="11">
        <f t="shared" si="17"/>
        <v>1.8518710548682371E-2</v>
      </c>
      <c r="G21" s="11">
        <f t="shared" si="18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9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36"/>
        <v>-6.9934151144723788E-3</v>
      </c>
      <c r="O21" s="11">
        <f t="shared" si="20"/>
        <v>3.2214178305982166E-2</v>
      </c>
      <c r="P21" s="11">
        <f t="shared" si="21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2"/>
        <v>239.41517390052832</v>
      </c>
      <c r="U21" s="1">
        <f t="shared" si="49"/>
        <v>931.35755780438399</v>
      </c>
      <c r="V21" s="1">
        <f t="shared" si="50"/>
        <v>928.01965757292055</v>
      </c>
      <c r="W21" s="11">
        <f t="shared" si="37"/>
        <v>-2.2411231897511597E-2</v>
      </c>
      <c r="X21" s="11">
        <f t="shared" si="53"/>
        <v>9.9214385982544506E-3</v>
      </c>
      <c r="Y21" s="11">
        <f t="shared" si="54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3"/>
        <v>2.4988921333566081</v>
      </c>
      <c r="AD21" s="12">
        <f t="shared" si="51"/>
        <v>2.8289948800713747</v>
      </c>
      <c r="AE21" s="12">
        <f t="shared" si="52"/>
        <v>1.6524296755249401</v>
      </c>
      <c r="AF21" s="11">
        <f t="shared" si="38"/>
        <v>-8.7582752643594608E-3</v>
      </c>
      <c r="AG21" s="11">
        <f t="shared" si="55"/>
        <v>2.8611862457217363E-4</v>
      </c>
      <c r="AH21" s="11">
        <f t="shared" si="56"/>
        <v>-3.2814885423209095E-3</v>
      </c>
      <c r="AI21" s="1">
        <f t="shared" si="39"/>
        <v>19086.149934753397</v>
      </c>
      <c r="AJ21" s="1">
        <f t="shared" si="40"/>
        <v>2359.6403746104361</v>
      </c>
      <c r="AK21" s="1">
        <f t="shared" si="41"/>
        <v>747.16622519140924</v>
      </c>
      <c r="AL21" s="14">
        <f t="shared" si="24"/>
        <v>7.468440300418389</v>
      </c>
      <c r="AM21" s="14">
        <f t="shared" si="25"/>
        <v>0.95846133687597834</v>
      </c>
      <c r="AN21" s="14">
        <f t="shared" si="26"/>
        <v>0.40145556317419229</v>
      </c>
      <c r="AO21" s="11">
        <f t="shared" si="42"/>
        <v>2.0621120954280148E-2</v>
      </c>
      <c r="AP21" s="11">
        <f t="shared" si="27"/>
        <v>2.5977173653231045E-2</v>
      </c>
      <c r="AQ21" s="11">
        <f t="shared" si="28"/>
        <v>2.3564574154817608E-2</v>
      </c>
      <c r="AR21" s="1">
        <f t="shared" si="43"/>
        <v>12136.320857069124</v>
      </c>
      <c r="AS21" s="1">
        <f t="shared" si="44"/>
        <v>1685.5868679662808</v>
      </c>
      <c r="AT21" s="1">
        <f t="shared" si="45"/>
        <v>533.38429875367615</v>
      </c>
      <c r="AU21" s="1">
        <f t="shared" si="46"/>
        <v>2427.2641714138249</v>
      </c>
      <c r="AV21" s="1">
        <f t="shared" si="47"/>
        <v>337.11737359325616</v>
      </c>
      <c r="AW21" s="1">
        <f t="shared" si="48"/>
        <v>106.67685975073523</v>
      </c>
      <c r="AX21" s="2">
        <v>0</v>
      </c>
      <c r="AY21" s="2">
        <v>0</v>
      </c>
      <c r="AZ21" s="2">
        <v>0</v>
      </c>
      <c r="BA21" s="2">
        <f t="shared" si="5"/>
        <v>0</v>
      </c>
      <c r="BB21" s="2">
        <f t="shared" si="29"/>
        <v>0</v>
      </c>
      <c r="BC21" s="2">
        <f t="shared" si="6"/>
        <v>0</v>
      </c>
      <c r="BD21" s="2">
        <f t="shared" si="7"/>
        <v>0</v>
      </c>
      <c r="BE21" s="2">
        <f t="shared" si="8"/>
        <v>0</v>
      </c>
      <c r="BF21" s="2">
        <f t="shared" si="9"/>
        <v>0</v>
      </c>
      <c r="BG21" s="2">
        <f t="shared" si="10"/>
        <v>0</v>
      </c>
      <c r="BH21" s="2">
        <f t="shared" si="30"/>
        <v>0</v>
      </c>
      <c r="BI21" s="2">
        <f t="shared" si="31"/>
        <v>0</v>
      </c>
      <c r="BJ21" s="2">
        <f t="shared" si="32"/>
        <v>0</v>
      </c>
      <c r="BK21" s="11">
        <f t="shared" si="33"/>
        <v>2.0173876499010562E-2</v>
      </c>
      <c r="BL21" s="17">
        <v>0</v>
      </c>
      <c r="BM21" s="17">
        <v>0</v>
      </c>
      <c r="BN21" s="12">
        <f>(BN$3*temperature!$I131+BN$4*temperature!$I131^2+BN$5*temperature!$I131^6)*(K21/K$56)^$BP$1</f>
        <v>2.090308503759279</v>
      </c>
      <c r="BO21" s="12">
        <f>(BO$3*temperature!$I131+BO$4*temperature!$I131^2+BO$5*temperature!$I131^6)*(L21/L$56)^$BP$1</f>
        <v>1.3135632342973849</v>
      </c>
      <c r="BP21" s="12">
        <f>(BP$3*temperature!$I131+BP$4*temperature!$I131^2+BP$5*temperature!$I131^6)*(M21/M$56)^$BP$1</f>
        <v>0.67436705217759796</v>
      </c>
      <c r="BQ21" s="12">
        <f>(BQ$3*temperature!$M131+BQ$4*temperature!$M131^2+BQ$5*temperature!$M131^6)*(K21/K$56)^$BP$1</f>
        <v>2.090308503759279</v>
      </c>
      <c r="BR21" s="12">
        <f>(BR$3*temperature!$M131+BR$4*temperature!$M131^2+BR$5*temperature!$M131^6)*(L21/L$56)^$BP$1</f>
        <v>1.3135632342973849</v>
      </c>
      <c r="BS21" s="12">
        <f>(BS$3*temperature!$M131+BS$4*temperature!$M131^2+BS$5*temperature!$M131^6)*(M21/M$56)^$BP$1</f>
        <v>0.67436705217759796</v>
      </c>
      <c r="BT21" s="19">
        <f t="shared" si="11"/>
        <v>0</v>
      </c>
      <c r="BU21" s="19">
        <f t="shared" si="12"/>
        <v>0</v>
      </c>
      <c r="BV21" s="19">
        <f t="shared" si="13"/>
        <v>0</v>
      </c>
      <c r="BW21" s="19">
        <f t="shared" si="14"/>
        <v>0</v>
      </c>
      <c r="BX21" s="19">
        <f t="shared" si="15"/>
        <v>0</v>
      </c>
      <c r="BY21" s="19">
        <f t="shared" si="16"/>
        <v>0</v>
      </c>
      <c r="BZ21" s="2">
        <f t="shared" si="34"/>
        <v>0</v>
      </c>
    </row>
    <row r="22" spans="1:78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35"/>
        <v>6.9846288060895212E-3</v>
      </c>
      <c r="F22" s="11">
        <f t="shared" si="17"/>
        <v>1.7251625849825869E-2</v>
      </c>
      <c r="G22" s="11">
        <f t="shared" si="18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9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36"/>
        <v>4.0893369020279735E-2</v>
      </c>
      <c r="O22" s="11">
        <f t="shared" si="20"/>
        <v>4.2868323293207E-2</v>
      </c>
      <c r="P22" s="11">
        <f t="shared" si="21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2"/>
        <v>243.05387961291987</v>
      </c>
      <c r="U22" s="1">
        <f t="shared" si="49"/>
        <v>918.92731212169167</v>
      </c>
      <c r="V22" s="1">
        <f t="shared" si="50"/>
        <v>912.48467178528426</v>
      </c>
      <c r="W22" s="11">
        <f t="shared" si="37"/>
        <v>1.519830866653149E-2</v>
      </c>
      <c r="X22" s="11">
        <f t="shared" si="53"/>
        <v>-1.3346373343440576E-2</v>
      </c>
      <c r="Y22" s="11">
        <f t="shared" si="54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3"/>
        <v>2.4636134916384531</v>
      </c>
      <c r="AD22" s="12">
        <f t="shared" si="51"/>
        <v>2.8412829323529851</v>
      </c>
      <c r="AE22" s="12">
        <f t="shared" si="52"/>
        <v>1.7017794034614855</v>
      </c>
      <c r="AF22" s="11">
        <f t="shared" si="38"/>
        <v>-1.411771290454511E-2</v>
      </c>
      <c r="AG22" s="11">
        <f t="shared" si="55"/>
        <v>4.3436106470791103E-3</v>
      </c>
      <c r="AH22" s="11">
        <f t="shared" si="56"/>
        <v>2.9864948970290017E-2</v>
      </c>
      <c r="AI22" s="1">
        <f t="shared" si="39"/>
        <v>19604.799112691886</v>
      </c>
      <c r="AJ22" s="1">
        <f t="shared" si="40"/>
        <v>2460.7937107426487</v>
      </c>
      <c r="AK22" s="1">
        <f t="shared" si="41"/>
        <v>779.12646242300366</v>
      </c>
      <c r="AL22" s="14">
        <f t="shared" si="24"/>
        <v>7.6224479111931371</v>
      </c>
      <c r="AM22" s="14">
        <f t="shared" si="25"/>
        <v>0.98335945346391362</v>
      </c>
      <c r="AN22" s="14">
        <f t="shared" si="26"/>
        <v>0.41091569256247462</v>
      </c>
      <c r="AO22" s="11">
        <f t="shared" si="42"/>
        <v>2.0621120954280148E-2</v>
      </c>
      <c r="AP22" s="11">
        <f t="shared" si="27"/>
        <v>2.5977173653231045E-2</v>
      </c>
      <c r="AQ22" s="11">
        <f t="shared" si="28"/>
        <v>2.3564574154817608E-2</v>
      </c>
      <c r="AR22" s="1">
        <f t="shared" si="43"/>
        <v>12522.720493719629</v>
      </c>
      <c r="AS22" s="1">
        <f t="shared" si="44"/>
        <v>1767.9803332996653</v>
      </c>
      <c r="AT22" s="1">
        <f t="shared" si="45"/>
        <v>561.37624208675288</v>
      </c>
      <c r="AU22" s="1">
        <f t="shared" si="46"/>
        <v>2504.544098743926</v>
      </c>
      <c r="AV22" s="1">
        <f t="shared" si="47"/>
        <v>353.59606665993306</v>
      </c>
      <c r="AW22" s="1">
        <f t="shared" si="48"/>
        <v>112.27524841735058</v>
      </c>
      <c r="AX22" s="2">
        <v>0</v>
      </c>
      <c r="AY22" s="2">
        <v>0</v>
      </c>
      <c r="AZ22" s="2">
        <v>0</v>
      </c>
      <c r="BA22" s="2">
        <f t="shared" si="5"/>
        <v>0</v>
      </c>
      <c r="BB22" s="2">
        <f t="shared" si="29"/>
        <v>0</v>
      </c>
      <c r="BC22" s="2">
        <f t="shared" si="6"/>
        <v>0</v>
      </c>
      <c r="BD22" s="2">
        <f t="shared" si="7"/>
        <v>0</v>
      </c>
      <c r="BE22" s="2">
        <f t="shared" si="8"/>
        <v>0</v>
      </c>
      <c r="BF22" s="2">
        <f t="shared" si="9"/>
        <v>0</v>
      </c>
      <c r="BG22" s="2">
        <f t="shared" si="10"/>
        <v>0</v>
      </c>
      <c r="BH22" s="2">
        <f t="shared" si="30"/>
        <v>0</v>
      </c>
      <c r="BI22" s="2">
        <f t="shared" si="31"/>
        <v>0</v>
      </c>
      <c r="BJ22" s="2">
        <f t="shared" si="32"/>
        <v>0</v>
      </c>
      <c r="BK22" s="11">
        <f t="shared" si="33"/>
        <v>6.1508636266423861E-2</v>
      </c>
      <c r="BL22" s="17">
        <v>0</v>
      </c>
      <c r="BM22" s="17">
        <v>0</v>
      </c>
      <c r="BN22" s="12">
        <f>(BN$3*temperature!$I132+BN$4*temperature!$I132^2+BN$5*temperature!$I132^6)*(K22/K$56)^$BP$1</f>
        <v>2.1241149488171289</v>
      </c>
      <c r="BO22" s="12">
        <f>(BO$3*temperature!$I132+BO$4*temperature!$I132^2+BO$5*temperature!$I132^6)*(L22/L$56)^$BP$1</f>
        <v>1.3324438261991995</v>
      </c>
      <c r="BP22" s="12">
        <f>(BP$3*temperature!$I132+BP$4*temperature!$I132^2+BP$5*temperature!$I132^6)*(M22/M$56)^$BP$1</f>
        <v>0.68398059578457548</v>
      </c>
      <c r="BQ22" s="12">
        <f>(BQ$3*temperature!$M132+BQ$4*temperature!$M132^2+BQ$5*temperature!$M132^6)*(K22/K$56)^$BP$1</f>
        <v>2.1241149488171289</v>
      </c>
      <c r="BR22" s="12">
        <f>(BR$3*temperature!$M132+BR$4*temperature!$M132^2+BR$5*temperature!$M132^6)*(L22/L$56)^$BP$1</f>
        <v>1.3324438261991995</v>
      </c>
      <c r="BS22" s="12">
        <f>(BS$3*temperature!$M132+BS$4*temperature!$M132^2+BS$5*temperature!$M132^6)*(M22/M$56)^$BP$1</f>
        <v>0.68398059578457548</v>
      </c>
      <c r="BT22" s="19">
        <f t="shared" si="11"/>
        <v>0</v>
      </c>
      <c r="BU22" s="19">
        <f t="shared" si="12"/>
        <v>0</v>
      </c>
      <c r="BV22" s="19">
        <f t="shared" si="13"/>
        <v>0</v>
      </c>
      <c r="BW22" s="19">
        <f t="shared" si="14"/>
        <v>0</v>
      </c>
      <c r="BX22" s="19">
        <f t="shared" si="15"/>
        <v>0</v>
      </c>
      <c r="BY22" s="19">
        <f t="shared" si="16"/>
        <v>0</v>
      </c>
      <c r="BZ22" s="2">
        <f t="shared" si="34"/>
        <v>0</v>
      </c>
    </row>
    <row r="23" spans="1:78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35"/>
        <v>7.3482904106083602E-3</v>
      </c>
      <c r="F23" s="11">
        <f t="shared" si="17"/>
        <v>1.6168595294302479E-2</v>
      </c>
      <c r="G23" s="11">
        <f t="shared" si="18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9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36"/>
        <v>3.1697706905913892E-2</v>
      </c>
      <c r="O23" s="11">
        <f t="shared" si="20"/>
        <v>2.9855040327190441E-2</v>
      </c>
      <c r="P23" s="11">
        <f t="shared" si="21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2"/>
        <v>239.50476052364905</v>
      </c>
      <c r="U23" s="1">
        <f t="shared" si="49"/>
        <v>930.19975001883006</v>
      </c>
      <c r="V23" s="1">
        <f t="shared" si="50"/>
        <v>900.51487180944673</v>
      </c>
      <c r="W23" s="11">
        <f t="shared" si="37"/>
        <v>-1.4602190653870806E-2</v>
      </c>
      <c r="X23" s="11">
        <f t="shared" si="53"/>
        <v>1.2266952726774027E-2</v>
      </c>
      <c r="Y23" s="11">
        <f t="shared" si="54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3"/>
        <v>2.4545082380311687</v>
      </c>
      <c r="AD23" s="12">
        <f t="shared" si="51"/>
        <v>2.8172710428917731</v>
      </c>
      <c r="AE23" s="12">
        <f t="shared" si="52"/>
        <v>1.7962150035071196</v>
      </c>
      <c r="AF23" s="11">
        <f t="shared" si="38"/>
        <v>-3.6958937098646727E-3</v>
      </c>
      <c r="AG23" s="11">
        <f t="shared" si="55"/>
        <v>-8.4510729951581265E-3</v>
      </c>
      <c r="AH23" s="11">
        <f t="shared" si="56"/>
        <v>5.5492268770880981E-2</v>
      </c>
      <c r="AI23" s="1">
        <f t="shared" si="39"/>
        <v>20148.863300166624</v>
      </c>
      <c r="AJ23" s="1">
        <f t="shared" si="40"/>
        <v>2568.3104063283172</v>
      </c>
      <c r="AK23" s="1">
        <f t="shared" si="41"/>
        <v>813.48906459805391</v>
      </c>
      <c r="AL23" s="14">
        <f t="shared" si="24"/>
        <v>7.7796313315375505</v>
      </c>
      <c r="AM23" s="14">
        <f t="shared" si="25"/>
        <v>1.008904352750092</v>
      </c>
      <c r="AN23" s="14">
        <f t="shared" si="26"/>
        <v>0.4205987458712413</v>
      </c>
      <c r="AO23" s="11">
        <f t="shared" si="42"/>
        <v>2.0621120954280148E-2</v>
      </c>
      <c r="AP23" s="11">
        <f t="shared" si="27"/>
        <v>2.5977173653231045E-2</v>
      </c>
      <c r="AQ23" s="11">
        <f t="shared" si="28"/>
        <v>2.3564574154817608E-2</v>
      </c>
      <c r="AR23" s="1">
        <f t="shared" si="43"/>
        <v>12926.608401519468</v>
      </c>
      <c r="AS23" s="1">
        <f t="shared" si="44"/>
        <v>1853.1142854562922</v>
      </c>
      <c r="AT23" s="1">
        <f t="shared" si="45"/>
        <v>591.08301482606362</v>
      </c>
      <c r="AU23" s="1">
        <f t="shared" si="46"/>
        <v>2585.321680303894</v>
      </c>
      <c r="AV23" s="1">
        <f t="shared" si="47"/>
        <v>370.62285709125848</v>
      </c>
      <c r="AW23" s="1">
        <f t="shared" si="48"/>
        <v>118.21660296521273</v>
      </c>
      <c r="AX23" s="2">
        <v>0</v>
      </c>
      <c r="AY23" s="2">
        <v>0</v>
      </c>
      <c r="AZ23" s="2">
        <v>0</v>
      </c>
      <c r="BA23" s="2">
        <f t="shared" si="5"/>
        <v>0</v>
      </c>
      <c r="BB23" s="2">
        <f t="shared" si="29"/>
        <v>0</v>
      </c>
      <c r="BC23" s="2">
        <f t="shared" si="6"/>
        <v>0</v>
      </c>
      <c r="BD23" s="2">
        <f t="shared" si="7"/>
        <v>0</v>
      </c>
      <c r="BE23" s="2">
        <f t="shared" si="8"/>
        <v>0</v>
      </c>
      <c r="BF23" s="2">
        <f t="shared" si="9"/>
        <v>0</v>
      </c>
      <c r="BG23" s="2">
        <f t="shared" si="10"/>
        <v>0</v>
      </c>
      <c r="BH23" s="2">
        <f t="shared" si="30"/>
        <v>0</v>
      </c>
      <c r="BI23" s="2">
        <f t="shared" si="31"/>
        <v>0</v>
      </c>
      <c r="BJ23" s="2">
        <f t="shared" si="32"/>
        <v>0</v>
      </c>
      <c r="BK23" s="11">
        <f t="shared" si="33"/>
        <v>5.2648442643014909E-2</v>
      </c>
      <c r="BL23" s="17">
        <v>0</v>
      </c>
      <c r="BM23" s="17">
        <v>0</v>
      </c>
      <c r="BN23" s="12">
        <f>(BN$3*temperature!$I133+BN$4*temperature!$I133^2+BN$5*temperature!$I133^6)*(K23/K$56)^$BP$1</f>
        <v>2.1630851624709968</v>
      </c>
      <c r="BO23" s="12">
        <f>(BO$3*temperature!$I133+BO$4*temperature!$I133^2+BO$5*temperature!$I133^6)*(L23/L$56)^$BP$1</f>
        <v>1.3556504538108685</v>
      </c>
      <c r="BP23" s="12">
        <f>(BP$3*temperature!$I133+BP$4*temperature!$I133^2+BP$5*temperature!$I133^6)*(M23/M$56)^$BP$1</f>
        <v>0.69378582261819333</v>
      </c>
      <c r="BQ23" s="12">
        <f>(BQ$3*temperature!$M133+BQ$4*temperature!$M133^2+BQ$5*temperature!$M133^6)*(K23/K$56)^$BP$1</f>
        <v>2.1630851624709968</v>
      </c>
      <c r="BR23" s="12">
        <f>(BR$3*temperature!$M133+BR$4*temperature!$M133^2+BR$5*temperature!$M133^6)*(L23/L$56)^$BP$1</f>
        <v>1.3556504538108685</v>
      </c>
      <c r="BS23" s="12">
        <f>(BS$3*temperature!$M133+BS$4*temperature!$M133^2+BS$5*temperature!$M133^6)*(M23/M$56)^$BP$1</f>
        <v>0.69378582261819333</v>
      </c>
      <c r="BT23" s="19">
        <f t="shared" si="11"/>
        <v>0</v>
      </c>
      <c r="BU23" s="19">
        <f t="shared" si="12"/>
        <v>0</v>
      </c>
      <c r="BV23" s="19">
        <f t="shared" si="13"/>
        <v>0</v>
      </c>
      <c r="BW23" s="19">
        <f t="shared" si="14"/>
        <v>0</v>
      </c>
      <c r="BX23" s="19">
        <f t="shared" si="15"/>
        <v>0</v>
      </c>
      <c r="BY23" s="19">
        <f t="shared" si="16"/>
        <v>0</v>
      </c>
      <c r="BZ23" s="2">
        <f t="shared" si="34"/>
        <v>0</v>
      </c>
    </row>
    <row r="24" spans="1:78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35"/>
        <v>7.2592798295529892E-3</v>
      </c>
      <c r="F24" s="11">
        <f t="shared" si="17"/>
        <v>1.6032358762138932E-2</v>
      </c>
      <c r="G24" s="11">
        <f t="shared" si="18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9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36"/>
        <v>3.4275712981129303E-2</v>
      </c>
      <c r="O24" s="11">
        <f t="shared" si="20"/>
        <v>1.6033509673959889E-2</v>
      </c>
      <c r="P24" s="11">
        <f t="shared" si="21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2"/>
        <v>236.96599895979352</v>
      </c>
      <c r="U24" s="1">
        <f t="shared" si="49"/>
        <v>953.04866684438355</v>
      </c>
      <c r="V24" s="1">
        <f t="shared" si="50"/>
        <v>887.72358916796884</v>
      </c>
      <c r="W24" s="11">
        <f t="shared" si="37"/>
        <v>-1.0600046355257464E-2</v>
      </c>
      <c r="X24" s="11">
        <f t="shared" si="53"/>
        <v>2.4563451909217271E-2</v>
      </c>
      <c r="Y24" s="11">
        <f t="shared" si="54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3"/>
        <v>2.4498286870526638</v>
      </c>
      <c r="AD24" s="12">
        <f t="shared" si="51"/>
        <v>2.81064944312521</v>
      </c>
      <c r="AE24" s="12">
        <f t="shared" si="52"/>
        <v>1.831713986286849</v>
      </c>
      <c r="AF24" s="11">
        <f t="shared" si="38"/>
        <v>-1.9065126390688247E-3</v>
      </c>
      <c r="AG24" s="11">
        <f t="shared" si="55"/>
        <v>-2.3503595024234603E-3</v>
      </c>
      <c r="AH24" s="11">
        <f t="shared" si="56"/>
        <v>1.9763214710052823E-2</v>
      </c>
      <c r="AI24" s="1">
        <f t="shared" si="39"/>
        <v>20719.298650453857</v>
      </c>
      <c r="AJ24" s="1">
        <f t="shared" si="40"/>
        <v>2682.1022227867443</v>
      </c>
      <c r="AK24" s="1">
        <f t="shared" si="41"/>
        <v>850.35676110346128</v>
      </c>
      <c r="AL24" s="14">
        <f t="shared" si="24"/>
        <v>7.9400560502048938</v>
      </c>
      <c r="AM24" s="14">
        <f t="shared" si="25"/>
        <v>1.0351128363209818</v>
      </c>
      <c r="AN24" s="14">
        <f t="shared" si="26"/>
        <v>0.43050997620774745</v>
      </c>
      <c r="AO24" s="11">
        <f t="shared" si="42"/>
        <v>2.0621120954280148E-2</v>
      </c>
      <c r="AP24" s="11">
        <f t="shared" si="27"/>
        <v>2.5977173653231045E-2</v>
      </c>
      <c r="AQ24" s="11">
        <f t="shared" si="28"/>
        <v>2.3564574154817608E-2</v>
      </c>
      <c r="AR24" s="1">
        <f t="shared" si="43"/>
        <v>13344.031722777712</v>
      </c>
      <c r="AS24" s="1">
        <f t="shared" si="44"/>
        <v>1942.3679221830037</v>
      </c>
      <c r="AT24" s="1">
        <f t="shared" si="45"/>
        <v>622.57783732422467</v>
      </c>
      <c r="AU24" s="1">
        <f t="shared" si="46"/>
        <v>2668.8063445555426</v>
      </c>
      <c r="AV24" s="1">
        <f t="shared" si="47"/>
        <v>388.47358443660073</v>
      </c>
      <c r="AW24" s="1">
        <f t="shared" si="48"/>
        <v>124.51556746484493</v>
      </c>
      <c r="AX24" s="2">
        <v>0</v>
      </c>
      <c r="AY24" s="2">
        <v>0</v>
      </c>
      <c r="AZ24" s="2">
        <v>0</v>
      </c>
      <c r="BA24" s="2">
        <f t="shared" si="5"/>
        <v>0</v>
      </c>
      <c r="BB24" s="2">
        <f t="shared" si="29"/>
        <v>0</v>
      </c>
      <c r="BC24" s="2">
        <f t="shared" si="6"/>
        <v>0</v>
      </c>
      <c r="BD24" s="2">
        <f t="shared" si="7"/>
        <v>0</v>
      </c>
      <c r="BE24" s="2">
        <f t="shared" si="8"/>
        <v>0</v>
      </c>
      <c r="BF24" s="2">
        <f t="shared" si="9"/>
        <v>0</v>
      </c>
      <c r="BG24" s="2">
        <f t="shared" si="10"/>
        <v>0</v>
      </c>
      <c r="BH24" s="2">
        <f t="shared" si="30"/>
        <v>0</v>
      </c>
      <c r="BI24" s="2">
        <f t="shared" si="31"/>
        <v>0</v>
      </c>
      <c r="BJ24" s="2">
        <f t="shared" si="32"/>
        <v>0</v>
      </c>
      <c r="BK24" s="11">
        <f t="shared" si="33"/>
        <v>5.298173514030588E-2</v>
      </c>
      <c r="BL24" s="17">
        <v>0</v>
      </c>
      <c r="BM24" s="17">
        <v>0</v>
      </c>
      <c r="BN24" s="12">
        <f>(BN$3*temperature!$I134+BN$4*temperature!$I134^2+BN$5*temperature!$I134^6)*(K24/K$56)^$BP$1</f>
        <v>2.2011561407556148</v>
      </c>
      <c r="BO24" s="12">
        <f>(BO$3*temperature!$I134+BO$4*temperature!$I134^2+BO$5*temperature!$I134^6)*(L24/L$56)^$BP$1</f>
        <v>1.3836872155293467</v>
      </c>
      <c r="BP24" s="12">
        <f>(BP$3*temperature!$I134+BP$4*temperature!$I134^2+BP$5*temperature!$I134^6)*(M24/M$56)^$BP$1</f>
        <v>0.70416394974949748</v>
      </c>
      <c r="BQ24" s="12">
        <f>(BQ$3*temperature!$M134+BQ$4*temperature!$M134^2+BQ$5*temperature!$M134^6)*(K24/K$56)^$BP$1</f>
        <v>2.2011561407556148</v>
      </c>
      <c r="BR24" s="12">
        <f>(BR$3*temperature!$M134+BR$4*temperature!$M134^2+BR$5*temperature!$M134^6)*(L24/L$56)^$BP$1</f>
        <v>1.3836872155293467</v>
      </c>
      <c r="BS24" s="12">
        <f>(BS$3*temperature!$M134+BS$4*temperature!$M134^2+BS$5*temperature!$M134^6)*(M24/M$56)^$BP$1</f>
        <v>0.70416394974949748</v>
      </c>
      <c r="BT24" s="19">
        <f t="shared" si="11"/>
        <v>0</v>
      </c>
      <c r="BU24" s="19">
        <f t="shared" si="12"/>
        <v>0</v>
      </c>
      <c r="BV24" s="19">
        <f t="shared" si="13"/>
        <v>0</v>
      </c>
      <c r="BW24" s="19">
        <f t="shared" si="14"/>
        <v>0</v>
      </c>
      <c r="BX24" s="19">
        <f t="shared" si="15"/>
        <v>0</v>
      </c>
      <c r="BY24" s="19">
        <f t="shared" si="16"/>
        <v>0</v>
      </c>
      <c r="BZ24" s="2">
        <f t="shared" si="34"/>
        <v>0</v>
      </c>
    </row>
    <row r="25" spans="1:78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35"/>
        <v>7.1710102906858975E-3</v>
      </c>
      <c r="F25" s="11">
        <f t="shared" si="17"/>
        <v>1.6106980972057983E-2</v>
      </c>
      <c r="G25" s="11">
        <f t="shared" si="18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9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36"/>
        <v>3.1199121385352857E-2</v>
      </c>
      <c r="O25" s="11">
        <f t="shared" si="20"/>
        <v>3.4800518287731563E-2</v>
      </c>
      <c r="P25" s="11">
        <f t="shared" si="21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2"/>
        <v>233.53220678226603</v>
      </c>
      <c r="U25" s="1">
        <f t="shared" si="49"/>
        <v>937.57902753538292</v>
      </c>
      <c r="V25" s="1">
        <f t="shared" si="50"/>
        <v>902.67990564339846</v>
      </c>
      <c r="W25" s="11">
        <f t="shared" si="37"/>
        <v>-1.449065348024936E-2</v>
      </c>
      <c r="X25" s="11">
        <f t="shared" si="53"/>
        <v>-1.6231741197668126E-2</v>
      </c>
      <c r="Y25" s="11">
        <f t="shared" si="54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3"/>
        <v>2.4496385895153021</v>
      </c>
      <c r="AD25" s="12">
        <f t="shared" si="51"/>
        <v>2.7832867863149318</v>
      </c>
      <c r="AE25" s="12">
        <f t="shared" si="52"/>
        <v>1.8505048501277181</v>
      </c>
      <c r="AF25" s="11">
        <f t="shared" si="38"/>
        <v>-7.7596257389900281E-5</v>
      </c>
      <c r="AG25" s="11">
        <f t="shared" si="55"/>
        <v>-9.73535026831851E-3</v>
      </c>
      <c r="AH25" s="11">
        <f t="shared" si="56"/>
        <v>1.0258623333963213E-2</v>
      </c>
      <c r="AI25" s="1">
        <f t="shared" si="39"/>
        <v>21316.175129964013</v>
      </c>
      <c r="AJ25" s="1">
        <f t="shared" si="40"/>
        <v>2802.3655849446704</v>
      </c>
      <c r="AK25" s="1">
        <f t="shared" si="41"/>
        <v>889.8366524579601</v>
      </c>
      <c r="AL25" s="14">
        <f t="shared" si="24"/>
        <v>8.1037889063999327</v>
      </c>
      <c r="AM25" s="14">
        <f t="shared" si="25"/>
        <v>1.0620021422207806</v>
      </c>
      <c r="AN25" s="14">
        <f t="shared" si="26"/>
        <v>0.44065476046648366</v>
      </c>
      <c r="AO25" s="11">
        <f t="shared" si="42"/>
        <v>2.0621120954280148E-2</v>
      </c>
      <c r="AP25" s="11">
        <f t="shared" si="27"/>
        <v>2.5977173653231045E-2</v>
      </c>
      <c r="AQ25" s="11">
        <f t="shared" si="28"/>
        <v>2.3564574154817608E-2</v>
      </c>
      <c r="AR25" s="1">
        <f t="shared" si="43"/>
        <v>13775.299073981647</v>
      </c>
      <c r="AS25" s="1">
        <f t="shared" si="44"/>
        <v>2036.2478405779661</v>
      </c>
      <c r="AT25" s="1">
        <f t="shared" si="45"/>
        <v>655.92537283621471</v>
      </c>
      <c r="AU25" s="1">
        <f t="shared" si="46"/>
        <v>2755.0598147963296</v>
      </c>
      <c r="AV25" s="1">
        <f t="shared" si="47"/>
        <v>407.24956811559326</v>
      </c>
      <c r="AW25" s="1">
        <f t="shared" si="48"/>
        <v>131.18507456724294</v>
      </c>
      <c r="AX25" s="2">
        <v>0</v>
      </c>
      <c r="AY25" s="2">
        <v>0</v>
      </c>
      <c r="AZ25" s="2">
        <v>0</v>
      </c>
      <c r="BA25" s="2">
        <f t="shared" si="5"/>
        <v>0</v>
      </c>
      <c r="BB25" s="2">
        <f t="shared" si="29"/>
        <v>0</v>
      </c>
      <c r="BC25" s="2">
        <f t="shared" si="6"/>
        <v>0</v>
      </c>
      <c r="BD25" s="2">
        <f t="shared" si="7"/>
        <v>0</v>
      </c>
      <c r="BE25" s="2">
        <f t="shared" si="8"/>
        <v>0</v>
      </c>
      <c r="BF25" s="2">
        <f t="shared" si="9"/>
        <v>0</v>
      </c>
      <c r="BG25" s="2">
        <f t="shared" si="10"/>
        <v>0</v>
      </c>
      <c r="BH25" s="2">
        <f t="shared" si="30"/>
        <v>0</v>
      </c>
      <c r="BI25" s="2">
        <f t="shared" si="31"/>
        <v>0</v>
      </c>
      <c r="BJ25" s="2">
        <f t="shared" si="32"/>
        <v>0</v>
      </c>
      <c r="BK25" s="11">
        <f t="shared" si="33"/>
        <v>5.1730956327600025E-2</v>
      </c>
      <c r="BL25" s="17">
        <v>0</v>
      </c>
      <c r="BM25" s="17">
        <v>0</v>
      </c>
      <c r="BN25" s="12">
        <f>(BN$3*temperature!$I135+BN$4*temperature!$I135^2+BN$5*temperature!$I135^6)*(K25/K$56)^$BP$1</f>
        <v>2.2411493332292776</v>
      </c>
      <c r="BO25" s="12">
        <f>(BO$3*temperature!$I135+BO$4*temperature!$I135^2+BO$5*temperature!$I135^6)*(L25/L$56)^$BP$1</f>
        <v>1.4055037356191546</v>
      </c>
      <c r="BP25" s="12">
        <f>(BP$3*temperature!$I135+BP$4*temperature!$I135^2+BP$5*temperature!$I135^6)*(M25/M$56)^$BP$1</f>
        <v>0.71808622998498306</v>
      </c>
      <c r="BQ25" s="12">
        <f>(BQ$3*temperature!$M135+BQ$4*temperature!$M135^2+BQ$5*temperature!$M135^6)*(K25/K$56)^$BP$1</f>
        <v>2.2411493332292776</v>
      </c>
      <c r="BR25" s="12">
        <f>(BR$3*temperature!$M135+BR$4*temperature!$M135^2+BR$5*temperature!$M135^6)*(L25/L$56)^$BP$1</f>
        <v>1.4055037356191546</v>
      </c>
      <c r="BS25" s="12">
        <f>(BS$3*temperature!$M135+BS$4*temperature!$M135^2+BS$5*temperature!$M135^6)*(M25/M$56)^$BP$1</f>
        <v>0.71808622998498306</v>
      </c>
      <c r="BT25" s="19">
        <f t="shared" si="11"/>
        <v>0</v>
      </c>
      <c r="BU25" s="19">
        <f t="shared" si="12"/>
        <v>0</v>
      </c>
      <c r="BV25" s="19">
        <f t="shared" si="13"/>
        <v>0</v>
      </c>
      <c r="BW25" s="19">
        <f t="shared" si="14"/>
        <v>0</v>
      </c>
      <c r="BX25" s="19">
        <f t="shared" si="15"/>
        <v>0</v>
      </c>
      <c r="BY25" s="19">
        <f t="shared" si="16"/>
        <v>0</v>
      </c>
      <c r="BZ25" s="2">
        <f t="shared" si="34"/>
        <v>0</v>
      </c>
    </row>
    <row r="26" spans="1:78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35"/>
        <v>6.9399655695143725E-3</v>
      </c>
      <c r="F26" s="11">
        <f t="shared" si="17"/>
        <v>1.5668442836691332E-2</v>
      </c>
      <c r="G26" s="11">
        <f t="shared" si="18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9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36"/>
        <v>1.9866883309723526E-2</v>
      </c>
      <c r="O26" s="11">
        <f t="shared" si="20"/>
        <v>3.1415457728710017E-2</v>
      </c>
      <c r="P26" s="11">
        <f t="shared" si="21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2"/>
        <v>221.55623080971907</v>
      </c>
      <c r="U26" s="1">
        <f t="shared" si="49"/>
        <v>902.87289581321522</v>
      </c>
      <c r="V26" s="1">
        <f t="shared" si="50"/>
        <v>880.94465297742408</v>
      </c>
      <c r="W26" s="11">
        <f t="shared" si="37"/>
        <v>-5.1281902986994754E-2</v>
      </c>
      <c r="X26" s="11">
        <f t="shared" si="53"/>
        <v>-3.7016753471331154E-2</v>
      </c>
      <c r="Y26" s="11">
        <f t="shared" si="54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3"/>
        <v>2.4457874406053151</v>
      </c>
      <c r="AD26" s="12">
        <f t="shared" si="51"/>
        <v>2.8182464047647726</v>
      </c>
      <c r="AE26" s="12">
        <f t="shared" si="52"/>
        <v>1.871783504022132</v>
      </c>
      <c r="AF26" s="11">
        <f t="shared" si="38"/>
        <v>-1.5721294261408225E-3</v>
      </c>
      <c r="AG26" s="11">
        <f t="shared" si="55"/>
        <v>1.2560552014162951E-2</v>
      </c>
      <c r="AH26" s="11">
        <f t="shared" si="56"/>
        <v>1.1498837137846607E-2</v>
      </c>
      <c r="AI26" s="1">
        <f t="shared" si="39"/>
        <v>21939.617431763942</v>
      </c>
      <c r="AJ26" s="1">
        <f t="shared" si="40"/>
        <v>2929.3785945657969</v>
      </c>
      <c r="AK26" s="1">
        <f t="shared" si="41"/>
        <v>932.03806177940703</v>
      </c>
      <c r="AL26" s="14">
        <f t="shared" si="24"/>
        <v>8.2708981176267589</v>
      </c>
      <c r="AM26" s="14">
        <f t="shared" si="25"/>
        <v>1.0895899562893532</v>
      </c>
      <c r="AN26" s="14">
        <f t="shared" si="26"/>
        <v>0.45103860224616948</v>
      </c>
      <c r="AO26" s="11">
        <f t="shared" si="42"/>
        <v>2.0621120954280148E-2</v>
      </c>
      <c r="AP26" s="11">
        <f t="shared" si="27"/>
        <v>2.5977173653231045E-2</v>
      </c>
      <c r="AQ26" s="11">
        <f t="shared" si="28"/>
        <v>2.3564574154817608E-2</v>
      </c>
      <c r="AR26" s="1">
        <f t="shared" si="43"/>
        <v>14219.109702597792</v>
      </c>
      <c r="AS26" s="1">
        <f t="shared" si="44"/>
        <v>2134.1259420488577</v>
      </c>
      <c r="AT26" s="1">
        <f t="shared" si="45"/>
        <v>691.18551481508996</v>
      </c>
      <c r="AU26" s="1">
        <f t="shared" si="46"/>
        <v>2843.8219405195587</v>
      </c>
      <c r="AV26" s="1">
        <f t="shared" si="47"/>
        <v>426.82518840977156</v>
      </c>
      <c r="AW26" s="1">
        <f t="shared" si="48"/>
        <v>138.237102963018</v>
      </c>
      <c r="AX26" s="2">
        <v>0</v>
      </c>
      <c r="AY26" s="2">
        <v>0</v>
      </c>
      <c r="AZ26" s="2">
        <v>0</v>
      </c>
      <c r="BA26" s="2">
        <f t="shared" si="5"/>
        <v>0</v>
      </c>
      <c r="BB26" s="2">
        <f t="shared" si="29"/>
        <v>0</v>
      </c>
      <c r="BC26" s="2">
        <f t="shared" si="6"/>
        <v>0</v>
      </c>
      <c r="BD26" s="2">
        <f t="shared" si="7"/>
        <v>0</v>
      </c>
      <c r="BE26" s="2">
        <f t="shared" si="8"/>
        <v>0</v>
      </c>
      <c r="BF26" s="2">
        <f t="shared" si="9"/>
        <v>0</v>
      </c>
      <c r="BG26" s="2">
        <f t="shared" si="10"/>
        <v>0</v>
      </c>
      <c r="BH26" s="2">
        <f t="shared" si="30"/>
        <v>0</v>
      </c>
      <c r="BI26" s="2">
        <f t="shared" si="31"/>
        <v>0</v>
      </c>
      <c r="BJ26" s="2">
        <f t="shared" si="32"/>
        <v>0</v>
      </c>
      <c r="BK26" s="11">
        <f t="shared" si="33"/>
        <v>4.2806571653571907E-2</v>
      </c>
      <c r="BL26" s="17">
        <v>0</v>
      </c>
      <c r="BM26" s="17">
        <v>0</v>
      </c>
      <c r="BN26" s="12">
        <f>(BN$3*temperature!$I136+BN$4*temperature!$I136^2+BN$5*temperature!$I136^6)*(K26/K$56)^$BP$1</f>
        <v>2.287837068915004</v>
      </c>
      <c r="BO26" s="12">
        <f>(BO$3*temperature!$I136+BO$4*temperature!$I136^2+BO$5*temperature!$I136^6)*(L26/L$56)^$BP$1</f>
        <v>1.4285167057992727</v>
      </c>
      <c r="BP26" s="12">
        <f>(BP$3*temperature!$I136+BP$4*temperature!$I136^2+BP$5*temperature!$I136^6)*(M26/M$56)^$BP$1</f>
        <v>0.7262200684755572</v>
      </c>
      <c r="BQ26" s="12">
        <f>(BQ$3*temperature!$M136+BQ$4*temperature!$M136^2+BQ$5*temperature!$M136^6)*(K26/K$56)^$BP$1</f>
        <v>2.287837068915004</v>
      </c>
      <c r="BR26" s="12">
        <f>(BR$3*temperature!$M136+BR$4*temperature!$M136^2+BR$5*temperature!$M136^6)*(L26/L$56)^$BP$1</f>
        <v>1.4285167057992727</v>
      </c>
      <c r="BS26" s="12">
        <f>(BS$3*temperature!$M136+BS$4*temperature!$M136^2+BS$5*temperature!$M136^6)*(M26/M$56)^$BP$1</f>
        <v>0.7262200684755572</v>
      </c>
      <c r="BT26" s="19">
        <f t="shared" si="11"/>
        <v>0</v>
      </c>
      <c r="BU26" s="19">
        <f t="shared" si="12"/>
        <v>0</v>
      </c>
      <c r="BV26" s="19">
        <f t="shared" si="13"/>
        <v>0</v>
      </c>
      <c r="BW26" s="19">
        <f t="shared" si="14"/>
        <v>0</v>
      </c>
      <c r="BX26" s="19">
        <f t="shared" si="15"/>
        <v>0</v>
      </c>
      <c r="BY26" s="19">
        <f t="shared" si="16"/>
        <v>0</v>
      </c>
      <c r="BZ26" s="2">
        <f t="shared" si="34"/>
        <v>0</v>
      </c>
    </row>
    <row r="27" spans="1:78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35"/>
        <v>6.9168601659503892E-3</v>
      </c>
      <c r="F27" s="11">
        <f t="shared" si="17"/>
        <v>1.5817996879959884E-2</v>
      </c>
      <c r="G27" s="11">
        <f t="shared" si="18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9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36"/>
        <v>8.3770125689435204E-3</v>
      </c>
      <c r="O27" s="11">
        <f t="shared" si="20"/>
        <v>3.3044380272222451E-3</v>
      </c>
      <c r="P27" s="11">
        <f t="shared" si="21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2"/>
        <v>212.36445626954927</v>
      </c>
      <c r="U27" s="1">
        <f t="shared" si="49"/>
        <v>899.9089338975441</v>
      </c>
      <c r="V27" s="1">
        <f t="shared" si="50"/>
        <v>881.70150629598425</v>
      </c>
      <c r="W27" s="11">
        <f t="shared" si="37"/>
        <v>-4.1487321329563676E-2</v>
      </c>
      <c r="X27" s="11">
        <f t="shared" si="53"/>
        <v>-3.2828119322393379E-3</v>
      </c>
      <c r="Y27" s="11">
        <f t="shared" si="54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3"/>
        <v>2.4149199480729333</v>
      </c>
      <c r="AD27" s="12">
        <f t="shared" si="51"/>
        <v>2.735183012324311</v>
      </c>
      <c r="AE27" s="12">
        <f t="shared" si="52"/>
        <v>1.8350201755581217</v>
      </c>
      <c r="AF27" s="11">
        <f t="shared" si="38"/>
        <v>-1.2620676686745269E-2</v>
      </c>
      <c r="AG27" s="11">
        <f t="shared" si="55"/>
        <v>-2.9473431528211025E-2</v>
      </c>
      <c r="AH27" s="11">
        <f t="shared" si="56"/>
        <v>-1.9640801612479497E-2</v>
      </c>
      <c r="AI27" s="1">
        <f t="shared" si="39"/>
        <v>22589.477629107107</v>
      </c>
      <c r="AJ27" s="1">
        <f t="shared" si="40"/>
        <v>3063.265923518989</v>
      </c>
      <c r="AK27" s="1">
        <f t="shared" si="41"/>
        <v>977.0713585644844</v>
      </c>
      <c r="AL27" s="14">
        <f t="shared" si="24"/>
        <v>8.4414533081108676</v>
      </c>
      <c r="AM27" s="14">
        <f t="shared" si="25"/>
        <v>1.1178944237946982</v>
      </c>
      <c r="AN27" s="14">
        <f t="shared" si="26"/>
        <v>0.4616671348354846</v>
      </c>
      <c r="AO27" s="11">
        <f t="shared" si="42"/>
        <v>2.0621120954280148E-2</v>
      </c>
      <c r="AP27" s="11">
        <f t="shared" si="27"/>
        <v>2.5977173653231045E-2</v>
      </c>
      <c r="AQ27" s="11">
        <f t="shared" si="28"/>
        <v>2.3564574154817608E-2</v>
      </c>
      <c r="AR27" s="1">
        <f t="shared" si="43"/>
        <v>14678.013210257626</v>
      </c>
      <c r="AS27" s="1">
        <f t="shared" si="44"/>
        <v>2237.1355800170063</v>
      </c>
      <c r="AT27" s="1">
        <f t="shared" si="45"/>
        <v>728.41369484042536</v>
      </c>
      <c r="AU27" s="1">
        <f t="shared" si="46"/>
        <v>2935.6026420515254</v>
      </c>
      <c r="AV27" s="1">
        <f t="shared" si="47"/>
        <v>447.4271160034013</v>
      </c>
      <c r="AW27" s="1">
        <f t="shared" si="48"/>
        <v>145.68273896808509</v>
      </c>
      <c r="AX27" s="2">
        <v>0</v>
      </c>
      <c r="AY27" s="2">
        <v>0</v>
      </c>
      <c r="AZ27" s="2">
        <v>0</v>
      </c>
      <c r="BA27" s="2">
        <f t="shared" si="5"/>
        <v>0</v>
      </c>
      <c r="BB27" s="2">
        <f t="shared" si="29"/>
        <v>0</v>
      </c>
      <c r="BC27" s="2">
        <f t="shared" si="6"/>
        <v>0</v>
      </c>
      <c r="BD27" s="2">
        <f t="shared" si="7"/>
        <v>0</v>
      </c>
      <c r="BE27" s="2">
        <f t="shared" si="8"/>
        <v>0</v>
      </c>
      <c r="BF27" s="2">
        <f t="shared" si="9"/>
        <v>0</v>
      </c>
      <c r="BG27" s="2">
        <f t="shared" si="10"/>
        <v>0</v>
      </c>
      <c r="BH27" s="2">
        <f t="shared" si="30"/>
        <v>0</v>
      </c>
      <c r="BI27" s="2">
        <f t="shared" si="31"/>
        <v>0</v>
      </c>
      <c r="BJ27" s="2">
        <f t="shared" si="32"/>
        <v>0</v>
      </c>
      <c r="BK27" s="11">
        <f t="shared" si="33"/>
        <v>2.9448153818693784E-2</v>
      </c>
      <c r="BL27" s="17">
        <v>0</v>
      </c>
      <c r="BM27" s="17">
        <v>0</v>
      </c>
      <c r="BN27" s="12">
        <f>(BN$3*temperature!$I137+BN$4*temperature!$I137^2+BN$5*temperature!$I137^6)*(K27/K$56)^$BP$1</f>
        <v>2.3414732808284664</v>
      </c>
      <c r="BO27" s="12">
        <f>(BO$3*temperature!$I137+BO$4*temperature!$I137^2+BO$5*temperature!$I137^6)*(L27/L$56)^$BP$1</f>
        <v>1.4614664229298964</v>
      </c>
      <c r="BP27" s="12">
        <f>(BP$3*temperature!$I137+BP$4*temperature!$I137^2+BP$5*temperature!$I137^6)*(M27/M$56)^$BP$1</f>
        <v>0.73613254742054723</v>
      </c>
      <c r="BQ27" s="12">
        <f>(BQ$3*temperature!$M137+BQ$4*temperature!$M137^2+BQ$5*temperature!$M137^6)*(K27/K$56)^$BP$1</f>
        <v>2.3414732808284664</v>
      </c>
      <c r="BR27" s="12">
        <f>(BR$3*temperature!$M137+BR$4*temperature!$M137^2+BR$5*temperature!$M137^6)*(L27/L$56)^$BP$1</f>
        <v>1.4614664229298964</v>
      </c>
      <c r="BS27" s="12">
        <f>(BS$3*temperature!$M137+BS$4*temperature!$M137^2+BS$5*temperature!$M137^6)*(M27/M$56)^$BP$1</f>
        <v>0.73613254742054723</v>
      </c>
      <c r="BT27" s="19">
        <f t="shared" si="11"/>
        <v>0</v>
      </c>
      <c r="BU27" s="19">
        <f t="shared" si="12"/>
        <v>0</v>
      </c>
      <c r="BV27" s="19">
        <f t="shared" si="13"/>
        <v>0</v>
      </c>
      <c r="BW27" s="19">
        <f t="shared" si="14"/>
        <v>0</v>
      </c>
      <c r="BX27" s="19">
        <f t="shared" si="15"/>
        <v>0</v>
      </c>
      <c r="BY27" s="19">
        <f t="shared" si="16"/>
        <v>0</v>
      </c>
      <c r="BZ27" s="2">
        <f t="shared" si="34"/>
        <v>0</v>
      </c>
    </row>
    <row r="28" spans="1:78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35"/>
        <v>6.1984829573309419E-3</v>
      </c>
      <c r="F28" s="11">
        <f t="shared" si="17"/>
        <v>1.6820629902325246E-2</v>
      </c>
      <c r="G28" s="11">
        <f t="shared" si="18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9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36"/>
        <v>-2.7494350847778737E-3</v>
      </c>
      <c r="O28" s="11">
        <f t="shared" si="20"/>
        <v>-1.2558306585870205E-2</v>
      </c>
      <c r="P28" s="11">
        <f t="shared" si="21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2"/>
        <v>206.37847509359841</v>
      </c>
      <c r="U28" s="1">
        <f t="shared" si="49"/>
        <v>927.07388067722479</v>
      </c>
      <c r="V28" s="1">
        <f t="shared" si="50"/>
        <v>889.61113157263264</v>
      </c>
      <c r="W28" s="11">
        <f t="shared" si="37"/>
        <v>-2.8187302532176051E-2</v>
      </c>
      <c r="X28" s="11">
        <f t="shared" si="53"/>
        <v>3.0186328589969724E-2</v>
      </c>
      <c r="Y28" s="11">
        <f t="shared" si="54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3"/>
        <v>2.3856263347113855</v>
      </c>
      <c r="AD28" s="12">
        <f t="shared" si="51"/>
        <v>2.7388918519516774</v>
      </c>
      <c r="AE28" s="12">
        <f t="shared" si="52"/>
        <v>1.8382081108631489</v>
      </c>
      <c r="AF28" s="11">
        <f t="shared" si="38"/>
        <v>-1.2130262696667726E-2</v>
      </c>
      <c r="AG28" s="11">
        <f t="shared" si="55"/>
        <v>1.3559749423182055E-3</v>
      </c>
      <c r="AH28" s="11">
        <f t="shared" si="56"/>
        <v>1.7372753430668908E-3</v>
      </c>
      <c r="AI28" s="1">
        <f t="shared" si="39"/>
        <v>23266.132508247923</v>
      </c>
      <c r="AJ28" s="1">
        <f t="shared" si="40"/>
        <v>3204.3664471704915</v>
      </c>
      <c r="AK28" s="1">
        <f t="shared" si="41"/>
        <v>1025.0469616761211</v>
      </c>
      <c r="AL28" s="14">
        <f t="shared" si="24"/>
        <v>8.6155255378073292</v>
      </c>
      <c r="AM28" s="14">
        <f t="shared" si="25"/>
        <v>1.1469341613675916</v>
      </c>
      <c r="AN28" s="14">
        <f t="shared" si="26"/>
        <v>0.47254612426915754</v>
      </c>
      <c r="AO28" s="11">
        <f t="shared" si="42"/>
        <v>2.0621120954280148E-2</v>
      </c>
      <c r="AP28" s="11">
        <f t="shared" si="27"/>
        <v>2.5977173653231045E-2</v>
      </c>
      <c r="AQ28" s="11">
        <f t="shared" si="28"/>
        <v>2.3564574154817608E-2</v>
      </c>
      <c r="AR28" s="1">
        <f t="shared" si="43"/>
        <v>15144.061131962364</v>
      </c>
      <c r="AS28" s="1">
        <f t="shared" si="44"/>
        <v>2347.129099409734</v>
      </c>
      <c r="AT28" s="1">
        <f t="shared" si="45"/>
        <v>767.66952063484507</v>
      </c>
      <c r="AU28" s="1">
        <f t="shared" si="46"/>
        <v>3028.8122263924729</v>
      </c>
      <c r="AV28" s="1">
        <f t="shared" si="47"/>
        <v>469.42581988194684</v>
      </c>
      <c r="AW28" s="1">
        <f t="shared" si="48"/>
        <v>153.53390412696902</v>
      </c>
      <c r="AX28" s="2">
        <v>0</v>
      </c>
      <c r="AY28" s="2">
        <v>0</v>
      </c>
      <c r="AZ28" s="2">
        <v>0</v>
      </c>
      <c r="BA28" s="2">
        <f t="shared" si="5"/>
        <v>0</v>
      </c>
      <c r="BB28" s="2">
        <f t="shared" si="29"/>
        <v>0</v>
      </c>
      <c r="BC28" s="2">
        <f t="shared" si="6"/>
        <v>0</v>
      </c>
      <c r="BD28" s="2">
        <f t="shared" si="7"/>
        <v>0</v>
      </c>
      <c r="BE28" s="2">
        <f t="shared" si="8"/>
        <v>0</v>
      </c>
      <c r="BF28" s="2">
        <f t="shared" si="9"/>
        <v>0</v>
      </c>
      <c r="BG28" s="2">
        <f t="shared" si="10"/>
        <v>0</v>
      </c>
      <c r="BH28" s="2">
        <f t="shared" si="30"/>
        <v>0</v>
      </c>
      <c r="BI28" s="2">
        <f t="shared" si="31"/>
        <v>0</v>
      </c>
      <c r="BJ28" s="2">
        <f t="shared" si="32"/>
        <v>0</v>
      </c>
      <c r="BK28" s="11">
        <f t="shared" si="33"/>
        <v>1.7109021078205416E-2</v>
      </c>
      <c r="BL28" s="17">
        <v>0</v>
      </c>
      <c r="BM28" s="17">
        <v>0</v>
      </c>
      <c r="BN28" s="12">
        <f>(BN$3*temperature!$I138+BN$4*temperature!$I138^2+BN$5*temperature!$I138^6)*(K28/K$56)^$BP$1</f>
        <v>2.4020042487861248</v>
      </c>
      <c r="BO28" s="12">
        <f>(BO$3*temperature!$I138+BO$4*temperature!$I138^2+BO$5*temperature!$I138^6)*(L28/L$56)^$BP$1</f>
        <v>1.5004148781452189</v>
      </c>
      <c r="BP28" s="12">
        <f>(BP$3*temperature!$I138+BP$4*temperature!$I138^2+BP$5*temperature!$I138^6)*(M28/M$56)^$BP$1</f>
        <v>0.7481115668663092</v>
      </c>
      <c r="BQ28" s="12">
        <f>(BQ$3*temperature!$M138+BQ$4*temperature!$M138^2+BQ$5*temperature!$M138^6)*(K28/K$56)^$BP$1</f>
        <v>2.4020042487861248</v>
      </c>
      <c r="BR28" s="12">
        <f>(BR$3*temperature!$M138+BR$4*temperature!$M138^2+BR$5*temperature!$M138^6)*(L28/L$56)^$BP$1</f>
        <v>1.5004148781452189</v>
      </c>
      <c r="BS28" s="12">
        <f>(BS$3*temperature!$M138+BS$4*temperature!$M138^2+BS$5*temperature!$M138^6)*(M28/M$56)^$BP$1</f>
        <v>0.7481115668663092</v>
      </c>
      <c r="BT28" s="19">
        <f t="shared" si="11"/>
        <v>0</v>
      </c>
      <c r="BU28" s="19">
        <f t="shared" si="12"/>
        <v>0</v>
      </c>
      <c r="BV28" s="19">
        <f t="shared" si="13"/>
        <v>0</v>
      </c>
      <c r="BW28" s="19">
        <f t="shared" si="14"/>
        <v>0</v>
      </c>
      <c r="BX28" s="19">
        <f t="shared" si="15"/>
        <v>0</v>
      </c>
      <c r="BY28" s="19">
        <f t="shared" si="16"/>
        <v>0</v>
      </c>
      <c r="BZ28" s="2">
        <f t="shared" si="34"/>
        <v>0</v>
      </c>
    </row>
    <row r="29" spans="1:78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35"/>
        <v>5.666316603642807E-3</v>
      </c>
      <c r="F29" s="11">
        <f t="shared" si="17"/>
        <v>1.6624795407551574E-2</v>
      </c>
      <c r="G29" s="11">
        <f t="shared" si="18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9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36"/>
        <v>1.9024498519717437E-2</v>
      </c>
      <c r="O29" s="11">
        <f t="shared" si="20"/>
        <v>-1.0547563627891443E-2</v>
      </c>
      <c r="P29" s="11">
        <f t="shared" si="21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2"/>
        <v>202.10092770770731</v>
      </c>
      <c r="U29" s="1">
        <f t="shared" si="49"/>
        <v>939.74627918148394</v>
      </c>
      <c r="V29" s="1">
        <f t="shared" si="50"/>
        <v>883.6069313906263</v>
      </c>
      <c r="W29" s="11">
        <f t="shared" si="37"/>
        <v>-2.0726712821921511E-2</v>
      </c>
      <c r="X29" s="11">
        <f t="shared" si="53"/>
        <v>1.3669243377886886E-2</v>
      </c>
      <c r="Y29" s="11">
        <f t="shared" si="54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3"/>
        <v>2.3750849615876435</v>
      </c>
      <c r="AD29" s="12">
        <f t="shared" si="51"/>
        <v>2.7443910675908154</v>
      </c>
      <c r="AE29" s="12">
        <f t="shared" si="52"/>
        <v>1.8865369423268037</v>
      </c>
      <c r="AF29" s="11">
        <f t="shared" si="38"/>
        <v>-4.4187025312232286E-3</v>
      </c>
      <c r="AG29" s="11">
        <f t="shared" si="55"/>
        <v>2.0078250388817498E-3</v>
      </c>
      <c r="AH29" s="11">
        <f t="shared" si="56"/>
        <v>2.6291273103436374E-2</v>
      </c>
      <c r="AI29" s="1">
        <f t="shared" si="39"/>
        <v>23968.331483815607</v>
      </c>
      <c r="AJ29" s="1">
        <f t="shared" si="40"/>
        <v>3353.3556223353889</v>
      </c>
      <c r="AK29" s="1">
        <f t="shared" si="41"/>
        <v>1076.076169635478</v>
      </c>
      <c r="AL29" s="14">
        <f t="shared" si="24"/>
        <v>8.7931873320071432</v>
      </c>
      <c r="AM29" s="14">
        <f t="shared" si="25"/>
        <v>1.1767282692462604</v>
      </c>
      <c r="AN29" s="14">
        <f t="shared" si="26"/>
        <v>0.48368147245606974</v>
      </c>
      <c r="AO29" s="11">
        <f t="shared" si="42"/>
        <v>2.0621120954280148E-2</v>
      </c>
      <c r="AP29" s="11">
        <f t="shared" si="27"/>
        <v>2.5977173653231045E-2</v>
      </c>
      <c r="AQ29" s="11">
        <f t="shared" si="28"/>
        <v>2.3564574154817608E-2</v>
      </c>
      <c r="AR29" s="1">
        <f t="shared" si="43"/>
        <v>15618.982920650913</v>
      </c>
      <c r="AS29" s="1">
        <f t="shared" si="44"/>
        <v>2462.3553193478451</v>
      </c>
      <c r="AT29" s="1">
        <f t="shared" si="45"/>
        <v>808.99433513658573</v>
      </c>
      <c r="AU29" s="1">
        <f t="shared" si="46"/>
        <v>3123.796584130183</v>
      </c>
      <c r="AV29" s="1">
        <f t="shared" si="47"/>
        <v>492.47106386956904</v>
      </c>
      <c r="AW29" s="1">
        <f t="shared" si="48"/>
        <v>161.79886702731716</v>
      </c>
      <c r="AX29" s="2">
        <v>0</v>
      </c>
      <c r="AY29" s="2">
        <v>0</v>
      </c>
      <c r="AZ29" s="2">
        <v>0</v>
      </c>
      <c r="BA29" s="2">
        <f t="shared" si="5"/>
        <v>0</v>
      </c>
      <c r="BB29" s="2">
        <f t="shared" si="29"/>
        <v>0</v>
      </c>
      <c r="BC29" s="2">
        <f t="shared" si="6"/>
        <v>0</v>
      </c>
      <c r="BD29" s="2">
        <f t="shared" si="7"/>
        <v>0</v>
      </c>
      <c r="BE29" s="2">
        <f t="shared" si="8"/>
        <v>0</v>
      </c>
      <c r="BF29" s="2">
        <f t="shared" si="9"/>
        <v>0</v>
      </c>
      <c r="BG29" s="2">
        <f t="shared" si="10"/>
        <v>0</v>
      </c>
      <c r="BH29" s="2">
        <f t="shared" si="30"/>
        <v>0</v>
      </c>
      <c r="BI29" s="2">
        <f t="shared" si="31"/>
        <v>0</v>
      </c>
      <c r="BJ29" s="2">
        <f t="shared" si="32"/>
        <v>0</v>
      </c>
      <c r="BK29" s="11">
        <f t="shared" si="33"/>
        <v>3.5451074401415789E-2</v>
      </c>
      <c r="BL29" s="17">
        <v>0</v>
      </c>
      <c r="BM29" s="17">
        <v>0</v>
      </c>
      <c r="BN29" s="12">
        <f>(BN$3*temperature!$I139+BN$4*temperature!$I139^2+BN$5*temperature!$I139^6)*(K29/K$56)^$BP$1</f>
        <v>2.4496313251977226</v>
      </c>
      <c r="BO29" s="12">
        <f>(BO$3*temperature!$I139+BO$4*temperature!$I139^2+BO$5*temperature!$I139^6)*(L29/L$56)^$BP$1</f>
        <v>1.5387716835325038</v>
      </c>
      <c r="BP29" s="12">
        <f>(BP$3*temperature!$I139+BP$4*temperature!$I139^2+BP$5*temperature!$I139^6)*(M29/M$56)^$BP$1</f>
        <v>0.75911238428723204</v>
      </c>
      <c r="BQ29" s="12">
        <f>(BQ$3*temperature!$M139+BQ$4*temperature!$M139^2+BQ$5*temperature!$M139^6)*(K29/K$56)^$BP$1</f>
        <v>2.4496313251977226</v>
      </c>
      <c r="BR29" s="12">
        <f>(BR$3*temperature!$M139+BR$4*temperature!$M139^2+BR$5*temperature!$M139^6)*(L29/L$56)^$BP$1</f>
        <v>1.5387716835325038</v>
      </c>
      <c r="BS29" s="12">
        <f>(BS$3*temperature!$M139+BS$4*temperature!$M139^2+BS$5*temperature!$M139^6)*(M29/M$56)^$BP$1</f>
        <v>0.75911238428723204</v>
      </c>
      <c r="BT29" s="19">
        <f t="shared" si="11"/>
        <v>0</v>
      </c>
      <c r="BU29" s="19">
        <f t="shared" si="12"/>
        <v>0</v>
      </c>
      <c r="BV29" s="19">
        <f t="shared" si="13"/>
        <v>0</v>
      </c>
      <c r="BW29" s="19">
        <f t="shared" si="14"/>
        <v>0</v>
      </c>
      <c r="BX29" s="19">
        <f t="shared" si="15"/>
        <v>0</v>
      </c>
      <c r="BY29" s="19">
        <f t="shared" si="16"/>
        <v>0</v>
      </c>
      <c r="BZ29" s="2">
        <f t="shared" si="34"/>
        <v>0</v>
      </c>
    </row>
    <row r="30" spans="1:78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35"/>
        <v>5.2636035724735741E-3</v>
      </c>
      <c r="F30" s="11">
        <f t="shared" si="17"/>
        <v>1.5904845060938921E-2</v>
      </c>
      <c r="G30" s="11">
        <f t="shared" si="18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9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36"/>
        <v>3.5377179583490292E-2</v>
      </c>
      <c r="O30" s="11">
        <f t="shared" si="20"/>
        <v>2.5417406123961817E-2</v>
      </c>
      <c r="P30" s="11">
        <f t="shared" si="21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2"/>
        <v>201.70557911853126</v>
      </c>
      <c r="U30" s="1">
        <f t="shared" si="49"/>
        <v>941.66348339372075</v>
      </c>
      <c r="V30" s="1">
        <f t="shared" si="50"/>
        <v>872.71451539045961</v>
      </c>
      <c r="W30" s="11">
        <f t="shared" si="37"/>
        <v>-1.9561938367143039E-3</v>
      </c>
      <c r="X30" s="11">
        <f t="shared" si="53"/>
        <v>2.040129612331798E-3</v>
      </c>
      <c r="Y30" s="11">
        <f t="shared" si="54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3"/>
        <v>2.3409095494429892</v>
      </c>
      <c r="AD30" s="12">
        <f t="shared" si="51"/>
        <v>2.7203543668669528</v>
      </c>
      <c r="AE30" s="12">
        <f t="shared" si="52"/>
        <v>1.9115173214066605</v>
      </c>
      <c r="AF30" s="11">
        <f t="shared" si="38"/>
        <v>-1.4389132472048205E-2</v>
      </c>
      <c r="AG30" s="11">
        <f t="shared" si="55"/>
        <v>-8.7584823488597863E-3</v>
      </c>
      <c r="AH30" s="11">
        <f t="shared" si="56"/>
        <v>1.3241394069414048E-2</v>
      </c>
      <c r="AI30" s="1">
        <f t="shared" si="39"/>
        <v>24695.294919564229</v>
      </c>
      <c r="AJ30" s="1">
        <f t="shared" si="40"/>
        <v>3510.4911239714193</v>
      </c>
      <c r="AK30" s="1">
        <f t="shared" si="41"/>
        <v>1130.2674196992473</v>
      </c>
      <c r="AL30" s="14">
        <f t="shared" si="24"/>
        <v>8.974512711554107</v>
      </c>
      <c r="AM30" s="14">
        <f t="shared" si="25"/>
        <v>1.2072963438391364</v>
      </c>
      <c r="AN30" s="14">
        <f t="shared" si="26"/>
        <v>0.49507922038107216</v>
      </c>
      <c r="AO30" s="11">
        <f t="shared" si="42"/>
        <v>2.0621120954280148E-2</v>
      </c>
      <c r="AP30" s="11">
        <f t="shared" si="27"/>
        <v>2.5977173653231045E-2</v>
      </c>
      <c r="AQ30" s="11">
        <f t="shared" si="28"/>
        <v>2.3564574154817608E-2</v>
      </c>
      <c r="AR30" s="1">
        <f t="shared" si="43"/>
        <v>16104.103440851959</v>
      </c>
      <c r="AS30" s="1">
        <f t="shared" si="44"/>
        <v>2581.9539914058173</v>
      </c>
      <c r="AT30" s="1">
        <f t="shared" si="45"/>
        <v>852.46594137172281</v>
      </c>
      <c r="AU30" s="1">
        <f t="shared" si="46"/>
        <v>3220.8206881703918</v>
      </c>
      <c r="AV30" s="1">
        <f t="shared" si="47"/>
        <v>516.39079828116348</v>
      </c>
      <c r="AW30" s="1">
        <f t="shared" si="48"/>
        <v>170.49318827434456</v>
      </c>
      <c r="AX30" s="2">
        <v>0</v>
      </c>
      <c r="AY30" s="2">
        <v>0</v>
      </c>
      <c r="AZ30" s="2">
        <v>0</v>
      </c>
      <c r="BA30" s="2">
        <f t="shared" si="5"/>
        <v>0</v>
      </c>
      <c r="BB30" s="2">
        <f t="shared" si="29"/>
        <v>0</v>
      </c>
      <c r="BC30" s="2">
        <f t="shared" si="6"/>
        <v>0</v>
      </c>
      <c r="BD30" s="2">
        <f t="shared" si="7"/>
        <v>0</v>
      </c>
      <c r="BE30" s="2">
        <f t="shared" si="8"/>
        <v>0</v>
      </c>
      <c r="BF30" s="2">
        <f t="shared" si="9"/>
        <v>0</v>
      </c>
      <c r="BG30" s="2">
        <f t="shared" si="10"/>
        <v>0</v>
      </c>
      <c r="BH30" s="2">
        <f t="shared" si="30"/>
        <v>0</v>
      </c>
      <c r="BI30" s="2">
        <f t="shared" si="31"/>
        <v>0</v>
      </c>
      <c r="BJ30" s="2">
        <f t="shared" si="32"/>
        <v>0</v>
      </c>
      <c r="BK30" s="11">
        <f t="shared" si="33"/>
        <v>5.377947418379822E-2</v>
      </c>
      <c r="BL30" s="17">
        <v>0</v>
      </c>
      <c r="BM30" s="17">
        <v>0</v>
      </c>
      <c r="BN30" s="12">
        <f>(BN$3*temperature!$I140+BN$4*temperature!$I140^2+BN$5*temperature!$I140^6)*(K30/K$56)^$BP$1</f>
        <v>2.486952938984321</v>
      </c>
      <c r="BO30" s="12">
        <f>(BO$3*temperature!$I140+BO$4*temperature!$I140^2+BO$5*temperature!$I140^6)*(L30/L$56)^$BP$1</f>
        <v>1.5631588006103085</v>
      </c>
      <c r="BP30" s="12">
        <f>(BP$3*temperature!$I140+BP$4*temperature!$I140^2+BP$5*temperature!$I140^6)*(M30/M$56)^$BP$1</f>
        <v>0.76759757860682987</v>
      </c>
      <c r="BQ30" s="12">
        <f>(BQ$3*temperature!$M140+BQ$4*temperature!$M140^2+BQ$5*temperature!$M140^6)*(K30/K$56)^$BP$1</f>
        <v>2.486952938984321</v>
      </c>
      <c r="BR30" s="12">
        <f>(BR$3*temperature!$M140+BR$4*temperature!$M140^2+BR$5*temperature!$M140^6)*(L30/L$56)^$BP$1</f>
        <v>1.5631588006103085</v>
      </c>
      <c r="BS30" s="12">
        <f>(BS$3*temperature!$M140+BS$4*temperature!$M140^2+BS$5*temperature!$M140^6)*(M30/M$56)^$BP$1</f>
        <v>0.76759757860682987</v>
      </c>
      <c r="BT30" s="19">
        <f t="shared" si="11"/>
        <v>0</v>
      </c>
      <c r="BU30" s="19">
        <f t="shared" si="12"/>
        <v>0</v>
      </c>
      <c r="BV30" s="19">
        <f t="shared" si="13"/>
        <v>0</v>
      </c>
      <c r="BW30" s="19">
        <f t="shared" si="14"/>
        <v>0</v>
      </c>
      <c r="BX30" s="19">
        <f t="shared" si="15"/>
        <v>0</v>
      </c>
      <c r="BY30" s="19">
        <f t="shared" si="16"/>
        <v>0</v>
      </c>
      <c r="BZ30" s="2">
        <f t="shared" si="34"/>
        <v>0</v>
      </c>
    </row>
    <row r="31" spans="1:78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35"/>
        <v>5.4244692212248591E-3</v>
      </c>
      <c r="F31" s="11">
        <f t="shared" si="17"/>
        <v>1.6064507173073395E-2</v>
      </c>
      <c r="G31" s="11">
        <f t="shared" si="18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9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36"/>
        <v>2.9085819571173399E-2</v>
      </c>
      <c r="O31" s="11">
        <f t="shared" si="20"/>
        <v>1.272489895011053E-2</v>
      </c>
      <c r="P31" s="11">
        <f t="shared" si="21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2"/>
        <v>199.08113068127511</v>
      </c>
      <c r="U31" s="1">
        <f t="shared" si="49"/>
        <v>947.36627196858285</v>
      </c>
      <c r="V31" s="1">
        <f t="shared" si="50"/>
        <v>874.98272398389327</v>
      </c>
      <c r="W31" s="11">
        <f t="shared" si="37"/>
        <v>-1.3011283320596201E-2</v>
      </c>
      <c r="X31" s="11">
        <f t="shared" si="53"/>
        <v>6.0560791359451915E-3</v>
      </c>
      <c r="Y31" s="11">
        <f t="shared" si="54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3"/>
        <v>2.3139111537652339</v>
      </c>
      <c r="AD31" s="12">
        <f t="shared" si="51"/>
        <v>2.8188005878676665</v>
      </c>
      <c r="AE31" s="12">
        <f t="shared" si="52"/>
        <v>1.9431513150416031</v>
      </c>
      <c r="AF31" s="11">
        <f t="shared" si="38"/>
        <v>-1.1533292981858012E-2</v>
      </c>
      <c r="AG31" s="11">
        <f t="shared" si="55"/>
        <v>3.6188748862926667E-2</v>
      </c>
      <c r="AH31" s="11">
        <f t="shared" si="56"/>
        <v>1.6549153534043626E-2</v>
      </c>
      <c r="AI31" s="1">
        <f t="shared" si="39"/>
        <v>25446.586115778198</v>
      </c>
      <c r="AJ31" s="1">
        <f t="shared" si="40"/>
        <v>3675.8328098554407</v>
      </c>
      <c r="AK31" s="1">
        <f t="shared" si="41"/>
        <v>1187.7338660036671</v>
      </c>
      <c r="AL31" s="14">
        <f t="shared" si="24"/>
        <v>9.1595772236847885</v>
      </c>
      <c r="AM31" s="14">
        <f t="shared" si="25"/>
        <v>1.2386584906139566</v>
      </c>
      <c r="AN31" s="14">
        <f t="shared" si="26"/>
        <v>0.50674555138225119</v>
      </c>
      <c r="AO31" s="11">
        <f t="shared" si="42"/>
        <v>2.0621120954280148E-2</v>
      </c>
      <c r="AP31" s="11">
        <f t="shared" si="27"/>
        <v>2.5977173653231045E-2</v>
      </c>
      <c r="AQ31" s="11">
        <f t="shared" si="28"/>
        <v>2.3564574154817608E-2</v>
      </c>
      <c r="AR31" s="1">
        <f t="shared" si="43"/>
        <v>16606.714721536202</v>
      </c>
      <c r="AS31" s="1">
        <f t="shared" si="44"/>
        <v>2707.8262661865601</v>
      </c>
      <c r="AT31" s="1">
        <f t="shared" si="45"/>
        <v>898.1602512070865</v>
      </c>
      <c r="AU31" s="1">
        <f t="shared" si="46"/>
        <v>3321.3429443072405</v>
      </c>
      <c r="AV31" s="1">
        <f t="shared" si="47"/>
        <v>541.56525323731205</v>
      </c>
      <c r="AW31" s="1">
        <f t="shared" si="48"/>
        <v>179.63205024141732</v>
      </c>
      <c r="AX31" s="2">
        <v>0</v>
      </c>
      <c r="AY31" s="2">
        <v>0</v>
      </c>
      <c r="AZ31" s="2">
        <v>0</v>
      </c>
      <c r="BA31" s="2">
        <f t="shared" si="5"/>
        <v>0</v>
      </c>
      <c r="BB31" s="2">
        <f t="shared" si="29"/>
        <v>0</v>
      </c>
      <c r="BC31" s="2">
        <f t="shared" si="6"/>
        <v>0</v>
      </c>
      <c r="BD31" s="2">
        <f t="shared" si="7"/>
        <v>0</v>
      </c>
      <c r="BE31" s="2">
        <f t="shared" si="8"/>
        <v>0</v>
      </c>
      <c r="BF31" s="2">
        <f t="shared" si="9"/>
        <v>0</v>
      </c>
      <c r="BG31" s="2">
        <f t="shared" si="10"/>
        <v>0</v>
      </c>
      <c r="BH31" s="2">
        <f t="shared" si="30"/>
        <v>0</v>
      </c>
      <c r="BI31" s="2">
        <f t="shared" si="31"/>
        <v>0</v>
      </c>
      <c r="BJ31" s="2">
        <f t="shared" si="32"/>
        <v>0</v>
      </c>
      <c r="BK31" s="11">
        <f t="shared" si="33"/>
        <v>4.6607326093668328E-2</v>
      </c>
      <c r="BL31" s="17">
        <v>0</v>
      </c>
      <c r="BM31" s="17">
        <v>0</v>
      </c>
      <c r="BN31" s="12">
        <f>(BN$3*temperature!$I141+BN$4*temperature!$I141^2+BN$5*temperature!$I141^6)*(K31/K$56)^$BP$1</f>
        <v>2.5274456846967133</v>
      </c>
      <c r="BO31" s="12">
        <f>(BO$3*temperature!$I141+BO$4*temperature!$I141^2+BO$5*temperature!$I141^6)*(L31/L$56)^$BP$1</f>
        <v>1.591995646663565</v>
      </c>
      <c r="BP31" s="12">
        <f>(BP$3*temperature!$I141+BP$4*temperature!$I141^2+BP$5*temperature!$I141^6)*(M31/M$56)^$BP$1</f>
        <v>0.77841561548682692</v>
      </c>
      <c r="BQ31" s="12">
        <f>(BQ$3*temperature!$M141+BQ$4*temperature!$M141^2+BQ$5*temperature!$M141^6)*(K31/K$56)^$BP$1</f>
        <v>2.5274456846967133</v>
      </c>
      <c r="BR31" s="12">
        <f>(BR$3*temperature!$M141+BR$4*temperature!$M141^2+BR$5*temperature!$M141^6)*(L31/L$56)^$BP$1</f>
        <v>1.591995646663565</v>
      </c>
      <c r="BS31" s="12">
        <f>(BS$3*temperature!$M141+BS$4*temperature!$M141^2+BS$5*temperature!$M141^6)*(M31/M$56)^$BP$1</f>
        <v>0.77841561548682692</v>
      </c>
      <c r="BT31" s="19">
        <f t="shared" si="11"/>
        <v>0</v>
      </c>
      <c r="BU31" s="19">
        <f t="shared" si="12"/>
        <v>0</v>
      </c>
      <c r="BV31" s="19">
        <f t="shared" si="13"/>
        <v>0</v>
      </c>
      <c r="BW31" s="19">
        <f t="shared" si="14"/>
        <v>0</v>
      </c>
      <c r="BX31" s="19">
        <f t="shared" si="15"/>
        <v>0</v>
      </c>
      <c r="BY31" s="19">
        <f t="shared" si="16"/>
        <v>0</v>
      </c>
      <c r="BZ31" s="2">
        <f t="shared" si="34"/>
        <v>0</v>
      </c>
    </row>
    <row r="32" spans="1:78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35"/>
        <v>5.6829898394004097E-3</v>
      </c>
      <c r="F32" s="11">
        <f t="shared" si="17"/>
        <v>1.659902638740296E-2</v>
      </c>
      <c r="G32" s="11">
        <f t="shared" si="18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9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36"/>
        <v>2.4431689949962587E-2</v>
      </c>
      <c r="O32" s="11">
        <f t="shared" si="20"/>
        <v>2.4840729551819818E-2</v>
      </c>
      <c r="P32" s="11">
        <f t="shared" si="21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2"/>
        <v>195.25370142171693</v>
      </c>
      <c r="U32" s="1">
        <f t="shared" si="49"/>
        <v>932.00882127495822</v>
      </c>
      <c r="V32" s="1">
        <f t="shared" si="50"/>
        <v>880.29203924593799</v>
      </c>
      <c r="W32" s="11">
        <f t="shared" si="37"/>
        <v>-1.9225474792414321E-2</v>
      </c>
      <c r="X32" s="11">
        <f t="shared" si="53"/>
        <v>-1.621067917238872E-2</v>
      </c>
      <c r="Y32" s="11">
        <f t="shared" si="54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3"/>
        <v>2.2895410329228123</v>
      </c>
      <c r="AD32" s="12">
        <f t="shared" si="51"/>
        <v>2.8253717061001042</v>
      </c>
      <c r="AE32" s="12">
        <f t="shared" si="52"/>
        <v>1.9502411781325806</v>
      </c>
      <c r="AF32" s="11">
        <f t="shared" si="38"/>
        <v>-1.0532003704103454E-2</v>
      </c>
      <c r="AG32" s="11">
        <f t="shared" si="55"/>
        <v>2.3311752738808256E-3</v>
      </c>
      <c r="AH32" s="11">
        <f t="shared" si="56"/>
        <v>3.6486417892915846E-3</v>
      </c>
      <c r="AI32" s="1">
        <f t="shared" si="39"/>
        <v>26223.270448507621</v>
      </c>
      <c r="AJ32" s="1">
        <f t="shared" si="40"/>
        <v>3849.8147821072084</v>
      </c>
      <c r="AK32" s="1">
        <f t="shared" si="41"/>
        <v>1248.5925296447178</v>
      </c>
      <c r="AL32" s="14">
        <f t="shared" si="24"/>
        <v>9.3484579735044626</v>
      </c>
      <c r="AM32" s="14">
        <f t="shared" si="25"/>
        <v>1.2708353373216845</v>
      </c>
      <c r="AN32" s="14">
        <f t="shared" si="26"/>
        <v>0.51868679450542221</v>
      </c>
      <c r="AO32" s="11">
        <f t="shared" si="42"/>
        <v>2.0621120954280148E-2</v>
      </c>
      <c r="AP32" s="11">
        <f t="shared" si="27"/>
        <v>2.5977173653231045E-2</v>
      </c>
      <c r="AQ32" s="11">
        <f t="shared" si="28"/>
        <v>2.3564574154817608E-2</v>
      </c>
      <c r="AR32" s="1">
        <f t="shared" si="43"/>
        <v>17128.86655162213</v>
      </c>
      <c r="AS32" s="1">
        <f t="shared" si="44"/>
        <v>2841.1558926250655</v>
      </c>
      <c r="AT32" s="1">
        <f t="shared" si="45"/>
        <v>946.69792193630326</v>
      </c>
      <c r="AU32" s="1">
        <f t="shared" si="46"/>
        <v>3425.7733103244263</v>
      </c>
      <c r="AV32" s="1">
        <f t="shared" si="47"/>
        <v>568.23117852501309</v>
      </c>
      <c r="AW32" s="1">
        <f t="shared" si="48"/>
        <v>189.33958438726066</v>
      </c>
      <c r="AX32" s="2">
        <v>0</v>
      </c>
      <c r="AY32" s="2">
        <v>0</v>
      </c>
      <c r="AZ32" s="2">
        <v>0</v>
      </c>
      <c r="BA32" s="2">
        <f t="shared" si="5"/>
        <v>0</v>
      </c>
      <c r="BB32" s="2">
        <f t="shared" si="29"/>
        <v>0</v>
      </c>
      <c r="BC32" s="2">
        <f t="shared" si="6"/>
        <v>0</v>
      </c>
      <c r="BD32" s="2">
        <f t="shared" si="7"/>
        <v>0</v>
      </c>
      <c r="BE32" s="2">
        <f t="shared" si="8"/>
        <v>0</v>
      </c>
      <c r="BF32" s="2">
        <f t="shared" si="9"/>
        <v>0</v>
      </c>
      <c r="BG32" s="2">
        <f t="shared" si="10"/>
        <v>0</v>
      </c>
      <c r="BH32" s="2">
        <f t="shared" si="30"/>
        <v>0</v>
      </c>
      <c r="BI32" s="2">
        <f t="shared" si="31"/>
        <v>0</v>
      </c>
      <c r="BJ32" s="2">
        <f t="shared" si="32"/>
        <v>0</v>
      </c>
      <c r="BK32" s="11">
        <f t="shared" si="33"/>
        <v>4.3919983115699973E-2</v>
      </c>
      <c r="BL32" s="17">
        <v>0</v>
      </c>
      <c r="BM32" s="17">
        <v>0</v>
      </c>
      <c r="BN32" s="12">
        <f>(BN$3*temperature!$I142+BN$4*temperature!$I142^2+BN$5*temperature!$I142^6)*(K32/K$56)^$BP$1</f>
        <v>2.5702876177864482</v>
      </c>
      <c r="BO32" s="12">
        <f>(BO$3*temperature!$I142+BO$4*temperature!$I142^2+BO$5*temperature!$I142^6)*(L32/L$56)^$BP$1</f>
        <v>1.6156712368576425</v>
      </c>
      <c r="BP32" s="12">
        <f>(BP$3*temperature!$I142+BP$4*temperature!$I142^2+BP$5*temperature!$I142^6)*(M32/M$56)^$BP$1</f>
        <v>0.78891724770252503</v>
      </c>
      <c r="BQ32" s="12">
        <f>(BQ$3*temperature!$M142+BQ$4*temperature!$M142^2+BQ$5*temperature!$M142^6)*(K32/K$56)^$BP$1</f>
        <v>2.5702876177864482</v>
      </c>
      <c r="BR32" s="12">
        <f>(BR$3*temperature!$M142+BR$4*temperature!$M142^2+BR$5*temperature!$M142^6)*(L32/L$56)^$BP$1</f>
        <v>1.6156712368576425</v>
      </c>
      <c r="BS32" s="12">
        <f>(BS$3*temperature!$M142+BS$4*temperature!$M142^2+BS$5*temperature!$M142^6)*(M32/M$56)^$BP$1</f>
        <v>0.78891724770252503</v>
      </c>
      <c r="BT32" s="19">
        <f t="shared" si="11"/>
        <v>0</v>
      </c>
      <c r="BU32" s="19">
        <f t="shared" si="12"/>
        <v>0</v>
      </c>
      <c r="BV32" s="19">
        <f t="shared" si="13"/>
        <v>0</v>
      </c>
      <c r="BW32" s="19">
        <f t="shared" si="14"/>
        <v>0</v>
      </c>
      <c r="BX32" s="19">
        <f t="shared" si="15"/>
        <v>0</v>
      </c>
      <c r="BY32" s="19">
        <f t="shared" si="16"/>
        <v>0</v>
      </c>
      <c r="BZ32" s="2">
        <f t="shared" si="34"/>
        <v>0</v>
      </c>
    </row>
    <row r="33" spans="1:78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35"/>
        <v>5.6025935173917851E-3</v>
      </c>
      <c r="F33" s="11">
        <f t="shared" si="17"/>
        <v>1.7099851299727353E-2</v>
      </c>
      <c r="G33" s="11">
        <f t="shared" si="18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9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36"/>
        <v>2.4970831509726343E-2</v>
      </c>
      <c r="O33" s="11">
        <f t="shared" si="20"/>
        <v>2.3738205977081428E-2</v>
      </c>
      <c r="P33" s="11">
        <f t="shared" si="21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2"/>
        <v>195.30292964894775</v>
      </c>
      <c r="U33" s="1">
        <f t="shared" si="49"/>
        <v>932.08276797894018</v>
      </c>
      <c r="V33" s="1">
        <f t="shared" si="50"/>
        <v>880.90253472291624</v>
      </c>
      <c r="W33" s="11">
        <f t="shared" si="37"/>
        <v>2.521244251574295E-4</v>
      </c>
      <c r="X33" s="11">
        <f t="shared" si="53"/>
        <v>7.9341206106642304E-5</v>
      </c>
      <c r="Y33" s="11">
        <f t="shared" si="54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3"/>
        <v>2.2887742285086174</v>
      </c>
      <c r="AD33" s="12">
        <f t="shared" si="51"/>
        <v>2.8495451502593916</v>
      </c>
      <c r="AE33" s="12">
        <f t="shared" si="52"/>
        <v>1.9390383149350143</v>
      </c>
      <c r="AF33" s="11">
        <f t="shared" si="38"/>
        <v>-3.3491621384740267E-4</v>
      </c>
      <c r="AG33" s="11">
        <f t="shared" si="55"/>
        <v>8.5558456280623307E-3</v>
      </c>
      <c r="AH33" s="11">
        <f t="shared" si="56"/>
        <v>-5.7443475828427015E-3</v>
      </c>
      <c r="AI33" s="1">
        <f t="shared" si="39"/>
        <v>27026.716713981288</v>
      </c>
      <c r="AJ33" s="1">
        <f t="shared" si="40"/>
        <v>4033.0644824215005</v>
      </c>
      <c r="AK33" s="1">
        <f t="shared" si="41"/>
        <v>1313.0728610675067</v>
      </c>
      <c r="AL33" s="14">
        <f t="shared" si="24"/>
        <v>9.5412336561121034</v>
      </c>
      <c r="AM33" s="14">
        <f t="shared" si="25"/>
        <v>1.3038480475639525</v>
      </c>
      <c r="AN33" s="14">
        <f t="shared" si="26"/>
        <v>0.53090942793766982</v>
      </c>
      <c r="AO33" s="11">
        <f t="shared" si="42"/>
        <v>2.0621120954280148E-2</v>
      </c>
      <c r="AP33" s="11">
        <f t="shared" si="27"/>
        <v>2.5977173653231045E-2</v>
      </c>
      <c r="AQ33" s="11">
        <f t="shared" si="28"/>
        <v>2.3564574154817608E-2</v>
      </c>
      <c r="AR33" s="1">
        <f t="shared" si="43"/>
        <v>17666.70561109337</v>
      </c>
      <c r="AS33" s="1">
        <f t="shared" si="44"/>
        <v>2982.3780962531046</v>
      </c>
      <c r="AT33" s="1">
        <f t="shared" si="45"/>
        <v>997.71591982171071</v>
      </c>
      <c r="AU33" s="1">
        <f t="shared" si="46"/>
        <v>3533.3411222186742</v>
      </c>
      <c r="AV33" s="1">
        <f t="shared" si="47"/>
        <v>596.47561925062098</v>
      </c>
      <c r="AW33" s="1">
        <f t="shared" si="48"/>
        <v>199.54318396434215</v>
      </c>
      <c r="AX33" s="2">
        <v>0</v>
      </c>
      <c r="AY33" s="2">
        <v>0</v>
      </c>
      <c r="AZ33" s="2">
        <v>0</v>
      </c>
      <c r="BA33" s="2">
        <f t="shared" si="5"/>
        <v>0</v>
      </c>
      <c r="BB33" s="2">
        <f t="shared" si="29"/>
        <v>0</v>
      </c>
      <c r="BC33" s="2">
        <f t="shared" si="6"/>
        <v>0</v>
      </c>
      <c r="BD33" s="2">
        <f t="shared" si="7"/>
        <v>0</v>
      </c>
      <c r="BE33" s="2">
        <f t="shared" si="8"/>
        <v>0</v>
      </c>
      <c r="BF33" s="2">
        <f t="shared" si="9"/>
        <v>0</v>
      </c>
      <c r="BG33" s="2">
        <f t="shared" si="10"/>
        <v>0</v>
      </c>
      <c r="BH33" s="2">
        <f t="shared" si="30"/>
        <v>0</v>
      </c>
      <c r="BI33" s="2">
        <f t="shared" si="31"/>
        <v>0</v>
      </c>
      <c r="BJ33" s="2">
        <f t="shared" si="32"/>
        <v>0</v>
      </c>
      <c r="BK33" s="11">
        <f t="shared" si="33"/>
        <v>4.4197072041392865E-2</v>
      </c>
      <c r="BL33" s="17">
        <v>0</v>
      </c>
      <c r="BM33" s="17">
        <v>0</v>
      </c>
      <c r="BN33" s="12">
        <f>(BN$3*temperature!$I143+BN$4*temperature!$I143^2+BN$5*temperature!$I143^6)*(K33/K$56)^$BP$1</f>
        <v>2.6123097848652446</v>
      </c>
      <c r="BO33" s="12">
        <f>(BO$3*temperature!$I143+BO$4*temperature!$I143^2+BO$5*temperature!$I143^6)*(L33/L$56)^$BP$1</f>
        <v>1.6392655560102252</v>
      </c>
      <c r="BP33" s="12">
        <f>(BP$3*temperature!$I143+BP$4*temperature!$I143^2+BP$5*temperature!$I143^6)*(M33/M$56)^$BP$1</f>
        <v>0.79856873427384611</v>
      </c>
      <c r="BQ33" s="12">
        <f>(BQ$3*temperature!$M143+BQ$4*temperature!$M143^2+BQ$5*temperature!$M143^6)*(K33/K$56)^$BP$1</f>
        <v>2.6123097848652446</v>
      </c>
      <c r="BR33" s="12">
        <f>(BR$3*temperature!$M143+BR$4*temperature!$M143^2+BR$5*temperature!$M143^6)*(L33/L$56)^$BP$1</f>
        <v>1.6392655560102252</v>
      </c>
      <c r="BS33" s="12">
        <f>(BS$3*temperature!$M143+BS$4*temperature!$M143^2+BS$5*temperature!$M143^6)*(M33/M$56)^$BP$1</f>
        <v>0.79856873427384611</v>
      </c>
      <c r="BT33" s="19">
        <f t="shared" si="11"/>
        <v>0</v>
      </c>
      <c r="BU33" s="19">
        <f t="shared" si="12"/>
        <v>0</v>
      </c>
      <c r="BV33" s="19">
        <f t="shared" si="13"/>
        <v>0</v>
      </c>
      <c r="BW33" s="19">
        <f t="shared" si="14"/>
        <v>0</v>
      </c>
      <c r="BX33" s="19">
        <f t="shared" si="15"/>
        <v>0</v>
      </c>
      <c r="BY33" s="19">
        <f t="shared" si="16"/>
        <v>0</v>
      </c>
      <c r="BZ33" s="2">
        <f t="shared" si="34"/>
        <v>0</v>
      </c>
    </row>
    <row r="34" spans="1:78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35"/>
        <v>5.8100825047127103E-3</v>
      </c>
      <c r="F34" s="11">
        <f t="shared" si="17"/>
        <v>1.6909754969087532E-2</v>
      </c>
      <c r="G34" s="11">
        <f t="shared" si="18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9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36"/>
        <v>4.0269213754335009E-2</v>
      </c>
      <c r="O34" s="11">
        <f t="shared" si="20"/>
        <v>1.6026457708014696E-2</v>
      </c>
      <c r="P34" s="11">
        <f t="shared" si="21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2"/>
        <v>192.35179252239072</v>
      </c>
      <c r="U34" s="1">
        <f t="shared" si="49"/>
        <v>930.71902837306368</v>
      </c>
      <c r="V34" s="1">
        <f t="shared" si="50"/>
        <v>854.64270394924336</v>
      </c>
      <c r="W34" s="11">
        <f t="shared" si="37"/>
        <v>-1.51105625085175E-2</v>
      </c>
      <c r="X34" s="11">
        <f t="shared" si="53"/>
        <v>-1.4631099862875141E-3</v>
      </c>
      <c r="Y34" s="11">
        <f t="shared" si="54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3"/>
        <v>2.293792180198313</v>
      </c>
      <c r="AD34" s="12">
        <f t="shared" si="51"/>
        <v>2.8876122898394789</v>
      </c>
      <c r="AE34" s="12">
        <f t="shared" si="52"/>
        <v>1.9885137845060206</v>
      </c>
      <c r="AF34" s="11">
        <f t="shared" si="38"/>
        <v>2.1924188184192506E-3</v>
      </c>
      <c r="AG34" s="11">
        <f t="shared" si="55"/>
        <v>1.3359023132734738E-2</v>
      </c>
      <c r="AH34" s="11">
        <f t="shared" si="56"/>
        <v>2.5515467739823494E-2</v>
      </c>
      <c r="AI34" s="1">
        <f t="shared" si="39"/>
        <v>27857.386164801832</v>
      </c>
      <c r="AJ34" s="1">
        <f t="shared" si="40"/>
        <v>4226.2336534299711</v>
      </c>
      <c r="AK34" s="1">
        <f t="shared" si="41"/>
        <v>1381.3087589250983</v>
      </c>
      <c r="AL34" s="14">
        <f t="shared" si="24"/>
        <v>9.737984589387839</v>
      </c>
      <c r="AM34" s="14">
        <f t="shared" si="25"/>
        <v>1.3377183347129475</v>
      </c>
      <c r="AN34" s="14">
        <f t="shared" si="26"/>
        <v>0.54342008252179885</v>
      </c>
      <c r="AO34" s="11">
        <f t="shared" si="42"/>
        <v>2.0621120954280148E-2</v>
      </c>
      <c r="AP34" s="11">
        <f t="shared" si="27"/>
        <v>2.5977173653231045E-2</v>
      </c>
      <c r="AQ34" s="11">
        <f t="shared" si="28"/>
        <v>2.3564574154817608E-2</v>
      </c>
      <c r="AR34" s="1">
        <f t="shared" si="43"/>
        <v>18224.781346912463</v>
      </c>
      <c r="AS34" s="1">
        <f t="shared" si="44"/>
        <v>3130.3290962038368</v>
      </c>
      <c r="AT34" s="1">
        <f t="shared" si="45"/>
        <v>1051.2386818989658</v>
      </c>
      <c r="AU34" s="1">
        <f t="shared" si="46"/>
        <v>3644.9562693824928</v>
      </c>
      <c r="AV34" s="1">
        <f t="shared" si="47"/>
        <v>626.06581924076738</v>
      </c>
      <c r="AW34" s="1">
        <f t="shared" si="48"/>
        <v>210.24773637979317</v>
      </c>
      <c r="AX34" s="2">
        <v>0</v>
      </c>
      <c r="AY34" s="2">
        <v>0</v>
      </c>
      <c r="AZ34" s="2">
        <v>0</v>
      </c>
      <c r="BA34" s="2">
        <f t="shared" si="5"/>
        <v>0</v>
      </c>
      <c r="BB34" s="2">
        <f t="shared" si="29"/>
        <v>0</v>
      </c>
      <c r="BC34" s="2">
        <f t="shared" si="6"/>
        <v>0</v>
      </c>
      <c r="BD34" s="2">
        <f t="shared" si="7"/>
        <v>0</v>
      </c>
      <c r="BE34" s="2">
        <f t="shared" si="8"/>
        <v>0</v>
      </c>
      <c r="BF34" s="2">
        <f t="shared" si="9"/>
        <v>0</v>
      </c>
      <c r="BG34" s="2">
        <f t="shared" si="10"/>
        <v>0</v>
      </c>
      <c r="BH34" s="2">
        <f t="shared" si="30"/>
        <v>0</v>
      </c>
      <c r="BI34" s="2">
        <f t="shared" si="31"/>
        <v>0</v>
      </c>
      <c r="BJ34" s="2">
        <f t="shared" si="32"/>
        <v>0</v>
      </c>
      <c r="BK34" s="11">
        <f t="shared" si="33"/>
        <v>5.7694154448594243E-2</v>
      </c>
      <c r="BL34" s="17">
        <v>0</v>
      </c>
      <c r="BM34" s="17">
        <v>0</v>
      </c>
      <c r="BN34" s="12">
        <f>(BN$3*temperature!$I144+BN$4*temperature!$I144^2+BN$5*temperature!$I144^6)*(K34/K$56)^$BP$1</f>
        <v>2.6439950903162179</v>
      </c>
      <c r="BO34" s="12">
        <f>(BO$3*temperature!$I144+BO$4*temperature!$I144^2+BO$5*temperature!$I144^6)*(L34/L$56)^$BP$1</f>
        <v>1.6654618131697609</v>
      </c>
      <c r="BP34" s="12">
        <f>(BP$3*temperature!$I144+BP$4*temperature!$I144^2+BP$5*temperature!$I144^6)*(M34/M$56)^$BP$1</f>
        <v>0.80071854946743426</v>
      </c>
      <c r="BQ34" s="12">
        <f>(BQ$3*temperature!$M144+BQ$4*temperature!$M144^2+BQ$5*temperature!$M144^6)*(K34/K$56)^$BP$1</f>
        <v>2.6439950903162179</v>
      </c>
      <c r="BR34" s="12">
        <f>(BR$3*temperature!$M144+BR$4*temperature!$M144^2+BR$5*temperature!$M144^6)*(L34/L$56)^$BP$1</f>
        <v>1.6654618131697609</v>
      </c>
      <c r="BS34" s="12">
        <f>(BS$3*temperature!$M144+BS$4*temperature!$M144^2+BS$5*temperature!$M144^6)*(M34/M$56)^$BP$1</f>
        <v>0.80071854946743426</v>
      </c>
      <c r="BT34" s="19">
        <f t="shared" si="11"/>
        <v>0</v>
      </c>
      <c r="BU34" s="19">
        <f t="shared" si="12"/>
        <v>0</v>
      </c>
      <c r="BV34" s="19">
        <f t="shared" si="13"/>
        <v>0</v>
      </c>
      <c r="BW34" s="19">
        <f t="shared" si="14"/>
        <v>0</v>
      </c>
      <c r="BX34" s="19">
        <f t="shared" si="15"/>
        <v>0</v>
      </c>
      <c r="BY34" s="19">
        <f t="shared" si="16"/>
        <v>0</v>
      </c>
      <c r="BZ34" s="2">
        <f t="shared" si="34"/>
        <v>0</v>
      </c>
    </row>
    <row r="35" spans="1:78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35"/>
        <v>6.1326994822132885E-3</v>
      </c>
      <c r="F35" s="11">
        <f t="shared" si="17"/>
        <v>1.6217519828473526E-2</v>
      </c>
      <c r="G35" s="11">
        <f t="shared" si="18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9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36"/>
        <v>3.2799220449000632E-2</v>
      </c>
      <c r="O35" s="11">
        <f t="shared" si="20"/>
        <v>-6.5636363100640693E-5</v>
      </c>
      <c r="P35" s="11">
        <f t="shared" si="21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2"/>
        <v>187.91117978496482</v>
      </c>
      <c r="U35" s="1">
        <f t="shared" si="49"/>
        <v>927.55947584821479</v>
      </c>
      <c r="V35" s="1">
        <f t="shared" si="50"/>
        <v>838.68873584744733</v>
      </c>
      <c r="W35" s="11">
        <f t="shared" si="37"/>
        <v>-2.3085892152052589E-2</v>
      </c>
      <c r="X35" s="11">
        <f t="shared" si="53"/>
        <v>-3.394743664338673E-3</v>
      </c>
      <c r="Y35" s="11">
        <f t="shared" si="54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3"/>
        <v>2.3093853587707547</v>
      </c>
      <c r="AD35" s="12">
        <f t="shared" si="51"/>
        <v>2.8609420451927874</v>
      </c>
      <c r="AE35" s="12">
        <f t="shared" si="52"/>
        <v>1.9721805144674187</v>
      </c>
      <c r="AF35" s="11">
        <f t="shared" si="38"/>
        <v>6.7979909893551849E-3</v>
      </c>
      <c r="AG35" s="11">
        <f t="shared" si="55"/>
        <v>-9.2360891870889583E-3</v>
      </c>
      <c r="AH35" s="11">
        <f t="shared" si="56"/>
        <v>-8.2138078025238981E-3</v>
      </c>
      <c r="AI35" s="1">
        <f t="shared" si="39"/>
        <v>28716.603817704141</v>
      </c>
      <c r="AJ35" s="1">
        <f t="shared" si="40"/>
        <v>4429.6761073277412</v>
      </c>
      <c r="AK35" s="1">
        <f t="shared" si="41"/>
        <v>1453.4256194123818</v>
      </c>
      <c r="AL35" s="14">
        <f t="shared" si="24"/>
        <v>9.938792747456521</v>
      </c>
      <c r="AM35" s="14">
        <f t="shared" si="25"/>
        <v>1.3724684761928969</v>
      </c>
      <c r="AN35" s="14">
        <f t="shared" si="26"/>
        <v>0.55622554535360091</v>
      </c>
      <c r="AO35" s="11">
        <f t="shared" si="42"/>
        <v>2.0621120954280148E-2</v>
      </c>
      <c r="AP35" s="11">
        <f t="shared" si="27"/>
        <v>2.5977173653231045E-2</v>
      </c>
      <c r="AQ35" s="11">
        <f t="shared" si="28"/>
        <v>2.3564574154817608E-2</v>
      </c>
      <c r="AR35" s="1">
        <f t="shared" si="43"/>
        <v>18805.705535227633</v>
      </c>
      <c r="AS35" s="1">
        <f t="shared" si="44"/>
        <v>3283.9817317822931</v>
      </c>
      <c r="AT35" s="1">
        <f t="shared" si="45"/>
        <v>1107.2037703407129</v>
      </c>
      <c r="AU35" s="1">
        <f t="shared" si="46"/>
        <v>3761.141107045527</v>
      </c>
      <c r="AV35" s="1">
        <f t="shared" si="47"/>
        <v>656.79634635645868</v>
      </c>
      <c r="AW35" s="1">
        <f t="shared" si="48"/>
        <v>221.44075406814261</v>
      </c>
      <c r="AX35" s="2">
        <v>0</v>
      </c>
      <c r="AY35" s="2">
        <v>0</v>
      </c>
      <c r="AZ35" s="2">
        <v>0</v>
      </c>
      <c r="BA35" s="2">
        <f t="shared" si="5"/>
        <v>0</v>
      </c>
      <c r="BB35" s="2">
        <f t="shared" si="29"/>
        <v>0</v>
      </c>
      <c r="BC35" s="2">
        <f t="shared" si="6"/>
        <v>0</v>
      </c>
      <c r="BD35" s="2">
        <f t="shared" si="7"/>
        <v>0</v>
      </c>
      <c r="BE35" s="2">
        <f t="shared" si="8"/>
        <v>0</v>
      </c>
      <c r="BF35" s="2">
        <f t="shared" si="9"/>
        <v>0</v>
      </c>
      <c r="BG35" s="2">
        <f t="shared" si="10"/>
        <v>0</v>
      </c>
      <c r="BH35" s="2">
        <f t="shared" si="30"/>
        <v>0</v>
      </c>
      <c r="BI35" s="2">
        <f t="shared" si="31"/>
        <v>0</v>
      </c>
      <c r="BJ35" s="2">
        <f t="shared" si="32"/>
        <v>0</v>
      </c>
      <c r="BK35" s="11">
        <f t="shared" si="33"/>
        <v>4.9561917962211294E-2</v>
      </c>
      <c r="BL35" s="17">
        <v>0</v>
      </c>
      <c r="BM35" s="17">
        <v>0</v>
      </c>
      <c r="BN35" s="12">
        <f>(BN$3*temperature!$I145+BN$4*temperature!$I145^2+BN$5*temperature!$I145^6)*(K35/K$56)^$BP$1</f>
        <v>2.6797222377552914</v>
      </c>
      <c r="BO35" s="12">
        <f>(BO$3*temperature!$I145+BO$4*temperature!$I145^2+BO$5*temperature!$I145^6)*(L35/L$56)^$BP$1</f>
        <v>1.6979621897989257</v>
      </c>
      <c r="BP35" s="12">
        <f>(BP$3*temperature!$I145+BP$4*temperature!$I145^2+BP$5*temperature!$I145^6)*(M35/M$56)^$BP$1</f>
        <v>0.80546669050298325</v>
      </c>
      <c r="BQ35" s="12">
        <f>(BQ$3*temperature!$M145+BQ$4*temperature!$M145^2+BQ$5*temperature!$M145^6)*(K35/K$56)^$BP$1</f>
        <v>2.6797222377552914</v>
      </c>
      <c r="BR35" s="12">
        <f>(BR$3*temperature!$M145+BR$4*temperature!$M145^2+BR$5*temperature!$M145^6)*(L35/L$56)^$BP$1</f>
        <v>1.6979621897989257</v>
      </c>
      <c r="BS35" s="12">
        <f>(BS$3*temperature!$M145+BS$4*temperature!$M145^2+BS$5*temperature!$M145^6)*(M35/M$56)^$BP$1</f>
        <v>0.80546669050298325</v>
      </c>
      <c r="BT35" s="19">
        <f t="shared" si="11"/>
        <v>0</v>
      </c>
      <c r="BU35" s="19">
        <f t="shared" si="12"/>
        <v>0</v>
      </c>
      <c r="BV35" s="19">
        <f t="shared" si="13"/>
        <v>0</v>
      </c>
      <c r="BW35" s="19">
        <f t="shared" si="14"/>
        <v>0</v>
      </c>
      <c r="BX35" s="19">
        <f t="shared" si="15"/>
        <v>0</v>
      </c>
      <c r="BY35" s="19">
        <f t="shared" si="16"/>
        <v>0</v>
      </c>
      <c r="BZ35" s="2">
        <f t="shared" si="34"/>
        <v>0</v>
      </c>
    </row>
    <row r="36" spans="1:78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35"/>
        <v>6.7135178745578727E-3</v>
      </c>
      <c r="F36" s="11">
        <f t="shared" si="17"/>
        <v>1.6330021206645062E-2</v>
      </c>
      <c r="G36" s="11">
        <f t="shared" si="18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9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36"/>
        <v>2.8508342132963049E-2</v>
      </c>
      <c r="O36" s="11">
        <f t="shared" si="20"/>
        <v>3.6321432166639411E-3</v>
      </c>
      <c r="P36" s="11">
        <f t="shared" si="21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2"/>
        <v>180.71486919793657</v>
      </c>
      <c r="U36" s="1">
        <f t="shared" si="49"/>
        <v>931.01927467261214</v>
      </c>
      <c r="V36" s="1">
        <f t="shared" si="50"/>
        <v>844.47815420020129</v>
      </c>
      <c r="W36" s="11">
        <f t="shared" si="37"/>
        <v>-3.8296340831148634E-2</v>
      </c>
      <c r="X36" s="11">
        <f t="shared" si="53"/>
        <v>3.7300021340771483E-3</v>
      </c>
      <c r="Y36" s="11">
        <f t="shared" si="54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3"/>
        <v>2.2835509596639398</v>
      </c>
      <c r="AD36" s="12">
        <f t="shared" si="51"/>
        <v>2.7475569888912075</v>
      </c>
      <c r="AE36" s="12">
        <f t="shared" si="52"/>
        <v>1.9497480298762651</v>
      </c>
      <c r="AF36" s="11">
        <f t="shared" si="38"/>
        <v>-1.1186699096666142E-2</v>
      </c>
      <c r="AG36" s="11">
        <f t="shared" si="55"/>
        <v>-3.9632070314776113E-2</v>
      </c>
      <c r="AH36" s="11">
        <f t="shared" si="56"/>
        <v>-1.137445808159776E-2</v>
      </c>
      <c r="AI36" s="1">
        <f t="shared" si="39"/>
        <v>29606.084542979253</v>
      </c>
      <c r="AJ36" s="1">
        <f t="shared" si="40"/>
        <v>4643.5048429514254</v>
      </c>
      <c r="AK36" s="1">
        <f t="shared" si="41"/>
        <v>1529.5238115392863</v>
      </c>
      <c r="AL36" s="14">
        <f t="shared" si="24"/>
        <v>10.143741794841343</v>
      </c>
      <c r="AM36" s="14">
        <f t="shared" si="25"/>
        <v>1.4081213281325451</v>
      </c>
      <c r="AN36" s="14">
        <f t="shared" si="26"/>
        <v>0.56933276346388972</v>
      </c>
      <c r="AO36" s="11">
        <f t="shared" si="42"/>
        <v>2.0621120954280148E-2</v>
      </c>
      <c r="AP36" s="11">
        <f t="shared" si="27"/>
        <v>2.5977173653231045E-2</v>
      </c>
      <c r="AQ36" s="11">
        <f t="shared" si="28"/>
        <v>2.3564574154817608E-2</v>
      </c>
      <c r="AR36" s="1">
        <f t="shared" si="43"/>
        <v>19414.601595393222</v>
      </c>
      <c r="AS36" s="1">
        <f t="shared" si="44"/>
        <v>3445.5695493833528</v>
      </c>
      <c r="AT36" s="1">
        <f t="shared" si="45"/>
        <v>1165.5922721539505</v>
      </c>
      <c r="AU36" s="1">
        <f t="shared" si="46"/>
        <v>3882.9203190786448</v>
      </c>
      <c r="AV36" s="1">
        <f t="shared" si="47"/>
        <v>689.11390987667062</v>
      </c>
      <c r="AW36" s="1">
        <f t="shared" si="48"/>
        <v>233.11845443079011</v>
      </c>
      <c r="AX36" s="2">
        <v>0</v>
      </c>
      <c r="AY36" s="2">
        <v>0</v>
      </c>
      <c r="AZ36" s="2">
        <v>0</v>
      </c>
      <c r="BA36" s="2">
        <f t="shared" si="5"/>
        <v>0</v>
      </c>
      <c r="BB36" s="2">
        <f t="shared" si="29"/>
        <v>0</v>
      </c>
      <c r="BC36" s="2">
        <f t="shared" si="6"/>
        <v>0</v>
      </c>
      <c r="BD36" s="2">
        <f t="shared" si="7"/>
        <v>0</v>
      </c>
      <c r="BE36" s="2">
        <f t="shared" si="8"/>
        <v>0</v>
      </c>
      <c r="BF36" s="2">
        <f t="shared" si="9"/>
        <v>0</v>
      </c>
      <c r="BG36" s="2">
        <f t="shared" si="10"/>
        <v>0</v>
      </c>
      <c r="BH36" s="2">
        <f t="shared" si="30"/>
        <v>0</v>
      </c>
      <c r="BI36" s="2">
        <f t="shared" si="31"/>
        <v>0</v>
      </c>
      <c r="BJ36" s="2">
        <f t="shared" si="32"/>
        <v>0</v>
      </c>
      <c r="BK36" s="11">
        <f t="shared" si="33"/>
        <v>4.6800538557361299E-2</v>
      </c>
      <c r="BL36" s="17">
        <v>0</v>
      </c>
      <c r="BM36" s="17">
        <v>0</v>
      </c>
      <c r="BN36" s="12">
        <f>(BN$3*temperature!$I146+BN$4*temperature!$I146^2+BN$5*temperature!$I146^6)*(K36/K$56)^$BP$1</f>
        <v>2.7175405831430304</v>
      </c>
      <c r="BO36" s="12">
        <f>(BO$3*temperature!$I146+BO$4*temperature!$I146^2+BO$5*temperature!$I146^6)*(L36/L$56)^$BP$1</f>
        <v>1.7285749258593501</v>
      </c>
      <c r="BP36" s="12">
        <f>(BP$3*temperature!$I146+BP$4*temperature!$I146^2+BP$5*temperature!$I146^6)*(M36/M$56)^$BP$1</f>
        <v>0.81073843092239806</v>
      </c>
      <c r="BQ36" s="12">
        <f>(BQ$3*temperature!$M146+BQ$4*temperature!$M146^2+BQ$5*temperature!$M146^6)*(K36/K$56)^$BP$1</f>
        <v>2.7175405831430304</v>
      </c>
      <c r="BR36" s="12">
        <f>(BR$3*temperature!$M146+BR$4*temperature!$M146^2+BR$5*temperature!$M146^6)*(L36/L$56)^$BP$1</f>
        <v>1.7285749258593501</v>
      </c>
      <c r="BS36" s="12">
        <f>(BS$3*temperature!$M146+BS$4*temperature!$M146^2+BS$5*temperature!$M146^6)*(M36/M$56)^$BP$1</f>
        <v>0.81073843092239806</v>
      </c>
      <c r="BT36" s="19">
        <f t="shared" si="11"/>
        <v>0</v>
      </c>
      <c r="BU36" s="19">
        <f t="shared" si="12"/>
        <v>0</v>
      </c>
      <c r="BV36" s="19">
        <f t="shared" si="13"/>
        <v>0</v>
      </c>
      <c r="BW36" s="19">
        <f t="shared" si="14"/>
        <v>0</v>
      </c>
      <c r="BX36" s="19">
        <f t="shared" si="15"/>
        <v>0</v>
      </c>
      <c r="BY36" s="19">
        <f t="shared" si="16"/>
        <v>0</v>
      </c>
      <c r="BZ36" s="2">
        <f t="shared" si="34"/>
        <v>0</v>
      </c>
    </row>
    <row r="37" spans="1:78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35"/>
        <v>6.4419132733040119E-3</v>
      </c>
      <c r="F37" s="11">
        <f t="shared" si="17"/>
        <v>1.4658561960459116E-2</v>
      </c>
      <c r="G37" s="11">
        <f t="shared" si="18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9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36"/>
        <v>7.4530906226657478E-3</v>
      </c>
      <c r="O37" s="11">
        <f t="shared" si="20"/>
        <v>2.0536607851349364E-2</v>
      </c>
      <c r="P37" s="11">
        <f t="shared" si="21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2"/>
        <v>179.22403290080703</v>
      </c>
      <c r="U37" s="1">
        <f t="shared" si="49"/>
        <v>898.86196704348333</v>
      </c>
      <c r="V37" s="1">
        <f t="shared" si="50"/>
        <v>853.87683090177541</v>
      </c>
      <c r="W37" s="11">
        <f t="shared" si="37"/>
        <v>-8.2496603834885107E-3</v>
      </c>
      <c r="X37" s="11">
        <f t="shared" si="53"/>
        <v>-3.4539894612210631E-2</v>
      </c>
      <c r="Y37" s="11">
        <f t="shared" si="54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3"/>
        <v>2.4940307832691997</v>
      </c>
      <c r="AD37" s="12">
        <f t="shared" si="51"/>
        <v>2.770157627257464</v>
      </c>
      <c r="AE37" s="12">
        <f t="shared" si="52"/>
        <v>1.9972197592887198</v>
      </c>
      <c r="AF37" s="11">
        <f t="shared" si="38"/>
        <v>9.2172159642207152E-2</v>
      </c>
      <c r="AG37" s="11">
        <f t="shared" si="55"/>
        <v>8.2257214163834469E-3</v>
      </c>
      <c r="AH37" s="11">
        <f t="shared" si="56"/>
        <v>2.4347622710749528E-2</v>
      </c>
      <c r="AI37" s="1">
        <f t="shared" si="39"/>
        <v>30528.396407759974</v>
      </c>
      <c r="AJ37" s="1">
        <f t="shared" si="40"/>
        <v>4868.2682685329537</v>
      </c>
      <c r="AK37" s="1">
        <f t="shared" si="41"/>
        <v>1609.6898848161477</v>
      </c>
      <c r="AL37" s="14">
        <f t="shared" si="24"/>
        <v>10.352917121321754</v>
      </c>
      <c r="AM37" s="14">
        <f t="shared" si="25"/>
        <v>1.4447003403982626</v>
      </c>
      <c r="AN37" s="14">
        <f t="shared" si="26"/>
        <v>0.58274884758730183</v>
      </c>
      <c r="AO37" s="11">
        <f t="shared" si="42"/>
        <v>2.0621120954280148E-2</v>
      </c>
      <c r="AP37" s="11">
        <f t="shared" si="27"/>
        <v>2.5977173653231045E-2</v>
      </c>
      <c r="AQ37" s="11">
        <f t="shared" si="28"/>
        <v>2.3564574154817608E-2</v>
      </c>
      <c r="AR37" s="1">
        <f t="shared" si="43"/>
        <v>20039.579743064602</v>
      </c>
      <c r="AS37" s="1">
        <f t="shared" si="44"/>
        <v>3610.4420492919689</v>
      </c>
      <c r="AT37" s="1">
        <f t="shared" si="45"/>
        <v>1226.6138409998002</v>
      </c>
      <c r="AU37" s="1">
        <f t="shared" si="46"/>
        <v>4007.9159486129206</v>
      </c>
      <c r="AV37" s="1">
        <f t="shared" si="47"/>
        <v>722.08840985839379</v>
      </c>
      <c r="AW37" s="1">
        <f t="shared" si="48"/>
        <v>245.32276819996005</v>
      </c>
      <c r="AX37" s="2">
        <v>0</v>
      </c>
      <c r="AY37" s="2">
        <v>0</v>
      </c>
      <c r="AZ37" s="2">
        <v>0</v>
      </c>
      <c r="BA37" s="2">
        <f t="shared" si="5"/>
        <v>0</v>
      </c>
      <c r="BB37" s="2">
        <f t="shared" si="29"/>
        <v>0</v>
      </c>
      <c r="BC37" s="2">
        <f t="shared" si="6"/>
        <v>0</v>
      </c>
      <c r="BD37" s="2">
        <f t="shared" si="7"/>
        <v>0</v>
      </c>
      <c r="BE37" s="2">
        <f t="shared" si="8"/>
        <v>0</v>
      </c>
      <c r="BF37" s="2">
        <f t="shared" si="9"/>
        <v>0</v>
      </c>
      <c r="BG37" s="2">
        <f t="shared" si="10"/>
        <v>0</v>
      </c>
      <c r="BH37" s="2">
        <f t="shared" si="30"/>
        <v>0</v>
      </c>
      <c r="BI37" s="2">
        <f t="shared" si="31"/>
        <v>0</v>
      </c>
      <c r="BJ37" s="2">
        <f t="shared" si="32"/>
        <v>0</v>
      </c>
      <c r="BK37" s="11">
        <f t="shared" si="33"/>
        <v>3.0796148802888695E-2</v>
      </c>
      <c r="BL37" s="17">
        <v>0</v>
      </c>
      <c r="BM37" s="17">
        <v>0</v>
      </c>
      <c r="BN37" s="12">
        <f>(BN$3*temperature!$I147+BN$4*temperature!$I147^2+BN$5*temperature!$I147^6)*(K37/K$56)^$BP$1</f>
        <v>2.7688623509133108</v>
      </c>
      <c r="BO37" s="12">
        <f>(BO$3*temperature!$I147+BO$4*temperature!$I147^2+BO$5*temperature!$I147^6)*(L37/L$56)^$BP$1</f>
        <v>1.7514191069571601</v>
      </c>
      <c r="BP37" s="12">
        <f>(BP$3*temperature!$I147+BP$4*temperature!$I147^2+BP$5*temperature!$I147^6)*(M37/M$56)^$BP$1</f>
        <v>0.81905695942888013</v>
      </c>
      <c r="BQ37" s="12">
        <f>(BQ$3*temperature!$M147+BQ$4*temperature!$M147^2+BQ$5*temperature!$M147^6)*(K37/K$56)^$BP$1</f>
        <v>2.7688623509133108</v>
      </c>
      <c r="BR37" s="12">
        <f>(BR$3*temperature!$M147+BR$4*temperature!$M147^2+BR$5*temperature!$M147^6)*(L37/L$56)^$BP$1</f>
        <v>1.7514191069571601</v>
      </c>
      <c r="BS37" s="12">
        <f>(BS$3*temperature!$M147+BS$4*temperature!$M147^2+BS$5*temperature!$M147^6)*(M37/M$56)^$BP$1</f>
        <v>0.81905695942888013</v>
      </c>
      <c r="BT37" s="19">
        <f t="shared" si="11"/>
        <v>0</v>
      </c>
      <c r="BU37" s="19">
        <f t="shared" si="12"/>
        <v>0</v>
      </c>
      <c r="BV37" s="19">
        <f t="shared" si="13"/>
        <v>0</v>
      </c>
      <c r="BW37" s="19">
        <f t="shared" si="14"/>
        <v>0</v>
      </c>
      <c r="BX37" s="19">
        <f t="shared" si="15"/>
        <v>0</v>
      </c>
      <c r="BY37" s="19">
        <f t="shared" si="16"/>
        <v>0</v>
      </c>
      <c r="BZ37" s="2">
        <f t="shared" si="34"/>
        <v>0</v>
      </c>
    </row>
    <row r="38" spans="1:78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35"/>
        <v>6.1882645985391616E-3</v>
      </c>
      <c r="F38" s="11">
        <f t="shared" si="17"/>
        <v>1.246241293638195E-2</v>
      </c>
      <c r="G38" s="11">
        <f t="shared" si="18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9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36"/>
        <v>1.1061956968446474E-2</v>
      </c>
      <c r="O38" s="11">
        <f t="shared" si="20"/>
        <v>1.9712489992555371E-2</v>
      </c>
      <c r="P38" s="11">
        <f t="shared" si="21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2"/>
        <v>177.55425611266796</v>
      </c>
      <c r="U38" s="1">
        <f t="shared" si="49"/>
        <v>848.05370684498394</v>
      </c>
      <c r="V38" s="1">
        <f t="shared" si="50"/>
        <v>848.93393409751468</v>
      </c>
      <c r="W38" s="11">
        <f t="shared" si="37"/>
        <v>-9.3167013436374901E-3</v>
      </c>
      <c r="X38" s="11">
        <f t="shared" si="53"/>
        <v>-5.6525097357958964E-2</v>
      </c>
      <c r="Y38" s="11">
        <f t="shared" si="54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3"/>
        <v>2.5066122179045962</v>
      </c>
      <c r="AD38" s="12">
        <f t="shared" si="51"/>
        <v>2.8705154383111862</v>
      </c>
      <c r="AE38" s="12">
        <f t="shared" si="52"/>
        <v>2.0325970830505562</v>
      </c>
      <c r="AF38" s="11">
        <f t="shared" si="38"/>
        <v>5.0446188233910227E-3</v>
      </c>
      <c r="AG38" s="11">
        <f t="shared" si="55"/>
        <v>3.6228195127321783E-2</v>
      </c>
      <c r="AH38" s="11">
        <f t="shared" si="56"/>
        <v>1.7713285479628693E-2</v>
      </c>
      <c r="AI38" s="1">
        <f t="shared" si="39"/>
        <v>31483.472715596898</v>
      </c>
      <c r="AJ38" s="1">
        <f t="shared" si="40"/>
        <v>5103.5298515380518</v>
      </c>
      <c r="AK38" s="1">
        <f t="shared" si="41"/>
        <v>1694.043664534493</v>
      </c>
      <c r="AL38" s="14">
        <f t="shared" si="24"/>
        <v>10.566405877510167</v>
      </c>
      <c r="AM38" s="14">
        <f t="shared" si="25"/>
        <v>1.4822295720176701</v>
      </c>
      <c r="AN38" s="14">
        <f t="shared" si="26"/>
        <v>0.5964810760199073</v>
      </c>
      <c r="AO38" s="11">
        <f t="shared" si="42"/>
        <v>2.0621120954280148E-2</v>
      </c>
      <c r="AP38" s="11">
        <f t="shared" si="27"/>
        <v>2.5977173653231045E-2</v>
      </c>
      <c r="AQ38" s="11">
        <f t="shared" si="28"/>
        <v>2.3564574154817608E-2</v>
      </c>
      <c r="AR38" s="1">
        <f t="shared" si="43"/>
        <v>20681.035819000379</v>
      </c>
      <c r="AS38" s="1">
        <f t="shared" si="44"/>
        <v>3776.5951924503188</v>
      </c>
      <c r="AT38" s="1">
        <f t="shared" si="45"/>
        <v>1289.9721805104373</v>
      </c>
      <c r="AU38" s="1">
        <f t="shared" si="46"/>
        <v>4136.2071638000762</v>
      </c>
      <c r="AV38" s="1">
        <f t="shared" si="47"/>
        <v>755.3190384900638</v>
      </c>
      <c r="AW38" s="1">
        <f t="shared" si="48"/>
        <v>257.99443610208749</v>
      </c>
      <c r="AX38" s="2">
        <v>0</v>
      </c>
      <c r="AY38" s="2">
        <v>0</v>
      </c>
      <c r="AZ38" s="2">
        <v>0</v>
      </c>
      <c r="BA38" s="2">
        <f t="shared" si="5"/>
        <v>0</v>
      </c>
      <c r="BB38" s="2">
        <f t="shared" si="29"/>
        <v>0</v>
      </c>
      <c r="BC38" s="2">
        <f t="shared" si="6"/>
        <v>0</v>
      </c>
      <c r="BD38" s="2">
        <f t="shared" si="7"/>
        <v>0</v>
      </c>
      <c r="BE38" s="2">
        <f t="shared" si="8"/>
        <v>0</v>
      </c>
      <c r="BF38" s="2">
        <f t="shared" si="9"/>
        <v>0</v>
      </c>
      <c r="BG38" s="2">
        <f t="shared" si="10"/>
        <v>0</v>
      </c>
      <c r="BH38" s="2">
        <f t="shared" si="30"/>
        <v>0</v>
      </c>
      <c r="BI38" s="2">
        <f t="shared" si="31"/>
        <v>0</v>
      </c>
      <c r="BJ38" s="2">
        <f t="shared" si="32"/>
        <v>0</v>
      </c>
      <c r="BK38" s="11">
        <f t="shared" si="33"/>
        <v>3.4870939747054103E-2</v>
      </c>
      <c r="BL38" s="17">
        <v>0</v>
      </c>
      <c r="BM38" s="17">
        <v>0</v>
      </c>
      <c r="BN38" s="12">
        <f>(BN$3*temperature!$I148+BN$4*temperature!$I148^2+BN$5*temperature!$I148^6)*(K38/K$56)^$BP$1</f>
        <v>2.8172481479735549</v>
      </c>
      <c r="BO38" s="12">
        <f>(BO$3*temperature!$I148+BO$4*temperature!$I148^2+BO$5*temperature!$I148^6)*(L38/L$56)^$BP$1</f>
        <v>1.7738914407513655</v>
      </c>
      <c r="BP38" s="12">
        <f>(BP$3*temperature!$I148+BP$4*temperature!$I148^2+BP$5*temperature!$I148^6)*(M38/M$56)^$BP$1</f>
        <v>0.8248878208746564</v>
      </c>
      <c r="BQ38" s="12">
        <f>(BQ$3*temperature!$M148+BQ$4*temperature!$M148^2+BQ$5*temperature!$M148^6)*(K38/K$56)^$BP$1</f>
        <v>2.8172481479735549</v>
      </c>
      <c r="BR38" s="12">
        <f>(BR$3*temperature!$M148+BR$4*temperature!$M148^2+BR$5*temperature!$M148^6)*(L38/L$56)^$BP$1</f>
        <v>1.7738914407513655</v>
      </c>
      <c r="BS38" s="12">
        <f>(BS$3*temperature!$M148+BS$4*temperature!$M148^2+BS$5*temperature!$M148^6)*(M38/M$56)^$BP$1</f>
        <v>0.8248878208746564</v>
      </c>
      <c r="BT38" s="19">
        <f t="shared" si="11"/>
        <v>0</v>
      </c>
      <c r="BU38" s="19">
        <f t="shared" si="12"/>
        <v>0</v>
      </c>
      <c r="BV38" s="19">
        <f t="shared" si="13"/>
        <v>0</v>
      </c>
      <c r="BW38" s="19">
        <f t="shared" si="14"/>
        <v>0</v>
      </c>
      <c r="BX38" s="19">
        <f t="shared" si="15"/>
        <v>0</v>
      </c>
      <c r="BY38" s="19">
        <f t="shared" si="16"/>
        <v>0</v>
      </c>
      <c r="BZ38" s="2">
        <f t="shared" si="34"/>
        <v>0</v>
      </c>
    </row>
    <row r="39" spans="1:78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35"/>
        <v>6.4313278720127265E-3</v>
      </c>
      <c r="F39" s="11">
        <f t="shared" si="17"/>
        <v>1.2593283935289801E-2</v>
      </c>
      <c r="G39" s="11">
        <f t="shared" si="18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9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36"/>
        <v>1.942643926323484E-3</v>
      </c>
      <c r="O39" s="11">
        <f t="shared" si="20"/>
        <v>2.3637521771912917E-2</v>
      </c>
      <c r="P39" s="11">
        <f t="shared" si="21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2"/>
        <v>178.52672604902381</v>
      </c>
      <c r="U39" s="1">
        <f t="shared" si="49"/>
        <v>809.7344341843268</v>
      </c>
      <c r="V39" s="1">
        <f t="shared" si="50"/>
        <v>848.75548948655353</v>
      </c>
      <c r="W39" s="11">
        <f t="shared" si="37"/>
        <v>5.477029712758652E-3</v>
      </c>
      <c r="X39" s="11">
        <f t="shared" si="53"/>
        <v>-4.518495981017101E-2</v>
      </c>
      <c r="Y39" s="11">
        <f t="shared" si="54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3"/>
        <v>2.5234576073225217</v>
      </c>
      <c r="AD39" s="12">
        <f t="shared" si="51"/>
        <v>2.8708353689561941</v>
      </c>
      <c r="AE39" s="12">
        <f t="shared" si="52"/>
        <v>2.0633186248030597</v>
      </c>
      <c r="AF39" s="11">
        <f t="shared" si="38"/>
        <v>6.7203811174301187E-3</v>
      </c>
      <c r="AG39" s="11">
        <f t="shared" si="55"/>
        <v>1.1145407571677701E-4</v>
      </c>
      <c r="AH39" s="11">
        <f t="shared" si="56"/>
        <v>1.5114427747970671E-2</v>
      </c>
      <c r="AI39" s="1">
        <f t="shared" si="39"/>
        <v>32471.332607837285</v>
      </c>
      <c r="AJ39" s="1">
        <f t="shared" si="40"/>
        <v>5348.4959048743103</v>
      </c>
      <c r="AK39" s="1">
        <f t="shared" si="41"/>
        <v>1782.6337341831313</v>
      </c>
      <c r="AL39" s="14">
        <f t="shared" ref="AL39:AL56" si="57">(1+AL$5)*AL38</f>
        <v>10.784297011162321</v>
      </c>
      <c r="AM39" s="14">
        <f t="shared" ref="AM39:AM56" si="58">(1+AM$5)*AM38</f>
        <v>1.5207337070039275</v>
      </c>
      <c r="AN39" s="14">
        <f t="shared" ref="AN39:AN56" si="59">(1+AN$5)*AN38</f>
        <v>0.61053689856772375</v>
      </c>
      <c r="AO39" s="11">
        <f t="shared" si="42"/>
        <v>2.0621120954280148E-2</v>
      </c>
      <c r="AP39" s="11">
        <f t="shared" si="27"/>
        <v>2.5977173653231045E-2</v>
      </c>
      <c r="AQ39" s="11">
        <f t="shared" si="28"/>
        <v>2.3564574154817608E-2</v>
      </c>
      <c r="AR39" s="1">
        <f t="shared" si="43"/>
        <v>21347.530965259215</v>
      </c>
      <c r="AS39" s="1">
        <f t="shared" si="44"/>
        <v>3950.5573444347792</v>
      </c>
      <c r="AT39" s="1">
        <f t="shared" si="45"/>
        <v>1356.2136574006256</v>
      </c>
      <c r="AU39" s="1">
        <f t="shared" si="46"/>
        <v>4269.5061930518432</v>
      </c>
      <c r="AV39" s="1">
        <f t="shared" si="47"/>
        <v>790.11146888695589</v>
      </c>
      <c r="AW39" s="1">
        <f t="shared" si="48"/>
        <v>271.24273148012514</v>
      </c>
      <c r="AX39" s="2">
        <v>0</v>
      </c>
      <c r="AY39" s="2">
        <v>0</v>
      </c>
      <c r="AZ39" s="2">
        <v>0</v>
      </c>
      <c r="BA39" s="2">
        <f t="shared" si="5"/>
        <v>0</v>
      </c>
      <c r="BB39" s="2">
        <f t="shared" si="29"/>
        <v>0</v>
      </c>
      <c r="BC39" s="2">
        <f t="shared" si="6"/>
        <v>0</v>
      </c>
      <c r="BD39" s="2">
        <f t="shared" si="7"/>
        <v>0</v>
      </c>
      <c r="BE39" s="2">
        <f t="shared" si="8"/>
        <v>0</v>
      </c>
      <c r="BF39" s="2">
        <f t="shared" si="9"/>
        <v>0</v>
      </c>
      <c r="BG39" s="2">
        <f t="shared" si="10"/>
        <v>0</v>
      </c>
      <c r="BH39" s="2">
        <f t="shared" si="30"/>
        <v>0</v>
      </c>
      <c r="BI39" s="2">
        <f t="shared" si="31"/>
        <v>0</v>
      </c>
      <c r="BJ39" s="2">
        <f t="shared" si="32"/>
        <v>0</v>
      </c>
      <c r="BK39" s="11">
        <f t="shared" si="33"/>
        <v>2.8112857947955566E-2</v>
      </c>
      <c r="BL39" s="17">
        <v>0</v>
      </c>
      <c r="BM39" s="17">
        <v>0</v>
      </c>
      <c r="BN39" s="12">
        <f>(BN$3*temperature!$I149+BN$4*temperature!$I149^2+BN$5*temperature!$I149^6)*(K39/K$56)^$BP$1</f>
        <v>2.871425257288351</v>
      </c>
      <c r="BO39" s="12">
        <f>(BO$3*temperature!$I149+BO$4*temperature!$I149^2+BO$5*temperature!$I149^6)*(L39/L$56)^$BP$1</f>
        <v>1.7937977199771296</v>
      </c>
      <c r="BP39" s="12">
        <f>(BP$3*temperature!$I149+BP$4*temperature!$I149^2+BP$5*temperature!$I149^6)*(M39/M$56)^$BP$1</f>
        <v>0.82933296854191796</v>
      </c>
      <c r="BQ39" s="12">
        <f>(BQ$3*temperature!$M149+BQ$4*temperature!$M149^2+BQ$5*temperature!$M149^6)*(K39/K$56)^$BP$1</f>
        <v>2.871425257288351</v>
      </c>
      <c r="BR39" s="12">
        <f>(BR$3*temperature!$M149+BR$4*temperature!$M149^2+BR$5*temperature!$M149^6)*(L39/L$56)^$BP$1</f>
        <v>1.7937977199771296</v>
      </c>
      <c r="BS39" s="12">
        <f>(BS$3*temperature!$M149+BS$4*temperature!$M149^2+BS$5*temperature!$M149^6)*(M39/M$56)^$BP$1</f>
        <v>0.82933296854191796</v>
      </c>
      <c r="BT39" s="19">
        <f t="shared" si="11"/>
        <v>0</v>
      </c>
      <c r="BU39" s="19">
        <f t="shared" si="12"/>
        <v>0</v>
      </c>
      <c r="BV39" s="19">
        <f t="shared" si="13"/>
        <v>0</v>
      </c>
      <c r="BW39" s="19">
        <f t="shared" si="14"/>
        <v>0</v>
      </c>
      <c r="BX39" s="19">
        <f t="shared" si="15"/>
        <v>0</v>
      </c>
      <c r="BY39" s="19">
        <f t="shared" si="16"/>
        <v>0</v>
      </c>
      <c r="BZ39" s="2">
        <f t="shared" si="34"/>
        <v>0</v>
      </c>
    </row>
    <row r="40" spans="1:78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35"/>
        <v>5.8607091553546375E-3</v>
      </c>
      <c r="F40" s="11">
        <f t="shared" si="17"/>
        <v>1.2074447177279346E-2</v>
      </c>
      <c r="G40" s="11">
        <f t="shared" si="18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9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36"/>
        <v>2.3583191641807444E-2</v>
      </c>
      <c r="O40" s="11">
        <f t="shared" si="20"/>
        <v>2.2329565578571797E-2</v>
      </c>
      <c r="P40" s="11">
        <f t="shared" si="21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2"/>
        <v>176.03566284065784</v>
      </c>
      <c r="U40" s="1">
        <f t="shared" si="49"/>
        <v>769.31632227109981</v>
      </c>
      <c r="V40" s="1">
        <f t="shared" si="50"/>
        <v>828.1612532754807</v>
      </c>
      <c r="W40" s="11">
        <f t="shared" si="37"/>
        <v>-1.3953446990799145E-2</v>
      </c>
      <c r="X40" s="11">
        <f t="shared" si="53"/>
        <v>-4.9915268768261689E-2</v>
      </c>
      <c r="Y40" s="11">
        <f t="shared" si="54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3"/>
        <v>2.5032209020804457</v>
      </c>
      <c r="AD40" s="12">
        <f t="shared" si="51"/>
        <v>2.882563824344889</v>
      </c>
      <c r="AE40" s="12">
        <f t="shared" si="52"/>
        <v>2.0908889139613622</v>
      </c>
      <c r="AF40" s="11">
        <f t="shared" si="38"/>
        <v>-8.0194353902968141E-3</v>
      </c>
      <c r="AG40" s="11">
        <f t="shared" si="55"/>
        <v>4.0853806928535796E-3</v>
      </c>
      <c r="AH40" s="11">
        <f t="shared" si="56"/>
        <v>1.3362109383825205E-2</v>
      </c>
      <c r="AI40" s="1">
        <f t="shared" si="39"/>
        <v>33493.705540105402</v>
      </c>
      <c r="AJ40" s="1">
        <f t="shared" si="40"/>
        <v>5603.7577832738352</v>
      </c>
      <c r="AK40" s="1">
        <f t="shared" si="41"/>
        <v>1875.6130922449433</v>
      </c>
      <c r="AL40" s="14">
        <f t="shared" si="57"/>
        <v>11.006681304236382</v>
      </c>
      <c r="AM40" s="14">
        <f t="shared" si="58"/>
        <v>1.5602380705910903</v>
      </c>
      <c r="AN40" s="14">
        <f t="shared" si="59"/>
        <v>0.62492394058827527</v>
      </c>
      <c r="AO40" s="11">
        <f t="shared" si="42"/>
        <v>2.0621120954280148E-2</v>
      </c>
      <c r="AP40" s="11">
        <f t="shared" si="27"/>
        <v>2.5977173653231045E-2</v>
      </c>
      <c r="AQ40" s="11">
        <f t="shared" si="28"/>
        <v>2.3564574154817608E-2</v>
      </c>
      <c r="AR40" s="1">
        <f t="shared" si="43"/>
        <v>22025.972673419677</v>
      </c>
      <c r="AS40" s="1">
        <f t="shared" si="44"/>
        <v>4130.6231448912513</v>
      </c>
      <c r="AT40" s="1">
        <f t="shared" si="45"/>
        <v>1425.405562220285</v>
      </c>
      <c r="AU40" s="1">
        <f t="shared" si="46"/>
        <v>4405.1945346839357</v>
      </c>
      <c r="AV40" s="1">
        <f t="shared" si="47"/>
        <v>826.12462897825026</v>
      </c>
      <c r="AW40" s="1">
        <f t="shared" si="48"/>
        <v>285.081112444057</v>
      </c>
      <c r="AX40" s="2">
        <v>0</v>
      </c>
      <c r="AY40" s="2">
        <v>0</v>
      </c>
      <c r="AZ40" s="2">
        <v>0</v>
      </c>
      <c r="BA40" s="2">
        <f t="shared" si="5"/>
        <v>0</v>
      </c>
      <c r="BB40" s="2">
        <f t="shared" si="29"/>
        <v>0</v>
      </c>
      <c r="BC40" s="2">
        <f t="shared" si="6"/>
        <v>0</v>
      </c>
      <c r="BD40" s="2">
        <f t="shared" si="7"/>
        <v>0</v>
      </c>
      <c r="BE40" s="2">
        <f t="shared" si="8"/>
        <v>0</v>
      </c>
      <c r="BF40" s="2">
        <f t="shared" si="9"/>
        <v>0</v>
      </c>
      <c r="BG40" s="2">
        <f t="shared" si="10"/>
        <v>0</v>
      </c>
      <c r="BH40" s="2">
        <f t="shared" si="30"/>
        <v>0</v>
      </c>
      <c r="BI40" s="2">
        <f t="shared" si="31"/>
        <v>0</v>
      </c>
      <c r="BJ40" s="2">
        <f t="shared" si="32"/>
        <v>0</v>
      </c>
      <c r="BK40" s="11">
        <f t="shared" si="33"/>
        <v>4.6463920071268622E-2</v>
      </c>
      <c r="BL40" s="17">
        <v>0</v>
      </c>
      <c r="BM40" s="17">
        <v>0</v>
      </c>
      <c r="BN40" s="12">
        <f>(BN$3*temperature!$I150+BN$4*temperature!$I150^2+BN$5*temperature!$I150^6)*(K40/K$56)^$BP$1</f>
        <v>2.9094038822191908</v>
      </c>
      <c r="BO40" s="12">
        <f>(BO$3*temperature!$I150+BO$4*temperature!$I150^2+BO$5*temperature!$I150^6)*(L40/L$56)^$BP$1</f>
        <v>1.8133200385686994</v>
      </c>
      <c r="BP40" s="12">
        <f>(BP$3*temperature!$I150+BP$4*temperature!$I150^2+BP$5*temperature!$I150^6)*(M40/M$56)^$BP$1</f>
        <v>0.83051368486793931</v>
      </c>
      <c r="BQ40" s="12">
        <f>(BQ$3*temperature!$M150+BQ$4*temperature!$M150^2+BQ$5*temperature!$M150^6)*(K40/K$56)^$BP$1</f>
        <v>2.9094038822191908</v>
      </c>
      <c r="BR40" s="12">
        <f>(BR$3*temperature!$M150+BR$4*temperature!$M150^2+BR$5*temperature!$M150^6)*(L40/L$56)^$BP$1</f>
        <v>1.8133200385686994</v>
      </c>
      <c r="BS40" s="12">
        <f>(BS$3*temperature!$M150+BS$4*temperature!$M150^2+BS$5*temperature!$M150^6)*(M40/M$56)^$BP$1</f>
        <v>0.83051368486793931</v>
      </c>
      <c r="BT40" s="19">
        <f t="shared" si="11"/>
        <v>0</v>
      </c>
      <c r="BU40" s="19">
        <f t="shared" si="12"/>
        <v>0</v>
      </c>
      <c r="BV40" s="19">
        <f t="shared" si="13"/>
        <v>0</v>
      </c>
      <c r="BW40" s="19">
        <f t="shared" si="14"/>
        <v>0</v>
      </c>
      <c r="BX40" s="19">
        <f t="shared" si="15"/>
        <v>0</v>
      </c>
      <c r="BY40" s="19">
        <f t="shared" si="16"/>
        <v>0</v>
      </c>
      <c r="BZ40" s="2">
        <f t="shared" si="34"/>
        <v>0</v>
      </c>
    </row>
    <row r="41" spans="1:78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35"/>
        <v>5.7810995316500691E-3</v>
      </c>
      <c r="F41" s="11">
        <f t="shared" si="17"/>
        <v>1.2319281691468786E-2</v>
      </c>
      <c r="G41" s="11">
        <f t="shared" si="18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9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36"/>
        <v>1.9840949040141886E-2</v>
      </c>
      <c r="O41" s="11">
        <f t="shared" si="20"/>
        <v>1.7723899912576169E-2</v>
      </c>
      <c r="P41" s="11">
        <f t="shared" si="21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2"/>
        <v>175.44939229898932</v>
      </c>
      <c r="U41" s="1">
        <f t="shared" si="49"/>
        <v>758.7894364238</v>
      </c>
      <c r="V41" s="1">
        <f t="shared" si="50"/>
        <v>828.5351055881282</v>
      </c>
      <c r="W41" s="11">
        <f t="shared" si="37"/>
        <v>-3.3304077833318235E-3</v>
      </c>
      <c r="X41" s="11">
        <f t="shared" si="53"/>
        <v>-1.3683429744767883E-2</v>
      </c>
      <c r="Y41" s="11">
        <f t="shared" si="54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3"/>
        <v>2.481453543375975</v>
      </c>
      <c r="AD41" s="12">
        <f t="shared" si="51"/>
        <v>2.8768331091109078</v>
      </c>
      <c r="AE41" s="12">
        <f t="shared" si="52"/>
        <v>2.0728401776911358</v>
      </c>
      <c r="AF41" s="11">
        <f t="shared" si="38"/>
        <v>-8.6957402306683251E-3</v>
      </c>
      <c r="AG41" s="11">
        <f t="shared" si="55"/>
        <v>-1.9880618724144039E-3</v>
      </c>
      <c r="AH41" s="11">
        <f t="shared" si="56"/>
        <v>-8.632087601455396E-3</v>
      </c>
      <c r="AI41" s="1">
        <f t="shared" si="39"/>
        <v>34549.5295207788</v>
      </c>
      <c r="AJ41" s="1">
        <f t="shared" si="40"/>
        <v>5869.5066339247023</v>
      </c>
      <c r="AK41" s="1">
        <f t="shared" si="41"/>
        <v>1973.132895464506</v>
      </c>
      <c r="AL41" s="14">
        <f t="shared" si="57"/>
        <v>11.233651410716254</v>
      </c>
      <c r="AM41" s="14">
        <f t="shared" si="58"/>
        <v>1.6007686458912171</v>
      </c>
      <c r="AN41" s="14">
        <f t="shared" si="59"/>
        <v>0.63965000712738851</v>
      </c>
      <c r="AO41" s="11">
        <f t="shared" si="42"/>
        <v>2.0621120954280148E-2</v>
      </c>
      <c r="AP41" s="11">
        <f t="shared" si="27"/>
        <v>2.5977173653231045E-2</v>
      </c>
      <c r="AQ41" s="11">
        <f t="shared" si="28"/>
        <v>2.3564574154817608E-2</v>
      </c>
      <c r="AR41" s="1">
        <f t="shared" si="43"/>
        <v>22724.702776484522</v>
      </c>
      <c r="AS41" s="1">
        <f t="shared" si="44"/>
        <v>4319.48259514238</v>
      </c>
      <c r="AT41" s="1">
        <f t="shared" si="45"/>
        <v>1497.856068219344</v>
      </c>
      <c r="AU41" s="1">
        <f t="shared" si="46"/>
        <v>4544.9405552969047</v>
      </c>
      <c r="AV41" s="1">
        <f t="shared" si="47"/>
        <v>863.89651902847606</v>
      </c>
      <c r="AW41" s="1">
        <f t="shared" si="48"/>
        <v>299.57121364386882</v>
      </c>
      <c r="AX41" s="2">
        <v>0</v>
      </c>
      <c r="AY41" s="2">
        <v>0</v>
      </c>
      <c r="AZ41" s="2">
        <v>0</v>
      </c>
      <c r="BA41" s="2">
        <f t="shared" si="5"/>
        <v>0</v>
      </c>
      <c r="BB41" s="2">
        <f t="shared" si="29"/>
        <v>0</v>
      </c>
      <c r="BC41" s="2">
        <f t="shared" si="6"/>
        <v>0</v>
      </c>
      <c r="BD41" s="2">
        <f t="shared" si="7"/>
        <v>0</v>
      </c>
      <c r="BE41" s="2">
        <f t="shared" si="8"/>
        <v>0</v>
      </c>
      <c r="BF41" s="2">
        <f t="shared" si="9"/>
        <v>0</v>
      </c>
      <c r="BG41" s="2">
        <f t="shared" si="10"/>
        <v>0</v>
      </c>
      <c r="BH41" s="2">
        <f t="shared" si="30"/>
        <v>0</v>
      </c>
      <c r="BI41" s="2">
        <f t="shared" si="31"/>
        <v>0</v>
      </c>
      <c r="BJ41" s="2">
        <f t="shared" si="32"/>
        <v>0</v>
      </c>
      <c r="BK41" s="11">
        <f t="shared" si="33"/>
        <v>4.2982472566384516E-2</v>
      </c>
      <c r="BL41" s="17">
        <v>0</v>
      </c>
      <c r="BM41" s="17">
        <v>0</v>
      </c>
      <c r="BN41" s="12">
        <f>(BN$3*temperature!$I151+BN$4*temperature!$I151^2+BN$5*temperature!$I151^6)*(K41/K$56)^$BP$1</f>
        <v>2.9489385299386086</v>
      </c>
      <c r="BO41" s="12">
        <f>(BO$3*temperature!$I151+BO$4*temperature!$I151^2+BO$5*temperature!$I151^6)*(L41/L$56)^$BP$1</f>
        <v>1.8339306908340349</v>
      </c>
      <c r="BP41" s="12">
        <f>(BP$3*temperature!$I151+BP$4*temperature!$I151^2+BP$5*temperature!$I151^6)*(M41/M$56)^$BP$1</f>
        <v>0.82989022108698163</v>
      </c>
      <c r="BQ41" s="12">
        <f>(BQ$3*temperature!$M151+BQ$4*temperature!$M151^2+BQ$5*temperature!$M151^6)*(K41/K$56)^$BP$1</f>
        <v>2.9489385299386086</v>
      </c>
      <c r="BR41" s="12">
        <f>(BR$3*temperature!$M151+BR$4*temperature!$M151^2+BR$5*temperature!$M151^6)*(L41/L$56)^$BP$1</f>
        <v>1.8339306908340349</v>
      </c>
      <c r="BS41" s="12">
        <f>(BS$3*temperature!$M151+BS$4*temperature!$M151^2+BS$5*temperature!$M151^6)*(M41/M$56)^$BP$1</f>
        <v>0.82989022108698163</v>
      </c>
      <c r="BT41" s="19">
        <f t="shared" si="11"/>
        <v>0</v>
      </c>
      <c r="BU41" s="19">
        <f t="shared" si="12"/>
        <v>0</v>
      </c>
      <c r="BV41" s="19">
        <f t="shared" si="13"/>
        <v>0</v>
      </c>
      <c r="BW41" s="19">
        <f t="shared" si="14"/>
        <v>0</v>
      </c>
      <c r="BX41" s="19">
        <f t="shared" si="15"/>
        <v>0</v>
      </c>
      <c r="BY41" s="19">
        <f t="shared" si="16"/>
        <v>0</v>
      </c>
      <c r="BZ41" s="2">
        <f t="shared" si="34"/>
        <v>0</v>
      </c>
    </row>
    <row r="42" spans="1:78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35"/>
        <v>5.3138957956262445E-3</v>
      </c>
      <c r="F42" s="11">
        <f t="shared" si="17"/>
        <v>1.1294017092817743E-2</v>
      </c>
      <c r="G42" s="11">
        <f t="shared" si="18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9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36"/>
        <v>2.079703416733536E-2</v>
      </c>
      <c r="O42" s="11">
        <f t="shared" si="20"/>
        <v>3.4958300484184024E-2</v>
      </c>
      <c r="P42" s="11">
        <f t="shared" si="21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2"/>
        <v>176.00179241408657</v>
      </c>
      <c r="U42" s="1">
        <f t="shared" si="49"/>
        <v>737.34655045426848</v>
      </c>
      <c r="V42" s="1">
        <f t="shared" si="50"/>
        <v>805.08355118898066</v>
      </c>
      <c r="W42" s="11">
        <f t="shared" si="37"/>
        <v>3.1484869104354551E-3</v>
      </c>
      <c r="X42" s="11">
        <f t="shared" si="53"/>
        <v>-2.8259336438040794E-2</v>
      </c>
      <c r="Y42" s="11">
        <f t="shared" si="54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3"/>
        <v>2.4730972206074497</v>
      </c>
      <c r="AD42" s="12">
        <f t="shared" si="51"/>
        <v>2.8631502910465834</v>
      </c>
      <c r="AE42" s="12">
        <f t="shared" si="52"/>
        <v>2.1511802606194173</v>
      </c>
      <c r="AF42" s="11">
        <f t="shared" si="38"/>
        <v>-3.3675112680757735E-3</v>
      </c>
      <c r="AG42" s="11">
        <f t="shared" si="55"/>
        <v>-4.7562084922448955E-3</v>
      </c>
      <c r="AH42" s="11">
        <f t="shared" si="56"/>
        <v>3.7793595363218913E-2</v>
      </c>
      <c r="AI42" s="1">
        <f t="shared" si="39"/>
        <v>35639.51712399783</v>
      </c>
      <c r="AJ42" s="1">
        <f t="shared" si="40"/>
        <v>6146.4524895607083</v>
      </c>
      <c r="AK42" s="1">
        <f t="shared" si="41"/>
        <v>2075.3908195619242</v>
      </c>
      <c r="AL42" s="14">
        <f t="shared" si="57"/>
        <v>11.465301895214854</v>
      </c>
      <c r="AM42" s="14">
        <f t="shared" si="58"/>
        <v>1.6423520909841809</v>
      </c>
      <c r="AN42" s="14">
        <f t="shared" si="59"/>
        <v>0.65472308715347149</v>
      </c>
      <c r="AO42" s="11">
        <f t="shared" si="42"/>
        <v>2.0621120954280148E-2</v>
      </c>
      <c r="AP42" s="11">
        <f t="shared" si="27"/>
        <v>2.5977173653231045E-2</v>
      </c>
      <c r="AQ42" s="11">
        <f t="shared" si="28"/>
        <v>2.3564574154817608E-2</v>
      </c>
      <c r="AR42" s="1">
        <f t="shared" si="43"/>
        <v>23437.001416640374</v>
      </c>
      <c r="AS42" s="1">
        <f t="shared" si="44"/>
        <v>4513.1104635571901</v>
      </c>
      <c r="AT42" s="1">
        <f t="shared" si="45"/>
        <v>1573.6982981308186</v>
      </c>
      <c r="AU42" s="1">
        <f t="shared" si="46"/>
        <v>4687.4002833280747</v>
      </c>
      <c r="AV42" s="1">
        <f t="shared" si="47"/>
        <v>902.62209271143809</v>
      </c>
      <c r="AW42" s="1">
        <f t="shared" si="48"/>
        <v>314.73965962616376</v>
      </c>
      <c r="AX42" s="2">
        <v>0</v>
      </c>
      <c r="AY42" s="2">
        <v>0</v>
      </c>
      <c r="AZ42" s="2">
        <v>0</v>
      </c>
      <c r="BA42" s="2">
        <f t="shared" si="5"/>
        <v>0</v>
      </c>
      <c r="BB42" s="2">
        <f t="shared" si="29"/>
        <v>0</v>
      </c>
      <c r="BC42" s="2">
        <f t="shared" si="6"/>
        <v>0</v>
      </c>
      <c r="BD42" s="2">
        <f t="shared" si="7"/>
        <v>0</v>
      </c>
      <c r="BE42" s="2">
        <f t="shared" si="8"/>
        <v>0</v>
      </c>
      <c r="BF42" s="2">
        <f t="shared" si="9"/>
        <v>0</v>
      </c>
      <c r="BG42" s="2">
        <f t="shared" si="10"/>
        <v>0</v>
      </c>
      <c r="BH42" s="2">
        <f t="shared" si="30"/>
        <v>0</v>
      </c>
      <c r="BI42" s="2">
        <f t="shared" si="31"/>
        <v>0</v>
      </c>
      <c r="BJ42" s="2">
        <f t="shared" si="32"/>
        <v>0</v>
      </c>
      <c r="BK42" s="11">
        <f t="shared" si="33"/>
        <v>4.61427456650296E-2</v>
      </c>
      <c r="BL42" s="17">
        <v>0</v>
      </c>
      <c r="BM42" s="17">
        <v>0</v>
      </c>
      <c r="BN42" s="12">
        <f>(BN$3*temperature!$I152+BN$4*temperature!$I152^2+BN$5*temperature!$I152^6)*(K42/K$56)^$BP$1</f>
        <v>2.9866753855521746</v>
      </c>
      <c r="BO42" s="12">
        <f>(BO$3*temperature!$I152+BO$4*temperature!$I152^2+BO$5*temperature!$I152^6)*(L42/L$56)^$BP$1</f>
        <v>1.8458136682675506</v>
      </c>
      <c r="BP42" s="12">
        <f>(BP$3*temperature!$I152+BP$4*temperature!$I152^2+BP$5*temperature!$I152^6)*(M42/M$56)^$BP$1</f>
        <v>0.8274093666815272</v>
      </c>
      <c r="BQ42" s="12">
        <f>(BQ$3*temperature!$M152+BQ$4*temperature!$M152^2+BQ$5*temperature!$M152^6)*(K42/K$56)^$BP$1</f>
        <v>2.9866753855521746</v>
      </c>
      <c r="BR42" s="12">
        <f>(BR$3*temperature!$M152+BR$4*temperature!$M152^2+BR$5*temperature!$M152^6)*(L42/L$56)^$BP$1</f>
        <v>1.8458136682675506</v>
      </c>
      <c r="BS42" s="12">
        <f>(BS$3*temperature!$M152+BS$4*temperature!$M152^2+BS$5*temperature!$M152^6)*(M42/M$56)^$BP$1</f>
        <v>0.8274093666815272</v>
      </c>
      <c r="BT42" s="19">
        <f t="shared" si="11"/>
        <v>0</v>
      </c>
      <c r="BU42" s="19">
        <f t="shared" si="12"/>
        <v>0</v>
      </c>
      <c r="BV42" s="19">
        <f t="shared" si="13"/>
        <v>0</v>
      </c>
      <c r="BW42" s="19">
        <f t="shared" si="14"/>
        <v>0</v>
      </c>
      <c r="BX42" s="19">
        <f t="shared" si="15"/>
        <v>0</v>
      </c>
      <c r="BY42" s="19">
        <f t="shared" si="16"/>
        <v>0</v>
      </c>
      <c r="BZ42" s="2">
        <f t="shared" si="34"/>
        <v>0</v>
      </c>
    </row>
    <row r="43" spans="1:78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35"/>
        <v>5.6420769798790626E-3</v>
      </c>
      <c r="F43" s="11">
        <f t="shared" si="17"/>
        <v>1.0971471739061212E-2</v>
      </c>
      <c r="G43" s="11">
        <f t="shared" si="18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9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36"/>
        <v>2.6929718211903264E-2</v>
      </c>
      <c r="O43" s="11">
        <f t="shared" si="20"/>
        <v>5.0765530651725621E-2</v>
      </c>
      <c r="P43" s="11">
        <f t="shared" si="21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2"/>
        <v>171.623391932289</v>
      </c>
      <c r="U43" s="1">
        <f t="shared" si="49"/>
        <v>689.80970911035058</v>
      </c>
      <c r="V43" s="1">
        <f t="shared" si="50"/>
        <v>804.35740114786302</v>
      </c>
      <c r="W43" s="11">
        <f t="shared" si="37"/>
        <v>-2.4877022112913094E-2</v>
      </c>
      <c r="X43" s="11">
        <f t="shared" si="53"/>
        <v>-6.447014814761276E-2</v>
      </c>
      <c r="Y43" s="11">
        <f t="shared" si="54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3"/>
        <v>2.4755464706454462</v>
      </c>
      <c r="AD43" s="12">
        <f t="shared" si="51"/>
        <v>2.8303909353791314</v>
      </c>
      <c r="AE43" s="12">
        <f t="shared" si="52"/>
        <v>2.1734776131873805</v>
      </c>
      <c r="AF43" s="11">
        <f t="shared" si="38"/>
        <v>9.9035736144448272E-4</v>
      </c>
      <c r="AG43" s="11">
        <f t="shared" si="55"/>
        <v>-1.1441717107863458E-2</v>
      </c>
      <c r="AH43" s="11">
        <f t="shared" si="56"/>
        <v>1.0365171611207868E-2</v>
      </c>
      <c r="AI43" s="1">
        <f t="shared" si="39"/>
        <v>36762.965694926119</v>
      </c>
      <c r="AJ43" s="1">
        <f t="shared" si="40"/>
        <v>6434.4293333160758</v>
      </c>
      <c r="AK43" s="1">
        <f t="shared" si="41"/>
        <v>2182.5913972318958</v>
      </c>
      <c r="AL43" s="14">
        <f t="shared" si="57"/>
        <v>11.701729272373417</v>
      </c>
      <c r="AM43" s="14">
        <f t="shared" si="58"/>
        <v>1.6850157564514241</v>
      </c>
      <c r="AN43" s="14">
        <f t="shared" si="59"/>
        <v>0.67015135789157054</v>
      </c>
      <c r="AO43" s="11">
        <f t="shared" si="42"/>
        <v>2.0621120954280148E-2</v>
      </c>
      <c r="AP43" s="11">
        <f t="shared" si="27"/>
        <v>2.5977173653231045E-2</v>
      </c>
      <c r="AQ43" s="11">
        <f t="shared" si="28"/>
        <v>2.3564574154817608E-2</v>
      </c>
      <c r="AR43" s="1">
        <f t="shared" si="43"/>
        <v>24177.81734819313</v>
      </c>
      <c r="AS43" s="1">
        <f t="shared" si="44"/>
        <v>4713.9164827962522</v>
      </c>
      <c r="AT43" s="1">
        <f t="shared" si="45"/>
        <v>1653.0702030024202</v>
      </c>
      <c r="AU43" s="1">
        <f t="shared" si="46"/>
        <v>4835.563469638626</v>
      </c>
      <c r="AV43" s="1">
        <f t="shared" si="47"/>
        <v>942.78329655925052</v>
      </c>
      <c r="AW43" s="1">
        <f t="shared" si="48"/>
        <v>330.61404060048403</v>
      </c>
      <c r="AX43" s="2">
        <v>0</v>
      </c>
      <c r="AY43" s="2">
        <v>0</v>
      </c>
      <c r="AZ43" s="2">
        <v>0</v>
      </c>
      <c r="BA43" s="2">
        <f t="shared" si="5"/>
        <v>0</v>
      </c>
      <c r="BB43" s="2">
        <f t="shared" si="29"/>
        <v>0</v>
      </c>
      <c r="BC43" s="2">
        <f t="shared" si="6"/>
        <v>0</v>
      </c>
      <c r="BD43" s="2">
        <f t="shared" si="7"/>
        <v>0</v>
      </c>
      <c r="BE43" s="2">
        <f t="shared" si="8"/>
        <v>0</v>
      </c>
      <c r="BF43" s="2">
        <f t="shared" si="9"/>
        <v>0</v>
      </c>
      <c r="BG43" s="2">
        <f t="shared" si="10"/>
        <v>0</v>
      </c>
      <c r="BH43" s="2">
        <f t="shared" si="30"/>
        <v>0</v>
      </c>
      <c r="BI43" s="2">
        <f t="shared" si="31"/>
        <v>0</v>
      </c>
      <c r="BJ43" s="2">
        <f t="shared" si="32"/>
        <v>0</v>
      </c>
      <c r="BK43" s="11">
        <f t="shared" si="33"/>
        <v>5.2327866650176941E-2</v>
      </c>
      <c r="BL43" s="17">
        <v>0</v>
      </c>
      <c r="BM43" s="17">
        <v>0</v>
      </c>
      <c r="BN43" s="12">
        <f>(BN$3*temperature!$I153+BN$4*temperature!$I153^2+BN$5*temperature!$I153^6)*(K43/K$56)^$BP$1</f>
        <v>3.0187341718205363</v>
      </c>
      <c r="BO43" s="12">
        <f>(BO$3*temperature!$I153+BO$4*temperature!$I153^2+BO$5*temperature!$I153^6)*(L43/L$56)^$BP$1</f>
        <v>1.8495541949907575</v>
      </c>
      <c r="BP43" s="12">
        <f>(BP$3*temperature!$I153+BP$4*temperature!$I153^2+BP$5*temperature!$I153^6)*(M43/M$56)^$BP$1</f>
        <v>0.82947879061710317</v>
      </c>
      <c r="BQ43" s="12">
        <f>(BQ$3*temperature!$M153+BQ$4*temperature!$M153^2+BQ$5*temperature!$M153^6)*(K43/K$56)^$BP$1</f>
        <v>3.0187341718205363</v>
      </c>
      <c r="BR43" s="12">
        <f>(BR$3*temperature!$M153+BR$4*temperature!$M153^2+BR$5*temperature!$M153^6)*(L43/L$56)^$BP$1</f>
        <v>1.8495541949907575</v>
      </c>
      <c r="BS43" s="12">
        <f>(BS$3*temperature!$M153+BS$4*temperature!$M153^2+BS$5*temperature!$M153^6)*(M43/M$56)^$BP$1</f>
        <v>0.82947879061710317</v>
      </c>
      <c r="BT43" s="19">
        <f t="shared" si="11"/>
        <v>0</v>
      </c>
      <c r="BU43" s="19">
        <f t="shared" si="12"/>
        <v>0</v>
      </c>
      <c r="BV43" s="19">
        <f t="shared" si="13"/>
        <v>0</v>
      </c>
      <c r="BW43" s="19">
        <f t="shared" si="14"/>
        <v>0</v>
      </c>
      <c r="BX43" s="19">
        <f t="shared" si="15"/>
        <v>0</v>
      </c>
      <c r="BY43" s="19">
        <f t="shared" si="16"/>
        <v>0</v>
      </c>
      <c r="BZ43" s="2">
        <f t="shared" si="34"/>
        <v>0</v>
      </c>
    </row>
    <row r="44" spans="1:78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35"/>
        <v>4.949025180586597E-3</v>
      </c>
      <c r="F44" s="11">
        <f t="shared" si="17"/>
        <v>1.0535666758227036E-2</v>
      </c>
      <c r="G44" s="11">
        <f t="shared" si="18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9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36"/>
        <v>1.9572843685802921E-2</v>
      </c>
      <c r="O44" s="11">
        <f t="shared" si="20"/>
        <v>2.0073859041340292E-2</v>
      </c>
      <c r="P44" s="11">
        <f t="shared" si="21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2"/>
        <v>167.75711169562331</v>
      </c>
      <c r="U44" s="1">
        <f t="shared" si="49"/>
        <v>675.62399492262864</v>
      </c>
      <c r="V44" s="1">
        <f t="shared" si="50"/>
        <v>807.31845876176374</v>
      </c>
      <c r="W44" s="11">
        <f t="shared" si="37"/>
        <v>-2.252769971002011E-2</v>
      </c>
      <c r="X44" s="11">
        <f t="shared" si="53"/>
        <v>-2.0564677476078597E-2</v>
      </c>
      <c r="Y44" s="11">
        <f t="shared" si="54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3"/>
        <v>2.4456886797812856</v>
      </c>
      <c r="AD44" s="12">
        <f t="shared" si="51"/>
        <v>2.7175457818006472</v>
      </c>
      <c r="AE44" s="12">
        <f t="shared" si="52"/>
        <v>2.122670576096306</v>
      </c>
      <c r="AF44" s="11">
        <f t="shared" si="38"/>
        <v>-1.2061090841237965E-2</v>
      </c>
      <c r="AG44" s="11">
        <f t="shared" si="55"/>
        <v>-3.9869105065293287E-2</v>
      </c>
      <c r="AH44" s="11">
        <f t="shared" si="56"/>
        <v>-2.337591921021287E-2</v>
      </c>
      <c r="AI44" s="1">
        <f t="shared" si="39"/>
        <v>37922.232595072135</v>
      </c>
      <c r="AJ44" s="1">
        <f t="shared" si="40"/>
        <v>6733.769696543719</v>
      </c>
      <c r="AK44" s="1">
        <f t="shared" si="41"/>
        <v>2294.9462981091901</v>
      </c>
      <c r="AL44" s="14">
        <f t="shared" si="57"/>
        <v>11.94303204707327</v>
      </c>
      <c r="AM44" s="14">
        <f t="shared" si="58"/>
        <v>1.7287877033651933</v>
      </c>
      <c r="AN44" s="14">
        <f t="shared" si="59"/>
        <v>0.68594318925955822</v>
      </c>
      <c r="AO44" s="11">
        <f t="shared" si="42"/>
        <v>2.0621120954280148E-2</v>
      </c>
      <c r="AP44" s="11">
        <f t="shared" si="27"/>
        <v>2.5977173653231045E-2</v>
      </c>
      <c r="AQ44" s="11">
        <f t="shared" si="28"/>
        <v>2.3564574154817608E-2</v>
      </c>
      <c r="AR44" s="1">
        <f t="shared" si="43"/>
        <v>24928.350490542522</v>
      </c>
      <c r="AS44" s="1">
        <f t="shared" si="44"/>
        <v>4921.6479408485302</v>
      </c>
      <c r="AT44" s="1">
        <f t="shared" si="45"/>
        <v>1736.109108197119</v>
      </c>
      <c r="AU44" s="1">
        <f t="shared" si="46"/>
        <v>4985.670098108505</v>
      </c>
      <c r="AV44" s="1">
        <f t="shared" si="47"/>
        <v>984.32958816970608</v>
      </c>
      <c r="AW44" s="1">
        <f t="shared" si="48"/>
        <v>347.22182163942381</v>
      </c>
      <c r="AX44" s="2">
        <v>0</v>
      </c>
      <c r="AY44" s="2">
        <v>0</v>
      </c>
      <c r="AZ44" s="2">
        <v>0</v>
      </c>
      <c r="BA44" s="2">
        <f t="shared" si="5"/>
        <v>0</v>
      </c>
      <c r="BB44" s="2">
        <f t="shared" si="29"/>
        <v>0</v>
      </c>
      <c r="BC44" s="2">
        <f t="shared" si="6"/>
        <v>0</v>
      </c>
      <c r="BD44" s="2">
        <f t="shared" si="7"/>
        <v>0</v>
      </c>
      <c r="BE44" s="2">
        <f t="shared" si="8"/>
        <v>0</v>
      </c>
      <c r="BF44" s="2">
        <f t="shared" si="9"/>
        <v>0</v>
      </c>
      <c r="BG44" s="2">
        <f t="shared" si="10"/>
        <v>0</v>
      </c>
      <c r="BH44" s="2">
        <f t="shared" si="30"/>
        <v>0</v>
      </c>
      <c r="BI44" s="2">
        <f t="shared" si="31"/>
        <v>0</v>
      </c>
      <c r="BJ44" s="2">
        <f t="shared" si="32"/>
        <v>0</v>
      </c>
      <c r="BK44" s="11">
        <f t="shared" si="33"/>
        <v>4.0538539895418974E-2</v>
      </c>
      <c r="BL44" s="17">
        <v>0</v>
      </c>
      <c r="BM44" s="17">
        <v>0</v>
      </c>
      <c r="BN44" s="12">
        <f>(BN$3*temperature!$I154+BN$4*temperature!$I154^2+BN$5*temperature!$I154^6)*(K44/K$56)^$BP$1</f>
        <v>3.0549751084520969</v>
      </c>
      <c r="BO44" s="12">
        <f>(BO$3*temperature!$I154+BO$4*temperature!$I154^2+BO$5*temperature!$I154^6)*(L44/L$56)^$BP$1</f>
        <v>1.865877782131006</v>
      </c>
      <c r="BP44" s="12">
        <f>(BP$3*temperature!$I154+BP$4*temperature!$I154^2+BP$5*temperature!$I154^6)*(M44/M$56)^$BP$1</f>
        <v>0.83837216241531498</v>
      </c>
      <c r="BQ44" s="12">
        <f>(BQ$3*temperature!$M154+BQ$4*temperature!$M154^2+BQ$5*temperature!$M154^6)*(K44/K$56)^$BP$1</f>
        <v>3.0549751084520969</v>
      </c>
      <c r="BR44" s="12">
        <f>(BR$3*temperature!$M154+BR$4*temperature!$M154^2+BR$5*temperature!$M154^6)*(L44/L$56)^$BP$1</f>
        <v>1.865877782131006</v>
      </c>
      <c r="BS44" s="12">
        <f>(BS$3*temperature!$M154+BS$4*temperature!$M154^2+BS$5*temperature!$M154^6)*(M44/M$56)^$BP$1</f>
        <v>0.83837216241531498</v>
      </c>
      <c r="BT44" s="19">
        <f t="shared" si="11"/>
        <v>0</v>
      </c>
      <c r="BU44" s="19">
        <f t="shared" si="12"/>
        <v>0</v>
      </c>
      <c r="BV44" s="19">
        <f t="shared" si="13"/>
        <v>0</v>
      </c>
      <c r="BW44" s="19">
        <f t="shared" si="14"/>
        <v>0</v>
      </c>
      <c r="BX44" s="19">
        <f t="shared" si="15"/>
        <v>0</v>
      </c>
      <c r="BY44" s="19">
        <f t="shared" si="16"/>
        <v>0</v>
      </c>
      <c r="BZ44" s="2">
        <f t="shared" si="34"/>
        <v>0</v>
      </c>
    </row>
    <row r="45" spans="1:78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35"/>
        <v>5.0461581002705369E-3</v>
      </c>
      <c r="F45" s="11">
        <f t="shared" si="17"/>
        <v>9.9070939245591294E-3</v>
      </c>
      <c r="G45" s="11">
        <f t="shared" si="18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9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36"/>
        <v>2.7359512403899E-2</v>
      </c>
      <c r="O45" s="11">
        <f t="shared" si="20"/>
        <v>1.4888187542058562E-2</v>
      </c>
      <c r="P45" s="11">
        <f t="shared" si="21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2"/>
        <v>165.10632261113358</v>
      </c>
      <c r="U45" s="1">
        <f t="shared" si="49"/>
        <v>671.17417898722408</v>
      </c>
      <c r="V45" s="1">
        <f t="shared" si="50"/>
        <v>796.29855538743095</v>
      </c>
      <c r="W45" s="11">
        <f t="shared" si="37"/>
        <v>-1.580135147593198E-2</v>
      </c>
      <c r="X45" s="11">
        <f t="shared" si="53"/>
        <v>-6.5862313488646018E-3</v>
      </c>
      <c r="Y45" s="11">
        <f t="shared" si="54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3"/>
        <v>2.3919360266608938</v>
      </c>
      <c r="AD45" s="12">
        <f t="shared" si="51"/>
        <v>2.6903682010478107</v>
      </c>
      <c r="AE45" s="12">
        <f t="shared" si="52"/>
        <v>2.0888168511936764</v>
      </c>
      <c r="AF45" s="11">
        <f t="shared" si="38"/>
        <v>-2.1978534539072614E-2</v>
      </c>
      <c r="AG45" s="11">
        <f t="shared" si="55"/>
        <v>-1.0000781195608321E-2</v>
      </c>
      <c r="AH45" s="11">
        <f t="shared" si="56"/>
        <v>-1.5948647559287488E-2</v>
      </c>
      <c r="AI45" s="1">
        <f t="shared" si="39"/>
        <v>39115.679433673431</v>
      </c>
      <c r="AJ45" s="1">
        <f t="shared" si="40"/>
        <v>7044.7223150590535</v>
      </c>
      <c r="AK45" s="1">
        <f t="shared" si="41"/>
        <v>2412.6734899376952</v>
      </c>
      <c r="AL45" s="14">
        <f t="shared" si="57"/>
        <v>12.189310755476813</v>
      </c>
      <c r="AM45" s="14">
        <f t="shared" si="58"/>
        <v>1.7736967217450814</v>
      </c>
      <c r="AN45" s="14">
        <f t="shared" si="59"/>
        <v>0.70210714840885713</v>
      </c>
      <c r="AO45" s="11">
        <f t="shared" si="42"/>
        <v>2.0621120954280148E-2</v>
      </c>
      <c r="AP45" s="11">
        <f t="shared" si="27"/>
        <v>2.5977173653231045E-2</v>
      </c>
      <c r="AQ45" s="11">
        <f t="shared" si="28"/>
        <v>2.3564574154817608E-2</v>
      </c>
      <c r="AR45" s="1">
        <f t="shared" si="43"/>
        <v>25703.85697583104</v>
      </c>
      <c r="AS45" s="1">
        <f t="shared" si="44"/>
        <v>5135.6391984713746</v>
      </c>
      <c r="AT45" s="1">
        <f t="shared" si="45"/>
        <v>1822.8596256349915</v>
      </c>
      <c r="AU45" s="1">
        <f t="shared" si="46"/>
        <v>5140.7713951662081</v>
      </c>
      <c r="AV45" s="1">
        <f t="shared" si="47"/>
        <v>1027.1278396942751</v>
      </c>
      <c r="AW45" s="1">
        <f t="shared" si="48"/>
        <v>364.57192512699834</v>
      </c>
      <c r="AX45" s="2">
        <v>0</v>
      </c>
      <c r="AY45" s="2">
        <v>0</v>
      </c>
      <c r="AZ45" s="2">
        <v>0</v>
      </c>
      <c r="BA45" s="2">
        <f t="shared" si="5"/>
        <v>0</v>
      </c>
      <c r="BB45" s="2">
        <f t="shared" si="29"/>
        <v>0</v>
      </c>
      <c r="BC45" s="2">
        <f t="shared" si="6"/>
        <v>0</v>
      </c>
      <c r="BD45" s="2">
        <f t="shared" si="7"/>
        <v>0</v>
      </c>
      <c r="BE45" s="2">
        <f t="shared" si="8"/>
        <v>0</v>
      </c>
      <c r="BF45" s="2">
        <f t="shared" si="9"/>
        <v>0</v>
      </c>
      <c r="BG45" s="2">
        <f t="shared" si="10"/>
        <v>0</v>
      </c>
      <c r="BH45" s="2">
        <f t="shared" si="30"/>
        <v>0</v>
      </c>
      <c r="BI45" s="2">
        <f t="shared" si="31"/>
        <v>0</v>
      </c>
      <c r="BJ45" s="2">
        <f t="shared" si="32"/>
        <v>0</v>
      </c>
      <c r="BK45" s="11">
        <f t="shared" si="33"/>
        <v>4.9542836593907874E-2</v>
      </c>
      <c r="BL45" s="17">
        <v>0</v>
      </c>
      <c r="BM45" s="17">
        <v>0</v>
      </c>
      <c r="BN45" s="12">
        <f>(BN$3*temperature!$I155+BN$4*temperature!$I155^2+BN$5*temperature!$I155^6)*(K45/K$56)^$BP$1</f>
        <v>3.0840327883659442</v>
      </c>
      <c r="BO45" s="12">
        <f>(BO$3*temperature!$I155+BO$4*temperature!$I155^2+BO$5*temperature!$I155^6)*(L45/L$56)^$BP$1</f>
        <v>1.8834767068067346</v>
      </c>
      <c r="BP45" s="12">
        <f>(BP$3*temperature!$I155+BP$4*temperature!$I155^2+BP$5*temperature!$I155^6)*(M45/M$56)^$BP$1</f>
        <v>0.83322186005116461</v>
      </c>
      <c r="BQ45" s="12">
        <f>(BQ$3*temperature!$M155+BQ$4*temperature!$M155^2+BQ$5*temperature!$M155^6)*(K45/K$56)^$BP$1</f>
        <v>3.0840327883659442</v>
      </c>
      <c r="BR45" s="12">
        <f>(BR$3*temperature!$M155+BR$4*temperature!$M155^2+BR$5*temperature!$M155^6)*(L45/L$56)^$BP$1</f>
        <v>1.8834767068067346</v>
      </c>
      <c r="BS45" s="12">
        <f>(BS$3*temperature!$M155+BS$4*temperature!$M155^2+BS$5*temperature!$M155^6)*(M45/M$56)^$BP$1</f>
        <v>0.83322186005116461</v>
      </c>
      <c r="BT45" s="19">
        <f t="shared" si="11"/>
        <v>0</v>
      </c>
      <c r="BU45" s="19">
        <f t="shared" si="12"/>
        <v>0</v>
      </c>
      <c r="BV45" s="19">
        <f t="shared" si="13"/>
        <v>0</v>
      </c>
      <c r="BW45" s="19">
        <f t="shared" si="14"/>
        <v>0</v>
      </c>
      <c r="BX45" s="19">
        <f t="shared" si="15"/>
        <v>0</v>
      </c>
      <c r="BY45" s="19">
        <f t="shared" si="16"/>
        <v>0</v>
      </c>
      <c r="BZ45" s="2">
        <f t="shared" si="34"/>
        <v>0</v>
      </c>
    </row>
    <row r="46" spans="1:78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35"/>
        <v>5.2037039583325839E-3</v>
      </c>
      <c r="F46" s="11">
        <f t="shared" si="17"/>
        <v>9.6601701710541388E-3</v>
      </c>
      <c r="G46" s="11">
        <f t="shared" si="18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9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36"/>
        <v>3.3721781268760465E-2</v>
      </c>
      <c r="O46" s="11">
        <f t="shared" si="20"/>
        <v>5.3442657858149278E-2</v>
      </c>
      <c r="P46" s="11">
        <f t="shared" si="21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2"/>
        <v>162.32174399813118</v>
      </c>
      <c r="U46" s="1">
        <f t="shared" si="49"/>
        <v>638.42352768132957</v>
      </c>
      <c r="V46" s="1">
        <f t="shared" si="50"/>
        <v>779.94831820855222</v>
      </c>
      <c r="W46" s="11">
        <f t="shared" si="37"/>
        <v>-1.6865366322528885E-2</v>
      </c>
      <c r="X46" s="11">
        <f t="shared" si="53"/>
        <v>-4.8796053738708989E-2</v>
      </c>
      <c r="Y46" s="11">
        <f t="shared" si="54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3"/>
        <v>2.3673145145870551</v>
      </c>
      <c r="AD46" s="12">
        <f t="shared" si="51"/>
        <v>2.7418723028144973</v>
      </c>
      <c r="AE46" s="12">
        <f t="shared" si="52"/>
        <v>2.1498916534983441</v>
      </c>
      <c r="AF46" s="11">
        <f t="shared" si="38"/>
        <v>-1.0293549576327887E-2</v>
      </c>
      <c r="AG46" s="11">
        <f t="shared" si="55"/>
        <v>1.9143885861655496E-2</v>
      </c>
      <c r="AH46" s="11">
        <f t="shared" si="56"/>
        <v>2.9238945611610667E-2</v>
      </c>
      <c r="AI46" s="1">
        <f t="shared" si="39"/>
        <v>40344.882885472296</v>
      </c>
      <c r="AJ46" s="1">
        <f t="shared" si="40"/>
        <v>7367.3779232474235</v>
      </c>
      <c r="AK46" s="1">
        <f t="shared" si="41"/>
        <v>2535.9780660709243</v>
      </c>
      <c r="AL46" s="14">
        <f t="shared" si="57"/>
        <v>12.440668006914807</v>
      </c>
      <c r="AM46" s="14">
        <f t="shared" si="58"/>
        <v>1.8197723494940201</v>
      </c>
      <c r="AN46" s="14">
        <f t="shared" si="59"/>
        <v>0.71865200437216514</v>
      </c>
      <c r="AO46" s="11">
        <f t="shared" si="42"/>
        <v>2.0621120954280148E-2</v>
      </c>
      <c r="AP46" s="11">
        <f t="shared" si="27"/>
        <v>2.5977173653231045E-2</v>
      </c>
      <c r="AQ46" s="11">
        <f t="shared" si="28"/>
        <v>2.3564574154817608E-2</v>
      </c>
      <c r="AR46" s="1">
        <f t="shared" si="43"/>
        <v>26506.57579579583</v>
      </c>
      <c r="AS46" s="1">
        <f t="shared" si="44"/>
        <v>5357.5002106462607</v>
      </c>
      <c r="AT46" s="1">
        <f t="shared" si="45"/>
        <v>1913.4415533132769</v>
      </c>
      <c r="AU46" s="1">
        <f t="shared" si="46"/>
        <v>5301.3151591591668</v>
      </c>
      <c r="AV46" s="1">
        <f t="shared" si="47"/>
        <v>1071.5000421292523</v>
      </c>
      <c r="AW46" s="1">
        <f t="shared" si="48"/>
        <v>382.6883106626554</v>
      </c>
      <c r="AX46" s="2">
        <v>0</v>
      </c>
      <c r="AY46" s="2">
        <v>0</v>
      </c>
      <c r="AZ46" s="2">
        <v>0</v>
      </c>
      <c r="BA46" s="2">
        <f t="shared" si="5"/>
        <v>0</v>
      </c>
      <c r="BB46" s="2">
        <f t="shared" si="29"/>
        <v>0</v>
      </c>
      <c r="BC46" s="2">
        <f t="shared" si="6"/>
        <v>0</v>
      </c>
      <c r="BD46" s="2">
        <f t="shared" si="7"/>
        <v>0</v>
      </c>
      <c r="BE46" s="2">
        <f t="shared" si="8"/>
        <v>0</v>
      </c>
      <c r="BF46" s="2">
        <f t="shared" si="9"/>
        <v>0</v>
      </c>
      <c r="BG46" s="2">
        <f t="shared" si="10"/>
        <v>0</v>
      </c>
      <c r="BH46" s="2">
        <f t="shared" si="30"/>
        <v>0</v>
      </c>
      <c r="BI46" s="2">
        <f t="shared" si="31"/>
        <v>0</v>
      </c>
      <c r="BJ46" s="2">
        <f t="shared" si="32"/>
        <v>0</v>
      </c>
      <c r="BK46" s="11">
        <f t="shared" si="33"/>
        <v>5.901072102361879E-2</v>
      </c>
      <c r="BL46" s="17">
        <v>0</v>
      </c>
      <c r="BM46" s="17">
        <v>0</v>
      </c>
      <c r="BN46" s="12">
        <f>(BN$3*temperature!$I156+BN$4*temperature!$I156^2+BN$5*temperature!$I156^6)*(K46/K$56)^$BP$1</f>
        <v>3.1067370213268775</v>
      </c>
      <c r="BO46" s="12">
        <f>(BO$3*temperature!$I156+BO$4*temperature!$I156^2+BO$5*temperature!$I156^6)*(L46/L$56)^$BP$1</f>
        <v>1.8822918046182531</v>
      </c>
      <c r="BP46" s="12">
        <f>(BP$3*temperature!$I156+BP$4*temperature!$I156^2+BP$5*temperature!$I156^6)*(M46/M$56)^$BP$1</f>
        <v>0.83089613616498015</v>
      </c>
      <c r="BQ46" s="12">
        <f>(BQ$3*temperature!$M156+BQ$4*temperature!$M156^2+BQ$5*temperature!$M156^6)*(K46/K$56)^$BP$1</f>
        <v>3.1067370213268775</v>
      </c>
      <c r="BR46" s="12">
        <f>(BR$3*temperature!$M156+BR$4*temperature!$M156^2+BR$5*temperature!$M156^6)*(L46/L$56)^$BP$1</f>
        <v>1.8822918046182531</v>
      </c>
      <c r="BS46" s="12">
        <f>(BS$3*temperature!$M156+BS$4*temperature!$M156^2+BS$5*temperature!$M156^6)*(M46/M$56)^$BP$1</f>
        <v>0.83089613616498015</v>
      </c>
      <c r="BT46" s="19">
        <f t="shared" si="11"/>
        <v>0</v>
      </c>
      <c r="BU46" s="19">
        <f t="shared" si="12"/>
        <v>0</v>
      </c>
      <c r="BV46" s="19">
        <f t="shared" si="13"/>
        <v>0</v>
      </c>
      <c r="BW46" s="19">
        <f t="shared" si="14"/>
        <v>0</v>
      </c>
      <c r="BX46" s="19">
        <f t="shared" si="15"/>
        <v>0</v>
      </c>
      <c r="BY46" s="19">
        <f t="shared" si="16"/>
        <v>0</v>
      </c>
      <c r="BZ46" s="2">
        <f t="shared" si="34"/>
        <v>0</v>
      </c>
    </row>
    <row r="47" spans="1:78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35"/>
        <v>5.1361628961192896E-3</v>
      </c>
      <c r="F47" s="11">
        <f t="shared" si="17"/>
        <v>9.0965036346561945E-3</v>
      </c>
      <c r="G47" s="11">
        <f t="shared" si="18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9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36"/>
        <v>9.8766071969917935E-3</v>
      </c>
      <c r="O47" s="11">
        <f t="shared" si="20"/>
        <v>1.586951016649385E-2</v>
      </c>
      <c r="P47" s="11">
        <f t="shared" si="21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2"/>
        <v>159.57492227734659</v>
      </c>
      <c r="U47" s="1">
        <f t="shared" si="49"/>
        <v>627.8075767908158</v>
      </c>
      <c r="V47" s="1">
        <f t="shared" si="50"/>
        <v>772.83249999518864</v>
      </c>
      <c r="W47" s="11">
        <f t="shared" si="37"/>
        <v>-1.6922081128060151E-2</v>
      </c>
      <c r="X47" s="11">
        <f t="shared" si="53"/>
        <v>-1.6628382931107688E-2</v>
      </c>
      <c r="Y47" s="11">
        <f t="shared" si="54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3"/>
        <v>2.3617291537136604</v>
      </c>
      <c r="AD47" s="12">
        <f t="shared" si="51"/>
        <v>2.7584318673499464</v>
      </c>
      <c r="AE47" s="12">
        <f t="shared" si="52"/>
        <v>2.146501845743741</v>
      </c>
      <c r="AF47" s="11">
        <f t="shared" si="38"/>
        <v>-2.3593657872574836E-3</v>
      </c>
      <c r="AG47" s="11">
        <f t="shared" si="55"/>
        <v>6.039509760702888E-3</v>
      </c>
      <c r="AH47" s="11">
        <f t="shared" si="56"/>
        <v>-1.5767342270887053E-3</v>
      </c>
      <c r="AI47" s="1">
        <f t="shared" si="39"/>
        <v>41611.709756084238</v>
      </c>
      <c r="AJ47" s="1">
        <f t="shared" si="40"/>
        <v>7702.1401730519337</v>
      </c>
      <c r="AK47" s="1">
        <f t="shared" si="41"/>
        <v>2665.0685701264874</v>
      </c>
      <c r="AL47" s="14">
        <f t="shared" si="57"/>
        <v>12.697208526637441</v>
      </c>
      <c r="AM47" s="14">
        <f t="shared" si="58"/>
        <v>1.8670448918261746</v>
      </c>
      <c r="AN47" s="14">
        <f t="shared" si="59"/>
        <v>0.73558673282070131</v>
      </c>
      <c r="AO47" s="11">
        <f t="shared" si="42"/>
        <v>2.0621120954280148E-2</v>
      </c>
      <c r="AP47" s="11">
        <f t="shared" si="27"/>
        <v>2.5977173653231045E-2</v>
      </c>
      <c r="AQ47" s="11">
        <f t="shared" si="28"/>
        <v>2.3564574154817608E-2</v>
      </c>
      <c r="AR47" s="1">
        <f t="shared" si="43"/>
        <v>27332.761906267424</v>
      </c>
      <c r="AS47" s="1">
        <f t="shared" si="44"/>
        <v>5586.0619840749941</v>
      </c>
      <c r="AT47" s="1">
        <f t="shared" si="45"/>
        <v>2007.6764529415955</v>
      </c>
      <c r="AU47" s="1">
        <f t="shared" si="46"/>
        <v>5466.5523812534848</v>
      </c>
      <c r="AV47" s="1">
        <f t="shared" si="47"/>
        <v>1117.2123968149988</v>
      </c>
      <c r="AW47" s="1">
        <f t="shared" si="48"/>
        <v>401.53529058831913</v>
      </c>
      <c r="AX47" s="2">
        <v>0</v>
      </c>
      <c r="AY47" s="2">
        <v>0</v>
      </c>
      <c r="AZ47" s="2">
        <v>0</v>
      </c>
      <c r="BA47" s="2">
        <f t="shared" si="5"/>
        <v>0</v>
      </c>
      <c r="BB47" s="2">
        <f t="shared" si="29"/>
        <v>0</v>
      </c>
      <c r="BC47" s="2">
        <f t="shared" si="6"/>
        <v>0</v>
      </c>
      <c r="BD47" s="2">
        <f t="shared" si="7"/>
        <v>0</v>
      </c>
      <c r="BE47" s="2">
        <f t="shared" si="8"/>
        <v>0</v>
      </c>
      <c r="BF47" s="2">
        <f t="shared" si="9"/>
        <v>0</v>
      </c>
      <c r="BG47" s="2">
        <f t="shared" si="10"/>
        <v>0</v>
      </c>
      <c r="BH47" s="2">
        <f t="shared" si="30"/>
        <v>0</v>
      </c>
      <c r="BI47" s="2">
        <f t="shared" si="31"/>
        <v>0</v>
      </c>
      <c r="BJ47" s="2">
        <f t="shared" si="32"/>
        <v>0</v>
      </c>
      <c r="BK47" s="11">
        <f t="shared" si="33"/>
        <v>3.4458438866883351E-2</v>
      </c>
      <c r="BL47" s="17">
        <v>0</v>
      </c>
      <c r="BM47" s="17">
        <v>0</v>
      </c>
      <c r="BN47" s="12">
        <f>(BN$3*temperature!$I157+BN$4*temperature!$I157^2+BN$5*temperature!$I157^6)*(K47/K$56)^$BP$1</f>
        <v>3.1461319837682167</v>
      </c>
      <c r="BO47" s="12">
        <f>(BO$3*temperature!$I157+BO$4*temperature!$I157^2+BO$5*temperature!$I157^6)*(L47/L$56)^$BP$1</f>
        <v>1.8969672651640768</v>
      </c>
      <c r="BP47" s="12">
        <f>(BP$3*temperature!$I157+BP$4*temperature!$I157^2+BP$5*temperature!$I157^6)*(M47/M$56)^$BP$1</f>
        <v>0.83013256461500817</v>
      </c>
      <c r="BQ47" s="12">
        <f>(BQ$3*temperature!$M157+BQ$4*temperature!$M157^2+BQ$5*temperature!$M157^6)*(K47/K$56)^$BP$1</f>
        <v>3.1461319837682167</v>
      </c>
      <c r="BR47" s="12">
        <f>(BR$3*temperature!$M157+BR$4*temperature!$M157^2+BR$5*temperature!$M157^6)*(L47/L$56)^$BP$1</f>
        <v>1.8969672651640768</v>
      </c>
      <c r="BS47" s="12">
        <f>(BS$3*temperature!$M157+BS$4*temperature!$M157^2+BS$5*temperature!$M157^6)*(M47/M$56)^$BP$1</f>
        <v>0.83013256461500817</v>
      </c>
      <c r="BT47" s="19">
        <f t="shared" si="11"/>
        <v>0</v>
      </c>
      <c r="BU47" s="19">
        <f t="shared" si="12"/>
        <v>0</v>
      </c>
      <c r="BV47" s="19">
        <f t="shared" si="13"/>
        <v>0</v>
      </c>
      <c r="BW47" s="19">
        <f t="shared" si="14"/>
        <v>0</v>
      </c>
      <c r="BX47" s="19">
        <f t="shared" si="15"/>
        <v>0</v>
      </c>
      <c r="BY47" s="19">
        <f t="shared" si="16"/>
        <v>0</v>
      </c>
      <c r="BZ47" s="2">
        <f t="shared" si="34"/>
        <v>0</v>
      </c>
    </row>
    <row r="48" spans="1:78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35"/>
        <v>5.4964173080269685E-3</v>
      </c>
      <c r="F48" s="11">
        <f t="shared" si="17"/>
        <v>8.5885929137337058E-3</v>
      </c>
      <c r="G48" s="11">
        <f t="shared" si="18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9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36"/>
        <v>8.6370088528000544E-3</v>
      </c>
      <c r="O48" s="11">
        <f t="shared" si="20"/>
        <v>1.1755319086833138E-2</v>
      </c>
      <c r="P48" s="11">
        <f t="shared" si="21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2"/>
        <v>158.32408224141182</v>
      </c>
      <c r="U48" s="1">
        <f t="shared" si="49"/>
        <v>640.77071315297712</v>
      </c>
      <c r="V48" s="1">
        <f t="shared" si="50"/>
        <v>767.02933827513027</v>
      </c>
      <c r="W48" s="11">
        <f t="shared" si="37"/>
        <v>-7.838575247812285E-3</v>
      </c>
      <c r="X48" s="11">
        <f t="shared" si="53"/>
        <v>2.0648263642222053E-2</v>
      </c>
      <c r="Y48" s="11">
        <f t="shared" si="54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3"/>
        <v>2.3607141356840198</v>
      </c>
      <c r="AD48" s="12">
        <f t="shared" si="51"/>
        <v>2.725952338571509</v>
      </c>
      <c r="AE48" s="12">
        <f t="shared" si="52"/>
        <v>2.1343413981287398</v>
      </c>
      <c r="AF48" s="11">
        <f t="shared" si="38"/>
        <v>-4.2977749080352901E-4</v>
      </c>
      <c r="AG48" s="11">
        <f t="shared" si="55"/>
        <v>-1.1774635133417588E-2</v>
      </c>
      <c r="AH48" s="11">
        <f t="shared" si="56"/>
        <v>-5.6652397663267129E-3</v>
      </c>
      <c r="AI48" s="1">
        <f t="shared" si="39"/>
        <v>42917.091161729302</v>
      </c>
      <c r="AJ48" s="1">
        <f t="shared" si="40"/>
        <v>8049.1385525617397</v>
      </c>
      <c r="AK48" s="1">
        <f t="shared" si="41"/>
        <v>2800.097003702158</v>
      </c>
      <c r="AL48" s="14">
        <f t="shared" si="57"/>
        <v>12.959039199446948</v>
      </c>
      <c r="AM48" s="14">
        <f t="shared" si="58"/>
        <v>1.9155454411995212</v>
      </c>
      <c r="AN48" s="14">
        <f t="shared" si="59"/>
        <v>0.75292052093355477</v>
      </c>
      <c r="AO48" s="11">
        <f t="shared" si="42"/>
        <v>2.0621120954280148E-2</v>
      </c>
      <c r="AP48" s="11">
        <f t="shared" si="27"/>
        <v>2.5977173653231045E-2</v>
      </c>
      <c r="AQ48" s="11">
        <f t="shared" si="28"/>
        <v>2.3564574154817608E-2</v>
      </c>
      <c r="AR48" s="1">
        <f t="shared" si="43"/>
        <v>28192.619850113704</v>
      </c>
      <c r="AS48" s="1">
        <f t="shared" si="44"/>
        <v>5821.5990028613178</v>
      </c>
      <c r="AT48" s="1">
        <f t="shared" si="45"/>
        <v>2105.5340680257759</v>
      </c>
      <c r="AU48" s="1">
        <f t="shared" si="46"/>
        <v>5638.5239700227412</v>
      </c>
      <c r="AV48" s="1">
        <f t="shared" si="47"/>
        <v>1164.3198005722636</v>
      </c>
      <c r="AW48" s="1">
        <f t="shared" si="48"/>
        <v>421.1068136051552</v>
      </c>
      <c r="AX48" s="2">
        <v>0</v>
      </c>
      <c r="AY48" s="2">
        <v>0</v>
      </c>
      <c r="AZ48" s="2">
        <v>0</v>
      </c>
      <c r="BA48" s="2">
        <f t="shared" si="5"/>
        <v>0</v>
      </c>
      <c r="BB48" s="2">
        <f t="shared" si="29"/>
        <v>0</v>
      </c>
      <c r="BC48" s="2">
        <f t="shared" si="6"/>
        <v>0</v>
      </c>
      <c r="BD48" s="2">
        <f t="shared" si="7"/>
        <v>0</v>
      </c>
      <c r="BE48" s="2">
        <f t="shared" si="8"/>
        <v>0</v>
      </c>
      <c r="BF48" s="2">
        <f t="shared" si="9"/>
        <v>0</v>
      </c>
      <c r="BG48" s="2">
        <f t="shared" si="10"/>
        <v>0</v>
      </c>
      <c r="BH48" s="2">
        <f t="shared" si="30"/>
        <v>0</v>
      </c>
      <c r="BI48" s="2">
        <f t="shared" si="31"/>
        <v>0</v>
      </c>
      <c r="BJ48" s="2">
        <f t="shared" si="32"/>
        <v>0</v>
      </c>
      <c r="BK48" s="11">
        <f t="shared" si="33"/>
        <v>3.3734789113614133E-2</v>
      </c>
      <c r="BL48" s="17">
        <v>0</v>
      </c>
      <c r="BM48" s="17">
        <v>0</v>
      </c>
      <c r="BN48" s="12">
        <f>(BN$3*temperature!$I158+BN$4*temperature!$I158^2+BN$5*temperature!$I158^6)*(K48/K$56)^$BP$1</f>
        <v>3.1852401402311101</v>
      </c>
      <c r="BO48" s="12">
        <f>(BO$3*temperature!$I158+BO$4*temperature!$I158^2+BO$5*temperature!$I158^6)*(L48/L$56)^$BP$1</f>
        <v>1.9124015209679783</v>
      </c>
      <c r="BP48" s="12">
        <f>(BP$3*temperature!$I158+BP$4*temperature!$I158^2+BP$5*temperature!$I158^6)*(M48/M$56)^$BP$1</f>
        <v>0.82743674815107204</v>
      </c>
      <c r="BQ48" s="12">
        <f>(BQ$3*temperature!$M158+BQ$4*temperature!$M158^2+BQ$5*temperature!$M158^6)*(K48/K$56)^$BP$1</f>
        <v>3.1852401402311101</v>
      </c>
      <c r="BR48" s="12">
        <f>(BR$3*temperature!$M158+BR$4*temperature!$M158^2+BR$5*temperature!$M158^6)*(L48/L$56)^$BP$1</f>
        <v>1.9124015209679783</v>
      </c>
      <c r="BS48" s="12">
        <f>(BS$3*temperature!$M158+BS$4*temperature!$M158^2+BS$5*temperature!$M158^6)*(M48/M$56)^$BP$1</f>
        <v>0.82743674815107204</v>
      </c>
      <c r="BT48" s="19">
        <f t="shared" si="11"/>
        <v>0</v>
      </c>
      <c r="BU48" s="19">
        <f t="shared" si="12"/>
        <v>0</v>
      </c>
      <c r="BV48" s="19">
        <f t="shared" si="13"/>
        <v>0</v>
      </c>
      <c r="BW48" s="19">
        <f t="shared" si="14"/>
        <v>0</v>
      </c>
      <c r="BX48" s="19">
        <f t="shared" si="15"/>
        <v>0</v>
      </c>
      <c r="BY48" s="19">
        <f t="shared" si="16"/>
        <v>0</v>
      </c>
      <c r="BZ48" s="2">
        <f t="shared" si="34"/>
        <v>0</v>
      </c>
    </row>
    <row r="49" spans="1:78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35"/>
        <v>5.692077919426719E-3</v>
      </c>
      <c r="F49" s="11">
        <f t="shared" si="17"/>
        <v>8.3063244179379936E-3</v>
      </c>
      <c r="G49" s="11">
        <f t="shared" si="18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9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36"/>
        <v>1.088282622402903E-2</v>
      </c>
      <c r="O49" s="11">
        <f t="shared" si="20"/>
        <v>4.5419366484862334E-2</v>
      </c>
      <c r="P49" s="11">
        <f t="shared" si="21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2"/>
        <v>157.63166935970503</v>
      </c>
      <c r="U49" s="1">
        <f t="shared" si="49"/>
        <v>650.85913114958009</v>
      </c>
      <c r="V49" s="1">
        <f t="shared" si="50"/>
        <v>745.46786082046196</v>
      </c>
      <c r="W49" s="11">
        <f t="shared" si="37"/>
        <v>-4.3733895179066673E-3</v>
      </c>
      <c r="X49" s="11">
        <f t="shared" si="53"/>
        <v>1.5744193343297352E-2</v>
      </c>
      <c r="Y49" s="11">
        <f t="shared" si="54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3"/>
        <v>2.3691541875089199</v>
      </c>
      <c r="AD49" s="12">
        <f t="shared" si="51"/>
        <v>2.8505990233612173</v>
      </c>
      <c r="AE49" s="12">
        <f t="shared" si="52"/>
        <v>2.1840804821604887</v>
      </c>
      <c r="AF49" s="11">
        <f t="shared" si="38"/>
        <v>3.57521128768723E-3</v>
      </c>
      <c r="AG49" s="11">
        <f t="shared" si="55"/>
        <v>4.5725922286310894E-2</v>
      </c>
      <c r="AH49" s="11">
        <f t="shared" si="56"/>
        <v>2.3304183705267212E-2</v>
      </c>
      <c r="AI49" s="1">
        <f t="shared" si="39"/>
        <v>44263.906015579116</v>
      </c>
      <c r="AJ49" s="1">
        <f t="shared" si="40"/>
        <v>8408.5444978778305</v>
      </c>
      <c r="AK49" s="1">
        <f t="shared" si="41"/>
        <v>2941.1941169370975</v>
      </c>
      <c r="AL49" s="14">
        <f t="shared" si="57"/>
        <v>13.226269114230002</v>
      </c>
      <c r="AM49" s="14">
        <f t="shared" si="58"/>
        <v>1.9653058977662163</v>
      </c>
      <c r="AN49" s="14">
        <f t="shared" si="59"/>
        <v>0.77066277238177738</v>
      </c>
      <c r="AO49" s="11">
        <f t="shared" si="42"/>
        <v>2.0621120954280148E-2</v>
      </c>
      <c r="AP49" s="11">
        <f t="shared" si="27"/>
        <v>2.5977173653231045E-2</v>
      </c>
      <c r="AQ49" s="11">
        <f t="shared" si="28"/>
        <v>2.3564574154817608E-2</v>
      </c>
      <c r="AR49" s="1">
        <f t="shared" si="43"/>
        <v>29084.118227152823</v>
      </c>
      <c r="AS49" s="1">
        <f t="shared" si="44"/>
        <v>6065.2438169985398</v>
      </c>
      <c r="AT49" s="1">
        <f t="shared" si="45"/>
        <v>2207.2496945686739</v>
      </c>
      <c r="AU49" s="1">
        <f t="shared" si="46"/>
        <v>5816.8236454305652</v>
      </c>
      <c r="AV49" s="1">
        <f t="shared" si="47"/>
        <v>1213.0487633997079</v>
      </c>
      <c r="AW49" s="1">
        <f t="shared" si="48"/>
        <v>441.4499389137348</v>
      </c>
      <c r="AX49" s="2">
        <v>0</v>
      </c>
      <c r="AY49" s="2">
        <v>0</v>
      </c>
      <c r="AZ49" s="2">
        <v>0</v>
      </c>
      <c r="BA49" s="2">
        <f t="shared" si="5"/>
        <v>0</v>
      </c>
      <c r="BB49" s="2">
        <f t="shared" si="29"/>
        <v>0</v>
      </c>
      <c r="BC49" s="2">
        <f t="shared" si="6"/>
        <v>0</v>
      </c>
      <c r="BD49" s="2">
        <f t="shared" si="7"/>
        <v>0</v>
      </c>
      <c r="BE49" s="2">
        <f t="shared" si="8"/>
        <v>0</v>
      </c>
      <c r="BF49" s="2">
        <f t="shared" si="9"/>
        <v>0</v>
      </c>
      <c r="BG49" s="2">
        <f t="shared" si="10"/>
        <v>0</v>
      </c>
      <c r="BH49" s="2">
        <f t="shared" si="30"/>
        <v>0</v>
      </c>
      <c r="BI49" s="2">
        <f t="shared" si="31"/>
        <v>0</v>
      </c>
      <c r="BJ49" s="2">
        <f t="shared" si="32"/>
        <v>0</v>
      </c>
      <c r="BK49" s="11">
        <f t="shared" si="33"/>
        <v>4.135893874752436E-2</v>
      </c>
      <c r="BL49" s="17">
        <v>0</v>
      </c>
      <c r="BM49" s="17">
        <v>0</v>
      </c>
      <c r="BN49" s="12">
        <f>(BN$3*temperature!$I159+BN$4*temperature!$I159^2+BN$5*temperature!$I159^6)*(K49/K$56)^$BP$1</f>
        <v>3.2212431836345159</v>
      </c>
      <c r="BO49" s="12">
        <f>(BO$3*temperature!$I159+BO$4*temperature!$I159^2+BO$5*temperature!$I159^6)*(L49/L$56)^$BP$1</f>
        <v>1.9109376392436286</v>
      </c>
      <c r="BP49" s="12">
        <f>(BP$3*temperature!$I159+BP$4*temperature!$I159^2+BP$5*temperature!$I159^6)*(M49/M$56)^$BP$1</f>
        <v>0.81939390107714782</v>
      </c>
      <c r="BQ49" s="12">
        <f>(BQ$3*temperature!$M159+BQ$4*temperature!$M159^2+BQ$5*temperature!$M159^6)*(K49/K$56)^$BP$1</f>
        <v>3.2212431836345159</v>
      </c>
      <c r="BR49" s="12">
        <f>(BR$3*temperature!$M159+BR$4*temperature!$M159^2+BR$5*temperature!$M159^6)*(L49/L$56)^$BP$1</f>
        <v>1.9109376392436286</v>
      </c>
      <c r="BS49" s="12">
        <f>(BS$3*temperature!$M159+BS$4*temperature!$M159^2+BS$5*temperature!$M159^6)*(M49/M$56)^$BP$1</f>
        <v>0.81939390107714782</v>
      </c>
      <c r="BT49" s="19">
        <f t="shared" si="11"/>
        <v>0</v>
      </c>
      <c r="BU49" s="19">
        <f t="shared" si="12"/>
        <v>0</v>
      </c>
      <c r="BV49" s="19">
        <f t="shared" si="13"/>
        <v>0</v>
      </c>
      <c r="BW49" s="19">
        <f t="shared" si="14"/>
        <v>0</v>
      </c>
      <c r="BX49" s="19">
        <f t="shared" si="15"/>
        <v>0</v>
      </c>
      <c r="BY49" s="19">
        <f t="shared" si="16"/>
        <v>0</v>
      </c>
      <c r="BZ49" s="2">
        <f t="shared" si="34"/>
        <v>0</v>
      </c>
    </row>
    <row r="50" spans="1:78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35"/>
        <v>5.7154259211955605E-3</v>
      </c>
      <c r="F50" s="11">
        <f t="shared" si="17"/>
        <v>8.1920930794385782E-3</v>
      </c>
      <c r="G50" s="11">
        <f t="shared" si="18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9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36"/>
        <v>2.3345824611354482E-2</v>
      </c>
      <c r="O50" s="11">
        <f t="shared" si="20"/>
        <v>6.9793483828880509E-2</v>
      </c>
      <c r="P50" s="11">
        <f t="shared" si="21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2"/>
        <v>155.92887982857243</v>
      </c>
      <c r="U50" s="1">
        <f t="shared" si="49"/>
        <v>659.2426856397459</v>
      </c>
      <c r="V50" s="1">
        <f t="shared" si="50"/>
        <v>740.04755533355137</v>
      </c>
      <c r="W50" s="11">
        <f t="shared" si="37"/>
        <v>-1.0802331397296472E-2</v>
      </c>
      <c r="X50" s="11">
        <f t="shared" si="53"/>
        <v>1.2880751131751689E-2</v>
      </c>
      <c r="Y50" s="11">
        <f t="shared" si="54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3"/>
        <v>2.3563375646650235</v>
      </c>
      <c r="AD50" s="12">
        <f t="shared" si="51"/>
        <v>2.8460274542755997</v>
      </c>
      <c r="AE50" s="12">
        <f t="shared" si="52"/>
        <v>2.2028024729330009</v>
      </c>
      <c r="AF50" s="11">
        <f t="shared" si="38"/>
        <v>-5.4097884010548825E-3</v>
      </c>
      <c r="AG50" s="11">
        <f t="shared" si="55"/>
        <v>-1.6037222521135819E-3</v>
      </c>
      <c r="AH50" s="11">
        <f t="shared" si="56"/>
        <v>8.5720242113020984E-3</v>
      </c>
      <c r="AI50" s="1">
        <f t="shared" si="39"/>
        <v>45654.33905945177</v>
      </c>
      <c r="AJ50" s="1">
        <f t="shared" si="40"/>
        <v>8780.7388114897549</v>
      </c>
      <c r="AK50" s="1">
        <f t="shared" si="41"/>
        <v>3088.524644157123</v>
      </c>
      <c r="AL50" s="14">
        <f t="shared" si="57"/>
        <v>13.499009609408398</v>
      </c>
      <c r="AM50" s="14">
        <f t="shared" si="58"/>
        <v>2.0163589903542083</v>
      </c>
      <c r="AN50" s="14">
        <f t="shared" si="59"/>
        <v>0.78882311242992509</v>
      </c>
      <c r="AO50" s="11">
        <f t="shared" si="42"/>
        <v>2.0621120954280148E-2</v>
      </c>
      <c r="AP50" s="11">
        <f t="shared" si="27"/>
        <v>2.5977173653231045E-2</v>
      </c>
      <c r="AQ50" s="11">
        <f t="shared" si="28"/>
        <v>2.3564574154817608E-2</v>
      </c>
      <c r="AR50" s="1">
        <f t="shared" si="43"/>
        <v>30004.542351393924</v>
      </c>
      <c r="AS50" s="1">
        <f t="shared" si="44"/>
        <v>6318.0438883377183</v>
      </c>
      <c r="AT50" s="1">
        <f t="shared" si="45"/>
        <v>2313.1287472214703</v>
      </c>
      <c r="AU50" s="1">
        <f t="shared" si="46"/>
        <v>6000.908470278785</v>
      </c>
      <c r="AV50" s="1">
        <f t="shared" si="47"/>
        <v>1263.6087776675438</v>
      </c>
      <c r="AW50" s="1">
        <f t="shared" si="48"/>
        <v>462.62574944429412</v>
      </c>
      <c r="AX50" s="2">
        <v>0</v>
      </c>
      <c r="AY50" s="2">
        <v>0</v>
      </c>
      <c r="AZ50" s="2">
        <v>0</v>
      </c>
      <c r="BA50" s="2">
        <f t="shared" si="5"/>
        <v>0</v>
      </c>
      <c r="BB50" s="2">
        <f t="shared" si="29"/>
        <v>0</v>
      </c>
      <c r="BC50" s="2">
        <f t="shared" si="6"/>
        <v>0</v>
      </c>
      <c r="BD50" s="2">
        <f t="shared" si="7"/>
        <v>0</v>
      </c>
      <c r="BE50" s="2">
        <f t="shared" si="8"/>
        <v>0</v>
      </c>
      <c r="BF50" s="2">
        <f t="shared" si="9"/>
        <v>0</v>
      </c>
      <c r="BG50" s="2">
        <f t="shared" si="10"/>
        <v>0</v>
      </c>
      <c r="BH50" s="2">
        <f t="shared" si="30"/>
        <v>0</v>
      </c>
      <c r="BI50" s="2">
        <f t="shared" si="31"/>
        <v>0</v>
      </c>
      <c r="BJ50" s="2">
        <f t="shared" si="32"/>
        <v>0</v>
      </c>
      <c r="BK50" s="11">
        <f t="shared" si="33"/>
        <v>5.5408121957962936E-2</v>
      </c>
      <c r="BL50" s="17">
        <v>0</v>
      </c>
      <c r="BM50" s="17">
        <v>0</v>
      </c>
      <c r="BN50" s="12">
        <f>(BN$3*temperature!$I160+BN$4*temperature!$I160^2+BN$5*temperature!$I160^6)*(K50/K$56)^$BP$1</f>
        <v>3.2460244290096014</v>
      </c>
      <c r="BO50" s="12">
        <f>(BO$3*temperature!$I160+BO$4*temperature!$I160^2+BO$5*temperature!$I160^6)*(L50/L$56)^$BP$1</f>
        <v>1.8972522732248718</v>
      </c>
      <c r="BP50" s="12">
        <f>(BP$3*temperature!$I160+BP$4*temperature!$I160^2+BP$5*temperature!$I160^6)*(M50/M$56)^$BP$1</f>
        <v>0.80916682032672538</v>
      </c>
      <c r="BQ50" s="12">
        <f>(BQ$3*temperature!$M160+BQ$4*temperature!$M160^2+BQ$5*temperature!$M160^6)*(K50/K$56)^$BP$1</f>
        <v>3.2460244290096014</v>
      </c>
      <c r="BR50" s="12">
        <f>(BR$3*temperature!$M160+BR$4*temperature!$M160^2+BR$5*temperature!$M160^6)*(L50/L$56)^$BP$1</f>
        <v>1.8972522732248718</v>
      </c>
      <c r="BS50" s="12">
        <f>(BS$3*temperature!$M160+BS$4*temperature!$M160^2+BS$5*temperature!$M160^6)*(M50/M$56)^$BP$1</f>
        <v>0.80916682032672538</v>
      </c>
      <c r="BT50" s="19">
        <f t="shared" si="11"/>
        <v>0</v>
      </c>
      <c r="BU50" s="19">
        <f t="shared" si="12"/>
        <v>0</v>
      </c>
      <c r="BV50" s="19">
        <f t="shared" si="13"/>
        <v>0</v>
      </c>
      <c r="BW50" s="19">
        <f t="shared" si="14"/>
        <v>0</v>
      </c>
      <c r="BX50" s="19">
        <f t="shared" si="15"/>
        <v>0</v>
      </c>
      <c r="BY50" s="19">
        <f t="shared" si="16"/>
        <v>0</v>
      </c>
      <c r="BZ50" s="2">
        <f t="shared" si="34"/>
        <v>0</v>
      </c>
    </row>
    <row r="51" spans="1:78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35"/>
        <v>5.5451977384386453E-3</v>
      </c>
      <c r="F51" s="11">
        <f t="shared" si="17"/>
        <v>8.2128220658019835E-3</v>
      </c>
      <c r="G51" s="11">
        <f t="shared" si="18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9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36"/>
        <v>1.7685495252261374E-2</v>
      </c>
      <c r="O51" s="11">
        <f t="shared" si="20"/>
        <v>6.4412973631277071E-2</v>
      </c>
      <c r="P51" s="11">
        <f t="shared" si="21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2"/>
        <v>153.02376199191656</v>
      </c>
      <c r="U51" s="1">
        <f t="shared" si="49"/>
        <v>646.21647871792322</v>
      </c>
      <c r="V51" s="1">
        <f t="shared" si="50"/>
        <v>715.40687160768516</v>
      </c>
      <c r="W51" s="11">
        <f t="shared" si="37"/>
        <v>-1.8631044100680727E-2</v>
      </c>
      <c r="X51" s="11">
        <f t="shared" si="53"/>
        <v>-1.9759349941337212E-2</v>
      </c>
      <c r="Y51" s="11">
        <f t="shared" si="54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3"/>
        <v>2.3432536955324719</v>
      </c>
      <c r="AD51" s="12">
        <f t="shared" si="51"/>
        <v>2.8628978785670416</v>
      </c>
      <c r="AE51" s="12">
        <f t="shared" si="52"/>
        <v>2.2281980989767489</v>
      </c>
      <c r="AF51" s="11">
        <f t="shared" si="38"/>
        <v>-5.552629355298544E-3</v>
      </c>
      <c r="AG51" s="11">
        <f t="shared" si="55"/>
        <v>5.92770961014355E-3</v>
      </c>
      <c r="AH51" s="11">
        <f t="shared" si="56"/>
        <v>1.1528780431199648E-2</v>
      </c>
      <c r="AI51" s="1">
        <f t="shared" si="39"/>
        <v>47089.813623785383</v>
      </c>
      <c r="AJ51" s="1">
        <f t="shared" si="40"/>
        <v>9166.2737080083225</v>
      </c>
      <c r="AK51" s="1">
        <f t="shared" si="41"/>
        <v>3242.2979291857046</v>
      </c>
      <c r="AL51" s="14">
        <f t="shared" si="57"/>
        <v>13.777374319326999</v>
      </c>
      <c r="AM51" s="14">
        <f t="shared" si="58"/>
        <v>2.0687382979938933</v>
      </c>
      <c r="AN51" s="14">
        <f t="shared" si="59"/>
        <v>0.80741139315781407</v>
      </c>
      <c r="AO51" s="11">
        <f t="shared" si="42"/>
        <v>2.0621120954280148E-2</v>
      </c>
      <c r="AP51" s="11">
        <f t="shared" si="27"/>
        <v>2.5977173653231045E-2</v>
      </c>
      <c r="AQ51" s="11">
        <f t="shared" si="28"/>
        <v>2.3564574154817608E-2</v>
      </c>
      <c r="AR51" s="1">
        <f t="shared" si="43"/>
        <v>30950.082986290967</v>
      </c>
      <c r="AS51" s="1">
        <f t="shared" si="44"/>
        <v>6581.038969262434</v>
      </c>
      <c r="AT51" s="1">
        <f t="shared" si="45"/>
        <v>2423.2196271173834</v>
      </c>
      <c r="AU51" s="1">
        <f t="shared" si="46"/>
        <v>6190.0165972581935</v>
      </c>
      <c r="AV51" s="1">
        <f t="shared" si="47"/>
        <v>1316.2077938524869</v>
      </c>
      <c r="AW51" s="1">
        <f t="shared" si="48"/>
        <v>484.64392542347673</v>
      </c>
      <c r="AX51" s="2">
        <v>0</v>
      </c>
      <c r="AY51" s="2">
        <v>0</v>
      </c>
      <c r="AZ51" s="2">
        <v>0</v>
      </c>
      <c r="BA51" s="2">
        <f t="shared" si="5"/>
        <v>0</v>
      </c>
      <c r="BB51" s="2">
        <f t="shared" si="29"/>
        <v>0</v>
      </c>
      <c r="BC51" s="2">
        <f t="shared" si="6"/>
        <v>0</v>
      </c>
      <c r="BD51" s="2">
        <f t="shared" si="7"/>
        <v>0</v>
      </c>
      <c r="BE51" s="2">
        <f t="shared" si="8"/>
        <v>0</v>
      </c>
      <c r="BF51" s="2">
        <f t="shared" si="9"/>
        <v>0</v>
      </c>
      <c r="BG51" s="2">
        <f t="shared" si="10"/>
        <v>0</v>
      </c>
      <c r="BH51" s="2">
        <f t="shared" si="30"/>
        <v>0</v>
      </c>
      <c r="BI51" s="2">
        <f t="shared" si="31"/>
        <v>0</v>
      </c>
      <c r="BJ51" s="2">
        <f t="shared" si="32"/>
        <v>0</v>
      </c>
      <c r="BK51" s="11">
        <f t="shared" si="33"/>
        <v>5.0456056851588355E-2</v>
      </c>
      <c r="BL51" s="17">
        <v>0</v>
      </c>
      <c r="BM51" s="17">
        <v>0</v>
      </c>
      <c r="BN51" s="12">
        <f>(BN$3*temperature!$I161+BN$4*temperature!$I161^2+BN$5*temperature!$I161^6)*(K51/K$56)^$BP$1</f>
        <v>3.27394488799384</v>
      </c>
      <c r="BO51" s="12">
        <f>(BO$3*temperature!$I161+BO$4*temperature!$I161^2+BO$5*temperature!$I161^6)*(L51/L$56)^$BP$1</f>
        <v>1.8848140536543605</v>
      </c>
      <c r="BP51" s="12">
        <f>(BP$3*temperature!$I161+BP$4*temperature!$I161^2+BP$5*temperature!$I161^6)*(M51/M$56)^$BP$1</f>
        <v>0.79797792393087252</v>
      </c>
      <c r="BQ51" s="12">
        <f>(BQ$3*temperature!$M161+BQ$4*temperature!$M161^2+BQ$5*temperature!$M161^6)*(K51/K$56)^$BP$1</f>
        <v>3.27394488799384</v>
      </c>
      <c r="BR51" s="12">
        <f>(BR$3*temperature!$M161+BR$4*temperature!$M161^2+BR$5*temperature!$M161^6)*(L51/L$56)^$BP$1</f>
        <v>1.8848140536543605</v>
      </c>
      <c r="BS51" s="12">
        <f>(BS$3*temperature!$M161+BS$4*temperature!$M161^2+BS$5*temperature!$M161^6)*(M51/M$56)^$BP$1</f>
        <v>0.79797792393087252</v>
      </c>
      <c r="BT51" s="19">
        <f t="shared" si="11"/>
        <v>0</v>
      </c>
      <c r="BU51" s="19">
        <f t="shared" si="12"/>
        <v>0</v>
      </c>
      <c r="BV51" s="19">
        <f t="shared" si="13"/>
        <v>0</v>
      </c>
      <c r="BW51" s="19">
        <f t="shared" si="14"/>
        <v>0</v>
      </c>
      <c r="BX51" s="19">
        <f t="shared" si="15"/>
        <v>0</v>
      </c>
      <c r="BY51" s="19">
        <f t="shared" si="16"/>
        <v>0</v>
      </c>
      <c r="BZ51" s="2">
        <f t="shared" si="34"/>
        <v>0</v>
      </c>
    </row>
    <row r="52" spans="1:78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35"/>
        <v>5.6189487943716365E-3</v>
      </c>
      <c r="F52" s="11">
        <f t="shared" si="17"/>
        <v>8.1453534478015399E-3</v>
      </c>
      <c r="G52" s="11">
        <f t="shared" si="18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9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36"/>
        <v>2.3462387645812433E-2</v>
      </c>
      <c r="O52" s="11">
        <f t="shared" si="20"/>
        <v>7.3997005066261501E-2</v>
      </c>
      <c r="P52" s="11">
        <f t="shared" si="21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2"/>
        <v>148.21095550926216</v>
      </c>
      <c r="U52" s="1">
        <f t="shared" si="49"/>
        <v>634.29732229691115</v>
      </c>
      <c r="V52" s="1">
        <f t="shared" si="50"/>
        <v>691.71563413523154</v>
      </c>
      <c r="W52" s="11">
        <f t="shared" si="37"/>
        <v>-3.1451366898878286E-2</v>
      </c>
      <c r="X52" s="11">
        <f t="shared" si="53"/>
        <v>-1.8444525655952559E-2</v>
      </c>
      <c r="Y52" s="11">
        <f t="shared" si="54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3"/>
        <v>2.3387955022900764</v>
      </c>
      <c r="AD52" s="12">
        <f t="shared" si="51"/>
        <v>2.8897620504912451</v>
      </c>
      <c r="AE52" s="12">
        <f t="shared" si="52"/>
        <v>2.2061797953892048</v>
      </c>
      <c r="AF52" s="11">
        <f t="shared" si="38"/>
        <v>-1.9025653308027968E-3</v>
      </c>
      <c r="AG52" s="11">
        <f t="shared" si="55"/>
        <v>9.3835592688515934E-3</v>
      </c>
      <c r="AH52" s="11">
        <f t="shared" si="56"/>
        <v>-9.8816633932393705E-3</v>
      </c>
      <c r="AI52" s="1">
        <f t="shared" si="39"/>
        <v>48570.848858665042</v>
      </c>
      <c r="AJ52" s="1">
        <f t="shared" si="40"/>
        <v>9565.8541310599776</v>
      </c>
      <c r="AK52" s="1">
        <f t="shared" si="41"/>
        <v>3402.7120616906113</v>
      </c>
      <c r="AL52" s="14">
        <f t="shared" si="57"/>
        <v>14.061479221598233</v>
      </c>
      <c r="AM52" s="14">
        <f t="shared" si="58"/>
        <v>2.1224782720039701</v>
      </c>
      <c r="AN52" s="14">
        <f t="shared" si="59"/>
        <v>0.82643769880532603</v>
      </c>
      <c r="AO52" s="11">
        <f t="shared" si="42"/>
        <v>2.0621120954280148E-2</v>
      </c>
      <c r="AP52" s="11">
        <f t="shared" si="27"/>
        <v>2.5977173653231045E-2</v>
      </c>
      <c r="AQ52" s="11">
        <f t="shared" si="28"/>
        <v>2.3564574154817608E-2</v>
      </c>
      <c r="AR52" s="1">
        <f t="shared" si="43"/>
        <v>31927.349928287691</v>
      </c>
      <c r="AS52" s="1">
        <f t="shared" si="44"/>
        <v>6854.2015330672539</v>
      </c>
      <c r="AT52" s="1">
        <f t="shared" si="45"/>
        <v>2538.1812614470864</v>
      </c>
      <c r="AU52" s="1">
        <f t="shared" si="46"/>
        <v>6385.4699856575389</v>
      </c>
      <c r="AV52" s="1">
        <f t="shared" si="47"/>
        <v>1370.8403066134508</v>
      </c>
      <c r="AW52" s="1">
        <f t="shared" si="48"/>
        <v>507.63625228941731</v>
      </c>
      <c r="AX52" s="2">
        <v>0</v>
      </c>
      <c r="AY52" s="2">
        <v>0</v>
      </c>
      <c r="AZ52" s="2">
        <v>0</v>
      </c>
      <c r="BA52" s="2">
        <f t="shared" si="5"/>
        <v>0</v>
      </c>
      <c r="BB52" s="2">
        <f t="shared" si="29"/>
        <v>0</v>
      </c>
      <c r="BC52" s="2">
        <f t="shared" si="6"/>
        <v>0</v>
      </c>
      <c r="BD52" s="2">
        <f t="shared" si="7"/>
        <v>0</v>
      </c>
      <c r="BE52" s="2">
        <f t="shared" si="8"/>
        <v>0</v>
      </c>
      <c r="BF52" s="2">
        <f t="shared" si="9"/>
        <v>0</v>
      </c>
      <c r="BG52" s="2">
        <f t="shared" si="10"/>
        <v>0</v>
      </c>
      <c r="BH52" s="2">
        <f t="shared" si="30"/>
        <v>0</v>
      </c>
      <c r="BI52" s="2">
        <f t="shared" si="31"/>
        <v>0</v>
      </c>
      <c r="BJ52" s="2">
        <f t="shared" si="32"/>
        <v>0</v>
      </c>
      <c r="BK52" s="11">
        <f t="shared" si="33"/>
        <v>5.7020783818685555E-2</v>
      </c>
      <c r="BL52" s="17">
        <v>0</v>
      </c>
      <c r="BM52" s="17">
        <v>0</v>
      </c>
      <c r="BN52" s="12">
        <f>(BN$3*temperature!$I162+BN$4*temperature!$I162^2+BN$5*temperature!$I162^6)*(K52/K$56)^$BP$1</f>
        <v>3.2958568302629185</v>
      </c>
      <c r="BO52" s="12">
        <f>(BO$3*temperature!$I162+BO$4*temperature!$I162^2+BO$5*temperature!$I162^6)*(L52/L$56)^$BP$1</f>
        <v>1.8670345766775385</v>
      </c>
      <c r="BP52" s="12">
        <f>(BP$3*temperature!$I162+BP$4*temperature!$I162^2+BP$5*temperature!$I162^6)*(M52/M$56)^$BP$1</f>
        <v>0.78533948484379823</v>
      </c>
      <c r="BQ52" s="12">
        <f>(BQ$3*temperature!$M162+BQ$4*temperature!$M162^2+BQ$5*temperature!$M162^6)*(K52/K$56)^$BP$1</f>
        <v>3.2958568302629185</v>
      </c>
      <c r="BR52" s="12">
        <f>(BR$3*temperature!$M162+BR$4*temperature!$M162^2+BR$5*temperature!$M162^6)*(L52/L$56)^$BP$1</f>
        <v>1.8670345766775385</v>
      </c>
      <c r="BS52" s="12">
        <f>(BS$3*temperature!$M162+BS$4*temperature!$M162^2+BS$5*temperature!$M162^6)*(M52/M$56)^$BP$1</f>
        <v>0.78533948484379823</v>
      </c>
      <c r="BT52" s="19">
        <f t="shared" si="11"/>
        <v>0</v>
      </c>
      <c r="BU52" s="19">
        <f t="shared" si="12"/>
        <v>0</v>
      </c>
      <c r="BV52" s="19">
        <f t="shared" si="13"/>
        <v>0</v>
      </c>
      <c r="BW52" s="19">
        <f t="shared" si="14"/>
        <v>0</v>
      </c>
      <c r="BX52" s="19">
        <f t="shared" si="15"/>
        <v>0</v>
      </c>
      <c r="BY52" s="19">
        <f t="shared" si="16"/>
        <v>0</v>
      </c>
      <c r="BZ52" s="2">
        <f t="shared" si="34"/>
        <v>0</v>
      </c>
    </row>
    <row r="53" spans="1:78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35"/>
        <v>5.9575399981963706E-3</v>
      </c>
      <c r="F53" s="11">
        <f t="shared" si="17"/>
        <v>8.1044756914163685E-3</v>
      </c>
      <c r="G53" s="11">
        <f t="shared" si="18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9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36"/>
        <v>2.0470395087995197E-2</v>
      </c>
      <c r="O53" s="11">
        <f t="shared" si="20"/>
        <v>7.8402451038241505E-2</v>
      </c>
      <c r="P53" s="11">
        <f t="shared" si="21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2"/>
        <v>145.11508502616257</v>
      </c>
      <c r="U53" s="1">
        <f t="shared" si="49"/>
        <v>604.17834263666111</v>
      </c>
      <c r="V53" s="1">
        <f t="shared" si="50"/>
        <v>672.98973661232958</v>
      </c>
      <c r="W53" s="11">
        <f t="shared" si="37"/>
        <v>-2.088827018530437E-2</v>
      </c>
      <c r="X53" s="11">
        <f t="shared" si="53"/>
        <v>-4.7484008841758074E-2</v>
      </c>
      <c r="Y53" s="11">
        <f t="shared" si="54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3"/>
        <v>2.3365257523444609</v>
      </c>
      <c r="AD53" s="12">
        <f t="shared" si="51"/>
        <v>2.9121314785809065</v>
      </c>
      <c r="AE53" s="12">
        <f t="shared" si="52"/>
        <v>2.2542764742919856</v>
      </c>
      <c r="AF53" s="11">
        <f t="shared" si="38"/>
        <v>-9.7047815569728524E-4</v>
      </c>
      <c r="AG53" s="11">
        <f t="shared" si="55"/>
        <v>7.7409238888228593E-3</v>
      </c>
      <c r="AH53" s="11">
        <f t="shared" si="56"/>
        <v>2.1800888124938966E-2</v>
      </c>
      <c r="AI53" s="1">
        <f t="shared" si="39"/>
        <v>50099.233958456076</v>
      </c>
      <c r="AJ53" s="1">
        <f t="shared" si="40"/>
        <v>9980.1090245674313</v>
      </c>
      <c r="AK53" s="1">
        <f t="shared" si="41"/>
        <v>3570.0771078109678</v>
      </c>
      <c r="AL53" s="14">
        <f t="shared" si="57"/>
        <v>14.351442685422908</v>
      </c>
      <c r="AM53" s="14">
        <f t="shared" si="58"/>
        <v>2.177614258651027</v>
      </c>
      <c r="AN53" s="14">
        <f t="shared" si="59"/>
        <v>0.845912351243161</v>
      </c>
      <c r="AO53" s="11">
        <f t="shared" si="42"/>
        <v>2.0621120954280148E-2</v>
      </c>
      <c r="AP53" s="11">
        <f t="shared" si="27"/>
        <v>2.5977173653231045E-2</v>
      </c>
      <c r="AQ53" s="11">
        <f t="shared" si="28"/>
        <v>2.3564574154817608E-2</v>
      </c>
      <c r="AR53" s="1">
        <f t="shared" si="43"/>
        <v>32944.447016896374</v>
      </c>
      <c r="AS53" s="1">
        <f t="shared" si="44"/>
        <v>7138.0783223378066</v>
      </c>
      <c r="AT53" s="1">
        <f t="shared" si="45"/>
        <v>2657.8534183072488</v>
      </c>
      <c r="AU53" s="1">
        <f t="shared" si="46"/>
        <v>6588.8894033792749</v>
      </c>
      <c r="AV53" s="1">
        <f t="shared" si="47"/>
        <v>1427.6156644675614</v>
      </c>
      <c r="AW53" s="1">
        <f t="shared" si="48"/>
        <v>531.57068366144983</v>
      </c>
      <c r="AX53" s="2">
        <v>0</v>
      </c>
      <c r="AY53" s="2">
        <v>0</v>
      </c>
      <c r="AZ53" s="2">
        <v>0</v>
      </c>
      <c r="BA53" s="2">
        <f t="shared" si="5"/>
        <v>0</v>
      </c>
      <c r="BB53" s="2">
        <f t="shared" si="29"/>
        <v>0</v>
      </c>
      <c r="BC53" s="2">
        <f t="shared" si="6"/>
        <v>0</v>
      </c>
      <c r="BD53" s="2">
        <f t="shared" si="7"/>
        <v>0</v>
      </c>
      <c r="BE53" s="2">
        <f t="shared" si="8"/>
        <v>0</v>
      </c>
      <c r="BF53" s="2">
        <f t="shared" si="9"/>
        <v>0</v>
      </c>
      <c r="BG53" s="2">
        <f t="shared" si="10"/>
        <v>0</v>
      </c>
      <c r="BH53" s="2">
        <f t="shared" si="30"/>
        <v>0</v>
      </c>
      <c r="BI53" s="2">
        <f t="shared" si="31"/>
        <v>0</v>
      </c>
      <c r="BJ53" s="2">
        <f t="shared" si="32"/>
        <v>0</v>
      </c>
      <c r="BK53" s="11">
        <f t="shared" si="33"/>
        <v>5.6209829446846243E-2</v>
      </c>
      <c r="BL53" s="17">
        <v>0</v>
      </c>
      <c r="BM53" s="17">
        <v>0</v>
      </c>
      <c r="BN53" s="12">
        <f>(BN$3*temperature!$I163+BN$4*temperature!$I163^2+BN$5*temperature!$I163^6)*(K53/K$56)^$BP$1</f>
        <v>3.3187426104169848</v>
      </c>
      <c r="BO53" s="12">
        <f>(BO$3*temperature!$I163+BO$4*temperature!$I163^2+BO$5*temperature!$I163^6)*(L53/L$56)^$BP$1</f>
        <v>1.8462799625502693</v>
      </c>
      <c r="BP53" s="12">
        <f>(BP$3*temperature!$I163+BP$4*temperature!$I163^2+BP$5*temperature!$I163^6)*(M53/M$56)^$BP$1</f>
        <v>0.77114863163982339</v>
      </c>
      <c r="BQ53" s="12">
        <f>(BQ$3*temperature!$M163+BQ$4*temperature!$M163^2+BQ$5*temperature!$M163^6)*(K53/K$56)^$BP$1</f>
        <v>3.3187426104169848</v>
      </c>
      <c r="BR53" s="12">
        <f>(BR$3*temperature!$M163+BR$4*temperature!$M163^2+BR$5*temperature!$M163^6)*(L53/L$56)^$BP$1</f>
        <v>1.8462799625502693</v>
      </c>
      <c r="BS53" s="12">
        <f>(BS$3*temperature!$M163+BS$4*temperature!$M163^2+BS$5*temperature!$M163^6)*(M53/M$56)^$BP$1</f>
        <v>0.77114863163982339</v>
      </c>
      <c r="BT53" s="19">
        <f t="shared" si="11"/>
        <v>0</v>
      </c>
      <c r="BU53" s="19">
        <f t="shared" si="12"/>
        <v>0</v>
      </c>
      <c r="BV53" s="19">
        <f t="shared" si="13"/>
        <v>0</v>
      </c>
      <c r="BW53" s="19">
        <f t="shared" si="14"/>
        <v>0</v>
      </c>
      <c r="BX53" s="19">
        <f t="shared" si="15"/>
        <v>0</v>
      </c>
      <c r="BY53" s="19">
        <f t="shared" si="16"/>
        <v>0</v>
      </c>
      <c r="BZ53" s="2">
        <f t="shared" si="34"/>
        <v>0</v>
      </c>
    </row>
    <row r="54" spans="1:78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35"/>
        <v>5.7120049793621952E-3</v>
      </c>
      <c r="F54" s="11">
        <f t="shared" si="17"/>
        <v>8.1531947903412672E-3</v>
      </c>
      <c r="G54" s="11">
        <f t="shared" si="18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9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36"/>
        <v>-4.648633033494165E-3</v>
      </c>
      <c r="O54" s="11">
        <f t="shared" si="20"/>
        <v>4.2789525278652762E-2</v>
      </c>
      <c r="P54" s="11">
        <f t="shared" si="21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2"/>
        <v>142.84695667407644</v>
      </c>
      <c r="U54" s="1">
        <f t="shared" si="49"/>
        <v>604.67001308648867</v>
      </c>
      <c r="V54" s="1">
        <f t="shared" si="50"/>
        <v>665.92165165765812</v>
      </c>
      <c r="W54" s="11">
        <f t="shared" si="37"/>
        <v>-1.5629859236737653E-2</v>
      </c>
      <c r="X54" s="11">
        <f t="shared" si="53"/>
        <v>8.1378363825801436E-4</v>
      </c>
      <c r="Y54" s="11">
        <f t="shared" si="54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3"/>
        <v>2.3337186594678334</v>
      </c>
      <c r="AD54" s="12">
        <f t="shared" si="51"/>
        <v>2.8737358406172713</v>
      </c>
      <c r="AE54" s="12">
        <f t="shared" si="52"/>
        <v>2.3022859575808767</v>
      </c>
      <c r="AF54" s="11">
        <f t="shared" si="38"/>
        <v>-1.2013960786911859E-3</v>
      </c>
      <c r="AG54" s="11">
        <f t="shared" si="55"/>
        <v>-1.3184719936596201E-2</v>
      </c>
      <c r="AH54" s="11">
        <f t="shared" si="56"/>
        <v>2.1297069741176955E-2</v>
      </c>
      <c r="AI54" s="1">
        <f t="shared" si="39"/>
        <v>51678.199965989741</v>
      </c>
      <c r="AJ54" s="1">
        <f t="shared" si="40"/>
        <v>10409.71378657825</v>
      </c>
      <c r="AK54" s="1">
        <f t="shared" si="41"/>
        <v>3744.6400806913211</v>
      </c>
      <c r="AL54" s="14">
        <f t="shared" si="57"/>
        <v>14.647385520907433</v>
      </c>
      <c r="AM54" s="14">
        <f t="shared" si="58"/>
        <v>2.2341825223977567</v>
      </c>
      <c r="AN54" s="14">
        <f t="shared" si="59"/>
        <v>0.86584591557250656</v>
      </c>
      <c r="AO54" s="11">
        <f t="shared" si="42"/>
        <v>2.0621120954280148E-2</v>
      </c>
      <c r="AP54" s="11">
        <f t="shared" si="27"/>
        <v>2.5977173653231045E-2</v>
      </c>
      <c r="AQ54" s="11">
        <f t="shared" si="28"/>
        <v>2.3564574154817608E-2</v>
      </c>
      <c r="AR54" s="1">
        <f t="shared" si="43"/>
        <v>33987.634527119866</v>
      </c>
      <c r="AS54" s="1">
        <f t="shared" si="44"/>
        <v>7433.6298606039227</v>
      </c>
      <c r="AT54" s="1">
        <f t="shared" si="45"/>
        <v>2782.8872036418302</v>
      </c>
      <c r="AU54" s="1">
        <f t="shared" si="46"/>
        <v>6797.5269054239734</v>
      </c>
      <c r="AV54" s="1">
        <f t="shared" si="47"/>
        <v>1486.7259721207847</v>
      </c>
      <c r="AW54" s="1">
        <f t="shared" si="48"/>
        <v>556.57744072836601</v>
      </c>
      <c r="AX54" s="2">
        <v>0</v>
      </c>
      <c r="AY54" s="2">
        <v>0</v>
      </c>
      <c r="AZ54" s="2">
        <v>0</v>
      </c>
      <c r="BA54" s="2">
        <f t="shared" si="5"/>
        <v>0</v>
      </c>
      <c r="BB54" s="2">
        <f t="shared" si="29"/>
        <v>0</v>
      </c>
      <c r="BC54" s="2">
        <f t="shared" si="6"/>
        <v>0</v>
      </c>
      <c r="BD54" s="2">
        <f t="shared" si="7"/>
        <v>0</v>
      </c>
      <c r="BE54" s="2">
        <f t="shared" si="8"/>
        <v>0</v>
      </c>
      <c r="BF54" s="2">
        <f t="shared" si="9"/>
        <v>0</v>
      </c>
      <c r="BG54" s="2">
        <f t="shared" si="10"/>
        <v>0</v>
      </c>
      <c r="BH54" s="2">
        <f t="shared" si="30"/>
        <v>0</v>
      </c>
      <c r="BI54" s="2">
        <f t="shared" si="31"/>
        <v>0</v>
      </c>
      <c r="BJ54" s="2">
        <f t="shared" si="32"/>
        <v>0</v>
      </c>
      <c r="BK54" s="11">
        <f t="shared" si="33"/>
        <v>2.9851806401616859E-2</v>
      </c>
      <c r="BL54" s="17">
        <v>0</v>
      </c>
      <c r="BM54" s="17">
        <v>0</v>
      </c>
      <c r="BN54" s="12">
        <f>(BN$3*temperature!$I164+BN$4*temperature!$I164^2+BN$5*temperature!$I164^6)*(K54/K$56)^$BP$1</f>
        <v>3.3610024138586949</v>
      </c>
      <c r="BO54" s="12">
        <f>(BO$3*temperature!$I164+BO$4*temperature!$I164^2+BO$5*temperature!$I164^6)*(L54/L$56)^$BP$1</f>
        <v>1.8398518856102548</v>
      </c>
      <c r="BP54" s="12">
        <f>(BP$3*temperature!$I164+BP$4*temperature!$I164^2+BP$5*temperature!$I164^6)*(M54/M$56)^$BP$1</f>
        <v>0.76084847819039025</v>
      </c>
      <c r="BQ54" s="12">
        <f>(BQ$3*temperature!$M164+BQ$4*temperature!$M164^2+BQ$5*temperature!$M164^6)*(K54/K$56)^$BP$1</f>
        <v>3.3610024138586949</v>
      </c>
      <c r="BR54" s="12">
        <f>(BR$3*temperature!$M164+BR$4*temperature!$M164^2+BR$5*temperature!$M164^6)*(L54/L$56)^$BP$1</f>
        <v>1.8398518856102548</v>
      </c>
      <c r="BS54" s="12">
        <f>(BS$3*temperature!$M164+BS$4*temperature!$M164^2+BS$5*temperature!$M164^6)*(M54/M$56)^$BP$1</f>
        <v>0.76084847819039025</v>
      </c>
      <c r="BT54" s="19">
        <f t="shared" si="11"/>
        <v>0</v>
      </c>
      <c r="BU54" s="19">
        <f t="shared" si="12"/>
        <v>0</v>
      </c>
      <c r="BV54" s="19">
        <f t="shared" si="13"/>
        <v>0</v>
      </c>
      <c r="BW54" s="19">
        <f t="shared" si="14"/>
        <v>0</v>
      </c>
      <c r="BX54" s="19">
        <f t="shared" si="15"/>
        <v>0</v>
      </c>
      <c r="BY54" s="19">
        <f t="shared" si="16"/>
        <v>0</v>
      </c>
      <c r="BZ54" s="2">
        <f t="shared" si="34"/>
        <v>0</v>
      </c>
    </row>
    <row r="55" spans="1:78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35"/>
        <v>5.0995244411160545E-3</v>
      </c>
      <c r="F55" s="11">
        <f t="shared" si="17"/>
        <v>8.1161002345619959E-3</v>
      </c>
      <c r="G55" s="11">
        <f t="shared" si="18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9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36"/>
        <v>-4.541462181660294E-2</v>
      </c>
      <c r="O55" s="11">
        <f t="shared" si="20"/>
        <v>2.1828133538632777E-3</v>
      </c>
      <c r="P55" s="11">
        <f t="shared" si="21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2"/>
        <v>141.93819766837814</v>
      </c>
      <c r="U55" s="1">
        <f t="shared" si="49"/>
        <v>606.72180992229414</v>
      </c>
      <c r="V55" s="1">
        <f t="shared" si="50"/>
        <v>663.64450671499844</v>
      </c>
      <c r="W55" s="11">
        <f t="shared" si="37"/>
        <v>-6.3617666547265417E-3</v>
      </c>
      <c r="X55" s="11">
        <f t="shared" si="53"/>
        <v>3.3932505191256457E-3</v>
      </c>
      <c r="Y55" s="11">
        <f t="shared" si="54"/>
        <v>-3.4195388256129666E-3</v>
      </c>
      <c r="Z55" s="5">
        <f t="shared" ref="Z55:AB57" si="60">Q54*AC55</f>
        <v>12188.303444360248</v>
      </c>
      <c r="AA55" s="5">
        <f t="shared" si="60"/>
        <v>13336.262456993791</v>
      </c>
      <c r="AB55" s="5">
        <f t="shared" si="60"/>
        <v>4319.0487389807877</v>
      </c>
      <c r="AC55" s="16">
        <f t="shared" ref="AC55:AC57" si="61">AC54*(1+AF55)</f>
        <v>2.324266156668239</v>
      </c>
      <c r="AD55" s="16">
        <f t="shared" ref="AD55:AD57" si="62">AD54*(1+AG55)</f>
        <v>2.8745885881272062</v>
      </c>
      <c r="AE55" s="16">
        <f t="shared" ref="AE55:AE57" si="63">AE54*(1+AH55)</f>
        <v>2.324833886965608</v>
      </c>
      <c r="AF55" s="15">
        <f t="shared" ref="AF55:AH57" si="64">AC$5-1</f>
        <v>-4.0504037456468023E-3</v>
      </c>
      <c r="AG55" s="15">
        <f t="shared" si="64"/>
        <v>2.9673830763510267E-4</v>
      </c>
      <c r="AH55" s="15">
        <f t="shared" si="64"/>
        <v>9.7937136394747881E-3</v>
      </c>
      <c r="AI55" s="1">
        <f t="shared" si="39"/>
        <v>53307.906874814747</v>
      </c>
      <c r="AJ55" s="1">
        <f t="shared" si="40"/>
        <v>10855.468380041209</v>
      </c>
      <c r="AK55" s="1">
        <f t="shared" si="41"/>
        <v>3926.7535133505553</v>
      </c>
      <c r="AL55" s="14">
        <f t="shared" si="57"/>
        <v>14.949431029398037</v>
      </c>
      <c r="AM55" s="14">
        <f t="shared" si="58"/>
        <v>2.2922202697550969</v>
      </c>
      <c r="AN55" s="14">
        <f t="shared" si="59"/>
        <v>0.88624920585666089</v>
      </c>
      <c r="AO55" s="11">
        <f t="shared" si="42"/>
        <v>2.0621120954280148E-2</v>
      </c>
      <c r="AP55" s="11">
        <f t="shared" si="27"/>
        <v>2.5977173653231045E-2</v>
      </c>
      <c r="AQ55" s="11">
        <f t="shared" si="28"/>
        <v>2.3564574154817608E-2</v>
      </c>
      <c r="AR55" s="1">
        <f t="shared" si="43"/>
        <v>35046.898880452107</v>
      </c>
      <c r="AS55" s="1">
        <f t="shared" si="44"/>
        <v>7740.8566921998518</v>
      </c>
      <c r="AT55" s="1">
        <f t="shared" si="45"/>
        <v>2913.5578118777248</v>
      </c>
      <c r="AU55" s="1">
        <f t="shared" si="46"/>
        <v>7009.3797760904217</v>
      </c>
      <c r="AV55" s="1">
        <f t="shared" si="47"/>
        <v>1548.1713384399704</v>
      </c>
      <c r="AW55" s="1">
        <f t="shared" si="48"/>
        <v>582.71156237554499</v>
      </c>
      <c r="AX55" s="2">
        <v>0</v>
      </c>
      <c r="AY55" s="2">
        <v>0</v>
      </c>
      <c r="AZ55" s="2">
        <v>0</v>
      </c>
      <c r="BA55" s="2">
        <f t="shared" si="5"/>
        <v>0</v>
      </c>
      <c r="BB55" s="2">
        <f t="shared" si="29"/>
        <v>0</v>
      </c>
      <c r="BC55" s="2">
        <f t="shared" si="6"/>
        <v>0</v>
      </c>
      <c r="BD55" s="2">
        <f t="shared" si="7"/>
        <v>0</v>
      </c>
      <c r="BE55" s="2">
        <f t="shared" si="8"/>
        <v>0</v>
      </c>
      <c r="BF55" s="2">
        <f t="shared" si="9"/>
        <v>0</v>
      </c>
      <c r="BG55" s="2">
        <f t="shared" si="10"/>
        <v>0</v>
      </c>
      <c r="BH55" s="2">
        <f t="shared" si="30"/>
        <v>0</v>
      </c>
      <c r="BI55" s="2">
        <f t="shared" si="31"/>
        <v>0</v>
      </c>
      <c r="BJ55" s="2">
        <f t="shared" si="32"/>
        <v>0</v>
      </c>
      <c r="BK55" s="11">
        <f t="shared" si="33"/>
        <v>-8.519125488337026E-3</v>
      </c>
      <c r="BL55" s="17">
        <v>0</v>
      </c>
      <c r="BM55" s="17">
        <v>0</v>
      </c>
      <c r="BN55" s="12">
        <f>(BN$3*temperature!$I165+BN$4*temperature!$I165^2+BN$5*temperature!$I165^6)*(K55/K$56)^$BP$1</f>
        <v>3.4378149723413691</v>
      </c>
      <c r="BO55" s="12">
        <f>(BO$3*temperature!$I165+BO$4*temperature!$I165^2+BO$5*temperature!$I165^6)*(L55/L$56)^$BP$1</f>
        <v>1.8503868789586904</v>
      </c>
      <c r="BP55" s="12">
        <f>(BP$3*temperature!$I165+BP$4*temperature!$I165^2+BP$5*temperature!$I165^6)*(M55/M$56)^$BP$1</f>
        <v>0.75035276942854379</v>
      </c>
      <c r="BQ55" s="12">
        <f>(BQ$3*temperature!$M165+BQ$4*temperature!$M165^2+BQ$5*temperature!$M165^6)*(K55/K$56)^$BP$1</f>
        <v>3.4378149723413691</v>
      </c>
      <c r="BR55" s="12">
        <f>(BR$3*temperature!$M165+BR$4*temperature!$M165^2+BR$5*temperature!$M165^6)*(L55/L$56)^$BP$1</f>
        <v>1.8503868789586904</v>
      </c>
      <c r="BS55" s="12">
        <f>(BS$3*temperature!$M165+BS$4*temperature!$M165^2+BS$5*temperature!$M165^6)*(M55/M$56)^$BP$1</f>
        <v>0.75035276942854379</v>
      </c>
      <c r="BT55" s="19">
        <f t="shared" si="11"/>
        <v>0</v>
      </c>
      <c r="BU55" s="19">
        <f t="shared" si="12"/>
        <v>0</v>
      </c>
      <c r="BV55" s="19">
        <f t="shared" si="13"/>
        <v>0</v>
      </c>
      <c r="BW55" s="19">
        <f t="shared" si="14"/>
        <v>0</v>
      </c>
      <c r="BX55" s="19">
        <f t="shared" si="15"/>
        <v>0</v>
      </c>
      <c r="BY55" s="19">
        <f t="shared" si="16"/>
        <v>0</v>
      </c>
      <c r="BZ55" s="2">
        <f t="shared" si="34"/>
        <v>0</v>
      </c>
    </row>
    <row r="56" spans="1:78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35"/>
        <v>4.1079767039275961E-3</v>
      </c>
      <c r="F56" s="11">
        <f t="shared" si="17"/>
        <v>8.0929895690897702E-3</v>
      </c>
      <c r="G56" s="11">
        <f t="shared" si="18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9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36"/>
        <v>2.1035151553658649E-2</v>
      </c>
      <c r="O56" s="11">
        <f t="shared" si="20"/>
        <v>3.1463911881298268E-2</v>
      </c>
      <c r="P56" s="11">
        <f t="shared" si="21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2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37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60"/>
        <v>11572.648363264367</v>
      </c>
      <c r="AA56" s="5">
        <f t="shared" si="60"/>
        <v>13523.579650465739</v>
      </c>
      <c r="AB56" s="5">
        <f t="shared" si="60"/>
        <v>4525.7999835111077</v>
      </c>
      <c r="AC56" s="16">
        <f t="shared" si="61"/>
        <v>2.3148519403213901</v>
      </c>
      <c r="AD56" s="16">
        <f t="shared" si="62"/>
        <v>2.8754415886799944</v>
      </c>
      <c r="AE56" s="16">
        <f t="shared" si="63"/>
        <v>2.3476026443138962</v>
      </c>
      <c r="AF56" s="15">
        <f t="shared" si="64"/>
        <v>-4.0504037456468023E-3</v>
      </c>
      <c r="AG56" s="15">
        <f t="shared" si="64"/>
        <v>2.9673830763510267E-4</v>
      </c>
      <c r="AH56" s="15">
        <f t="shared" si="64"/>
        <v>9.7937136394747881E-3</v>
      </c>
      <c r="AI56" s="1">
        <f t="shared" si="39"/>
        <v>54986.495963423695</v>
      </c>
      <c r="AJ56" s="1">
        <f t="shared" si="40"/>
        <v>11318.092880477059</v>
      </c>
      <c r="AK56" s="1">
        <f t="shared" si="41"/>
        <v>4116.7897243910447</v>
      </c>
      <c r="AL56" s="14">
        <f t="shared" si="57"/>
        <v>15.257705054852922</v>
      </c>
      <c r="AM56" s="14">
        <f t="shared" si="58"/>
        <v>2.3517656737539809</v>
      </c>
      <c r="AN56" s="14">
        <f t="shared" si="59"/>
        <v>0.90713329098771844</v>
      </c>
      <c r="AO56" s="11">
        <f t="shared" si="42"/>
        <v>2.0621120954280148E-2</v>
      </c>
      <c r="AP56" s="11">
        <f t="shared" si="27"/>
        <v>2.5977173653231045E-2</v>
      </c>
      <c r="AQ56" s="11">
        <f t="shared" si="28"/>
        <v>2.3564574154817608E-2</v>
      </c>
      <c r="AR56" s="1">
        <f t="shared" si="43"/>
        <v>36110.322211354614</v>
      </c>
      <c r="AS56" s="1">
        <f t="shared" si="44"/>
        <v>8060.3173095367674</v>
      </c>
      <c r="AT56" s="1">
        <f t="shared" si="45"/>
        <v>3050.2621608647241</v>
      </c>
      <c r="AU56" s="1">
        <f t="shared" si="46"/>
        <v>7222.0644422709229</v>
      </c>
      <c r="AV56" s="1">
        <f t="shared" si="47"/>
        <v>1612.0634619073535</v>
      </c>
      <c r="AW56" s="1">
        <f t="shared" si="48"/>
        <v>610.0524321729448</v>
      </c>
      <c r="AX56" s="2">
        <v>0</v>
      </c>
      <c r="AY56" s="2">
        <v>0</v>
      </c>
      <c r="AZ56" s="2">
        <v>0</v>
      </c>
      <c r="BA56" s="2">
        <f t="shared" si="5"/>
        <v>0</v>
      </c>
      <c r="BB56" s="2">
        <f t="shared" si="29"/>
        <v>0</v>
      </c>
      <c r="BC56" s="2">
        <f t="shared" si="6"/>
        <v>0</v>
      </c>
      <c r="BD56" s="2">
        <f t="shared" si="7"/>
        <v>0</v>
      </c>
      <c r="BE56" s="2">
        <f t="shared" si="8"/>
        <v>0</v>
      </c>
      <c r="BF56" s="2">
        <f t="shared" si="9"/>
        <v>0</v>
      </c>
      <c r="BG56" s="2">
        <f t="shared" si="10"/>
        <v>0</v>
      </c>
      <c r="BH56" s="2">
        <f t="shared" si="30"/>
        <v>0</v>
      </c>
      <c r="BI56" s="2">
        <f t="shared" si="31"/>
        <v>0</v>
      </c>
      <c r="BJ56" s="2">
        <f t="shared" si="32"/>
        <v>0</v>
      </c>
      <c r="BK56" s="11">
        <f t="shared" si="33"/>
        <v>4.7671804232349374E-2</v>
      </c>
      <c r="BL56" s="17">
        <v>0</v>
      </c>
      <c r="BM56" s="17">
        <v>0</v>
      </c>
      <c r="BN56" s="12">
        <f>(BN$3*temperature!$I166+BN$4*temperature!$I166^2+BN$5*temperature!$I166^6)*(K56/K$56)^$BP$1</f>
        <v>3.4558342210054338</v>
      </c>
      <c r="BO56" s="12">
        <f>(BO$3*temperature!$I166+BO$4*temperature!$I166^2+BO$5*temperature!$I166^6)*(L56/L$56)^$BP$1</f>
        <v>1.8462057798324336</v>
      </c>
      <c r="BP56" s="12">
        <f>(BP$3*temperature!$I166+BP$4*temperature!$I166^2+BP$5*temperature!$I166^6)*(M56/M$56)^$BP$1</f>
        <v>0.73717064881289907</v>
      </c>
      <c r="BQ56" s="12">
        <f>(BQ$3*temperature!$M166+BQ$4*temperature!$M166^2+BQ$5*temperature!$M166^6)*(K56/K$56)^$BP$1</f>
        <v>3.4558342210054338</v>
      </c>
      <c r="BR56" s="12">
        <f>(BR$3*temperature!$M166+BR$4*temperature!$M166^2+BR$5*temperature!$M166^6)*(L56/L$56)^$BP$1</f>
        <v>1.8462057798324336</v>
      </c>
      <c r="BS56" s="12">
        <f>(BS$3*temperature!$M166+BS$4*temperature!$M166^2+BS$5*temperature!$M166^6)*(M56/M$56)^$BP$1</f>
        <v>0.73717064881289907</v>
      </c>
      <c r="BT56" s="19">
        <f t="shared" si="11"/>
        <v>0</v>
      </c>
      <c r="BU56" s="19">
        <f t="shared" si="12"/>
        <v>0</v>
      </c>
      <c r="BV56" s="19">
        <f t="shared" si="13"/>
        <v>0</v>
      </c>
      <c r="BW56" s="19">
        <f t="shared" si="14"/>
        <v>0</v>
      </c>
      <c r="BX56" s="19">
        <f t="shared" si="15"/>
        <v>0</v>
      </c>
      <c r="BY56" s="19">
        <f t="shared" si="16"/>
        <v>0</v>
      </c>
      <c r="BZ56" s="2">
        <f t="shared" si="34"/>
        <v>0</v>
      </c>
    </row>
    <row r="57" spans="1:78" x14ac:dyDescent="0.3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65">H57/B57*1000</f>
        <v>34366.614800887306</v>
      </c>
      <c r="L57" s="5">
        <f t="shared" ref="L57" si="66">I57/C57*1000</f>
        <v>3273.9338274738834</v>
      </c>
      <c r="M57" s="5">
        <f t="shared" ref="M57" si="67">J57/D57*1000</f>
        <v>982.64017688906665</v>
      </c>
      <c r="N57" s="15">
        <f t="shared" ref="N57" si="68">K57/K56-1</f>
        <v>2.5933156236528365E-2</v>
      </c>
      <c r="O57" s="15">
        <f t="shared" ref="O57" si="69">L57/L56-1</f>
        <v>3.2694965195487979E-2</v>
      </c>
      <c r="P57" s="15">
        <f t="shared" ref="P57" si="70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60"/>
        <v>11710.753949059279</v>
      </c>
      <c r="AA57" s="5">
        <f t="shared" si="60"/>
        <v>13894.821479715458</v>
      </c>
      <c r="AB57" s="5">
        <f t="shared" si="60"/>
        <v>4752.017687831225</v>
      </c>
      <c r="AC57" s="16">
        <f t="shared" si="61"/>
        <v>2.3054758553516947</v>
      </c>
      <c r="AD57" s="16">
        <f t="shared" si="62"/>
        <v>2.8762948423507231</v>
      </c>
      <c r="AE57" s="16">
        <f t="shared" si="63"/>
        <v>2.3705943923515802</v>
      </c>
      <c r="AF57" s="15">
        <f t="shared" si="64"/>
        <v>-4.0504037456468023E-3</v>
      </c>
      <c r="AG57" s="15">
        <f t="shared" si="64"/>
        <v>2.9673830763510267E-4</v>
      </c>
      <c r="AH57" s="15">
        <f t="shared" si="64"/>
        <v>9.7937136394747881E-3</v>
      </c>
      <c r="AI57" s="1">
        <f t="shared" ref="AI57:AI120" si="71">(1-$AI$5)*AI56+AU56</f>
        <v>56709.910809352252</v>
      </c>
      <c r="AJ57" s="1">
        <f t="shared" ref="AJ57:AJ120" si="72">(1-$AI$5)*AJ56+AV56</f>
        <v>11798.347054336708</v>
      </c>
      <c r="AK57" s="1">
        <f t="shared" ref="AK57:AK120" si="73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si="43"/>
        <v>37191.354770352256</v>
      </c>
      <c r="AS57" s="1">
        <f t="shared" ref="AS57:AS60" si="74">AM57*AJ57^$AR$5*C57^(1-$AR$5)</f>
        <v>8387.8456859616163</v>
      </c>
      <c r="AT57" s="1">
        <f t="shared" ref="AT57:AT60" si="75">AN57*AK57^$AR$5*D57^(1-$AR$5)</f>
        <v>3190.4426309979572</v>
      </c>
      <c r="AU57" s="1">
        <f t="shared" ref="AU57:AU120" si="76">$AU$5*AR57</f>
        <v>7438.2709540704518</v>
      </c>
      <c r="AV57" s="1">
        <f t="shared" ref="AV57:AV120" si="77">$AU$5*AS57</f>
        <v>1677.5691371923233</v>
      </c>
      <c r="AW57" s="1">
        <f t="shared" ref="AW57:AW120" si="78">$AU$5*AT57</f>
        <v>638.08852619959146</v>
      </c>
      <c r="AX57" s="2">
        <v>0</v>
      </c>
      <c r="AY57" s="2">
        <v>0</v>
      </c>
      <c r="AZ57" s="2">
        <v>0</v>
      </c>
      <c r="BA57" s="2">
        <f t="shared" si="5"/>
        <v>0</v>
      </c>
      <c r="BB57" s="2">
        <f t="shared" si="29"/>
        <v>0</v>
      </c>
      <c r="BC57" s="2">
        <f t="shared" si="6"/>
        <v>0</v>
      </c>
      <c r="BD57" s="2">
        <f t="shared" si="7"/>
        <v>0</v>
      </c>
      <c r="BE57" s="2">
        <f t="shared" si="8"/>
        <v>0</v>
      </c>
      <c r="BF57" s="2">
        <f t="shared" si="9"/>
        <v>0</v>
      </c>
      <c r="BG57" s="2">
        <f t="shared" si="10"/>
        <v>0</v>
      </c>
      <c r="BH57" s="2">
        <f t="shared" si="30"/>
        <v>0</v>
      </c>
      <c r="BI57" s="2">
        <f t="shared" si="31"/>
        <v>0</v>
      </c>
      <c r="BJ57" s="2">
        <f t="shared" si="32"/>
        <v>0</v>
      </c>
      <c r="BK57" s="11">
        <f t="shared" si="33"/>
        <v>5.171791401868428E-2</v>
      </c>
      <c r="BL57" s="17">
        <v>0</v>
      </c>
      <c r="BM57" s="17">
        <v>0</v>
      </c>
      <c r="BN57" s="12">
        <f>(BN$3*temperature!$I167+BN$4*temperature!$I167^2+BN$5*temperature!$I167^6)*(K57/K$56)^$BP$1</f>
        <v>3.4677871905824049</v>
      </c>
      <c r="BO57" s="12">
        <f>(BO$3*temperature!$I167+BO$4*temperature!$I167^2+BO$5*temperature!$I167^6)*(L57/L$56)^$BP$1</f>
        <v>1.8399951564541519</v>
      </c>
      <c r="BP57" s="12">
        <f>(BP$3*temperature!$I167+BP$4*temperature!$I167^2+BP$5*temperature!$I167^6)*(M57/M$56)^$BP$1</f>
        <v>0.72344205003287188</v>
      </c>
      <c r="BQ57" s="12">
        <f>(BQ$3*temperature!$M167+BQ$4*temperature!$M167^2+BQ$5*temperature!$M167^6)*(K57/K$56)^$BP$1</f>
        <v>3.4677871905824049</v>
      </c>
      <c r="BR57" s="12">
        <f>(BR$3*temperature!$M167+BR$4*temperature!$M167^2+BR$5*temperature!$M167^6)*(L57/L$56)^$BP$1</f>
        <v>1.8399951564541519</v>
      </c>
      <c r="BS57" s="12">
        <f>(BS$3*temperature!$M167+BS$4*temperature!$M167^2+BS$5*temperature!$M167^6)*(M57/M$56)^$BP$1</f>
        <v>0.72344205003287188</v>
      </c>
      <c r="BT57" s="19">
        <f t="shared" si="11"/>
        <v>0</v>
      </c>
      <c r="BU57" s="19">
        <f t="shared" si="12"/>
        <v>0</v>
      </c>
      <c r="BV57" s="19">
        <f t="shared" si="13"/>
        <v>0</v>
      </c>
      <c r="BW57" s="19">
        <f t="shared" si="14"/>
        <v>0</v>
      </c>
      <c r="BX57" s="19">
        <f t="shared" si="15"/>
        <v>0</v>
      </c>
      <c r="BY57" s="19">
        <f t="shared" si="16"/>
        <v>0</v>
      </c>
      <c r="BZ57" s="2">
        <f t="shared" si="34"/>
        <v>0</v>
      </c>
    </row>
    <row r="58" spans="1:78" x14ac:dyDescent="0.3">
      <c r="A58" s="2">
        <f t="shared" ref="A58:A121" si="79">1+A57</f>
        <v>2012</v>
      </c>
      <c r="B58" s="5">
        <f t="shared" ref="B58:B121" si="80">B57*(1+E58)</f>
        <v>1086.2064837273883</v>
      </c>
      <c r="C58" s="5">
        <f t="shared" ref="C58:C121" si="81">C57*(1+F58)</f>
        <v>2580.7210258214618</v>
      </c>
      <c r="D58" s="5">
        <f t="shared" ref="D58:D121" si="82">D57*(1+G58)</f>
        <v>3295.2187763382026</v>
      </c>
      <c r="E58" s="15">
        <f t="shared" ref="E58:E121" si="83">E57*$E$5</f>
        <v>3.7074489752946553E-3</v>
      </c>
      <c r="F58" s="15">
        <f t="shared" ref="F58:F121" si="84">F57*$E$5</f>
        <v>7.303923086103517E-3</v>
      </c>
      <c r="G58" s="15">
        <f t="shared" ref="G58:G121" si="85">G57*$E$5</f>
        <v>1.4910699164118045E-2</v>
      </c>
      <c r="H58" s="5">
        <f t="shared" ref="H58:H121" si="86">AR58</f>
        <v>38289.802272710556</v>
      </c>
      <c r="I58" s="5">
        <f t="shared" ref="I58:I121" si="87">AS58</f>
        <v>8723.4200775481604</v>
      </c>
      <c r="J58" s="5">
        <f t="shared" ref="J58:J121" si="88">AT58</f>
        <v>3334.0416588395269</v>
      </c>
      <c r="K58" s="5">
        <f t="shared" ref="K58:K121" si="89">H58/B58*1000</f>
        <v>35250.942473954492</v>
      </c>
      <c r="L58" s="5">
        <f t="shared" ref="L58:L121" si="90">I58/C58*1000</f>
        <v>3380.2259098390664</v>
      </c>
      <c r="M58" s="5">
        <f t="shared" ref="M58:M121" si="91">J58/D58*1000</f>
        <v>1011.7815796571983</v>
      </c>
      <c r="N58" s="15">
        <f t="shared" ref="N58:N121" si="92">K58/K57-1</f>
        <v>2.5732172871572923E-2</v>
      </c>
      <c r="O58" s="15">
        <f t="shared" ref="O58:O121" si="93">L58/L57-1</f>
        <v>3.2466166992506373E-2</v>
      </c>
      <c r="P58" s="15">
        <f t="shared" ref="P58:P121" si="94">M58/M57-1</f>
        <v>2.9656229669328349E-2</v>
      </c>
      <c r="Q58" s="5">
        <f t="shared" ref="Q58:Q121" si="95">T58*H58/1000</f>
        <v>5271.10497633862</v>
      </c>
      <c r="R58" s="5">
        <f t="shared" ref="R58:R121" si="96">U58*I58/1000</f>
        <v>5101.6406255620414</v>
      </c>
      <c r="S58" s="5">
        <f t="shared" ref="S58:S121" si="97">V58*J58/1000</f>
        <v>2148.5768888938487</v>
      </c>
      <c r="T58" s="5">
        <f t="shared" ref="T58:T121" si="98">T57*(1+W58)</f>
        <v>137.66341593504072</v>
      </c>
      <c r="U58" s="5">
        <f t="shared" ref="U58:U121" si="99">U57*(1+X58)</f>
        <v>584.82115732249918</v>
      </c>
      <c r="V58" s="5">
        <f t="shared" ref="V58:V121" si="100">V57*(1+Y58)</f>
        <v>644.43612550471232</v>
      </c>
      <c r="W58" s="15">
        <f t="shared" ref="W58:W121" si="101">T$5-1</f>
        <v>-1.0734613539272964E-2</v>
      </c>
      <c r="X58" s="15">
        <f t="shared" ref="X58:X121" si="102">U$5-1</f>
        <v>-1.217998157191269E-2</v>
      </c>
      <c r="Y58" s="15">
        <f t="shared" ref="Y58:Y121" si="103">V$5-1</f>
        <v>-9.7425357312937999E-3</v>
      </c>
      <c r="Z58" s="5">
        <f t="shared" ref="Z58:Z60" si="104">Q57*AC58</f>
        <v>11883.535419541931</v>
      </c>
      <c r="AA58" s="5">
        <f t="shared" ref="AA58:AA60" si="105">R57*AD58</f>
        <v>14287.555818346813</v>
      </c>
      <c r="AB58" s="5">
        <f t="shared" ref="AB58:AB60" si="106">S57*AE58</f>
        <v>4970.1856194244674</v>
      </c>
      <c r="AC58" s="16">
        <f t="shared" ref="AC58:AC121" si="107">AC57*(1+AF58)</f>
        <v>2.29613774731168</v>
      </c>
      <c r="AD58" s="16">
        <f t="shared" ref="AD58:AD121" si="108">AD57*(1+AG58)</f>
        <v>2.8771483492145018</v>
      </c>
      <c r="AE58" s="16">
        <f t="shared" ref="AE58:AE121" si="109">AE57*(1+AH58)</f>
        <v>2.3938113149856162</v>
      </c>
      <c r="AF58" s="15">
        <f t="shared" ref="AF58:AF121" si="110">AC$5-1</f>
        <v>-4.0504037456468023E-3</v>
      </c>
      <c r="AG58" s="15">
        <f t="shared" ref="AG58:AG121" si="111">AD$5-1</f>
        <v>2.9673830763510267E-4</v>
      </c>
      <c r="AH58" s="15">
        <f t="shared" ref="AH58:AH121" si="112">AE$5-1</f>
        <v>9.7937136394747881E-3</v>
      </c>
      <c r="AI58" s="1">
        <f t="shared" si="71"/>
        <v>58477.190682487482</v>
      </c>
      <c r="AJ58" s="1">
        <f t="shared" si="72"/>
        <v>12296.081486095361</v>
      </c>
      <c r="AK58" s="1">
        <f t="shared" si="73"/>
        <v>4521.7353919119887</v>
      </c>
      <c r="AL58" s="14">
        <f t="shared" ref="AL58:AL121" si="113">AL57*(1+AO58)</f>
        <v>15.883854893493284</v>
      </c>
      <c r="AM58" s="14">
        <f t="shared" ref="AM58:AM121" si="114">AM57*(1+AP58)</f>
        <v>2.4736633345742631</v>
      </c>
      <c r="AN58" s="14">
        <f t="shared" ref="AN58:AN121" si="115">AN57*(1+AQ58)</f>
        <v>0.94973532197815758</v>
      </c>
      <c r="AO58" s="11">
        <f t="shared" ref="AO58:AO121" si="116">AO$5*AO57</f>
        <v>2.0210760647289973E-2</v>
      </c>
      <c r="AP58" s="11">
        <f t="shared" ref="AP58:AP121" si="117">AP$5*AP57</f>
        <v>2.5460227897531749E-2</v>
      </c>
      <c r="AQ58" s="11">
        <f t="shared" ref="AQ58:AQ121" si="118">AQ$5*AQ57</f>
        <v>2.3095639129136737E-2</v>
      </c>
      <c r="AR58" s="1">
        <f t="shared" si="43"/>
        <v>38289.802272710556</v>
      </c>
      <c r="AS58" s="1">
        <f t="shared" si="74"/>
        <v>8723.4200775481604</v>
      </c>
      <c r="AT58" s="1">
        <f t="shared" si="75"/>
        <v>3334.0416588395269</v>
      </c>
      <c r="AU58" s="1">
        <f t="shared" si="76"/>
        <v>7657.9604545421116</v>
      </c>
      <c r="AV58" s="1">
        <f t="shared" si="77"/>
        <v>1744.6840155096322</v>
      </c>
      <c r="AW58" s="1">
        <f t="shared" si="78"/>
        <v>666.80833176790543</v>
      </c>
      <c r="AX58" s="2">
        <v>0</v>
      </c>
      <c r="AY58" s="2">
        <v>0</v>
      </c>
      <c r="AZ58" s="2">
        <v>0</v>
      </c>
      <c r="BA58" s="2">
        <f t="shared" si="5"/>
        <v>0</v>
      </c>
      <c r="BB58" s="2">
        <f t="shared" si="29"/>
        <v>0</v>
      </c>
      <c r="BC58" s="2">
        <f t="shared" si="6"/>
        <v>0</v>
      </c>
      <c r="BD58" s="2">
        <f t="shared" si="7"/>
        <v>0</v>
      </c>
      <c r="BE58" s="2">
        <f t="shared" si="8"/>
        <v>0</v>
      </c>
      <c r="BF58" s="2">
        <f t="shared" si="9"/>
        <v>0</v>
      </c>
      <c r="BG58" s="2">
        <f t="shared" si="10"/>
        <v>0</v>
      </c>
      <c r="BH58" s="2">
        <f t="shared" si="30"/>
        <v>0</v>
      </c>
      <c r="BI58" s="2">
        <f t="shared" si="31"/>
        <v>0</v>
      </c>
      <c r="BJ58" s="2">
        <f t="shared" si="32"/>
        <v>0</v>
      </c>
      <c r="BK58" s="11">
        <f t="shared" si="33"/>
        <v>5.1800204936879507E-2</v>
      </c>
      <c r="BL58" s="17">
        <v>0</v>
      </c>
      <c r="BM58" s="17">
        <v>0</v>
      </c>
      <c r="BN58" s="12">
        <f>(BN$3*temperature!$I168+BN$4*temperature!$I168^2+BN$5*temperature!$I168^6)*(K58/K$56)^$BP$1</f>
        <v>3.4779243466296492</v>
      </c>
      <c r="BO58" s="12">
        <f>(BO$3*temperature!$I168+BO$4*temperature!$I168^2+BO$5*temperature!$I168^6)*(L58/L$56)^$BP$1</f>
        <v>1.8323818260257425</v>
      </c>
      <c r="BP58" s="12">
        <f>(BP$3*temperature!$I168+BP$4*temperature!$I168^2+BP$5*temperature!$I168^6)*(M58/M$56)^$BP$1</f>
        <v>0.7085853460401178</v>
      </c>
      <c r="BQ58" s="12">
        <f>(BQ$3*temperature!$M168+BQ$4*temperature!$M168^2+BQ$5*temperature!$M168^6)*(K58/K$56)^$BP$1</f>
        <v>3.4779243466296492</v>
      </c>
      <c r="BR58" s="12">
        <f>(BR$3*temperature!$M168+BR$4*temperature!$M168^2+BR$5*temperature!$M168^6)*(L58/L$56)^$BP$1</f>
        <v>1.8323818260257425</v>
      </c>
      <c r="BS58" s="12">
        <f>(BS$3*temperature!$M168+BS$4*temperature!$M168^2+BS$5*temperature!$M168^6)*(M58/M$56)^$BP$1</f>
        <v>0.7085853460401178</v>
      </c>
      <c r="BT58" s="19">
        <f t="shared" si="11"/>
        <v>0</v>
      </c>
      <c r="BU58" s="19">
        <f t="shared" si="12"/>
        <v>0</v>
      </c>
      <c r="BV58" s="19">
        <f t="shared" si="13"/>
        <v>0</v>
      </c>
      <c r="BW58" s="19">
        <f t="shared" si="14"/>
        <v>0</v>
      </c>
      <c r="BX58" s="19">
        <f t="shared" si="15"/>
        <v>0</v>
      </c>
      <c r="BY58" s="19">
        <f t="shared" si="16"/>
        <v>0</v>
      </c>
      <c r="BZ58" s="2">
        <f t="shared" si="34"/>
        <v>0</v>
      </c>
    </row>
    <row r="59" spans="1:78" x14ac:dyDescent="0.3">
      <c r="A59" s="2">
        <f t="shared" si="79"/>
        <v>2013</v>
      </c>
      <c r="B59" s="5">
        <f t="shared" si="80"/>
        <v>1090.0321860866893</v>
      </c>
      <c r="C59" s="5">
        <f t="shared" si="81"/>
        <v>2598.6279443067874</v>
      </c>
      <c r="D59" s="5">
        <f t="shared" si="82"/>
        <v>3341.8960913994383</v>
      </c>
      <c r="E59" s="15">
        <f t="shared" si="83"/>
        <v>3.5220765265299224E-3</v>
      </c>
      <c r="F59" s="15">
        <f t="shared" si="84"/>
        <v>6.9387269317983408E-3</v>
      </c>
      <c r="G59" s="15">
        <f t="shared" si="85"/>
        <v>1.4165164205912142E-2</v>
      </c>
      <c r="H59" s="5">
        <f t="shared" si="86"/>
        <v>39405.476324541247</v>
      </c>
      <c r="I59" s="5">
        <f t="shared" si="87"/>
        <v>9067.0190675271242</v>
      </c>
      <c r="J59" s="5">
        <f t="shared" si="88"/>
        <v>3481.0018618386325</v>
      </c>
      <c r="K59" s="5">
        <f t="shared" si="89"/>
        <v>36150.745663768284</v>
      </c>
      <c r="L59" s="5">
        <f t="shared" si="90"/>
        <v>3489.156301652044</v>
      </c>
      <c r="M59" s="5">
        <f t="shared" si="91"/>
        <v>1041.6248041934011</v>
      </c>
      <c r="N59" s="15">
        <f t="shared" si="92"/>
        <v>2.5525649150476504E-2</v>
      </c>
      <c r="O59" s="15">
        <f t="shared" si="93"/>
        <v>3.2225772690489762E-2</v>
      </c>
      <c r="P59" s="15">
        <f t="shared" si="94"/>
        <v>2.949571838055598E-2</v>
      </c>
      <c r="Q59" s="5">
        <f t="shared" si="95"/>
        <v>5366.4605000696056</v>
      </c>
      <c r="R59" s="5">
        <f t="shared" si="96"/>
        <v>5237.9992020132186</v>
      </c>
      <c r="S59" s="5">
        <f t="shared" si="97"/>
        <v>2221.4280844987065</v>
      </c>
      <c r="T59" s="5">
        <f t="shared" si="98"/>
        <v>136.18565236648186</v>
      </c>
      <c r="U59" s="5">
        <f t="shared" si="99"/>
        <v>577.69804640344648</v>
      </c>
      <c r="V59" s="5">
        <f t="shared" si="100"/>
        <v>638.15768352544615</v>
      </c>
      <c r="W59" s="15">
        <f t="shared" si="101"/>
        <v>-1.0734613539272964E-2</v>
      </c>
      <c r="X59" s="15">
        <f t="shared" si="102"/>
        <v>-1.217998157191269E-2</v>
      </c>
      <c r="Y59" s="15">
        <f t="shared" si="103"/>
        <v>-9.7425357312937999E-3</v>
      </c>
      <c r="Z59" s="5">
        <f t="shared" si="104"/>
        <v>12054.16032802589</v>
      </c>
      <c r="AA59" s="5">
        <f t="shared" si="105"/>
        <v>14682.532481495164</v>
      </c>
      <c r="AB59" s="5">
        <f t="shared" si="106"/>
        <v>5193.6595543340809</v>
      </c>
      <c r="AC59" s="16">
        <f t="shared" si="107"/>
        <v>2.2868374623794478</v>
      </c>
      <c r="AD59" s="16">
        <f t="shared" si="108"/>
        <v>2.8780021093464629</v>
      </c>
      <c r="AE59" s="16">
        <f t="shared" si="109"/>
        <v>2.4172556175115201</v>
      </c>
      <c r="AF59" s="15">
        <f t="shared" si="110"/>
        <v>-4.0504037456468023E-3</v>
      </c>
      <c r="AG59" s="15">
        <f t="shared" si="111"/>
        <v>2.9673830763510267E-4</v>
      </c>
      <c r="AH59" s="15">
        <f t="shared" si="112"/>
        <v>9.7937136394747881E-3</v>
      </c>
      <c r="AI59" s="1">
        <f t="shared" si="71"/>
        <v>60287.432068780843</v>
      </c>
      <c r="AJ59" s="1">
        <f t="shared" si="72"/>
        <v>12811.157352995458</v>
      </c>
      <c r="AK59" s="1">
        <f t="shared" si="73"/>
        <v>4736.3701844886955</v>
      </c>
      <c r="AL59" s="14">
        <f t="shared" si="113"/>
        <v>16.201669435007876</v>
      </c>
      <c r="AM59" s="14">
        <f t="shared" si="114"/>
        <v>2.5360135664918921</v>
      </c>
      <c r="AN59" s="14">
        <f t="shared" si="115"/>
        <v>0.97145071880011358</v>
      </c>
      <c r="AO59" s="11">
        <f t="shared" si="116"/>
        <v>2.0008653040817073E-2</v>
      </c>
      <c r="AP59" s="11">
        <f t="shared" si="117"/>
        <v>2.5205625618556431E-2</v>
      </c>
      <c r="AQ59" s="11">
        <f t="shared" si="118"/>
        <v>2.2864682737845369E-2</v>
      </c>
      <c r="AR59" s="1">
        <f t="shared" si="43"/>
        <v>39405.476324541247</v>
      </c>
      <c r="AS59" s="1">
        <f t="shared" si="74"/>
        <v>9067.0190675271242</v>
      </c>
      <c r="AT59" s="1">
        <f t="shared" si="75"/>
        <v>3481.0018618386325</v>
      </c>
      <c r="AU59" s="1">
        <f t="shared" si="76"/>
        <v>7881.0952649082501</v>
      </c>
      <c r="AV59" s="1">
        <f t="shared" si="77"/>
        <v>1813.403813505425</v>
      </c>
      <c r="AW59" s="1">
        <f t="shared" si="78"/>
        <v>696.20037236772657</v>
      </c>
      <c r="AX59" s="2">
        <v>0</v>
      </c>
      <c r="AY59" s="2">
        <v>0</v>
      </c>
      <c r="AZ59" s="2">
        <v>0</v>
      </c>
      <c r="BA59" s="2">
        <f t="shared" si="5"/>
        <v>0</v>
      </c>
      <c r="BB59" s="2">
        <f t="shared" si="29"/>
        <v>0</v>
      </c>
      <c r="BC59" s="2">
        <f t="shared" si="6"/>
        <v>0</v>
      </c>
      <c r="BD59" s="2">
        <f t="shared" si="7"/>
        <v>0</v>
      </c>
      <c r="BE59" s="2">
        <f t="shared" si="8"/>
        <v>0</v>
      </c>
      <c r="BF59" s="2">
        <f t="shared" si="9"/>
        <v>0</v>
      </c>
      <c r="BG59" s="2">
        <f t="shared" si="10"/>
        <v>0</v>
      </c>
      <c r="BH59" s="2">
        <f t="shared" si="30"/>
        <v>0</v>
      </c>
      <c r="BI59" s="2">
        <f t="shared" si="31"/>
        <v>0</v>
      </c>
      <c r="BJ59" s="2">
        <f t="shared" si="32"/>
        <v>0</v>
      </c>
      <c r="BK59" s="11">
        <f t="shared" si="33"/>
        <v>5.186228683269653E-2</v>
      </c>
      <c r="BL59" s="17">
        <v>0</v>
      </c>
      <c r="BM59" s="17">
        <v>0</v>
      </c>
      <c r="BN59" s="12">
        <f>(BN$3*temperature!$I169+BN$4*temperature!$I169^2+BN$5*temperature!$I169^6)*(K59/K$56)^$BP$1</f>
        <v>3.4862111127672901</v>
      </c>
      <c r="BO59" s="12">
        <f>(BO$3*temperature!$I169+BO$4*temperature!$I169^2+BO$5*temperature!$I169^6)*(L59/L$56)^$BP$1</f>
        <v>1.8233393381838099</v>
      </c>
      <c r="BP59" s="12">
        <f>(BP$3*temperature!$I169+BP$4*temperature!$I169^2+BP$5*temperature!$I169^6)*(M59/M$56)^$BP$1</f>
        <v>0.69257135498575306</v>
      </c>
      <c r="BQ59" s="12">
        <f>(BQ$3*temperature!$M169+BQ$4*temperature!$M169^2+BQ$5*temperature!$M169^6)*(K59/K$56)^$BP$1</f>
        <v>3.4862111127672901</v>
      </c>
      <c r="BR59" s="12">
        <f>(BR$3*temperature!$M169+BR$4*temperature!$M169^2+BR$5*temperature!$M169^6)*(L59/L$56)^$BP$1</f>
        <v>1.8233393381838099</v>
      </c>
      <c r="BS59" s="12">
        <f>(BS$3*temperature!$M169+BS$4*temperature!$M169^2+BS$5*temperature!$M169^6)*(M59/M$56)^$BP$1</f>
        <v>0.69257135498575306</v>
      </c>
      <c r="BT59" s="19">
        <f t="shared" si="11"/>
        <v>0</v>
      </c>
      <c r="BU59" s="19">
        <f t="shared" si="12"/>
        <v>0</v>
      </c>
      <c r="BV59" s="19">
        <f t="shared" si="13"/>
        <v>0</v>
      </c>
      <c r="BW59" s="19">
        <f t="shared" si="14"/>
        <v>0</v>
      </c>
      <c r="BX59" s="19">
        <f t="shared" si="15"/>
        <v>0</v>
      </c>
      <c r="BY59" s="19">
        <f t="shared" si="16"/>
        <v>0</v>
      </c>
      <c r="BZ59" s="2">
        <f t="shared" si="34"/>
        <v>0</v>
      </c>
    </row>
    <row r="60" spans="1:78" x14ac:dyDescent="0.3">
      <c r="A60" s="2">
        <f t="shared" si="79"/>
        <v>2014</v>
      </c>
      <c r="B60" s="5">
        <f t="shared" si="80"/>
        <v>1093.6794040236784</v>
      </c>
      <c r="C60" s="5">
        <f t="shared" si="81"/>
        <v>2615.7575555245285</v>
      </c>
      <c r="D60" s="5">
        <f t="shared" si="82"/>
        <v>3386.8676729485187</v>
      </c>
      <c r="E60" s="15">
        <f t="shared" si="83"/>
        <v>3.3459727002034261E-3</v>
      </c>
      <c r="F60" s="15">
        <f t="shared" si="84"/>
        <v>6.5917905852084235E-3</v>
      </c>
      <c r="G60" s="15">
        <f t="shared" si="85"/>
        <v>1.3456905995616535E-2</v>
      </c>
      <c r="H60" s="5">
        <f t="shared" si="86"/>
        <v>40538.19408886286</v>
      </c>
      <c r="I60" s="5">
        <f t="shared" si="87"/>
        <v>9418.6216664414496</v>
      </c>
      <c r="J60" s="5">
        <f t="shared" si="88"/>
        <v>3631.2663652454685</v>
      </c>
      <c r="K60" s="5">
        <f t="shared" si="89"/>
        <v>37065.884151901977</v>
      </c>
      <c r="L60" s="5">
        <f t="shared" si="90"/>
        <v>3600.7242515840758</v>
      </c>
      <c r="M60" s="5">
        <f t="shared" si="91"/>
        <v>1072.1606852989869</v>
      </c>
      <c r="N60" s="15">
        <f t="shared" si="92"/>
        <v>2.5314512089051666E-2</v>
      </c>
      <c r="O60" s="15">
        <f t="shared" si="93"/>
        <v>3.1975623986580048E-2</v>
      </c>
      <c r="P60" s="15">
        <f t="shared" si="94"/>
        <v>2.9315623996907236E-2</v>
      </c>
      <c r="Q60" s="5">
        <f t="shared" si="95"/>
        <v>5461.4576077152651</v>
      </c>
      <c r="R60" s="5">
        <f t="shared" si="96"/>
        <v>5374.8466032670513</v>
      </c>
      <c r="S60" s="5">
        <f t="shared" si="97"/>
        <v>2294.7439538259314</v>
      </c>
      <c r="T60" s="5">
        <f t="shared" si="98"/>
        <v>134.7237520187339</v>
      </c>
      <c r="U60" s="5">
        <f t="shared" si="99"/>
        <v>570.66169484412251</v>
      </c>
      <c r="V60" s="5">
        <f t="shared" si="100"/>
        <v>631.94040949149985</v>
      </c>
      <c r="W60" s="15">
        <f t="shared" si="101"/>
        <v>-1.0734613539272964E-2</v>
      </c>
      <c r="X60" s="15">
        <f t="shared" si="102"/>
        <v>-1.217998157191269E-2</v>
      </c>
      <c r="Y60" s="15">
        <f t="shared" si="103"/>
        <v>-9.7425357312937999E-3</v>
      </c>
      <c r="Z60" s="5">
        <f t="shared" si="104"/>
        <v>12222.51545428879</v>
      </c>
      <c r="AA60" s="5">
        <f t="shared" si="105"/>
        <v>15079.446074051251</v>
      </c>
      <c r="AB60" s="5">
        <f t="shared" si="106"/>
        <v>5422.3494031663949</v>
      </c>
      <c r="AC60" s="16">
        <f t="shared" si="107"/>
        <v>2.2775748473561408</v>
      </c>
      <c r="AD60" s="16">
        <f t="shared" si="108"/>
        <v>2.8788561228217606</v>
      </c>
      <c r="AE60" s="16">
        <f t="shared" si="109"/>
        <v>2.4409295268228397</v>
      </c>
      <c r="AF60" s="15">
        <f t="shared" si="110"/>
        <v>-4.0504037456468023E-3</v>
      </c>
      <c r="AG60" s="15">
        <f t="shared" si="111"/>
        <v>2.9673830763510267E-4</v>
      </c>
      <c r="AH60" s="15">
        <f t="shared" si="112"/>
        <v>9.7937136394747881E-3</v>
      </c>
      <c r="AI60" s="1">
        <f t="shared" si="71"/>
        <v>62139.784126811006</v>
      </c>
      <c r="AJ60" s="1">
        <f t="shared" si="72"/>
        <v>13343.445431201339</v>
      </c>
      <c r="AK60" s="1">
        <f t="shared" si="73"/>
        <v>4958.9335384075521</v>
      </c>
      <c r="AL60" s="14">
        <f t="shared" si="113"/>
        <v>16.522601281590887</v>
      </c>
      <c r="AM60" s="14">
        <f t="shared" si="114"/>
        <v>2.5992961569272608</v>
      </c>
      <c r="AN60" s="14">
        <f t="shared" si="115"/>
        <v>0.99344051215612184</v>
      </c>
      <c r="AO60" s="11">
        <f t="shared" si="116"/>
        <v>1.9808566510408902E-2</v>
      </c>
      <c r="AP60" s="11">
        <f t="shared" si="117"/>
        <v>2.4953569362370868E-2</v>
      </c>
      <c r="AQ60" s="11">
        <f t="shared" si="118"/>
        <v>2.2636035910466916E-2</v>
      </c>
      <c r="AR60" s="1">
        <f t="shared" si="43"/>
        <v>40538.19408886286</v>
      </c>
      <c r="AS60" s="1">
        <f t="shared" si="74"/>
        <v>9418.6216664414496</v>
      </c>
      <c r="AT60" s="1">
        <f t="shared" si="75"/>
        <v>3631.2663652454685</v>
      </c>
      <c r="AU60" s="1">
        <f t="shared" si="76"/>
        <v>8107.6388177725721</v>
      </c>
      <c r="AV60" s="1">
        <f t="shared" si="77"/>
        <v>1883.7243332882899</v>
      </c>
      <c r="AW60" s="1">
        <f t="shared" si="78"/>
        <v>726.25327304909376</v>
      </c>
      <c r="AX60" s="2">
        <v>0</v>
      </c>
      <c r="AY60" s="2">
        <v>0</v>
      </c>
      <c r="AZ60" s="2">
        <v>0</v>
      </c>
      <c r="BA60" s="2">
        <f t="shared" si="5"/>
        <v>0</v>
      </c>
      <c r="BB60" s="2">
        <f t="shared" si="29"/>
        <v>0</v>
      </c>
      <c r="BC60" s="2">
        <f t="shared" si="6"/>
        <v>0</v>
      </c>
      <c r="BD60" s="2">
        <f t="shared" si="7"/>
        <v>0</v>
      </c>
      <c r="BE60" s="2">
        <f t="shared" si="8"/>
        <v>0</v>
      </c>
      <c r="BF60" s="2">
        <f t="shared" si="9"/>
        <v>0</v>
      </c>
      <c r="BG60" s="2">
        <f t="shared" si="10"/>
        <v>0</v>
      </c>
      <c r="BH60" s="2">
        <f t="shared" si="30"/>
        <v>0</v>
      </c>
      <c r="BI60" s="2">
        <f t="shared" si="31"/>
        <v>0</v>
      </c>
      <c r="BJ60" s="2">
        <f t="shared" si="32"/>
        <v>0</v>
      </c>
      <c r="BK60" s="11">
        <f t="shared" si="33"/>
        <v>5.1905794116508169E-2</v>
      </c>
      <c r="BL60" s="17">
        <v>0</v>
      </c>
      <c r="BM60" s="17">
        <v>0</v>
      </c>
      <c r="BN60" s="12">
        <f>(BN$3*temperature!$I170+BN$4*temperature!$I170^2+BN$5*temperature!$I170^6)*(K60/K$56)^$BP$1</f>
        <v>3.4926037951393942</v>
      </c>
      <c r="BO60" s="12">
        <f>(BO$3*temperature!$I170+BO$4*temperature!$I170^2+BO$5*temperature!$I170^6)*(L60/L$56)^$BP$1</f>
        <v>1.8128359491185524</v>
      </c>
      <c r="BP60" s="12">
        <f>(BP$3*temperature!$I170+BP$4*temperature!$I170^2+BP$5*temperature!$I170^6)*(M60/M$56)^$BP$1</f>
        <v>0.67536825459547722</v>
      </c>
      <c r="BQ60" s="12">
        <f>(BQ$3*temperature!$M170+BQ$4*temperature!$M170^2+BQ$5*temperature!$M170^6)*(K60/K$56)^$BP$1</f>
        <v>3.4926037951393942</v>
      </c>
      <c r="BR60" s="12">
        <f>(BR$3*temperature!$M170+BR$4*temperature!$M170^2+BR$5*temperature!$M170^6)*(L60/L$56)^$BP$1</f>
        <v>1.8128359491185524</v>
      </c>
      <c r="BS60" s="12">
        <f>(BS$3*temperature!$M170+BS$4*temperature!$M170^2+BS$5*temperature!$M170^6)*(M60/M$56)^$BP$1</f>
        <v>0.67536825459547722</v>
      </c>
      <c r="BT60" s="19">
        <f t="shared" si="11"/>
        <v>0</v>
      </c>
      <c r="BU60" s="19">
        <f t="shared" si="12"/>
        <v>0</v>
      </c>
      <c r="BV60" s="19">
        <f t="shared" si="13"/>
        <v>0</v>
      </c>
      <c r="BW60" s="19">
        <f t="shared" si="14"/>
        <v>0</v>
      </c>
      <c r="BX60" s="19">
        <f t="shared" si="15"/>
        <v>0</v>
      </c>
      <c r="BY60" s="19">
        <f t="shared" si="16"/>
        <v>0</v>
      </c>
      <c r="BZ60" s="2">
        <f t="shared" si="34"/>
        <v>0</v>
      </c>
    </row>
    <row r="61" spans="1:78" x14ac:dyDescent="0.3">
      <c r="A61" s="2">
        <f t="shared" si="79"/>
        <v>2015</v>
      </c>
      <c r="B61" s="5">
        <f t="shared" si="80"/>
        <v>1097.1558543808846</v>
      </c>
      <c r="C61" s="5">
        <f t="shared" si="81"/>
        <v>2632.1379552508383</v>
      </c>
      <c r="D61" s="5">
        <f t="shared" si="82"/>
        <v>3430.1655948482567</v>
      </c>
      <c r="E61" s="15">
        <f t="shared" si="83"/>
        <v>3.1786740651932547E-3</v>
      </c>
      <c r="F61" s="15">
        <f t="shared" si="84"/>
        <v>6.2622010559480017E-3</v>
      </c>
      <c r="G61" s="15">
        <f t="shared" si="85"/>
        <v>1.2784060695835708E-2</v>
      </c>
      <c r="H61" s="5">
        <f t="shared" si="86"/>
        <v>43143.76682576006</v>
      </c>
      <c r="I61" s="5">
        <f t="shared" si="87"/>
        <v>9955.4702236366611</v>
      </c>
      <c r="J61" s="5">
        <f t="shared" si="88"/>
        <v>3810.3402597224472</v>
      </c>
      <c r="K61" s="5">
        <f t="shared" si="89"/>
        <v>39323.279963816727</v>
      </c>
      <c r="L61" s="5">
        <f t="shared" si="90"/>
        <v>3782.2752427457476</v>
      </c>
      <c r="M61" s="5">
        <f t="shared" si="91"/>
        <v>1110.8327438900244</v>
      </c>
      <c r="N61" s="15">
        <f t="shared" si="92"/>
        <v>6.0902251856817413E-2</v>
      </c>
      <c r="O61" s="15">
        <f t="shared" si="93"/>
        <v>5.0420687194194791E-2</v>
      </c>
      <c r="P61" s="15">
        <f t="shared" si="94"/>
        <v>3.6069274989553701E-2</v>
      </c>
      <c r="Q61" s="5">
        <f t="shared" si="95"/>
        <v>5750.0953076019696</v>
      </c>
      <c r="R61" s="5">
        <f t="shared" si="96"/>
        <v>5612.0085323630128</v>
      </c>
      <c r="S61" s="5">
        <f t="shared" si="97"/>
        <v>2384.4488544588621</v>
      </c>
      <c r="T61" s="5">
        <f t="shared" si="98"/>
        <v>133.27754460625195</v>
      </c>
      <c r="U61" s="5">
        <f t="shared" si="99"/>
        <v>563.71104591712458</v>
      </c>
      <c r="V61" s="5">
        <f t="shared" si="100"/>
        <v>625.78370747198051</v>
      </c>
      <c r="W61" s="15">
        <f t="shared" si="101"/>
        <v>-1.0734613539272964E-2</v>
      </c>
      <c r="X61" s="15">
        <f t="shared" si="102"/>
        <v>-1.217998157191269E-2</v>
      </c>
      <c r="Y61" s="15">
        <f t="shared" si="103"/>
        <v>-9.7425357312937999E-3</v>
      </c>
      <c r="Z61" s="5">
        <f t="shared" ref="Z61" si="119">Q60*AC61</f>
        <v>12388.495997258295</v>
      </c>
      <c r="AA61" s="5">
        <f t="shared" ref="AA61" si="120">R60*AD61</f>
        <v>15478.001606555576</v>
      </c>
      <c r="AB61" s="5">
        <f t="shared" ref="AB61" si="121">S60*AE61</f>
        <v>5656.1658826279245</v>
      </c>
      <c r="AC61" s="16">
        <f t="shared" si="107"/>
        <v>2.2683497496634186</v>
      </c>
      <c r="AD61" s="16">
        <f t="shared" si="108"/>
        <v>2.8797103897155716</v>
      </c>
      <c r="AE61" s="16">
        <f t="shared" si="109"/>
        <v>2.4648352916226814</v>
      </c>
      <c r="AF61" s="15">
        <f t="shared" si="110"/>
        <v>-4.0504037456468023E-3</v>
      </c>
      <c r="AG61" s="15">
        <f t="shared" si="111"/>
        <v>2.9673830763510267E-4</v>
      </c>
      <c r="AH61" s="15">
        <f t="shared" si="112"/>
        <v>9.7937136394747881E-3</v>
      </c>
      <c r="AI61" s="1">
        <f t="shared" si="71"/>
        <v>64033.444531902482</v>
      </c>
      <c r="AJ61" s="1">
        <f t="shared" si="72"/>
        <v>13892.825221369494</v>
      </c>
      <c r="AK61" s="1">
        <f t="shared" si="73"/>
        <v>5189.2934576158905</v>
      </c>
      <c r="AL61" s="14">
        <f t="shared" si="113"/>
        <v>16.846617437538136</v>
      </c>
      <c r="AM61" s="14">
        <f t="shared" si="114"/>
        <v>2.663509256703037</v>
      </c>
      <c r="AN61" s="14">
        <f t="shared" si="115"/>
        <v>1.0157031917131196</v>
      </c>
      <c r="AO61" s="11">
        <f t="shared" si="116"/>
        <v>1.9610480845304812E-2</v>
      </c>
      <c r="AP61" s="11">
        <f t="shared" si="117"/>
        <v>2.4704033668747159E-2</v>
      </c>
      <c r="AQ61" s="11">
        <f t="shared" si="118"/>
        <v>2.2409675551362248E-2</v>
      </c>
      <c r="AR61" s="1">
        <f>AL61*AI61^$AR$5*B61^(1-$AR$5)*(1-BB60+BN60/100)-L1</f>
        <v>43143.76682576006</v>
      </c>
      <c r="AS61" s="1">
        <f t="shared" ref="AR61:AS124" si="122">MAX(0.3*C61,AM61*AJ61^$AR$5*C61^(1-$AR$5)*(1-BC60+BO60/100))</f>
        <v>9955.4702236366611</v>
      </c>
      <c r="AT61" s="1">
        <f>MAX(0.3*D61,AN61*AK61^$AR$5*D61^(1-$AR$5)*(1-BD60+BP60/100))+L1</f>
        <v>3810.3402597224472</v>
      </c>
      <c r="AU61" s="1">
        <f t="shared" si="76"/>
        <v>8628.7533651520116</v>
      </c>
      <c r="AV61" s="1">
        <f t="shared" si="77"/>
        <v>1991.0940447273324</v>
      </c>
      <c r="AW61" s="1">
        <f t="shared" si="78"/>
        <v>762.06805194448953</v>
      </c>
      <c r="AX61" s="2">
        <f>AY$1</f>
        <v>0.43250440531921308</v>
      </c>
      <c r="AY61" s="2">
        <v>0</v>
      </c>
      <c r="AZ61" s="2">
        <v>0</v>
      </c>
      <c r="BA61" s="2">
        <f t="shared" si="5"/>
        <v>0.15983452795332687</v>
      </c>
      <c r="BB61" s="2">
        <f t="shared" si="29"/>
        <v>1.8706006062052617E-2</v>
      </c>
      <c r="BC61" s="2">
        <f t="shared" si="6"/>
        <v>0</v>
      </c>
      <c r="BD61" s="2">
        <f t="shared" si="7"/>
        <v>0</v>
      </c>
      <c r="BE61" s="2">
        <f t="shared" si="8"/>
        <v>807.04756378245224</v>
      </c>
      <c r="BF61" s="2">
        <f t="shared" si="9"/>
        <v>0</v>
      </c>
      <c r="BG61" s="2">
        <f t="shared" si="10"/>
        <v>0</v>
      </c>
      <c r="BH61" s="2">
        <f t="shared" si="30"/>
        <v>301.24511027546487</v>
      </c>
      <c r="BI61" s="2">
        <f t="shared" si="31"/>
        <v>0</v>
      </c>
      <c r="BJ61" s="2">
        <f t="shared" si="32"/>
        <v>0</v>
      </c>
      <c r="BK61" s="11">
        <f t="shared" si="33"/>
        <v>8.2614057292458271E-2</v>
      </c>
      <c r="BL61" s="17">
        <v>1</v>
      </c>
      <c r="BM61" s="17">
        <v>1</v>
      </c>
      <c r="BN61" s="12">
        <f>(BN$3*temperature!$I171+BN$4*temperature!$I171^2+BN$5*temperature!$I171^6)*(K61/K$56)^$BP$1</f>
        <v>3.4671660630403651</v>
      </c>
      <c r="BO61" s="12">
        <f>(BO$3*temperature!$I171+BO$4*temperature!$I171^2+BO$5*temperature!$I171^6)*(L61/L$56)^$BP$1</f>
        <v>1.7927651211728048</v>
      </c>
      <c r="BP61" s="12">
        <f>(BP$3*temperature!$I171+BP$4*temperature!$I171^2+BP$5*temperature!$I171^6)*(M61/M$56)^$BP$1</f>
        <v>0.65583736203961962</v>
      </c>
      <c r="BQ61" s="12">
        <f>(BQ$3*temperature!$M171+BQ$4*temperature!$M171^2+BQ$5*temperature!$M171^6)*(K61/K$56)^$BP$1</f>
        <v>3.4671660630403651</v>
      </c>
      <c r="BR61" s="12">
        <f>(BR$3*temperature!$M171+BR$4*temperature!$M171^2+BR$5*temperature!$M171^6)*(L61/L$56)^$BP$1</f>
        <v>1.7927651211728048</v>
      </c>
      <c r="BS61" s="12">
        <f>(BS$3*temperature!$M171+BS$4*temperature!$M171^2+BS$5*temperature!$M171^6)*(M61/M$56)^$BP$1</f>
        <v>0.65583736203961962</v>
      </c>
      <c r="BT61" s="19">
        <f t="shared" si="11"/>
        <v>0</v>
      </c>
      <c r="BU61" s="19">
        <f t="shared" si="12"/>
        <v>0</v>
      </c>
      <c r="BV61" s="19">
        <f t="shared" si="13"/>
        <v>0</v>
      </c>
      <c r="BW61" s="19">
        <f t="shared" si="14"/>
        <v>0</v>
      </c>
      <c r="BX61" s="19">
        <f t="shared" si="15"/>
        <v>0</v>
      </c>
      <c r="BY61" s="19">
        <f t="shared" si="16"/>
        <v>0</v>
      </c>
      <c r="BZ61" s="2">
        <f t="shared" si="34"/>
        <v>11607.439343444959</v>
      </c>
    </row>
    <row r="62" spans="1:78" x14ac:dyDescent="0.3">
      <c r="A62" s="2">
        <f t="shared" si="79"/>
        <v>2016</v>
      </c>
      <c r="B62" s="5">
        <f t="shared" si="80"/>
        <v>1100.4689801976904</v>
      </c>
      <c r="C62" s="5">
        <f t="shared" si="81"/>
        <v>2647.7967834794722</v>
      </c>
      <c r="D62" s="5">
        <f t="shared" si="82"/>
        <v>3471.8244677514986</v>
      </c>
      <c r="E62" s="15">
        <f t="shared" si="83"/>
        <v>3.019740361933592E-3</v>
      </c>
      <c r="F62" s="15">
        <f t="shared" si="84"/>
        <v>5.9490910031506014E-3</v>
      </c>
      <c r="G62" s="15">
        <f t="shared" si="85"/>
        <v>1.2144857661043923E-2</v>
      </c>
      <c r="H62" s="5">
        <f t="shared" si="86"/>
        <v>43576.618023035233</v>
      </c>
      <c r="I62" s="5">
        <f t="shared" si="87"/>
        <v>10332.705253801281</v>
      </c>
      <c r="J62" s="5">
        <f t="shared" si="88"/>
        <v>3968.0816765984837</v>
      </c>
      <c r="K62" s="5">
        <f t="shared" si="89"/>
        <v>39598.224763415907</v>
      </c>
      <c r="L62" s="5">
        <f t="shared" si="90"/>
        <v>3902.3785051294849</v>
      </c>
      <c r="M62" s="21">
        <f t="shared" si="91"/>
        <v>1142.9384502173241</v>
      </c>
      <c r="N62" s="15">
        <f t="shared" si="92"/>
        <v>6.991909114706818E-3</v>
      </c>
      <c r="O62" s="15">
        <f t="shared" si="93"/>
        <v>3.1754236451746909E-2</v>
      </c>
      <c r="P62" s="15">
        <f t="shared" si="94"/>
        <v>2.8902376621406267E-2</v>
      </c>
      <c r="Q62" s="5">
        <f t="shared" si="95"/>
        <v>5745.4403285923327</v>
      </c>
      <c r="R62" s="5">
        <f t="shared" si="96"/>
        <v>5753.7158332663103</v>
      </c>
      <c r="S62" s="5">
        <f t="shared" si="97"/>
        <v>2458.9685796978038</v>
      </c>
      <c r="T62" s="5">
        <f t="shared" si="98"/>
        <v>131.84686167144062</v>
      </c>
      <c r="U62" s="5">
        <f t="shared" si="99"/>
        <v>556.84505576597041</v>
      </c>
      <c r="V62" s="5">
        <f t="shared" si="100"/>
        <v>619.68698734187319</v>
      </c>
      <c r="W62" s="15">
        <f t="shared" si="101"/>
        <v>-1.0734613539272964E-2</v>
      </c>
      <c r="X62" s="15">
        <f t="shared" si="102"/>
        <v>-1.217998157191269E-2</v>
      </c>
      <c r="Y62" s="15">
        <f t="shared" si="103"/>
        <v>-9.7425357312937999E-3</v>
      </c>
      <c r="Z62" s="5">
        <f t="shared" ref="Z62:Z125" si="123">Q61*AC62*(1-AX61)</f>
        <v>7371.9930224314394</v>
      </c>
      <c r="AA62" s="5">
        <f t="shared" ref="AA62:AA125" si="124">R61*AD62*(1-AY61)</f>
        <v>16165.754853524062</v>
      </c>
      <c r="AB62" s="5">
        <f t="shared" ref="AB62:AB125" si="125">S61*AE62*(1-AZ61)</f>
        <v>5934.8340230160593</v>
      </c>
      <c r="AC62" s="16">
        <f t="shared" si="107"/>
        <v>2.259162017340945</v>
      </c>
      <c r="AD62" s="16">
        <f t="shared" si="108"/>
        <v>2.8805649101030948</v>
      </c>
      <c r="AE62" s="16">
        <f t="shared" si="109"/>
        <v>2.4889751826373052</v>
      </c>
      <c r="AF62" s="15">
        <f t="shared" si="110"/>
        <v>-4.0504037456468023E-3</v>
      </c>
      <c r="AG62" s="15">
        <f t="shared" si="111"/>
        <v>2.9673830763510267E-4</v>
      </c>
      <c r="AH62" s="15">
        <f t="shared" si="112"/>
        <v>9.7937136394747881E-3</v>
      </c>
      <c r="AI62" s="1">
        <f t="shared" si="71"/>
        <v>66258.853443864238</v>
      </c>
      <c r="AJ62" s="1">
        <f t="shared" si="72"/>
        <v>14494.636743959876</v>
      </c>
      <c r="AK62" s="1">
        <f t="shared" si="73"/>
        <v>5432.4321637987914</v>
      </c>
      <c r="AL62" s="14">
        <f t="shared" si="113"/>
        <v>17.173684003419485</v>
      </c>
      <c r="AM62" s="14">
        <f t="shared" si="114"/>
        <v>2.7286506848341023</v>
      </c>
      <c r="AN62" s="14">
        <f t="shared" si="115"/>
        <v>1.0382371549060661</v>
      </c>
      <c r="AO62" s="11">
        <f t="shared" si="116"/>
        <v>1.9414376036851765E-2</v>
      </c>
      <c r="AP62" s="11">
        <f t="shared" si="117"/>
        <v>2.4456993332059685E-2</v>
      </c>
      <c r="AQ62" s="11">
        <f t="shared" si="118"/>
        <v>2.2185578795848624E-2</v>
      </c>
      <c r="AR62" s="1">
        <f t="shared" ref="AR62:AR125" si="126">AL62*AI62^$AR$5*B62^(1-$AR$5)*(1-BB61+BN61/100)</f>
        <v>43576.618023035233</v>
      </c>
      <c r="AS62" s="1">
        <f t="shared" si="122"/>
        <v>10332.705253801281</v>
      </c>
      <c r="AT62" s="1">
        <f t="shared" ref="AT61:AT124" si="127">MAX(0.3*D62,AN62*AK62^$AR$5*D62^(1-$AR$5)*(1-BD61+BP61/100))</f>
        <v>3968.0816765984837</v>
      </c>
      <c r="AU62" s="1">
        <f t="shared" si="76"/>
        <v>8715.3236046070469</v>
      </c>
      <c r="AV62" s="1">
        <f t="shared" si="77"/>
        <v>2066.5410507602564</v>
      </c>
      <c r="AW62" s="1">
        <f t="shared" si="78"/>
        <v>793.61633531969676</v>
      </c>
      <c r="AX62" s="2">
        <f t="shared" ref="AX62:AX73" si="128">AY$1</f>
        <v>0.43250440531921308</v>
      </c>
      <c r="AY62" s="2">
        <v>0</v>
      </c>
      <c r="AZ62" s="2">
        <v>0</v>
      </c>
      <c r="BA62" s="2">
        <f t="shared" si="5"/>
        <v>0.10818256334357178</v>
      </c>
      <c r="BB62" s="2">
        <f t="shared" si="29"/>
        <v>1.8706006062052617E-2</v>
      </c>
      <c r="BC62" s="2">
        <f t="shared" si="6"/>
        <v>0</v>
      </c>
      <c r="BD62" s="2">
        <f t="shared" si="7"/>
        <v>0</v>
      </c>
      <c r="BE62" s="2">
        <f t="shared" si="8"/>
        <v>815.14448090264841</v>
      </c>
      <c r="BF62" s="2">
        <f t="shared" si="9"/>
        <v>0</v>
      </c>
      <c r="BG62" s="2">
        <f t="shared" si="10"/>
        <v>0</v>
      </c>
      <c r="BH62" s="2">
        <f t="shared" si="30"/>
        <v>511.31571086753945</v>
      </c>
      <c r="BI62" s="2">
        <f t="shared" si="31"/>
        <v>0</v>
      </c>
      <c r="BJ62" s="2">
        <f t="shared" si="32"/>
        <v>0</v>
      </c>
      <c r="BK62" s="11">
        <f t="shared" si="33"/>
        <v>3.8466082568727938E-2</v>
      </c>
      <c r="BL62" s="17">
        <f>BL61/(1+BK61)</f>
        <v>0.92369020452305017</v>
      </c>
      <c r="BM62" s="17">
        <f>BM61/(1+BM$5)</f>
        <v>0.99009900990099009</v>
      </c>
      <c r="BN62" s="12">
        <f>(BN$3*temperature!$I172+BN$4*temperature!$I172^2+BN$5*temperature!$I172^6)*(K62/K$56)^$BP$1</f>
        <v>3.4848971760276637</v>
      </c>
      <c r="BO62" s="12">
        <f>(BO$3*temperature!$I172+BO$4*temperature!$I172^2+BO$5*temperature!$I172^6)*(L62/L$56)^$BP$1</f>
        <v>1.7791579218588955</v>
      </c>
      <c r="BP62" s="12">
        <f>(BP$3*temperature!$I172+BP$4*temperature!$I172^2+BP$5*temperature!$I172^6)*(M62/M$56)^$BP$1</f>
        <v>0.63618557042022683</v>
      </c>
      <c r="BQ62" s="12">
        <f>(BQ$3*temperature!$M172+BQ$4*temperature!$M172^2+BQ$5*temperature!$M172^6)*(K62/K$56)^$BP$1</f>
        <v>3.4848973575504378</v>
      </c>
      <c r="BR62" s="12">
        <f>(BR$3*temperature!$M172+BR$4*temperature!$M172^2+BR$5*temperature!$M172^6)*(L62/L$56)^$BP$1</f>
        <v>1.7791579175545948</v>
      </c>
      <c r="BS62" s="12">
        <f>(BS$3*temperature!$M172+BS$4*temperature!$M172^2+BS$5*temperature!$M172^6)*(M62/M$56)^$BP$1</f>
        <v>0.63618544443796798</v>
      </c>
      <c r="BT62" s="19">
        <f t="shared" si="11"/>
        <v>1.8152277414529294E-7</v>
      </c>
      <c r="BU62" s="19">
        <f t="shared" si="12"/>
        <v>-4.3043006936471784E-9</v>
      </c>
      <c r="BV62" s="19">
        <f t="shared" si="13"/>
        <v>-1.2598225884730141E-7</v>
      </c>
      <c r="BW62" s="19">
        <f t="shared" si="14"/>
        <v>7.3657656281114756E-5</v>
      </c>
      <c r="BX62" s="19">
        <f t="shared" si="15"/>
        <v>6.8036855594991419E-5</v>
      </c>
      <c r="BY62" s="19">
        <f t="shared" si="16"/>
        <v>7.292837255555916E-5</v>
      </c>
      <c r="BZ62" s="2">
        <f t="shared" si="34"/>
        <v>11534.810298171438</v>
      </c>
    </row>
    <row r="63" spans="1:78" x14ac:dyDescent="0.3">
      <c r="A63" s="2">
        <f t="shared" si="79"/>
        <v>2017</v>
      </c>
      <c r="B63" s="5">
        <f t="shared" si="80"/>
        <v>1103.6259542644214</v>
      </c>
      <c r="C63" s="5">
        <f t="shared" si="81"/>
        <v>2662.7611683011023</v>
      </c>
      <c r="D63" s="5">
        <f t="shared" si="82"/>
        <v>3511.8810410372216</v>
      </c>
      <c r="E63" s="15">
        <f t="shared" si="83"/>
        <v>2.8687533438369124E-3</v>
      </c>
      <c r="F63" s="15">
        <f t="shared" si="84"/>
        <v>5.6516364529930708E-3</v>
      </c>
      <c r="G63" s="15">
        <f t="shared" si="85"/>
        <v>1.1537614777991726E-2</v>
      </c>
      <c r="H63" s="5">
        <f t="shared" si="86"/>
        <v>44801.172067340056</v>
      </c>
      <c r="I63" s="5">
        <f t="shared" si="87"/>
        <v>10718.286274792334</v>
      </c>
      <c r="J63" s="5">
        <f t="shared" si="88"/>
        <v>4128.8642673081031</v>
      </c>
      <c r="K63" s="5">
        <f t="shared" si="89"/>
        <v>40594.525612801961</v>
      </c>
      <c r="L63" s="5">
        <f t="shared" si="90"/>
        <v>4025.2525845683813</v>
      </c>
      <c r="M63" s="5">
        <f t="shared" si="91"/>
        <v>1175.6845459915287</v>
      </c>
      <c r="N63" s="15">
        <f t="shared" si="92"/>
        <v>2.5160240271844714E-2</v>
      </c>
      <c r="O63" s="15">
        <f t="shared" si="93"/>
        <v>3.1486971158072974E-2</v>
      </c>
      <c r="P63" s="15">
        <f t="shared" si="94"/>
        <v>2.8650795471950374E-2</v>
      </c>
      <c r="Q63" s="5">
        <f t="shared" si="95"/>
        <v>5843.4857126575425</v>
      </c>
      <c r="R63" s="5">
        <f t="shared" si="96"/>
        <v>5895.7294153188832</v>
      </c>
      <c r="S63" s="5">
        <f t="shared" si="97"/>
        <v>2533.6761733306207</v>
      </c>
      <c r="T63" s="5">
        <f t="shared" si="98"/>
        <v>130.43153656503173</v>
      </c>
      <c r="U63" s="5">
        <f t="shared" si="99"/>
        <v>550.06269324833022</v>
      </c>
      <c r="V63" s="5">
        <f t="shared" si="100"/>
        <v>613.64966472547724</v>
      </c>
      <c r="W63" s="15">
        <f t="shared" si="101"/>
        <v>-1.0734613539272964E-2</v>
      </c>
      <c r="X63" s="15">
        <f t="shared" si="102"/>
        <v>-1.217998157191269E-2</v>
      </c>
      <c r="Y63" s="15">
        <f t="shared" si="103"/>
        <v>-9.7425357312937999E-3</v>
      </c>
      <c r="Z63" s="5">
        <f t="shared" si="123"/>
        <v>7336.1896637207801</v>
      </c>
      <c r="AA63" s="5">
        <f t="shared" si="124"/>
        <v>16578.870058458651</v>
      </c>
      <c r="AB63" s="5">
        <f t="shared" si="125"/>
        <v>6180.2523506100015</v>
      </c>
      <c r="AC63" s="16">
        <f t="shared" si="107"/>
        <v>2.2500114990438842</v>
      </c>
      <c r="AD63" s="16">
        <f t="shared" si="108"/>
        <v>2.8814196840595518</v>
      </c>
      <c r="AE63" s="16">
        <f t="shared" si="109"/>
        <v>2.5133514928318146</v>
      </c>
      <c r="AF63" s="15">
        <f t="shared" si="110"/>
        <v>-4.0504037456468023E-3</v>
      </c>
      <c r="AG63" s="15">
        <f t="shared" si="111"/>
        <v>2.9673830763510267E-4</v>
      </c>
      <c r="AH63" s="15">
        <f t="shared" si="112"/>
        <v>9.7937136394747881E-3</v>
      </c>
      <c r="AI63" s="1">
        <f t="shared" si="71"/>
        <v>68348.29170408487</v>
      </c>
      <c r="AJ63" s="1">
        <f t="shared" si="72"/>
        <v>15111.714120324144</v>
      </c>
      <c r="AK63" s="1">
        <f t="shared" si="73"/>
        <v>5682.8052827386091</v>
      </c>
      <c r="AL63" s="14">
        <f t="shared" si="113"/>
        <v>17.50376619900813</v>
      </c>
      <c r="AM63" s="14">
        <f t="shared" si="114"/>
        <v>2.7947179305225651</v>
      </c>
      <c r="AN63" s="14">
        <f t="shared" si="115"/>
        <v>1.061040708192923</v>
      </c>
      <c r="AO63" s="11">
        <f t="shared" si="116"/>
        <v>1.9220232276483246E-2</v>
      </c>
      <c r="AP63" s="11">
        <f t="shared" si="117"/>
        <v>2.4212423398739087E-2</v>
      </c>
      <c r="AQ63" s="11">
        <f t="shared" si="118"/>
        <v>2.1963723007890137E-2</v>
      </c>
      <c r="AR63" s="1">
        <f t="shared" si="126"/>
        <v>44801.172067340056</v>
      </c>
      <c r="AS63" s="1">
        <f t="shared" si="122"/>
        <v>10718.286274792334</v>
      </c>
      <c r="AT63" s="1">
        <f t="shared" si="127"/>
        <v>4128.8642673081031</v>
      </c>
      <c r="AU63" s="1">
        <f t="shared" si="76"/>
        <v>8960.2344134680116</v>
      </c>
      <c r="AV63" s="1">
        <f t="shared" si="77"/>
        <v>2143.6572549584666</v>
      </c>
      <c r="AW63" s="1">
        <f t="shared" si="78"/>
        <v>825.77285346162068</v>
      </c>
      <c r="AX63" s="2">
        <f t="shared" si="128"/>
        <v>0.43250440531921308</v>
      </c>
      <c r="AY63" s="2">
        <v>0</v>
      </c>
      <c r="AZ63" s="2">
        <v>0</v>
      </c>
      <c r="BA63" s="2">
        <f t="shared" si="5"/>
        <v>0.1054295213866651</v>
      </c>
      <c r="BB63" s="2">
        <f t="shared" si="29"/>
        <v>1.8706006062052617E-2</v>
      </c>
      <c r="BC63" s="2">
        <f t="shared" si="6"/>
        <v>0</v>
      </c>
      <c r="BD63" s="2">
        <f t="shared" si="7"/>
        <v>0</v>
      </c>
      <c r="BE63" s="2">
        <f t="shared" si="8"/>
        <v>838.05099627872551</v>
      </c>
      <c r="BF63" s="2">
        <f t="shared" si="9"/>
        <v>0</v>
      </c>
      <c r="BG63" s="2">
        <f t="shared" si="10"/>
        <v>0</v>
      </c>
      <c r="BH63" s="2">
        <f t="shared" si="30"/>
        <v>528.24981825132227</v>
      </c>
      <c r="BI63" s="2">
        <f t="shared" si="31"/>
        <v>0</v>
      </c>
      <c r="BJ63" s="2">
        <f t="shared" si="32"/>
        <v>0</v>
      </c>
      <c r="BK63" s="11">
        <f t="shared" si="33"/>
        <v>5.2359782753219591E-2</v>
      </c>
      <c r="BL63" s="17">
        <f t="shared" ref="BL63:BL126" si="129">BL62/(1+BK62)</f>
        <v>0.88947556403405048</v>
      </c>
      <c r="BM63" s="17">
        <f t="shared" ref="BM63:BM126" si="130">BM62/(1+BM$5)</f>
        <v>0.98029604940692083</v>
      </c>
      <c r="BN63" s="12">
        <f>(BN$3*temperature!$I173+BN$4*temperature!$I173^2+BN$5*temperature!$I173^6)*(K63/K$56)^$BP$1</f>
        <v>3.4846208094094013</v>
      </c>
      <c r="BO63" s="12">
        <f>(BO$3*temperature!$I173+BO$4*temperature!$I173^2+BO$5*temperature!$I173^6)*(L63/L$56)^$BP$1</f>
        <v>1.7640042372642806</v>
      </c>
      <c r="BP63" s="12">
        <f>(BP$3*temperature!$I173+BP$4*temperature!$I173^2+BP$5*temperature!$I173^6)*(M63/M$56)^$BP$1</f>
        <v>0.61543472312635206</v>
      </c>
      <c r="BQ63" s="12">
        <f>(BQ$3*temperature!$M173+BQ$4*temperature!$M173^2+BQ$5*temperature!$M173^6)*(K63/K$56)^$BP$1</f>
        <v>3.4846211158458882</v>
      </c>
      <c r="BR63" s="12">
        <f>(BR$3*temperature!$M173+BR$4*temperature!$M173^2+BR$5*temperature!$M173^6)*(L63/L$56)^$BP$1</f>
        <v>1.7640042021479727</v>
      </c>
      <c r="BS63" s="12">
        <f>(BS$3*temperature!$M173+BS$4*temperature!$M173^2+BS$5*temperature!$M173^6)*(M63/M$56)^$BP$1</f>
        <v>0.61543446488504061</v>
      </c>
      <c r="BT63" s="19">
        <f t="shared" si="11"/>
        <v>3.064364868521352E-7</v>
      </c>
      <c r="BU63" s="19">
        <f t="shared" si="12"/>
        <v>-3.5116307861571272E-8</v>
      </c>
      <c r="BV63" s="19">
        <f t="shared" si="13"/>
        <v>-2.5824131144602802E-7</v>
      </c>
      <c r="BW63" s="19">
        <f t="shared" si="14"/>
        <v>1.2286083811427348E-4</v>
      </c>
      <c r="BX63" s="19">
        <f t="shared" si="15"/>
        <v>1.0928171327938957E-4</v>
      </c>
      <c r="BY63" s="19">
        <f t="shared" si="16"/>
        <v>1.2043999423024554E-4</v>
      </c>
      <c r="BZ63" s="2">
        <f t="shared" si="34"/>
        <v>11480.250719236994</v>
      </c>
    </row>
    <row r="64" spans="1:78" x14ac:dyDescent="0.3">
      <c r="A64" s="2">
        <f t="shared" si="79"/>
        <v>2018</v>
      </c>
      <c r="B64" s="5">
        <f t="shared" si="80"/>
        <v>1106.6336833787307</v>
      </c>
      <c r="C64" s="5">
        <f t="shared" si="81"/>
        <v>2677.0576784812679</v>
      </c>
      <c r="D64" s="5">
        <f t="shared" si="82"/>
        <v>3550.3738351049601</v>
      </c>
      <c r="E64" s="15">
        <f t="shared" si="83"/>
        <v>2.7253156766450667E-3</v>
      </c>
      <c r="F64" s="15">
        <f t="shared" si="84"/>
        <v>5.3690546303434171E-3</v>
      </c>
      <c r="G64" s="15">
        <f t="shared" si="85"/>
        <v>1.0960734039092139E-2</v>
      </c>
      <c r="H64" s="5">
        <f t="shared" si="86"/>
        <v>46034.11376613476</v>
      </c>
      <c r="I64" s="5">
        <f t="shared" si="87"/>
        <v>11111.426827783</v>
      </c>
      <c r="J64" s="5">
        <f t="shared" si="88"/>
        <v>4292.5928234975881</v>
      </c>
      <c r="K64" s="5">
        <f t="shared" si="89"/>
        <v>41598.330556490204</v>
      </c>
      <c r="L64" s="5">
        <f t="shared" si="90"/>
        <v>4150.6116648508923</v>
      </c>
      <c r="M64" s="5">
        <f t="shared" si="91"/>
        <v>1209.053756833662</v>
      </c>
      <c r="N64" s="15">
        <f t="shared" si="92"/>
        <v>2.4727593894376731E-2</v>
      </c>
      <c r="O64" s="15">
        <f t="shared" si="93"/>
        <v>3.1143158758061729E-2</v>
      </c>
      <c r="P64" s="15">
        <f t="shared" si="94"/>
        <v>2.8382792778815391E-2</v>
      </c>
      <c r="Q64" s="5">
        <f t="shared" si="95"/>
        <v>5939.8463507815886</v>
      </c>
      <c r="R64" s="5">
        <f t="shared" si="96"/>
        <v>6037.5375463075179</v>
      </c>
      <c r="S64" s="5">
        <f t="shared" si="97"/>
        <v>2608.4848644991785</v>
      </c>
      <c r="T64" s="5">
        <f t="shared" si="98"/>
        <v>129.03140442667257</v>
      </c>
      <c r="U64" s="5">
        <f t="shared" si="99"/>
        <v>543.36293978116885</v>
      </c>
      <c r="V64" s="5">
        <f t="shared" si="100"/>
        <v>607.67116094039284</v>
      </c>
      <c r="W64" s="15">
        <f t="shared" si="101"/>
        <v>-1.0734613539272964E-2</v>
      </c>
      <c r="X64" s="15">
        <f t="shared" si="102"/>
        <v>-1.217998157191269E-2</v>
      </c>
      <c r="Y64" s="15">
        <f t="shared" si="103"/>
        <v>-9.7425357312937999E-3</v>
      </c>
      <c r="Z64" s="5">
        <f t="shared" si="123"/>
        <v>7431.1594258092027</v>
      </c>
      <c r="AA64" s="5">
        <f t="shared" si="124"/>
        <v>16993.111800564711</v>
      </c>
      <c r="AB64" s="5">
        <f t="shared" si="125"/>
        <v>6430.3853450983643</v>
      </c>
      <c r="AC64" s="16">
        <f t="shared" si="107"/>
        <v>2.2408980440404083</v>
      </c>
      <c r="AD64" s="16">
        <f t="shared" si="108"/>
        <v>2.8822747116601861</v>
      </c>
      <c r="AE64" s="16">
        <f t="shared" si="109"/>
        <v>2.5379665376279559</v>
      </c>
      <c r="AF64" s="15">
        <f t="shared" si="110"/>
        <v>-4.0504037456468023E-3</v>
      </c>
      <c r="AG64" s="15">
        <f t="shared" si="111"/>
        <v>2.9673830763510267E-4</v>
      </c>
      <c r="AH64" s="15">
        <f t="shared" si="112"/>
        <v>9.7937136394747881E-3</v>
      </c>
      <c r="AI64" s="1">
        <f t="shared" si="71"/>
        <v>70473.696947144403</v>
      </c>
      <c r="AJ64" s="1">
        <f t="shared" si="72"/>
        <v>15744.199963250197</v>
      </c>
      <c r="AK64" s="1">
        <f t="shared" si="73"/>
        <v>5940.297607926369</v>
      </c>
      <c r="AL64" s="14">
        <f t="shared" si="113"/>
        <v>17.83682838654574</v>
      </c>
      <c r="AM64" s="14">
        <f t="shared" si="114"/>
        <v>2.8617081553982868</v>
      </c>
      <c r="AN64" s="14">
        <f t="shared" si="115"/>
        <v>1.0841120683656196</v>
      </c>
      <c r="AO64" s="11">
        <f t="shared" si="116"/>
        <v>1.9028029953718415E-2</v>
      </c>
      <c r="AP64" s="11">
        <f t="shared" si="117"/>
        <v>2.3970299164751695E-2</v>
      </c>
      <c r="AQ64" s="11">
        <f t="shared" si="118"/>
        <v>2.1744085777811235E-2</v>
      </c>
      <c r="AR64" s="1">
        <f t="shared" si="126"/>
        <v>46034.11376613476</v>
      </c>
      <c r="AS64" s="1">
        <f t="shared" si="122"/>
        <v>11111.426827783</v>
      </c>
      <c r="AT64" s="1">
        <f t="shared" si="127"/>
        <v>4292.5928234975881</v>
      </c>
      <c r="AU64" s="1">
        <f t="shared" si="76"/>
        <v>9206.822753226952</v>
      </c>
      <c r="AV64" s="1">
        <f t="shared" si="77"/>
        <v>2222.2853655566</v>
      </c>
      <c r="AW64" s="1">
        <f t="shared" si="78"/>
        <v>858.5185646995177</v>
      </c>
      <c r="AX64" s="2">
        <f t="shared" si="128"/>
        <v>0.43250440531921308</v>
      </c>
      <c r="AY64" s="2">
        <v>0</v>
      </c>
      <c r="AZ64" s="2">
        <v>0</v>
      </c>
      <c r="BA64" s="2">
        <f t="shared" si="5"/>
        <v>0.10416609826289544</v>
      </c>
      <c r="BB64" s="2">
        <f t="shared" si="29"/>
        <v>1.8706006062052617E-2</v>
      </c>
      <c r="BC64" s="2">
        <f t="shared" si="6"/>
        <v>0</v>
      </c>
      <c r="BD64" s="2">
        <f t="shared" si="7"/>
        <v>0</v>
      </c>
      <c r="BE64" s="2">
        <f t="shared" si="8"/>
        <v>861.11441117053664</v>
      </c>
      <c r="BF64" s="2">
        <f t="shared" si="9"/>
        <v>0</v>
      </c>
      <c r="BG64" s="2">
        <f t="shared" si="10"/>
        <v>0</v>
      </c>
      <c r="BH64" s="2">
        <f t="shared" si="30"/>
        <v>535.850621900796</v>
      </c>
      <c r="BI64" s="2">
        <f t="shared" si="31"/>
        <v>0</v>
      </c>
      <c r="BJ64" s="2">
        <f t="shared" si="32"/>
        <v>0</v>
      </c>
      <c r="BK64" s="11">
        <f t="shared" si="33"/>
        <v>5.2169843340916316E-2</v>
      </c>
      <c r="BL64" s="17">
        <f t="shared" si="129"/>
        <v>0.84522002703958732</v>
      </c>
      <c r="BM64" s="17">
        <f t="shared" si="130"/>
        <v>0.97059014792764442</v>
      </c>
      <c r="BN64" s="12">
        <f>(BN$3*temperature!$I174+BN$4*temperature!$I174^2+BN$5*temperature!$I174^6)*(K64/K$56)^$BP$1</f>
        <v>3.4822697997812804</v>
      </c>
      <c r="BO64" s="12">
        <f>(BO$3*temperature!$I174+BO$4*temperature!$I174^2+BO$5*temperature!$I174^6)*(L64/L$56)^$BP$1</f>
        <v>1.7473459733481413</v>
      </c>
      <c r="BP64" s="12">
        <f>(BP$3*temperature!$I174+BP$4*temperature!$I174^2+BP$5*temperature!$I174^6)*(M64/M$56)^$BP$1</f>
        <v>0.59357350429824551</v>
      </c>
      <c r="BQ64" s="12">
        <f>(BQ$3*temperature!$M174+BQ$4*temperature!$M174^2+BQ$5*temperature!$M174^6)*(K64/K$56)^$BP$1</f>
        <v>3.482270183687286</v>
      </c>
      <c r="BR64" s="12">
        <f>(BR$3*temperature!$M174+BR$4*temperature!$M174^2+BR$5*temperature!$M174^6)*(L64/L$56)^$BP$1</f>
        <v>1.7473458847348406</v>
      </c>
      <c r="BS64" s="12">
        <f>(BS$3*temperature!$M174+BS$4*temperature!$M174^2+BS$5*temperature!$M174^6)*(M64/M$56)^$BP$1</f>
        <v>0.59357310763627702</v>
      </c>
      <c r="BT64" s="19">
        <f t="shared" si="11"/>
        <v>3.8390600565207933E-7</v>
      </c>
      <c r="BU64" s="19">
        <f t="shared" si="12"/>
        <v>-8.8613300697204522E-8</v>
      </c>
      <c r="BV64" s="19">
        <f t="shared" si="13"/>
        <v>-3.9666196849363899E-7</v>
      </c>
      <c r="BW64" s="19">
        <f t="shared" si="14"/>
        <v>1.4985444213714655E-4</v>
      </c>
      <c r="BX64" s="19">
        <f t="shared" si="15"/>
        <v>1.2665997563516128E-4</v>
      </c>
      <c r="BY64" s="19">
        <f t="shared" si="16"/>
        <v>1.454472451615077E-4</v>
      </c>
      <c r="BZ64" s="2">
        <f t="shared" si="34"/>
        <v>11423.798945474367</v>
      </c>
    </row>
    <row r="65" spans="1:78" x14ac:dyDescent="0.3">
      <c r="A65" s="2">
        <f t="shared" si="79"/>
        <v>2019</v>
      </c>
      <c r="B65" s="5">
        <f t="shared" si="80"/>
        <v>1109.4988131980654</v>
      </c>
      <c r="C65" s="5">
        <f t="shared" si="81"/>
        <v>2690.7122839593967</v>
      </c>
      <c r="D65" s="5">
        <f t="shared" si="82"/>
        <v>3587.3428032836</v>
      </c>
      <c r="E65" s="15">
        <f t="shared" si="83"/>
        <v>2.5890498928128132E-3</v>
      </c>
      <c r="F65" s="15">
        <f t="shared" si="84"/>
        <v>5.1006018988262458E-3</v>
      </c>
      <c r="G65" s="15">
        <f t="shared" si="85"/>
        <v>1.0412697337137532E-2</v>
      </c>
      <c r="H65" s="5">
        <f t="shared" si="86"/>
        <v>47281.875699781711</v>
      </c>
      <c r="I65" s="5">
        <f t="shared" si="87"/>
        <v>11512.102784639996</v>
      </c>
      <c r="J65" s="5">
        <f t="shared" si="88"/>
        <v>4459.2085618982383</v>
      </c>
      <c r="K65" s="5">
        <f t="shared" si="89"/>
        <v>42615.52616130744</v>
      </c>
      <c r="L65" s="5">
        <f t="shared" si="90"/>
        <v>4278.459221845852</v>
      </c>
      <c r="M65" s="16">
        <f t="shared" si="91"/>
        <v>1243.0394323666515</v>
      </c>
      <c r="N65" s="15">
        <f t="shared" si="92"/>
        <v>2.4452798735177472E-2</v>
      </c>
      <c r="O65" s="15">
        <f t="shared" si="93"/>
        <v>3.0802100345263872E-2</v>
      </c>
      <c r="P65" s="15">
        <f t="shared" si="94"/>
        <v>2.8109317175435633E-2</v>
      </c>
      <c r="Q65" s="5">
        <f t="shared" si="95"/>
        <v>6035.3565925364728</v>
      </c>
      <c r="R65" s="5">
        <f t="shared" si="96"/>
        <v>6179.0611822495794</v>
      </c>
      <c r="S65" s="5">
        <f t="shared" si="97"/>
        <v>2683.332778529204</v>
      </c>
      <c r="T65" s="5">
        <f t="shared" si="98"/>
        <v>127.6463021657226</v>
      </c>
      <c r="U65" s="5">
        <f t="shared" si="99"/>
        <v>536.7447891877739</v>
      </c>
      <c r="V65" s="5">
        <f t="shared" si="100"/>
        <v>601.75090294205427</v>
      </c>
      <c r="W65" s="15">
        <f t="shared" si="101"/>
        <v>-1.0734613539272964E-2</v>
      </c>
      <c r="X65" s="15">
        <f t="shared" si="102"/>
        <v>-1.217998157191269E-2</v>
      </c>
      <c r="Y65" s="15">
        <f t="shared" si="103"/>
        <v>-9.7425357312937999E-3</v>
      </c>
      <c r="Z65" s="5">
        <f t="shared" si="123"/>
        <v>7523.1056872244062</v>
      </c>
      <c r="AA65" s="5">
        <f t="shared" si="124"/>
        <v>17407.005583503673</v>
      </c>
      <c r="AB65" s="5">
        <f t="shared" si="125"/>
        <v>6685.0841062866912</v>
      </c>
      <c r="AC65" s="16">
        <f t="shared" si="107"/>
        <v>2.2318215022092143</v>
      </c>
      <c r="AD65" s="16">
        <f t="shared" si="108"/>
        <v>2.8831299929802636</v>
      </c>
      <c r="AE65" s="16">
        <f t="shared" si="109"/>
        <v>2.5628226551240534</v>
      </c>
      <c r="AF65" s="15">
        <f t="shared" si="110"/>
        <v>-4.0504037456468023E-3</v>
      </c>
      <c r="AG65" s="15">
        <f t="shared" si="111"/>
        <v>2.9673830763510267E-4</v>
      </c>
      <c r="AH65" s="15">
        <f t="shared" si="112"/>
        <v>9.7937136394747881E-3</v>
      </c>
      <c r="AI65" s="1">
        <f t="shared" si="71"/>
        <v>72633.150005656906</v>
      </c>
      <c r="AJ65" s="1">
        <f t="shared" si="72"/>
        <v>16392.065332481779</v>
      </c>
      <c r="AK65" s="1">
        <f t="shared" si="73"/>
        <v>6204.78641183325</v>
      </c>
      <c r="AL65" s="14">
        <f t="shared" si="113"/>
        <v>18.17283409431608</v>
      </c>
      <c r="AM65" s="14">
        <f t="shared" si="114"/>
        <v>2.9296181959993226</v>
      </c>
      <c r="AN65" s="14">
        <f t="shared" si="115"/>
        <v>1.1074493639148488</v>
      </c>
      <c r="AO65" s="11">
        <f t="shared" si="116"/>
        <v>1.8837749654181231E-2</v>
      </c>
      <c r="AP65" s="11">
        <f t="shared" si="117"/>
        <v>2.373059617310418E-2</v>
      </c>
      <c r="AQ65" s="11">
        <f t="shared" si="118"/>
        <v>2.1526644920033124E-2</v>
      </c>
      <c r="AR65" s="1">
        <f t="shared" si="126"/>
        <v>47281.875699781711</v>
      </c>
      <c r="AS65" s="1">
        <f t="shared" si="122"/>
        <v>11512.102784639996</v>
      </c>
      <c r="AT65" s="1">
        <f t="shared" si="127"/>
        <v>4459.2085618982383</v>
      </c>
      <c r="AU65" s="1">
        <f t="shared" si="76"/>
        <v>9456.3751399563425</v>
      </c>
      <c r="AV65" s="1">
        <f t="shared" si="77"/>
        <v>2302.4205569279993</v>
      </c>
      <c r="AW65" s="1">
        <f t="shared" si="78"/>
        <v>891.84171237964767</v>
      </c>
      <c r="AX65" s="2">
        <f t="shared" si="128"/>
        <v>0.43250440531921308</v>
      </c>
      <c r="AY65" s="2">
        <v>0</v>
      </c>
      <c r="AZ65" s="2">
        <v>0</v>
      </c>
      <c r="BA65" s="2">
        <f t="shared" si="5"/>
        <v>0.10291811619713029</v>
      </c>
      <c r="BB65" s="2">
        <f t="shared" si="29"/>
        <v>1.8706006062052617E-2</v>
      </c>
      <c r="BC65" s="2">
        <f t="shared" si="6"/>
        <v>0</v>
      </c>
      <c r="BD65" s="2">
        <f t="shared" si="7"/>
        <v>0</v>
      </c>
      <c r="BE65" s="2">
        <f t="shared" si="8"/>
        <v>884.45505346533503</v>
      </c>
      <c r="BF65" s="2">
        <f t="shared" si="9"/>
        <v>0</v>
      </c>
      <c r="BG65" s="2">
        <f t="shared" si="10"/>
        <v>0</v>
      </c>
      <c r="BH65" s="2">
        <f t="shared" si="30"/>
        <v>543.64833838871084</v>
      </c>
      <c r="BI65" s="2">
        <f t="shared" si="31"/>
        <v>0</v>
      </c>
      <c r="BJ65" s="2">
        <f t="shared" si="32"/>
        <v>0</v>
      </c>
      <c r="BK65" s="11">
        <f t="shared" si="33"/>
        <v>5.2088504189617274E-2</v>
      </c>
      <c r="BL65" s="17">
        <f t="shared" si="129"/>
        <v>0.80331139728904521</v>
      </c>
      <c r="BM65" s="17">
        <f t="shared" si="130"/>
        <v>0.96098034448281622</v>
      </c>
      <c r="BN65" s="12">
        <f>(BN$3*temperature!$I175+BN$4*temperature!$I175^2+BN$5*temperature!$I175^6)*(K65/K$56)^$BP$1</f>
        <v>3.4777307674854963</v>
      </c>
      <c r="BO65" s="12">
        <f>(BO$3*temperature!$I175+BO$4*temperature!$I175^2+BO$5*temperature!$I175^6)*(L65/L$56)^$BP$1</f>
        <v>1.7291820469547832</v>
      </c>
      <c r="BP65" s="12">
        <f>(BP$3*temperature!$I175+BP$4*temperature!$I175^2+BP$5*temperature!$I175^6)*(M65/M$56)^$BP$1</f>
        <v>0.57058169733379971</v>
      </c>
      <c r="BQ65" s="12">
        <f>(BQ$3*temperature!$M175+BQ$4*temperature!$M175^2+BQ$5*temperature!$M175^6)*(K65/K$56)^$BP$1</f>
        <v>3.4777311879273705</v>
      </c>
      <c r="BR65" s="12">
        <f>(BR$3*temperature!$M175+BR$4*temperature!$M175^2+BR$5*temperature!$M175^6)*(L65/L$56)^$BP$1</f>
        <v>1.7291818850506326</v>
      </c>
      <c r="BS65" s="12">
        <f>(BS$3*temperature!$M175+BS$4*temperature!$M175^2+BS$5*temperature!$M175^6)*(M65/M$56)^$BP$1</f>
        <v>0.57058115643042318</v>
      </c>
      <c r="BT65" s="19">
        <f t="shared" si="11"/>
        <v>4.2044187420486878E-7</v>
      </c>
      <c r="BU65" s="19">
        <f t="shared" si="12"/>
        <v>-1.6190415053074503E-7</v>
      </c>
      <c r="BV65" s="19">
        <f t="shared" si="13"/>
        <v>-5.4090337653356357E-7</v>
      </c>
      <c r="BW65" s="19">
        <f t="shared" si="14"/>
        <v>1.5603422245169971E-4</v>
      </c>
      <c r="BX65" s="19">
        <f t="shared" si="15"/>
        <v>1.253440692625846E-4</v>
      </c>
      <c r="BY65" s="19">
        <f t="shared" si="16"/>
        <v>1.4994582084274278E-4</v>
      </c>
      <c r="BZ65" s="2">
        <f t="shared" si="34"/>
        <v>11365.734044947241</v>
      </c>
    </row>
    <row r="66" spans="1:78" x14ac:dyDescent="0.3">
      <c r="A66" s="2">
        <f t="shared" si="79"/>
        <v>2020</v>
      </c>
      <c r="B66" s="5">
        <f t="shared" si="80"/>
        <v>1112.2277335922824</v>
      </c>
      <c r="C66" s="5">
        <f t="shared" si="81"/>
        <v>2703.7503235349172</v>
      </c>
      <c r="D66" s="5">
        <f t="shared" si="82"/>
        <v>3622.8290223959934</v>
      </c>
      <c r="E66" s="15">
        <f t="shared" si="83"/>
        <v>2.4595973981721723E-3</v>
      </c>
      <c r="F66" s="15">
        <f t="shared" si="84"/>
        <v>4.8455718038849334E-3</v>
      </c>
      <c r="G66" s="15">
        <f t="shared" si="85"/>
        <v>9.8920624702806548E-3</v>
      </c>
      <c r="H66" s="5">
        <f t="shared" si="86"/>
        <v>48544.193997908667</v>
      </c>
      <c r="I66" s="5">
        <f t="shared" si="87"/>
        <v>11920.284254149103</v>
      </c>
      <c r="J66" s="5">
        <f t="shared" si="88"/>
        <v>4628.6533211909409</v>
      </c>
      <c r="K66" s="5">
        <f t="shared" si="89"/>
        <v>43645.912192029435</v>
      </c>
      <c r="L66" s="5">
        <f t="shared" si="90"/>
        <v>4408.7962377252252</v>
      </c>
      <c r="M66" s="5">
        <f t="shared" si="91"/>
        <v>1277.6350450371892</v>
      </c>
      <c r="N66" s="15">
        <f t="shared" si="92"/>
        <v>2.4178653264113059E-2</v>
      </c>
      <c r="O66" s="15">
        <f t="shared" si="93"/>
        <v>3.0463540522688959E-2</v>
      </c>
      <c r="P66" s="15">
        <f t="shared" si="94"/>
        <v>2.783146839088646E-2</v>
      </c>
      <c r="Q66" s="5">
        <f t="shared" si="95"/>
        <v>6129.9699637540825</v>
      </c>
      <c r="R66" s="5">
        <f t="shared" si="96"/>
        <v>6320.2211043660272</v>
      </c>
      <c r="S66" s="5">
        <f t="shared" si="97"/>
        <v>2758.1604665570458</v>
      </c>
      <c r="T66" s="5">
        <f t="shared" si="98"/>
        <v>126.2760684422563</v>
      </c>
      <c r="U66" s="5">
        <f t="shared" si="99"/>
        <v>530.20724754664661</v>
      </c>
      <c r="V66" s="5">
        <f t="shared" si="100"/>
        <v>595.88832326880299</v>
      </c>
      <c r="W66" s="15">
        <f t="shared" si="101"/>
        <v>-1.0734613539272964E-2</v>
      </c>
      <c r="X66" s="15">
        <f t="shared" si="102"/>
        <v>-1.217998157191269E-2</v>
      </c>
      <c r="Y66" s="15">
        <f t="shared" si="103"/>
        <v>-9.7425357312937999E-3</v>
      </c>
      <c r="Z66" s="5">
        <f t="shared" si="123"/>
        <v>7613.1124897818272</v>
      </c>
      <c r="AA66" s="5">
        <f t="shared" si="124"/>
        <v>17820.323026821818</v>
      </c>
      <c r="AB66" s="5">
        <f t="shared" si="125"/>
        <v>6944.2564844942835</v>
      </c>
      <c r="AC66" s="16">
        <f t="shared" si="107"/>
        <v>2.2227817240370511</v>
      </c>
      <c r="AD66" s="16">
        <f t="shared" si="108"/>
        <v>2.8839855280950726</v>
      </c>
      <c r="AE66" s="16">
        <f t="shared" si="109"/>
        <v>2.587922206317097</v>
      </c>
      <c r="AF66" s="15">
        <f t="shared" si="110"/>
        <v>-4.0504037456468023E-3</v>
      </c>
      <c r="AG66" s="15">
        <f t="shared" si="111"/>
        <v>2.9673830763510267E-4</v>
      </c>
      <c r="AH66" s="15">
        <f t="shared" si="112"/>
        <v>9.7937136394747881E-3</v>
      </c>
      <c r="AI66" s="1">
        <f t="shared" si="71"/>
        <v>74826.21014504756</v>
      </c>
      <c r="AJ66" s="1">
        <f t="shared" si="72"/>
        <v>17055.279356161602</v>
      </c>
      <c r="AK66" s="1">
        <f t="shared" si="73"/>
        <v>6476.1494830295733</v>
      </c>
      <c r="AL66" s="14">
        <f t="shared" si="113"/>
        <v>18.511746040500022</v>
      </c>
      <c r="AM66" s="14">
        <f t="shared" si="114"/>
        <v>2.9984445664864543</v>
      </c>
      <c r="AN66" s="14">
        <f t="shared" si="115"/>
        <v>1.1310506364465212</v>
      </c>
      <c r="AO66" s="11">
        <f t="shared" si="116"/>
        <v>1.864937215763942E-2</v>
      </c>
      <c r="AP66" s="11">
        <f t="shared" si="117"/>
        <v>2.3493290211373138E-2</v>
      </c>
      <c r="AQ66" s="11">
        <f t="shared" si="118"/>
        <v>2.1311378470832792E-2</v>
      </c>
      <c r="AR66" s="1">
        <f t="shared" si="126"/>
        <v>48544.193997908667</v>
      </c>
      <c r="AS66" s="1">
        <f t="shared" si="122"/>
        <v>11920.284254149103</v>
      </c>
      <c r="AT66" s="1">
        <f t="shared" si="127"/>
        <v>4628.6533211909409</v>
      </c>
      <c r="AU66" s="1">
        <f t="shared" si="76"/>
        <v>9708.8387995817338</v>
      </c>
      <c r="AV66" s="1">
        <f t="shared" si="77"/>
        <v>2384.0568508298206</v>
      </c>
      <c r="AW66" s="1">
        <f t="shared" si="78"/>
        <v>925.73066423818818</v>
      </c>
      <c r="AX66" s="2">
        <f t="shared" si="128"/>
        <v>0.43250440531921308</v>
      </c>
      <c r="AY66" s="2">
        <v>0</v>
      </c>
      <c r="AZ66" s="2">
        <v>0</v>
      </c>
      <c r="BA66" s="2">
        <f t="shared" si="5"/>
        <v>0.10169670802692506</v>
      </c>
      <c r="BB66" s="2">
        <f t="shared" si="29"/>
        <v>1.8706006062052617E-2</v>
      </c>
      <c r="BC66" s="2">
        <f t="shared" si="6"/>
        <v>0</v>
      </c>
      <c r="BD66" s="2">
        <f t="shared" si="7"/>
        <v>0</v>
      </c>
      <c r="BE66" s="2">
        <f t="shared" si="8"/>
        <v>908.0679872023378</v>
      </c>
      <c r="BF66" s="2">
        <f t="shared" si="9"/>
        <v>0</v>
      </c>
      <c r="BG66" s="2">
        <f t="shared" si="10"/>
        <v>0</v>
      </c>
      <c r="BH66" s="2">
        <f t="shared" si="30"/>
        <v>551.56357626255647</v>
      </c>
      <c r="BI66" s="2">
        <f t="shared" si="31"/>
        <v>0</v>
      </c>
      <c r="BJ66" s="2">
        <f t="shared" si="32"/>
        <v>0</v>
      </c>
      <c r="BK66" s="11">
        <f t="shared" si="33"/>
        <v>5.1998174009872916E-2</v>
      </c>
      <c r="BL66" s="17">
        <f t="shared" si="129"/>
        <v>0.76353975363299365</v>
      </c>
      <c r="BM66" s="17">
        <f t="shared" si="130"/>
        <v>0.95146568760674877</v>
      </c>
      <c r="BN66" s="12">
        <f>(BN$3*temperature!$I176+BN$4*temperature!$I176^2+BN$5*temperature!$I176^6)*(K66/K$56)^$BP$1</f>
        <v>3.4710094155116455</v>
      </c>
      <c r="BO66" s="12">
        <f>(BO$3*temperature!$I176+BO$4*temperature!$I176^2+BO$5*temperature!$I176^6)*(L66/L$56)^$BP$1</f>
        <v>1.7095044449980703</v>
      </c>
      <c r="BP66" s="12">
        <f>(BP$3*temperature!$I176+BP$4*temperature!$I176^2+BP$5*temperature!$I176^6)*(M66/M$56)^$BP$1</f>
        <v>0.54643694391728981</v>
      </c>
      <c r="BQ66" s="12">
        <f>(BQ$3*temperature!$M176+BQ$4*temperature!$M176^2+BQ$5*temperature!$M176^6)*(K66/K$56)^$BP$1</f>
        <v>3.4710098364851145</v>
      </c>
      <c r="BR66" s="12">
        <f>(BR$3*temperature!$M176+BR$4*temperature!$M176^2+BR$5*temperature!$M176^6)*(L66/L$56)^$BP$1</f>
        <v>1.7095041923363414</v>
      </c>
      <c r="BS66" s="12">
        <f>(BS$3*temperature!$M176+BS$4*temperature!$M176^2+BS$5*temperature!$M176^6)*(M66/M$56)^$BP$1</f>
        <v>0.54643625343156577</v>
      </c>
      <c r="BT66" s="19">
        <f t="shared" si="11"/>
        <v>4.2097346897307375E-7</v>
      </c>
      <c r="BU66" s="19">
        <f t="shared" si="12"/>
        <v>-2.5266172887228322E-7</v>
      </c>
      <c r="BV66" s="19">
        <f t="shared" si="13"/>
        <v>-6.9048572404195596E-7</v>
      </c>
      <c r="BW66" s="19">
        <f t="shared" si="14"/>
        <v>1.4227999077677381E-4</v>
      </c>
      <c r="BX66" s="19">
        <f t="shared" si="15"/>
        <v>1.0863642910460249E-4</v>
      </c>
      <c r="BY66" s="19">
        <f t="shared" si="16"/>
        <v>1.3537452925710497E-4</v>
      </c>
      <c r="BZ66" s="2">
        <f t="shared" si="34"/>
        <v>11306.162915023955</v>
      </c>
    </row>
    <row r="67" spans="1:78" x14ac:dyDescent="0.3">
      <c r="A67" s="2">
        <f t="shared" si="79"/>
        <v>2021</v>
      </c>
      <c r="B67" s="5">
        <f t="shared" si="80"/>
        <v>1114.8265844100149</v>
      </c>
      <c r="C67" s="5">
        <f t="shared" si="81"/>
        <v>2716.19647905076</v>
      </c>
      <c r="D67" s="5">
        <f t="shared" si="82"/>
        <v>3656.8744108542464</v>
      </c>
      <c r="E67" s="15">
        <f t="shared" si="83"/>
        <v>2.3366175282635636E-3</v>
      </c>
      <c r="F67" s="15">
        <f t="shared" si="84"/>
        <v>4.6032932136906863E-3</v>
      </c>
      <c r="G67" s="15">
        <f t="shared" si="85"/>
        <v>9.397459346766621E-3</v>
      </c>
      <c r="H67" s="5">
        <f t="shared" si="86"/>
        <v>49820.853347148171</v>
      </c>
      <c r="I67" s="5">
        <f t="shared" si="87"/>
        <v>12335.938916788238</v>
      </c>
      <c r="J67" s="5">
        <f t="shared" si="88"/>
        <v>4800.8698204059756</v>
      </c>
      <c r="K67" s="5">
        <f t="shared" si="89"/>
        <v>44689.330200637625</v>
      </c>
      <c r="L67" s="5">
        <f t="shared" si="90"/>
        <v>4541.6224532841334</v>
      </c>
      <c r="M67" s="5">
        <f t="shared" si="91"/>
        <v>1312.8342078568926</v>
      </c>
      <c r="N67" s="15">
        <f t="shared" si="92"/>
        <v>2.3906431466421241E-2</v>
      </c>
      <c r="O67" s="15">
        <f t="shared" si="93"/>
        <v>3.012754693046138E-2</v>
      </c>
      <c r="P67" s="15">
        <f t="shared" si="94"/>
        <v>2.7550248372123276E-2</v>
      </c>
      <c r="Q67" s="5">
        <f t="shared" si="95"/>
        <v>6223.6480851464767</v>
      </c>
      <c r="R67" s="5">
        <f t="shared" si="96"/>
        <v>6460.9397801175783</v>
      </c>
      <c r="S67" s="5">
        <f t="shared" si="97"/>
        <v>2832.9109940528137</v>
      </c>
      <c r="T67" s="5">
        <f t="shared" si="98"/>
        <v>124.9205436482699</v>
      </c>
      <c r="U67" s="5">
        <f t="shared" si="99"/>
        <v>523.74933304223396</v>
      </c>
      <c r="V67" s="5">
        <f t="shared" si="100"/>
        <v>590.08285998749591</v>
      </c>
      <c r="W67" s="15">
        <f t="shared" si="101"/>
        <v>-1.0734613539272964E-2</v>
      </c>
      <c r="X67" s="15">
        <f t="shared" si="102"/>
        <v>-1.217998157191269E-2</v>
      </c>
      <c r="Y67" s="15">
        <f t="shared" si="103"/>
        <v>-9.7425357312937999E-3</v>
      </c>
      <c r="Z67" s="5">
        <f t="shared" si="123"/>
        <v>7701.1399951647818</v>
      </c>
      <c r="AA67" s="5">
        <f t="shared" si="124"/>
        <v>18232.834974955622</v>
      </c>
      <c r="AB67" s="5">
        <f t="shared" si="125"/>
        <v>7207.8113148023294</v>
      </c>
      <c r="AC67" s="16">
        <f t="shared" si="107"/>
        <v>2.2137785606162561</v>
      </c>
      <c r="AD67" s="16">
        <f t="shared" si="108"/>
        <v>2.8848413170799239</v>
      </c>
      <c r="AE67" s="16">
        <f t="shared" si="109"/>
        <v>2.6132675753270043</v>
      </c>
      <c r="AF67" s="15">
        <f t="shared" si="110"/>
        <v>-4.0504037456468023E-3</v>
      </c>
      <c r="AG67" s="15">
        <f t="shared" si="111"/>
        <v>2.9673830763510267E-4</v>
      </c>
      <c r="AH67" s="15">
        <f t="shared" si="112"/>
        <v>9.7937136394747881E-3</v>
      </c>
      <c r="AI67" s="1">
        <f t="shared" si="71"/>
        <v>77052.427930124541</v>
      </c>
      <c r="AJ67" s="1">
        <f t="shared" si="72"/>
        <v>17733.808271375263</v>
      </c>
      <c r="AK67" s="1">
        <f t="shared" si="73"/>
        <v>6754.2651989648039</v>
      </c>
      <c r="AL67" s="14">
        <f t="shared" si="113"/>
        <v>18.853526157285042</v>
      </c>
      <c r="AM67" s="14">
        <f t="shared" si="114"/>
        <v>3.0681834615858041</v>
      </c>
      <c r="AN67" s="14">
        <f t="shared" si="115"/>
        <v>1.1549138421476792</v>
      </c>
      <c r="AO67" s="11">
        <f t="shared" si="116"/>
        <v>1.8462878436063025E-2</v>
      </c>
      <c r="AP67" s="11">
        <f t="shared" si="117"/>
        <v>2.3258357309259407E-2</v>
      </c>
      <c r="AQ67" s="11">
        <f t="shared" si="118"/>
        <v>2.1098264686124465E-2</v>
      </c>
      <c r="AR67" s="1">
        <f t="shared" si="126"/>
        <v>49820.853347148171</v>
      </c>
      <c r="AS67" s="1">
        <f t="shared" si="122"/>
        <v>12335.938916788238</v>
      </c>
      <c r="AT67" s="1">
        <f t="shared" si="127"/>
        <v>4800.8698204059756</v>
      </c>
      <c r="AU67" s="1">
        <f t="shared" si="76"/>
        <v>9964.1706694296354</v>
      </c>
      <c r="AV67" s="1">
        <f t="shared" si="77"/>
        <v>2467.1877833576477</v>
      </c>
      <c r="AW67" s="1">
        <f t="shared" si="78"/>
        <v>960.17396408119521</v>
      </c>
      <c r="AX67" s="2">
        <f t="shared" si="128"/>
        <v>0.43250440531921308</v>
      </c>
      <c r="AY67" s="2">
        <v>0</v>
      </c>
      <c r="AZ67" s="2">
        <v>0</v>
      </c>
      <c r="BA67" s="2">
        <f t="shared" si="5"/>
        <v>0.10050082832753129</v>
      </c>
      <c r="BB67" s="2">
        <f t="shared" si="29"/>
        <v>1.8706006062052617E-2</v>
      </c>
      <c r="BC67" s="2">
        <f t="shared" si="6"/>
        <v>0</v>
      </c>
      <c r="BD67" s="2">
        <f t="shared" si="7"/>
        <v>0</v>
      </c>
      <c r="BE67" s="2">
        <f t="shared" si="8"/>
        <v>931.9491847283881</v>
      </c>
      <c r="BF67" s="2">
        <f t="shared" si="9"/>
        <v>0</v>
      </c>
      <c r="BG67" s="2">
        <f t="shared" si="10"/>
        <v>0</v>
      </c>
      <c r="BH67" s="2">
        <f t="shared" si="30"/>
        <v>559.59867144170755</v>
      </c>
      <c r="BI67" s="2">
        <f t="shared" si="31"/>
        <v>0</v>
      </c>
      <c r="BJ67" s="2">
        <f t="shared" si="32"/>
        <v>0</v>
      </c>
      <c r="BK67" s="11">
        <f t="shared" si="33"/>
        <v>5.1900289298610208E-2</v>
      </c>
      <c r="BL67" s="17">
        <f t="shared" si="129"/>
        <v>0.72579950469175236</v>
      </c>
      <c r="BM67" s="17">
        <f t="shared" si="130"/>
        <v>0.94204523525420669</v>
      </c>
      <c r="BN67" s="12">
        <f>(BN$3*temperature!$I177+BN$4*temperature!$I177^2+BN$5*temperature!$I177^6)*(K67/K$56)^$BP$1</f>
        <v>3.4620989059832405</v>
      </c>
      <c r="BO67" s="12">
        <f>(BO$3*temperature!$I177+BO$4*temperature!$I177^2+BO$5*temperature!$I177^6)*(L67/L$56)^$BP$1</f>
        <v>1.6882993607165548</v>
      </c>
      <c r="BP67" s="12">
        <f>(BP$3*temperature!$I177+BP$4*temperature!$I177^2+BP$5*temperature!$I177^6)*(M67/M$56)^$BP$1</f>
        <v>0.52111478721413929</v>
      </c>
      <c r="BQ67" s="12">
        <f>(BQ$3*temperature!$M177+BQ$4*temperature!$M177^2+BQ$5*temperature!$M177^6)*(K67/K$56)^$BP$1</f>
        <v>3.4620992954169783</v>
      </c>
      <c r="BR67" s="12">
        <f>(BR$3*temperature!$M177+BR$4*temperature!$M177^2+BR$5*temperature!$M177^6)*(L67/L$56)^$BP$1</f>
        <v>1.6882990017948667</v>
      </c>
      <c r="BS67" s="12">
        <f>(BS$3*temperature!$M177+BS$4*temperature!$M177^2+BS$5*temperature!$M177^6)*(M67/M$56)^$BP$1</f>
        <v>0.52111394236083008</v>
      </c>
      <c r="BT67" s="19">
        <f t="shared" si="11"/>
        <v>3.8943373770194967E-7</v>
      </c>
      <c r="BU67" s="19">
        <f t="shared" si="12"/>
        <v>-3.5892168814832814E-7</v>
      </c>
      <c r="BV67" s="19">
        <f t="shared" si="13"/>
        <v>-8.4485330920092139E-7</v>
      </c>
      <c r="BW67" s="19">
        <f t="shared" si="14"/>
        <v>1.0918254358759488E-4</v>
      </c>
      <c r="BX67" s="19">
        <f t="shared" si="15"/>
        <v>7.9244636056862035E-5</v>
      </c>
      <c r="BY67" s="19">
        <f t="shared" si="16"/>
        <v>1.028548949596285E-4</v>
      </c>
      <c r="BZ67" s="2">
        <f t="shared" si="34"/>
        <v>11245.188852890629</v>
      </c>
    </row>
    <row r="68" spans="1:78" x14ac:dyDescent="0.3">
      <c r="A68" s="2">
        <f t="shared" si="79"/>
        <v>2022</v>
      </c>
      <c r="B68" s="5">
        <f t="shared" si="80"/>
        <v>1117.3012615812161</v>
      </c>
      <c r="C68" s="5">
        <f t="shared" si="81"/>
        <v>2728.0747554288719</v>
      </c>
      <c r="D68" s="5">
        <f t="shared" si="82"/>
        <v>3689.5214730358684</v>
      </c>
      <c r="E68" s="15">
        <f t="shared" si="83"/>
        <v>2.2197866518503854E-3</v>
      </c>
      <c r="F68" s="15">
        <f t="shared" si="84"/>
        <v>4.3731285530061517E-3</v>
      </c>
      <c r="G68" s="15">
        <f t="shared" si="85"/>
        <v>8.9275863794282904E-3</v>
      </c>
      <c r="H68" s="5">
        <f t="shared" si="86"/>
        <v>51111.629475420719</v>
      </c>
      <c r="I68" s="5">
        <f t="shared" si="87"/>
        <v>12759.031942926556</v>
      </c>
      <c r="J68" s="5">
        <f t="shared" si="88"/>
        <v>4975.8016444012665</v>
      </c>
      <c r="K68" s="5">
        <f t="shared" si="89"/>
        <v>45745.611531027025</v>
      </c>
      <c r="L68" s="5">
        <f t="shared" si="90"/>
        <v>4676.9363330444185</v>
      </c>
      <c r="M68" s="5">
        <f t="shared" si="91"/>
        <v>1348.6306234469482</v>
      </c>
      <c r="N68" s="15">
        <f t="shared" si="92"/>
        <v>2.3636096706912024E-2</v>
      </c>
      <c r="O68" s="15">
        <f t="shared" si="93"/>
        <v>2.9794171830033411E-2</v>
      </c>
      <c r="P68" s="15">
        <f t="shared" si="94"/>
        <v>2.7266516499818039E-2</v>
      </c>
      <c r="Q68" s="5">
        <f t="shared" si="95"/>
        <v>6316.3531869030194</v>
      </c>
      <c r="R68" s="5">
        <f t="shared" si="96"/>
        <v>6601.1413236695362</v>
      </c>
      <c r="S68" s="5">
        <f t="shared" si="97"/>
        <v>2907.5298623270373</v>
      </c>
      <c r="T68" s="5">
        <f t="shared" si="98"/>
        <v>123.57956988908984</v>
      </c>
      <c r="U68" s="5">
        <f t="shared" si="99"/>
        <v>517.37007581747798</v>
      </c>
      <c r="V68" s="5">
        <f t="shared" si="100"/>
        <v>584.3339566396437</v>
      </c>
      <c r="W68" s="15">
        <f t="shared" si="101"/>
        <v>-1.0734613539272964E-2</v>
      </c>
      <c r="X68" s="15">
        <f t="shared" si="102"/>
        <v>-1.217998157191269E-2</v>
      </c>
      <c r="Y68" s="15">
        <f t="shared" si="103"/>
        <v>-9.7425357312937999E-3</v>
      </c>
      <c r="Z68" s="5">
        <f t="shared" si="123"/>
        <v>7787.1593034563739</v>
      </c>
      <c r="AA68" s="5">
        <f t="shared" si="124"/>
        <v>18644.316866669855</v>
      </c>
      <c r="AB68" s="5">
        <f t="shared" si="125"/>
        <v>7475.6588192042955</v>
      </c>
      <c r="AC68" s="16">
        <f t="shared" si="107"/>
        <v>2.2048118636423033</v>
      </c>
      <c r="AD68" s="16">
        <f t="shared" si="108"/>
        <v>2.8856973600101501</v>
      </c>
      <c r="AE68" s="16">
        <f t="shared" si="109"/>
        <v>2.6388611696230817</v>
      </c>
      <c r="AF68" s="15">
        <f t="shared" si="110"/>
        <v>-4.0504037456468023E-3</v>
      </c>
      <c r="AG68" s="15">
        <f t="shared" si="111"/>
        <v>2.9673830763510267E-4</v>
      </c>
      <c r="AH68" s="15">
        <f t="shared" si="112"/>
        <v>9.7937136394747881E-3</v>
      </c>
      <c r="AI68" s="1">
        <f t="shared" si="71"/>
        <v>79311.355806541716</v>
      </c>
      <c r="AJ68" s="1">
        <f t="shared" si="72"/>
        <v>18427.615227595386</v>
      </c>
      <c r="AK68" s="1">
        <f t="shared" si="73"/>
        <v>7039.0126431495191</v>
      </c>
      <c r="AL68" s="14">
        <f t="shared" si="113"/>
        <v>19.198135615202801</v>
      </c>
      <c r="AM68" s="14">
        <f t="shared" si="114"/>
        <v>3.1388307597533278</v>
      </c>
      <c r="AN68" s="14">
        <f t="shared" si="115"/>
        <v>1.1790368532996669</v>
      </c>
      <c r="AO68" s="11">
        <f t="shared" si="116"/>
        <v>1.8278249651702393E-2</v>
      </c>
      <c r="AP68" s="11">
        <f t="shared" si="117"/>
        <v>2.3025773736166811E-2</v>
      </c>
      <c r="AQ68" s="11">
        <f t="shared" si="118"/>
        <v>2.0887282039263221E-2</v>
      </c>
      <c r="AR68" s="1">
        <f t="shared" si="126"/>
        <v>51111.629475420719</v>
      </c>
      <c r="AS68" s="1">
        <f t="shared" si="122"/>
        <v>12759.031942926556</v>
      </c>
      <c r="AT68" s="1">
        <f t="shared" si="127"/>
        <v>4975.8016444012665</v>
      </c>
      <c r="AU68" s="1">
        <f t="shared" si="76"/>
        <v>10222.325895084145</v>
      </c>
      <c r="AV68" s="1">
        <f t="shared" si="77"/>
        <v>2551.8063885853117</v>
      </c>
      <c r="AW68" s="1">
        <f t="shared" si="78"/>
        <v>995.16032888025336</v>
      </c>
      <c r="AX68" s="2">
        <f t="shared" si="128"/>
        <v>0.43250440531921308</v>
      </c>
      <c r="AY68" s="2">
        <v>0</v>
      </c>
      <c r="AZ68" s="2">
        <v>0</v>
      </c>
      <c r="BA68" s="2">
        <f t="shared" si="5"/>
        <v>9.9329557178073902E-2</v>
      </c>
      <c r="BB68" s="2">
        <f t="shared" si="29"/>
        <v>1.8706006062052617E-2</v>
      </c>
      <c r="BC68" s="2">
        <f t="shared" si="6"/>
        <v>0</v>
      </c>
      <c r="BD68" s="2">
        <f t="shared" si="7"/>
        <v>0</v>
      </c>
      <c r="BE68" s="2">
        <f t="shared" si="8"/>
        <v>956.09445080860723</v>
      </c>
      <c r="BF68" s="2">
        <f t="shared" si="9"/>
        <v>0</v>
      </c>
      <c r="BG68" s="2">
        <f t="shared" si="10"/>
        <v>0</v>
      </c>
      <c r="BH68" s="2">
        <f t="shared" si="30"/>
        <v>567.75530202267544</v>
      </c>
      <c r="BI68" s="2">
        <f t="shared" si="31"/>
        <v>0</v>
      </c>
      <c r="BJ68" s="2">
        <f t="shared" si="32"/>
        <v>0</v>
      </c>
      <c r="BK68" s="11">
        <f t="shared" si="33"/>
        <v>5.1795282812840931E-2</v>
      </c>
      <c r="BL68" s="17">
        <f t="shared" si="129"/>
        <v>0.68998888209803944</v>
      </c>
      <c r="BM68" s="17">
        <f t="shared" si="130"/>
        <v>0.93271805470713531</v>
      </c>
      <c r="BN68" s="12">
        <f>(BN$3*temperature!$I178+BN$4*temperature!$I178^2+BN$5*temperature!$I178^6)*(K68/K$56)^$BP$1</f>
        <v>3.4509829977455042</v>
      </c>
      <c r="BO68" s="12">
        <f>(BO$3*temperature!$I178+BO$4*temperature!$I178^2+BO$5*temperature!$I178^6)*(L68/L$56)^$BP$1</f>
        <v>1.6655481107028038</v>
      </c>
      <c r="BP68" s="12">
        <f>(BP$3*temperature!$I178+BP$4*temperature!$I178^2+BP$5*temperature!$I178^6)*(M68/M$56)^$BP$1</f>
        <v>0.4945888183843361</v>
      </c>
      <c r="BQ68" s="12">
        <f>(BQ$3*temperature!$M178+BQ$4*temperature!$M178^2+BQ$5*temperature!$M178^6)*(K68/K$56)^$BP$1</f>
        <v>3.4509833268485526</v>
      </c>
      <c r="BR68" s="12">
        <f>(BR$3*temperature!$M178+BR$4*temperature!$M178^2+BR$5*temperature!$M178^6)*(L68/L$56)^$BP$1</f>
        <v>1.6655476317321143</v>
      </c>
      <c r="BS68" s="12">
        <f>(BS$3*temperature!$M178+BS$4*temperature!$M178^2+BS$5*temperature!$M178^6)*(M68/M$56)^$BP$1</f>
        <v>0.49458781496466481</v>
      </c>
      <c r="BT68" s="19">
        <f t="shared" si="11"/>
        <v>3.2910304836875071E-7</v>
      </c>
      <c r="BU68" s="19">
        <f t="shared" si="12"/>
        <v>-4.7897068955471411E-7</v>
      </c>
      <c r="BV68" s="19">
        <f t="shared" si="13"/>
        <v>-1.0034196712971344E-6</v>
      </c>
      <c r="BW68" s="19">
        <f t="shared" si="14"/>
        <v>5.7169734892360312E-5</v>
      </c>
      <c r="BX68" s="19">
        <f t="shared" si="15"/>
        <v>3.9446481468220972E-5</v>
      </c>
      <c r="BY68" s="19">
        <f t="shared" si="16"/>
        <v>5.3323243916924945E-5</v>
      </c>
      <c r="BZ68" s="2">
        <f t="shared" si="34"/>
        <v>11182.910344919235</v>
      </c>
    </row>
    <row r="69" spans="1:78" x14ac:dyDescent="0.3">
      <c r="A69" s="2">
        <f t="shared" si="79"/>
        <v>2023</v>
      </c>
      <c r="B69" s="5">
        <f t="shared" si="80"/>
        <v>1119.657423486442</v>
      </c>
      <c r="C69" s="5">
        <f t="shared" si="81"/>
        <v>2739.4084659561881</v>
      </c>
      <c r="D69" s="5">
        <f t="shared" si="82"/>
        <v>3720.813068602688</v>
      </c>
      <c r="E69" s="15">
        <f t="shared" si="83"/>
        <v>2.1087973192578662E-3</v>
      </c>
      <c r="F69" s="15">
        <f t="shared" si="84"/>
        <v>4.154472125355844E-3</v>
      </c>
      <c r="G69" s="15">
        <f t="shared" si="85"/>
        <v>8.4812070604568749E-3</v>
      </c>
      <c r="H69" s="5">
        <f t="shared" si="86"/>
        <v>52416.28962463775</v>
      </c>
      <c r="I69" s="5">
        <f t="shared" si="87"/>
        <v>13189.525904903801</v>
      </c>
      <c r="J69" s="5">
        <f t="shared" si="88"/>
        <v>5153.3932207185007</v>
      </c>
      <c r="K69" s="5">
        <f t="shared" si="89"/>
        <v>46814.577856699638</v>
      </c>
      <c r="L69" s="5">
        <f t="shared" si="90"/>
        <v>4814.7350308709838</v>
      </c>
      <c r="M69" s="5">
        <f t="shared" si="91"/>
        <v>1385.0180392571572</v>
      </c>
      <c r="N69" s="15">
        <f t="shared" si="92"/>
        <v>2.3367625656235624E-2</v>
      </c>
      <c r="O69" s="15">
        <f t="shared" si="93"/>
        <v>2.9463453853960431E-2</v>
      </c>
      <c r="P69" s="15">
        <f t="shared" si="94"/>
        <v>2.6981009608996409E-2</v>
      </c>
      <c r="Q69" s="5">
        <f t="shared" si="95"/>
        <v>6408.04818189866</v>
      </c>
      <c r="R69" s="5">
        <f t="shared" si="96"/>
        <v>6740.751455075334</v>
      </c>
      <c r="S69" s="5">
        <f t="shared" si="97"/>
        <v>2981.9649271093708</v>
      </c>
      <c r="T69" s="5">
        <f t="shared" si="98"/>
        <v>122.25299096498088</v>
      </c>
      <c r="U69" s="5">
        <f t="shared" si="99"/>
        <v>511.06851782816204</v>
      </c>
      <c r="V69" s="5">
        <f t="shared" si="100"/>
        <v>578.64106218807365</v>
      </c>
      <c r="W69" s="15">
        <f t="shared" si="101"/>
        <v>-1.0734613539272964E-2</v>
      </c>
      <c r="X69" s="15">
        <f t="shared" si="102"/>
        <v>-1.217998157191269E-2</v>
      </c>
      <c r="Y69" s="15">
        <f t="shared" si="103"/>
        <v>-9.7425357312937999E-3</v>
      </c>
      <c r="Z69" s="5">
        <f t="shared" si="123"/>
        <v>7871.1429113497779</v>
      </c>
      <c r="AA69" s="5">
        <f t="shared" si="124"/>
        <v>19054.548627955381</v>
      </c>
      <c r="AB69" s="5">
        <f t="shared" si="125"/>
        <v>7747.7105836894425</v>
      </c>
      <c r="AC69" s="16">
        <f t="shared" si="107"/>
        <v>2.19588148541136</v>
      </c>
      <c r="AD69" s="16">
        <f t="shared" si="108"/>
        <v>2.8865536569611066</v>
      </c>
      <c r="AE69" s="16">
        <f t="shared" si="109"/>
        <v>2.6647054202526999</v>
      </c>
      <c r="AF69" s="15">
        <f t="shared" si="110"/>
        <v>-4.0504037456468023E-3</v>
      </c>
      <c r="AG69" s="15">
        <f t="shared" si="111"/>
        <v>2.9673830763510267E-4</v>
      </c>
      <c r="AH69" s="15">
        <f t="shared" si="112"/>
        <v>9.7937136394747881E-3</v>
      </c>
      <c r="AI69" s="1">
        <f t="shared" si="71"/>
        <v>81602.546120971689</v>
      </c>
      <c r="AJ69" s="1">
        <f t="shared" si="72"/>
        <v>19136.66009342116</v>
      </c>
      <c r="AK69" s="1">
        <f t="shared" si="73"/>
        <v>7330.2717077148209</v>
      </c>
      <c r="AL69" s="14">
        <f t="shared" si="113"/>
        <v>19.545534847668499</v>
      </c>
      <c r="AM69" s="14">
        <f t="shared" si="114"/>
        <v>3.2103820265548264</v>
      </c>
      <c r="AN69" s="14">
        <f t="shared" si="115"/>
        <v>1.2034174598363268</v>
      </c>
      <c r="AO69" s="11">
        <f t="shared" si="116"/>
        <v>1.8095467155185369E-2</v>
      </c>
      <c r="AP69" s="11">
        <f t="shared" si="117"/>
        <v>2.2795515998805142E-2</v>
      </c>
      <c r="AQ69" s="11">
        <f t="shared" si="118"/>
        <v>2.067840921887059E-2</v>
      </c>
      <c r="AR69" s="1">
        <f t="shared" si="126"/>
        <v>52416.28962463775</v>
      </c>
      <c r="AS69" s="1">
        <f t="shared" si="122"/>
        <v>13189.525904903801</v>
      </c>
      <c r="AT69" s="1">
        <f t="shared" si="127"/>
        <v>5153.3932207185007</v>
      </c>
      <c r="AU69" s="1">
        <f t="shared" si="76"/>
        <v>10483.257924927551</v>
      </c>
      <c r="AV69" s="1">
        <f t="shared" si="77"/>
        <v>2637.9051809807606</v>
      </c>
      <c r="AW69" s="1">
        <f t="shared" si="78"/>
        <v>1030.6786441437002</v>
      </c>
      <c r="AX69" s="2">
        <f t="shared" si="128"/>
        <v>0.43250440531921308</v>
      </c>
      <c r="AY69" s="2">
        <v>0</v>
      </c>
      <c r="AZ69" s="2">
        <v>0</v>
      </c>
      <c r="BA69" s="2">
        <f t="shared" si="5"/>
        <v>9.8182000484983253E-2</v>
      </c>
      <c r="BB69" s="2">
        <f t="shared" si="29"/>
        <v>1.8706006062052617E-2</v>
      </c>
      <c r="BC69" s="2">
        <f t="shared" si="6"/>
        <v>0</v>
      </c>
      <c r="BD69" s="2">
        <f t="shared" si="7"/>
        <v>0</v>
      </c>
      <c r="BE69" s="2">
        <f t="shared" si="8"/>
        <v>980.49943146877945</v>
      </c>
      <c r="BF69" s="2">
        <f t="shared" si="9"/>
        <v>0</v>
      </c>
      <c r="BG69" s="2">
        <f t="shared" si="10"/>
        <v>0</v>
      </c>
      <c r="BH69" s="2">
        <f t="shared" si="30"/>
        <v>576.03518138272489</v>
      </c>
      <c r="BI69" s="2">
        <f t="shared" si="31"/>
        <v>0</v>
      </c>
      <c r="BJ69" s="2">
        <f t="shared" si="32"/>
        <v>0</v>
      </c>
      <c r="BK69" s="11">
        <f t="shared" si="33"/>
        <v>5.1683576083351362E-2</v>
      </c>
      <c r="BL69" s="17">
        <f t="shared" si="129"/>
        <v>0.65601062618648176</v>
      </c>
      <c r="BM69" s="17">
        <f t="shared" si="130"/>
        <v>0.92348322248231218</v>
      </c>
      <c r="BN69" s="12">
        <f>(BN$3*temperature!$I179+BN$4*temperature!$I179^2+BN$5*temperature!$I179^6)*(K69/K$56)^$BP$1</f>
        <v>3.4376374837463168</v>
      </c>
      <c r="BO69" s="12">
        <f>(BO$3*temperature!$I179+BO$4*temperature!$I179^2+BO$5*temperature!$I179^6)*(L69/L$56)^$BP$1</f>
        <v>1.6412278380829544</v>
      </c>
      <c r="BP69" s="12">
        <f>(BP$3*temperature!$I179+BP$4*temperature!$I179^2+BP$5*temperature!$I179^6)*(M69/M$56)^$BP$1</f>
        <v>0.46683085620706605</v>
      </c>
      <c r="BQ69" s="12">
        <f>(BQ$3*temperature!$M179+BQ$4*temperature!$M179^2+BQ$5*temperature!$M179^6)*(K69/K$56)^$BP$1</f>
        <v>3.4376377265575591</v>
      </c>
      <c r="BR69" s="12">
        <f>(BR$3*temperature!$M179+BR$4*temperature!$M179^2+BR$5*temperature!$M179^6)*(L69/L$56)^$BP$1</f>
        <v>1.6412272268002226</v>
      </c>
      <c r="BS69" s="12">
        <f>(BS$3*temperature!$M179+BS$4*temperature!$M179^2+BS$5*temperature!$M179^6)*(M69/M$56)^$BP$1</f>
        <v>0.46682969060927648</v>
      </c>
      <c r="BT69" s="19">
        <f t="shared" si="11"/>
        <v>2.4281124222369499E-7</v>
      </c>
      <c r="BU69" s="19">
        <f t="shared" si="12"/>
        <v>-6.1128273176613845E-7</v>
      </c>
      <c r="BV69" s="19">
        <f t="shared" si="13"/>
        <v>-1.1655977895652647E-6</v>
      </c>
      <c r="BW69" s="19">
        <f t="shared" si="14"/>
        <v>-1.3420487761646831E-5</v>
      </c>
      <c r="BX69" s="19">
        <f t="shared" si="15"/>
        <v>-8.8039825802459528E-6</v>
      </c>
      <c r="BY69" s="19">
        <f t="shared" si="16"/>
        <v>-1.2393595285410048E-5</v>
      </c>
      <c r="BZ69" s="2">
        <f t="shared" si="34"/>
        <v>11119.421253006818</v>
      </c>
    </row>
    <row r="70" spans="1:78" x14ac:dyDescent="0.3">
      <c r="A70" s="2">
        <f t="shared" si="79"/>
        <v>2024</v>
      </c>
      <c r="B70" s="5">
        <f t="shared" si="80"/>
        <v>1121.9004975309206</v>
      </c>
      <c r="C70" s="5">
        <f t="shared" si="81"/>
        <v>2750.2202222623778</v>
      </c>
      <c r="D70" s="5">
        <f t="shared" si="82"/>
        <v>3750.7922053673574</v>
      </c>
      <c r="E70" s="15">
        <f t="shared" si="83"/>
        <v>2.0033574532949726E-3</v>
      </c>
      <c r="F70" s="15">
        <f t="shared" si="84"/>
        <v>3.946748519088052E-3</v>
      </c>
      <c r="G70" s="15">
        <f t="shared" si="85"/>
        <v>8.0571467074340309E-3</v>
      </c>
      <c r="H70" s="5">
        <f t="shared" si="86"/>
        <v>53734.592391721846</v>
      </c>
      <c r="I70" s="5">
        <f t="shared" si="87"/>
        <v>13627.380679041471</v>
      </c>
      <c r="J70" s="5">
        <f t="shared" si="88"/>
        <v>5333.5897877677189</v>
      </c>
      <c r="K70" s="5">
        <f t="shared" si="89"/>
        <v>47896.041146234427</v>
      </c>
      <c r="L70" s="5">
        <f t="shared" si="90"/>
        <v>4955.0143543891763</v>
      </c>
      <c r="M70" s="5">
        <f t="shared" si="91"/>
        <v>1421.9902078647251</v>
      </c>
      <c r="N70" s="15">
        <f t="shared" si="92"/>
        <v>2.3100994157101429E-2</v>
      </c>
      <c r="O70" s="15">
        <f t="shared" si="93"/>
        <v>2.9135419211805624E-2</v>
      </c>
      <c r="P70" s="15">
        <f t="shared" si="94"/>
        <v>2.6694358888926573E-2</v>
      </c>
      <c r="Q70" s="5">
        <f t="shared" si="95"/>
        <v>6498.6966577747889</v>
      </c>
      <c r="R70" s="5">
        <f t="shared" si="96"/>
        <v>6879.6974563703288</v>
      </c>
      <c r="S70" s="5">
        <f t="shared" si="97"/>
        <v>3056.1663144640129</v>
      </c>
      <c r="T70" s="5">
        <f t="shared" si="98"/>
        <v>120.94065235295159</v>
      </c>
      <c r="U70" s="5">
        <f t="shared" si="99"/>
        <v>504.84371269903028</v>
      </c>
      <c r="V70" s="5">
        <f t="shared" si="100"/>
        <v>573.00363096411252</v>
      </c>
      <c r="W70" s="15">
        <f t="shared" si="101"/>
        <v>-1.0734613539272964E-2</v>
      </c>
      <c r="X70" s="15">
        <f t="shared" si="102"/>
        <v>-1.217998157191269E-2</v>
      </c>
      <c r="Y70" s="15">
        <f t="shared" si="103"/>
        <v>-9.7425357312937999E-3</v>
      </c>
      <c r="Z70" s="5">
        <f t="shared" si="123"/>
        <v>7953.0647806504385</v>
      </c>
      <c r="AA70" s="5">
        <f t="shared" si="124"/>
        <v>19463.314561030453</v>
      </c>
      <c r="AB70" s="5">
        <f t="shared" si="125"/>
        <v>8023.8795219076537</v>
      </c>
      <c r="AC70" s="16">
        <f t="shared" si="107"/>
        <v>2.1869872788178535</v>
      </c>
      <c r="AD70" s="16">
        <f t="shared" si="108"/>
        <v>2.8874102080081712</v>
      </c>
      <c r="AE70" s="16">
        <f t="shared" si="109"/>
        <v>2.6908027820722111</v>
      </c>
      <c r="AF70" s="15">
        <f t="shared" si="110"/>
        <v>-4.0504037456468023E-3</v>
      </c>
      <c r="AG70" s="15">
        <f t="shared" si="111"/>
        <v>2.9673830763510267E-4</v>
      </c>
      <c r="AH70" s="15">
        <f t="shared" si="112"/>
        <v>9.7937136394747881E-3</v>
      </c>
      <c r="AI70" s="1">
        <f t="shared" si="71"/>
        <v>83925.54943380208</v>
      </c>
      <c r="AJ70" s="1">
        <f t="shared" si="72"/>
        <v>19860.899265059805</v>
      </c>
      <c r="AK70" s="1">
        <f t="shared" si="73"/>
        <v>7627.9231810870388</v>
      </c>
      <c r="AL70" s="14">
        <f t="shared" si="113"/>
        <v>19.895683575696349</v>
      </c>
      <c r="AM70" s="14">
        <f t="shared" si="114"/>
        <v>3.2828325182549478</v>
      </c>
      <c r="AN70" s="14">
        <f t="shared" si="115"/>
        <v>1.2280533709449999</v>
      </c>
      <c r="AO70" s="11">
        <f t="shared" si="116"/>
        <v>1.7914512483633516E-2</v>
      </c>
      <c r="AP70" s="11">
        <f t="shared" si="117"/>
        <v>2.2567560838817089E-2</v>
      </c>
      <c r="AQ70" s="11">
        <f t="shared" si="118"/>
        <v>2.0471625126681884E-2</v>
      </c>
      <c r="AR70" s="1">
        <f t="shared" si="126"/>
        <v>53734.592391721846</v>
      </c>
      <c r="AS70" s="1">
        <f t="shared" si="122"/>
        <v>13627.380679041471</v>
      </c>
      <c r="AT70" s="1">
        <f t="shared" si="127"/>
        <v>5333.5897877677189</v>
      </c>
      <c r="AU70" s="1">
        <f t="shared" si="76"/>
        <v>10746.918478344371</v>
      </c>
      <c r="AV70" s="1">
        <f t="shared" si="77"/>
        <v>2725.4761358082942</v>
      </c>
      <c r="AW70" s="1">
        <f t="shared" si="78"/>
        <v>1066.7179575535438</v>
      </c>
      <c r="AX70" s="2">
        <f t="shared" si="128"/>
        <v>0.43250440531921308</v>
      </c>
      <c r="AY70" s="2">
        <v>0</v>
      </c>
      <c r="AZ70" s="2">
        <v>0</v>
      </c>
      <c r="BA70" s="2">
        <f t="shared" ref="BA70:BA133" si="131">(AX70*Z70+AY70*AA70+AZ70*AB70)/(Z70+AA70+AB70)</f>
        <v>9.7057292009635768E-2</v>
      </c>
      <c r="BB70" s="2">
        <f t="shared" si="29"/>
        <v>1.8706006062052617E-2</v>
      </c>
      <c r="BC70" s="2">
        <f t="shared" ref="BC70:BC133" si="132">BC$5*AY70^2</f>
        <v>0</v>
      </c>
      <c r="BD70" s="2">
        <f t="shared" ref="BD70:BD133" si="133">BD$5*AZ70^2</f>
        <v>0</v>
      </c>
      <c r="BE70" s="2">
        <f t="shared" ref="BE70:BE133" si="134">BB70*AR70</f>
        <v>1005.1596110214753</v>
      </c>
      <c r="BF70" s="2">
        <f t="shared" ref="BF70:BF133" si="135">BC70*AS70</f>
        <v>0</v>
      </c>
      <c r="BG70" s="2">
        <f t="shared" ref="BG70:BG133" si="136">BD70*AT70</f>
        <v>0</v>
      </c>
      <c r="BH70" s="2">
        <f t="shared" si="30"/>
        <v>584.44005093471048</v>
      </c>
      <c r="BI70" s="2">
        <f t="shared" si="31"/>
        <v>0</v>
      </c>
      <c r="BJ70" s="2">
        <f t="shared" si="32"/>
        <v>0</v>
      </c>
      <c r="BK70" s="11">
        <f t="shared" si="33"/>
        <v>5.1565569521481586E-2</v>
      </c>
      <c r="BL70" s="17">
        <f t="shared" si="129"/>
        <v>0.62377186551641028</v>
      </c>
      <c r="BM70" s="17">
        <f t="shared" si="130"/>
        <v>0.914339824239913</v>
      </c>
      <c r="BN70" s="12">
        <f>(BN$3*temperature!$I180+BN$4*temperature!$I180^2+BN$5*temperature!$I180^6)*(K70/K$56)^$BP$1</f>
        <v>3.4220312944593165</v>
      </c>
      <c r="BO70" s="12">
        <f>(BO$3*temperature!$I180+BO$4*temperature!$I180^2+BO$5*temperature!$I180^6)*(L70/L$56)^$BP$1</f>
        <v>1.6153120868491262</v>
      </c>
      <c r="BP70" s="12">
        <f>(BP$3*temperature!$I180+BP$4*temperature!$I180^2+BP$5*temperature!$I180^6)*(M70/M$56)^$BP$1</f>
        <v>0.43781114719084308</v>
      </c>
      <c r="BQ70" s="12">
        <f>(BQ$3*temperature!$M180+BQ$4*temperature!$M180^2+BQ$5*temperature!$M180^6)*(K70/K$56)^$BP$1</f>
        <v>3.4220314275180663</v>
      </c>
      <c r="BR70" s="12">
        <f>(BR$3*temperature!$M180+BR$4*temperature!$M180^2+BR$5*temperature!$M180^6)*(L70/L$56)^$BP$1</f>
        <v>1.6153113323677986</v>
      </c>
      <c r="BS70" s="12">
        <f>(BS$3*temperature!$M180+BS$4*temperature!$M180^2+BS$5*temperature!$M180^6)*(M70/M$56)^$BP$1</f>
        <v>0.43780981637178856</v>
      </c>
      <c r="BT70" s="19">
        <f t="shared" ref="BT70:BT133" si="137">BQ70-BN70</f>
        <v>1.3305874979607779E-7</v>
      </c>
      <c r="BU70" s="19">
        <f t="shared" ref="BU70:BU133" si="138">BR70-BO70</f>
        <v>-7.5448132763611397E-7</v>
      </c>
      <c r="BV70" s="19">
        <f t="shared" ref="BV70:BV133" si="139">BS70-BP70</f>
        <v>-1.3308190545124887E-6</v>
      </c>
      <c r="BW70" s="19">
        <f t="shared" ref="BW70:BW133" si="140">SUMPRODUCT(BT70:BV70,AR70:AT70)/100</f>
        <v>-1.0229789500996096E-4</v>
      </c>
      <c r="BX70" s="19">
        <f t="shared" ref="BX70:BX133" si="141">BW70*BL70</f>
        <v>-6.3810548808765225E-5</v>
      </c>
      <c r="BY70" s="19">
        <f t="shared" ref="BY70:BY133" si="142">BW70*BM70</f>
        <v>-9.3535039343520783E-5</v>
      </c>
      <c r="BZ70" s="2">
        <f t="shared" si="34"/>
        <v>11054.810985102957</v>
      </c>
    </row>
    <row r="71" spans="1:78" x14ac:dyDescent="0.3">
      <c r="A71" s="2">
        <f t="shared" si="79"/>
        <v>2025</v>
      </c>
      <c r="B71" s="5">
        <f t="shared" si="80"/>
        <v>1124.0356868683255</v>
      </c>
      <c r="C71" s="5">
        <f t="shared" si="81"/>
        <v>2760.5319284722891</v>
      </c>
      <c r="D71" s="5">
        <f t="shared" si="82"/>
        <v>3779.5018542817152</v>
      </c>
      <c r="E71" s="15">
        <f t="shared" si="83"/>
        <v>1.9031895806302238E-3</v>
      </c>
      <c r="F71" s="15">
        <f t="shared" si="84"/>
        <v>3.749411093133649E-3</v>
      </c>
      <c r="G71" s="15">
        <f t="shared" si="85"/>
        <v>7.6542893720623287E-3</v>
      </c>
      <c r="H71" s="5">
        <f t="shared" si="86"/>
        <v>55066.287511337468</v>
      </c>
      <c r="I71" s="5">
        <f t="shared" si="87"/>
        <v>14072.553344255944</v>
      </c>
      <c r="J71" s="5">
        <f t="shared" si="88"/>
        <v>5516.3373561202552</v>
      </c>
      <c r="K71" s="5">
        <f t="shared" si="89"/>
        <v>48989.803575327387</v>
      </c>
      <c r="L71" s="5">
        <f t="shared" si="90"/>
        <v>5097.7687304069195</v>
      </c>
      <c r="M71" s="5">
        <f t="shared" si="91"/>
        <v>1459.5408518905519</v>
      </c>
      <c r="N71" s="15">
        <f t="shared" si="92"/>
        <v>2.2836176078802062E-2</v>
      </c>
      <c r="O71" s="15">
        <f t="shared" si="93"/>
        <v>2.8810083242501783E-2</v>
      </c>
      <c r="P71" s="15">
        <f t="shared" si="94"/>
        <v>2.6407104506164902E-2</v>
      </c>
      <c r="Q71" s="5">
        <f t="shared" si="95"/>
        <v>6588.262862406772</v>
      </c>
      <c r="R71" s="5">
        <f t="shared" si="96"/>
        <v>7017.9081282469915</v>
      </c>
      <c r="S71" s="5">
        <f t="shared" si="97"/>
        <v>3130.0863353343807</v>
      </c>
      <c r="T71" s="5">
        <f t="shared" si="98"/>
        <v>119.64240118875509</v>
      </c>
      <c r="U71" s="5">
        <f t="shared" si="99"/>
        <v>498.69472558166012</v>
      </c>
      <c r="V71" s="5">
        <f t="shared" si="100"/>
        <v>567.42112261528359</v>
      </c>
      <c r="W71" s="15">
        <f t="shared" si="101"/>
        <v>-1.0734613539272964E-2</v>
      </c>
      <c r="X71" s="15">
        <f t="shared" si="102"/>
        <v>-1.217998157191269E-2</v>
      </c>
      <c r="Y71" s="15">
        <f t="shared" si="103"/>
        <v>-9.7425357312937999E-3</v>
      </c>
      <c r="Z71" s="5">
        <f t="shared" si="123"/>
        <v>8032.900304535724</v>
      </c>
      <c r="AA71" s="5">
        <f t="shared" si="124"/>
        <v>19870.403224214355</v>
      </c>
      <c r="AB71" s="5">
        <f t="shared" si="125"/>
        <v>8304.0798253428093</v>
      </c>
      <c r="AC71" s="16">
        <f t="shared" si="107"/>
        <v>2.178129097352048</v>
      </c>
      <c r="AD71" s="16">
        <f t="shared" si="108"/>
        <v>2.8882670132267436</v>
      </c>
      <c r="AE71" s="16">
        <f t="shared" si="109"/>
        <v>2.7171557339801287</v>
      </c>
      <c r="AF71" s="15">
        <f t="shared" si="110"/>
        <v>-4.0504037456468023E-3</v>
      </c>
      <c r="AG71" s="15">
        <f t="shared" si="111"/>
        <v>2.9673830763510267E-4</v>
      </c>
      <c r="AH71" s="15">
        <f t="shared" si="112"/>
        <v>9.7937136394747881E-3</v>
      </c>
      <c r="AI71" s="1">
        <f t="shared" si="71"/>
        <v>86279.912968766235</v>
      </c>
      <c r="AJ71" s="1">
        <f t="shared" si="72"/>
        <v>20600.285474362117</v>
      </c>
      <c r="AK71" s="1">
        <f t="shared" si="73"/>
        <v>7931.848820531879</v>
      </c>
      <c r="AL71" s="14">
        <f t="shared" si="113"/>
        <v>20.248540832765713</v>
      </c>
      <c r="AM71" s="14">
        <f t="shared" si="114"/>
        <v>3.3561771856085199</v>
      </c>
      <c r="AN71" s="14">
        <f t="shared" si="115"/>
        <v>1.2529422167080884</v>
      </c>
      <c r="AO71" s="11">
        <f t="shared" si="116"/>
        <v>1.7735367358797181E-2</v>
      </c>
      <c r="AP71" s="11">
        <f t="shared" si="117"/>
        <v>2.2341885230428918E-2</v>
      </c>
      <c r="AQ71" s="11">
        <f t="shared" si="118"/>
        <v>2.0266908875415064E-2</v>
      </c>
      <c r="AR71" s="1">
        <f t="shared" si="126"/>
        <v>55066.287511337468</v>
      </c>
      <c r="AS71" s="1">
        <f t="shared" si="122"/>
        <v>14072.553344255944</v>
      </c>
      <c r="AT71" s="1">
        <f t="shared" si="127"/>
        <v>5516.3373561202552</v>
      </c>
      <c r="AU71" s="1">
        <f t="shared" si="76"/>
        <v>11013.257502267494</v>
      </c>
      <c r="AV71" s="1">
        <f t="shared" si="77"/>
        <v>2814.5106688511892</v>
      </c>
      <c r="AW71" s="1">
        <f t="shared" si="78"/>
        <v>1103.2674712240512</v>
      </c>
      <c r="AX71" s="2">
        <f t="shared" si="128"/>
        <v>0.43250440531921308</v>
      </c>
      <c r="AY71" s="2">
        <v>0</v>
      </c>
      <c r="AZ71" s="2">
        <v>0</v>
      </c>
      <c r="BA71" s="2">
        <f t="shared" si="131"/>
        <v>9.5954593990538045E-2</v>
      </c>
      <c r="BB71" s="2">
        <f t="shared" ref="BB71:BB134" si="143">BB$5*AX71^2</f>
        <v>1.8706006062052617E-2</v>
      </c>
      <c r="BC71" s="2">
        <f t="shared" si="132"/>
        <v>0</v>
      </c>
      <c r="BD71" s="2">
        <f t="shared" si="133"/>
        <v>0</v>
      </c>
      <c r="BE71" s="2">
        <f t="shared" si="134"/>
        <v>1030.0703080018111</v>
      </c>
      <c r="BF71" s="2">
        <f t="shared" si="135"/>
        <v>0</v>
      </c>
      <c r="BG71" s="2">
        <f t="shared" si="136"/>
        <v>0</v>
      </c>
      <c r="BH71" s="2">
        <f t="shared" ref="BH71:BH134" si="144">2*BB$5*AX71*AR71/Z71*1000</f>
        <v>592.97167972519321</v>
      </c>
      <c r="BI71" s="2">
        <f t="shared" ref="BI71:BI134" si="145">2*BC$5*AY71*AS71/AA71*1000</f>
        <v>0</v>
      </c>
      <c r="BJ71" s="2">
        <f t="shared" ref="BJ71:BJ134" si="146">2*BD$5*AZ71*AT71/AB71*1000</f>
        <v>0</v>
      </c>
      <c r="BK71" s="11">
        <f t="shared" ref="BK71:BK134" si="147">SUM(H71:J71)*SUM(B70:D70)/SUM(H70:J70)/SUM(B71:D71)-1+BK$5</f>
        <v>5.1441642352088007E-2</v>
      </c>
      <c r="BL71" s="17">
        <f t="shared" si="129"/>
        <v>0.59318399498403107</v>
      </c>
      <c r="BM71" s="17">
        <f t="shared" si="130"/>
        <v>0.90528695469298315</v>
      </c>
      <c r="BN71" s="12">
        <f>(BN$3*temperature!$I181+BN$4*temperature!$I181^2+BN$5*temperature!$I181^6)*(K71/K$56)^$BP$1</f>
        <v>3.4041273883272769</v>
      </c>
      <c r="BO71" s="12">
        <f>(BO$3*temperature!$I181+BO$4*temperature!$I181^2+BO$5*temperature!$I181^6)*(L71/L$56)^$BP$1</f>
        <v>1.5877712939302415</v>
      </c>
      <c r="BP71" s="12">
        <f>(BP$3*temperature!$I181+BP$4*temperature!$I181^2+BP$5*temperature!$I181^6)*(M71/M$56)^$BP$1</f>
        <v>0.40749857533525324</v>
      </c>
      <c r="BQ71" s="12">
        <f>(BQ$3*temperature!$M181+BQ$4*temperature!$M181^2+BQ$5*temperature!$M181^6)*(K71/K$56)^$BP$1</f>
        <v>3.404127390418596</v>
      </c>
      <c r="BR71" s="12">
        <f>(BR$3*temperature!$M181+BR$4*temperature!$M181^2+BR$5*temperature!$M181^6)*(L71/L$56)^$BP$1</f>
        <v>1.5877703866147075</v>
      </c>
      <c r="BS71" s="12">
        <f>(BS$3*temperature!$M181+BS$4*temperature!$M181^2+BS$5*temperature!$M181^6)*(M71/M$56)^$BP$1</f>
        <v>0.40749707679099112</v>
      </c>
      <c r="BT71" s="19">
        <f t="shared" si="137"/>
        <v>2.0913191178806301E-9</v>
      </c>
      <c r="BU71" s="19">
        <f t="shared" si="138"/>
        <v>-9.0731553403777809E-7</v>
      </c>
      <c r="BV71" s="19">
        <f t="shared" si="139"/>
        <v>-1.4985442621240352E-6</v>
      </c>
      <c r="BW71" s="19">
        <f t="shared" si="140"/>
        <v>-2.0919560765950008E-4</v>
      </c>
      <c r="BX71" s="19">
        <f t="shared" si="141"/>
        <v>-1.2409148628457421E-4</v>
      </c>
      <c r="BY71" s="19">
        <f t="shared" si="142"/>
        <v>-1.8938205459321692E-4</v>
      </c>
      <c r="BZ71" s="2">
        <f t="shared" ref="BZ71:BZ134" si="148">LN(K71)*B71*BM71</f>
        <v>10989.164662895706</v>
      </c>
    </row>
    <row r="72" spans="1:78" x14ac:dyDescent="0.3">
      <c r="A72" s="2">
        <f t="shared" si="79"/>
        <v>2026</v>
      </c>
      <c r="B72" s="5">
        <f t="shared" si="80"/>
        <v>1126.0679772254546</v>
      </c>
      <c r="C72" s="5">
        <f t="shared" si="81"/>
        <v>2770.3647790560749</v>
      </c>
      <c r="D72" s="5">
        <f t="shared" si="82"/>
        <v>3806.9847851128879</v>
      </c>
      <c r="E72" s="15">
        <f t="shared" si="83"/>
        <v>1.8080301015987125E-3</v>
      </c>
      <c r="F72" s="15">
        <f t="shared" si="84"/>
        <v>3.5619405384769666E-3</v>
      </c>
      <c r="G72" s="15">
        <f t="shared" si="85"/>
        <v>7.2715749034592122E-3</v>
      </c>
      <c r="H72" s="5">
        <f t="shared" si="86"/>
        <v>56411.115617539857</v>
      </c>
      <c r="I72" s="5">
        <f t="shared" si="87"/>
        <v>14524.998081226815</v>
      </c>
      <c r="J72" s="5">
        <f t="shared" si="88"/>
        <v>5701.5826643601131</v>
      </c>
      <c r="K72" s="5">
        <f t="shared" si="89"/>
        <v>50095.657418953102</v>
      </c>
      <c r="L72" s="5">
        <f t="shared" si="90"/>
        <v>5242.9911725111542</v>
      </c>
      <c r="M72" s="5">
        <f t="shared" si="91"/>
        <v>1497.6636330820129</v>
      </c>
      <c r="N72" s="15">
        <f t="shared" si="92"/>
        <v>2.2573143040374388E-2</v>
      </c>
      <c r="O72" s="15">
        <f t="shared" si="93"/>
        <v>2.8487452017589288E-2</v>
      </c>
      <c r="P72" s="15">
        <f t="shared" si="94"/>
        <v>2.6119708223363736E-2</v>
      </c>
      <c r="Q72" s="5">
        <f t="shared" si="95"/>
        <v>6676.7116876677837</v>
      </c>
      <c r="R72" s="5">
        <f t="shared" si="96"/>
        <v>7155.3137493020395</v>
      </c>
      <c r="S72" s="5">
        <f t="shared" si="97"/>
        <v>3203.6793997335731</v>
      </c>
      <c r="T72" s="5">
        <f t="shared" si="98"/>
        <v>118.35808624908314</v>
      </c>
      <c r="U72" s="5">
        <f t="shared" si="99"/>
        <v>492.62063301406545</v>
      </c>
      <c r="V72" s="5">
        <f t="shared" si="100"/>
        <v>561.89300205351333</v>
      </c>
      <c r="W72" s="15">
        <f t="shared" si="101"/>
        <v>-1.0734613539272964E-2</v>
      </c>
      <c r="X72" s="15">
        <f t="shared" si="102"/>
        <v>-1.217998157191269E-2</v>
      </c>
      <c r="Y72" s="15">
        <f t="shared" si="103"/>
        <v>-9.7425357312937999E-3</v>
      </c>
      <c r="Z72" s="5">
        <f t="shared" si="123"/>
        <v>8110.6262661765677</v>
      </c>
      <c r="AA72" s="5">
        <f t="shared" si="124"/>
        <v>20275.607313260971</v>
      </c>
      <c r="AB72" s="5">
        <f t="shared" si="125"/>
        <v>8588.2269027699367</v>
      </c>
      <c r="AC72" s="16">
        <f t="shared" si="107"/>
        <v>2.169306795097631</v>
      </c>
      <c r="AD72" s="16">
        <f t="shared" si="108"/>
        <v>2.8891240726922467</v>
      </c>
      <c r="AE72" s="16">
        <f t="shared" si="109"/>
        <v>2.7437667791525868</v>
      </c>
      <c r="AF72" s="15">
        <f t="shared" si="110"/>
        <v>-4.0504037456468023E-3</v>
      </c>
      <c r="AG72" s="15">
        <f t="shared" si="111"/>
        <v>2.9673830763510267E-4</v>
      </c>
      <c r="AH72" s="15">
        <f t="shared" si="112"/>
        <v>9.7937136394747881E-3</v>
      </c>
      <c r="AI72" s="1">
        <f t="shared" si="71"/>
        <v>88665.179174157121</v>
      </c>
      <c r="AJ72" s="1">
        <f t="shared" si="72"/>
        <v>21354.767595777095</v>
      </c>
      <c r="AK72" s="1">
        <f t="shared" si="73"/>
        <v>8241.9314097027418</v>
      </c>
      <c r="AL72" s="14">
        <f t="shared" si="113"/>
        <v>20.60406498981293</v>
      </c>
      <c r="AM72" s="14">
        <f t="shared" si="114"/>
        <v>3.4304106778474308</v>
      </c>
      <c r="AN72" s="14">
        <f t="shared" si="115"/>
        <v>1.2780815497829499</v>
      </c>
      <c r="AO72" s="11">
        <f t="shared" si="116"/>
        <v>1.755801368520921E-2</v>
      </c>
      <c r="AP72" s="11">
        <f t="shared" si="117"/>
        <v>2.2118466378124629E-2</v>
      </c>
      <c r="AQ72" s="11">
        <f t="shared" si="118"/>
        <v>2.0064239786660911E-2</v>
      </c>
      <c r="AR72" s="1">
        <f t="shared" si="126"/>
        <v>56411.115617539857</v>
      </c>
      <c r="AS72" s="1">
        <f t="shared" si="122"/>
        <v>14524.998081226815</v>
      </c>
      <c r="AT72" s="1">
        <f t="shared" si="127"/>
        <v>5701.5826643601131</v>
      </c>
      <c r="AU72" s="1">
        <f t="shared" si="76"/>
        <v>11282.223123507973</v>
      </c>
      <c r="AV72" s="1">
        <f t="shared" si="77"/>
        <v>2904.9996162453631</v>
      </c>
      <c r="AW72" s="1">
        <f t="shared" si="78"/>
        <v>1140.3165328720227</v>
      </c>
      <c r="AX72" s="2">
        <f t="shared" si="128"/>
        <v>0.43250440531921308</v>
      </c>
      <c r="AY72" s="2">
        <v>0</v>
      </c>
      <c r="AZ72" s="2">
        <v>0</v>
      </c>
      <c r="BA72" s="2">
        <f t="shared" si="131"/>
        <v>9.4873097383182045E-2</v>
      </c>
      <c r="BB72" s="2">
        <f t="shared" si="143"/>
        <v>1.8706006062052617E-2</v>
      </c>
      <c r="BC72" s="2">
        <f t="shared" si="132"/>
        <v>0</v>
      </c>
      <c r="BD72" s="2">
        <f t="shared" si="133"/>
        <v>0</v>
      </c>
      <c r="BE72" s="2">
        <f t="shared" si="134"/>
        <v>1055.2266707088515</v>
      </c>
      <c r="BF72" s="2">
        <f t="shared" si="135"/>
        <v>0</v>
      </c>
      <c r="BG72" s="2">
        <f t="shared" si="136"/>
        <v>0</v>
      </c>
      <c r="BH72" s="2">
        <f t="shared" si="144"/>
        <v>601.63186449124714</v>
      </c>
      <c r="BI72" s="2">
        <f t="shared" si="145"/>
        <v>0</v>
      </c>
      <c r="BJ72" s="2">
        <f t="shared" si="146"/>
        <v>0</v>
      </c>
      <c r="BK72" s="11">
        <f t="shared" si="147"/>
        <v>5.1312153237037278E-2</v>
      </c>
      <c r="BL72" s="17">
        <f t="shared" si="129"/>
        <v>0.56416254701218704</v>
      </c>
      <c r="BM72" s="17">
        <f t="shared" si="130"/>
        <v>0.89632371751780504</v>
      </c>
      <c r="BN72" s="12">
        <f>(BN$3*temperature!$I182+BN$4*temperature!$I182^2+BN$5*temperature!$I182^6)*(K72/K$56)^$BP$1</f>
        <v>3.3838835048476641</v>
      </c>
      <c r="BO72" s="12">
        <f>(BO$3*temperature!$I182+BO$4*temperature!$I182^2+BO$5*temperature!$I182^6)*(L72/L$56)^$BP$1</f>
        <v>1.5585732249608613</v>
      </c>
      <c r="BP72" s="12">
        <f>(BP$3*temperature!$I182+BP$4*temperature!$I182^2+BP$5*temperature!$I182^6)*(M72/M$56)^$BP$1</f>
        <v>0.37586087357475545</v>
      </c>
      <c r="BQ72" s="12">
        <f>(BQ$3*temperature!$M182+BQ$4*temperature!$M182^2+BQ$5*temperature!$M182^6)*(K72/K$56)^$BP$1</f>
        <v>3.3838833567956299</v>
      </c>
      <c r="BR72" s="12">
        <f>(BR$3*temperature!$M182+BR$4*temperature!$M182^2+BR$5*temperature!$M182^6)*(L72/L$56)^$BP$1</f>
        <v>1.5585721563173403</v>
      </c>
      <c r="BS72" s="12">
        <f>(BS$3*temperature!$M182+BS$4*temperature!$M182^2+BS$5*temperature!$M182^6)*(M72/M$56)^$BP$1</f>
        <v>0.37585920530553918</v>
      </c>
      <c r="BT72" s="19">
        <f t="shared" si="137"/>
        <v>-1.4805203418788437E-7</v>
      </c>
      <c r="BU72" s="19">
        <f t="shared" si="138"/>
        <v>-1.0686435210072176E-6</v>
      </c>
      <c r="BV72" s="19">
        <f t="shared" si="139"/>
        <v>-1.6682692162706125E-6</v>
      </c>
      <c r="BW72" s="19">
        <f t="shared" si="140"/>
        <v>-3.3385600353104172E-4</v>
      </c>
      <c r="BX72" s="19">
        <f t="shared" si="141"/>
        <v>-1.8834905328738222E-4</v>
      </c>
      <c r="BY72" s="19">
        <f t="shared" si="142"/>
        <v>-2.9924305420058074E-4</v>
      </c>
      <c r="BZ72" s="2">
        <f t="shared" si="148"/>
        <v>10922.563286971135</v>
      </c>
    </row>
    <row r="73" spans="1:78" x14ac:dyDescent="0.3">
      <c r="A73" s="2">
        <f t="shared" si="79"/>
        <v>2027</v>
      </c>
      <c r="B73" s="5">
        <f t="shared" si="80"/>
        <v>1128.0021437847611</v>
      </c>
      <c r="C73" s="5">
        <f t="shared" si="81"/>
        <v>2779.7392599383193</v>
      </c>
      <c r="D73" s="5">
        <f t="shared" si="82"/>
        <v>3833.283421383102</v>
      </c>
      <c r="E73" s="15">
        <f t="shared" si="83"/>
        <v>1.7176285965187768E-3</v>
      </c>
      <c r="F73" s="15">
        <f t="shared" si="84"/>
        <v>3.3838435115531181E-3</v>
      </c>
      <c r="G73" s="15">
        <f t="shared" si="85"/>
        <v>6.9079961582862509E-3</v>
      </c>
      <c r="H73" s="5">
        <f t="shared" si="86"/>
        <v>57768.808008643107</v>
      </c>
      <c r="I73" s="5">
        <f t="shared" si="87"/>
        <v>14984.666074538573</v>
      </c>
      <c r="J73" s="5">
        <f t="shared" si="88"/>
        <v>5889.2731307310069</v>
      </c>
      <c r="K73" s="5">
        <f t="shared" si="89"/>
        <v>51213.3849451852</v>
      </c>
      <c r="L73" s="5">
        <f t="shared" si="90"/>
        <v>5390.6732514441201</v>
      </c>
      <c r="M73" s="5">
        <f t="shared" si="91"/>
        <v>1536.3521251465604</v>
      </c>
      <c r="N73" s="15">
        <f t="shared" si="92"/>
        <v>2.2311864617016175E-2</v>
      </c>
      <c r="O73" s="15">
        <f t="shared" si="93"/>
        <v>2.816752385685084E-2</v>
      </c>
      <c r="P73" s="15">
        <f t="shared" si="94"/>
        <v>2.5832564275418246E-2</v>
      </c>
      <c r="Q73" s="5">
        <f t="shared" si="95"/>
        <v>6764.0086544873102</v>
      </c>
      <c r="R73" s="5">
        <f t="shared" si="96"/>
        <v>7291.8460389058118</v>
      </c>
      <c r="S73" s="5">
        <f t="shared" si="97"/>
        <v>3276.9019314062707</v>
      </c>
      <c r="T73" s="5">
        <f t="shared" si="98"/>
        <v>117.0875579339513</v>
      </c>
      <c r="U73" s="5">
        <f t="shared" si="99"/>
        <v>486.62052278201014</v>
      </c>
      <c r="V73" s="5">
        <f t="shared" si="100"/>
        <v>556.41873940384301</v>
      </c>
      <c r="W73" s="15">
        <f t="shared" si="101"/>
        <v>-1.0734613539272964E-2</v>
      </c>
      <c r="X73" s="15">
        <f t="shared" si="102"/>
        <v>-1.217998157191269E-2</v>
      </c>
      <c r="Y73" s="15">
        <f t="shared" si="103"/>
        <v>-9.7425357312937999E-3</v>
      </c>
      <c r="Z73" s="5">
        <f t="shared" si="123"/>
        <v>8186.2207959658263</v>
      </c>
      <c r="AA73" s="5">
        <f t="shared" si="124"/>
        <v>20678.723549908213</v>
      </c>
      <c r="AB73" s="5">
        <f t="shared" si="125"/>
        <v>8876.2373112569512</v>
      </c>
      <c r="AC73" s="16">
        <f t="shared" si="107"/>
        <v>2.1605202267293104</v>
      </c>
      <c r="AD73" s="16">
        <f t="shared" si="108"/>
        <v>2.8899813864801254</v>
      </c>
      <c r="AE73" s="16">
        <f t="shared" si="109"/>
        <v>2.7706384452811115</v>
      </c>
      <c r="AF73" s="15">
        <f t="shared" si="110"/>
        <v>-4.0504037456468023E-3</v>
      </c>
      <c r="AG73" s="15">
        <f t="shared" si="111"/>
        <v>2.9673830763510267E-4</v>
      </c>
      <c r="AH73" s="15">
        <f t="shared" si="112"/>
        <v>9.7937136394747881E-3</v>
      </c>
      <c r="AI73" s="1">
        <f t="shared" si="71"/>
        <v>91080.884380249379</v>
      </c>
      <c r="AJ73" s="1">
        <f t="shared" si="72"/>
        <v>22124.290452444751</v>
      </c>
      <c r="AK73" s="1">
        <f t="shared" si="73"/>
        <v>8558.0548016044904</v>
      </c>
      <c r="AL73" s="14">
        <f t="shared" si="113"/>
        <v>20.962213780324387</v>
      </c>
      <c r="AM73" s="14">
        <f t="shared" si="114"/>
        <v>3.5055273468561481</v>
      </c>
      <c r="AN73" s="14">
        <f t="shared" si="115"/>
        <v>1.3034688471178848</v>
      </c>
      <c r="AO73" s="11">
        <f t="shared" si="116"/>
        <v>1.7382433548357116E-2</v>
      </c>
      <c r="AP73" s="11">
        <f t="shared" si="117"/>
        <v>2.1897281714343381E-2</v>
      </c>
      <c r="AQ73" s="11">
        <f t="shared" si="118"/>
        <v>1.9863597388794303E-2</v>
      </c>
      <c r="AR73" s="1">
        <f t="shared" si="126"/>
        <v>57768.808008643107</v>
      </c>
      <c r="AS73" s="1">
        <f t="shared" si="122"/>
        <v>14984.666074538573</v>
      </c>
      <c r="AT73" s="1">
        <f t="shared" si="127"/>
        <v>5889.2731307310069</v>
      </c>
      <c r="AU73" s="1">
        <f t="shared" si="76"/>
        <v>11553.761601728622</v>
      </c>
      <c r="AV73" s="1">
        <f t="shared" si="77"/>
        <v>2996.9332149077145</v>
      </c>
      <c r="AW73" s="1">
        <f t="shared" si="78"/>
        <v>1177.8546261462013</v>
      </c>
      <c r="AX73" s="2">
        <f t="shared" si="128"/>
        <v>0.43250440531921308</v>
      </c>
      <c r="AY73" s="2">
        <v>0</v>
      </c>
      <c r="AZ73" s="2">
        <v>0</v>
      </c>
      <c r="BA73" s="2">
        <f t="shared" si="131"/>
        <v>9.3812021821049751E-2</v>
      </c>
      <c r="BB73" s="2">
        <f t="shared" si="143"/>
        <v>1.8706006062052617E-2</v>
      </c>
      <c r="BC73" s="2">
        <f t="shared" si="132"/>
        <v>0</v>
      </c>
      <c r="BD73" s="2">
        <f t="shared" si="133"/>
        <v>0</v>
      </c>
      <c r="BE73" s="2">
        <f t="shared" si="134"/>
        <v>1080.6236728072317</v>
      </c>
      <c r="BF73" s="2">
        <f t="shared" si="135"/>
        <v>0</v>
      </c>
      <c r="BG73" s="2">
        <f t="shared" si="136"/>
        <v>0</v>
      </c>
      <c r="BH73" s="2">
        <f t="shared" si="144"/>
        <v>610.42242999579821</v>
      </c>
      <c r="BI73" s="2">
        <f t="shared" si="145"/>
        <v>0</v>
      </c>
      <c r="BJ73" s="2">
        <f t="shared" si="146"/>
        <v>0</v>
      </c>
      <c r="BK73" s="11">
        <f t="shared" si="147"/>
        <v>5.1177441261856388E-2</v>
      </c>
      <c r="BL73" s="17">
        <f t="shared" si="129"/>
        <v>0.53662705722092652</v>
      </c>
      <c r="BM73" s="17">
        <f t="shared" si="130"/>
        <v>0.88744922526515346</v>
      </c>
      <c r="BN73" s="12">
        <f>(BN$3*temperature!$I183+BN$4*temperature!$I183^2+BN$5*temperature!$I183^6)*(K73/K$56)^$BP$1</f>
        <v>3.3612528244018751</v>
      </c>
      <c r="BO73" s="12">
        <f>(BO$3*temperature!$I183+BO$4*temperature!$I183^2+BO$5*temperature!$I183^6)*(L73/L$56)^$BP$1</f>
        <v>1.5276833684679696</v>
      </c>
      <c r="BP73" s="12">
        <f>(BP$3*temperature!$I183+BP$4*temperature!$I183^2+BP$5*temperature!$I183^6)*(M73/M$56)^$BP$1</f>
        <v>0.34286483148182179</v>
      </c>
      <c r="BQ73" s="12">
        <f>(BQ$3*temperature!$M183+BQ$4*temperature!$M183^2+BQ$5*temperature!$M183^6)*(K73/K$56)^$BP$1</f>
        <v>3.3612525088951966</v>
      </c>
      <c r="BR73" s="12">
        <f>(BR$3*temperature!$M183+BR$4*temperature!$M183^2+BR$5*temperature!$M183^6)*(L73/L$56)^$BP$1</f>
        <v>1.5276821310476414</v>
      </c>
      <c r="BS73" s="12">
        <f>(BS$3*temperature!$M183+BS$4*temperature!$M183^2+BS$5*temperature!$M183^6)*(M73/M$56)^$BP$1</f>
        <v>0.34286299195500664</v>
      </c>
      <c r="BT73" s="19">
        <f t="shared" si="137"/>
        <v>-3.155066785609506E-7</v>
      </c>
      <c r="BU73" s="19">
        <f t="shared" si="138"/>
        <v>-1.2374203282039531E-6</v>
      </c>
      <c r="BV73" s="19">
        <f t="shared" si="139"/>
        <v>-1.8395268151505384E-6</v>
      </c>
      <c r="BW73" s="19">
        <f t="shared" si="140"/>
        <v>-4.760225099693964E-4</v>
      </c>
      <c r="BX73" s="19">
        <f t="shared" si="141"/>
        <v>-2.5544655869579633E-4</v>
      </c>
      <c r="BY73" s="19">
        <f t="shared" si="142"/>
        <v>-4.2244580768111461E-4</v>
      </c>
      <c r="BZ73" s="2">
        <f t="shared" si="148"/>
        <v>10855.083899423878</v>
      </c>
    </row>
    <row r="74" spans="1:78" x14ac:dyDescent="0.3">
      <c r="A74" s="2">
        <f t="shared" si="79"/>
        <v>2028</v>
      </c>
      <c r="B74" s="5">
        <f t="shared" si="80"/>
        <v>1129.8427580869054</v>
      </c>
      <c r="C74" s="5">
        <f t="shared" si="81"/>
        <v>2788.6751524639435</v>
      </c>
      <c r="D74" s="5">
        <f t="shared" si="82"/>
        <v>3858.4397131742121</v>
      </c>
      <c r="E74" s="15">
        <f t="shared" si="83"/>
        <v>1.6317471666928379E-3</v>
      </c>
      <c r="F74" s="15">
        <f t="shared" si="84"/>
        <v>3.2146513359754621E-3</v>
      </c>
      <c r="G74" s="15">
        <f t="shared" si="85"/>
        <v>6.5625963503719376E-3</v>
      </c>
      <c r="H74" s="5">
        <f t="shared" si="86"/>
        <v>59139.086429384552</v>
      </c>
      <c r="I74" s="5">
        <f t="shared" si="87"/>
        <v>15451.505419321938</v>
      </c>
      <c r="J74" s="5">
        <f t="shared" si="88"/>
        <v>6079.3568016567351</v>
      </c>
      <c r="K74" s="5">
        <f t="shared" si="89"/>
        <v>52342.758322867157</v>
      </c>
      <c r="L74" s="5">
        <f t="shared" si="90"/>
        <v>5540.8050685536855</v>
      </c>
      <c r="M74" s="5">
        <f t="shared" si="91"/>
        <v>1575.5997899615872</v>
      </c>
      <c r="N74" s="15">
        <f t="shared" si="92"/>
        <v>2.2052308764412887E-2</v>
      </c>
      <c r="O74" s="15">
        <f t="shared" si="93"/>
        <v>2.785029069779843E-2</v>
      </c>
      <c r="P74" s="15">
        <f t="shared" si="94"/>
        <v>2.5546008738903447E-2</v>
      </c>
      <c r="Q74" s="5">
        <f t="shared" si="95"/>
        <v>6850.1199007671312</v>
      </c>
      <c r="R74" s="5">
        <f t="shared" si="96"/>
        <v>7427.438124205536</v>
      </c>
      <c r="S74" s="5">
        <f t="shared" si="97"/>
        <v>3349.7122836396243</v>
      </c>
      <c r="T74" s="5">
        <f t="shared" si="98"/>
        <v>115.8306682492731</v>
      </c>
      <c r="U74" s="5">
        <f t="shared" si="99"/>
        <v>480.69349378201076</v>
      </c>
      <c r="V74" s="5">
        <f t="shared" si="100"/>
        <v>550.9978099536396</v>
      </c>
      <c r="W74" s="15">
        <f t="shared" si="101"/>
        <v>-1.0734613539272964E-2</v>
      </c>
      <c r="X74" s="15">
        <f t="shared" si="102"/>
        <v>-1.217998157191269E-2</v>
      </c>
      <c r="Y74" s="15">
        <f t="shared" si="103"/>
        <v>-9.7425357312937999E-3</v>
      </c>
      <c r="Z74" s="5">
        <f t="shared" si="123"/>
        <v>8259.6633310654051</v>
      </c>
      <c r="AA74" s="5">
        <f t="shared" si="124"/>
        <v>21079.55258069477</v>
      </c>
      <c r="AB74" s="5">
        <f t="shared" si="125"/>
        <v>9168.0286806396489</v>
      </c>
      <c r="AC74" s="16">
        <f t="shared" si="107"/>
        <v>2.1517692475104204</v>
      </c>
      <c r="AD74" s="16">
        <f t="shared" si="108"/>
        <v>2.8908389546658464</v>
      </c>
      <c r="AE74" s="16">
        <f t="shared" si="109"/>
        <v>2.7977732848127141</v>
      </c>
      <c r="AF74" s="15">
        <f t="shared" si="110"/>
        <v>-4.0504037456468023E-3</v>
      </c>
      <c r="AG74" s="15">
        <f t="shared" si="111"/>
        <v>2.9673830763510267E-4</v>
      </c>
      <c r="AH74" s="15">
        <f t="shared" si="112"/>
        <v>9.7937136394747881E-3</v>
      </c>
      <c r="AI74" s="1">
        <f t="shared" si="71"/>
        <v>93526.557543953066</v>
      </c>
      <c r="AJ74" s="1">
        <f t="shared" si="72"/>
        <v>22908.794622107991</v>
      </c>
      <c r="AK74" s="1">
        <f t="shared" si="73"/>
        <v>8880.1039475902435</v>
      </c>
      <c r="AL74" s="14">
        <f t="shared" si="113"/>
        <v>21.322944325506704</v>
      </c>
      <c r="AM74" s="14">
        <f t="shared" si="114"/>
        <v>3.5815212515288772</v>
      </c>
      <c r="AN74" s="14">
        <f t="shared" si="115"/>
        <v>1.3291015117019904</v>
      </c>
      <c r="AO74" s="11">
        <f t="shared" si="116"/>
        <v>1.7208609212873545E-2</v>
      </c>
      <c r="AP74" s="11">
        <f t="shared" si="117"/>
        <v>2.1678308897199947E-2</v>
      </c>
      <c r="AQ74" s="11">
        <f t="shared" si="118"/>
        <v>1.9664961414906361E-2</v>
      </c>
      <c r="AR74" s="1">
        <f t="shared" si="126"/>
        <v>59139.086429384552</v>
      </c>
      <c r="AS74" s="1">
        <f t="shared" si="122"/>
        <v>15451.505419321938</v>
      </c>
      <c r="AT74" s="1">
        <f t="shared" si="127"/>
        <v>6079.3568016567351</v>
      </c>
      <c r="AU74" s="1">
        <f t="shared" si="76"/>
        <v>11827.81728587691</v>
      </c>
      <c r="AV74" s="1">
        <f t="shared" si="77"/>
        <v>3090.3010838643877</v>
      </c>
      <c r="AW74" s="1">
        <f t="shared" si="78"/>
        <v>1215.871360331347</v>
      </c>
      <c r="AX74" s="2">
        <v>0</v>
      </c>
      <c r="AY74" s="2">
        <v>0</v>
      </c>
      <c r="AZ74" s="2">
        <v>0</v>
      </c>
      <c r="BA74" s="2">
        <f t="shared" si="131"/>
        <v>0</v>
      </c>
      <c r="BB74" s="2">
        <f t="shared" si="143"/>
        <v>0</v>
      </c>
      <c r="BC74" s="2">
        <f t="shared" si="132"/>
        <v>0</v>
      </c>
      <c r="BD74" s="2">
        <f t="shared" si="133"/>
        <v>0</v>
      </c>
      <c r="BE74" s="2">
        <f t="shared" si="134"/>
        <v>0</v>
      </c>
      <c r="BF74" s="2">
        <f t="shared" si="135"/>
        <v>0</v>
      </c>
      <c r="BG74" s="2">
        <f t="shared" si="136"/>
        <v>0</v>
      </c>
      <c r="BH74" s="2">
        <f t="shared" si="144"/>
        <v>0</v>
      </c>
      <c r="BI74" s="2">
        <f t="shared" si="145"/>
        <v>0</v>
      </c>
      <c r="BJ74" s="2">
        <f t="shared" si="146"/>
        <v>0</v>
      </c>
      <c r="BK74" s="11">
        <f t="shared" si="147"/>
        <v>5.1037827067559743E-2</v>
      </c>
      <c r="BL74" s="17">
        <f t="shared" si="129"/>
        <v>0.51050092606320363</v>
      </c>
      <c r="BM74" s="17">
        <f t="shared" si="130"/>
        <v>0.87866259927242918</v>
      </c>
      <c r="BN74" s="12">
        <f>(BN$3*temperature!$I184+BN$4*temperature!$I184^2+BN$5*temperature!$I184^6)*(K74/K$56)^$BP$1</f>
        <v>3.336184560917157</v>
      </c>
      <c r="BO74" s="12">
        <f>(BO$3*temperature!$I184+BO$4*temperature!$I184^2+BO$5*temperature!$I184^6)*(L74/L$56)^$BP$1</f>
        <v>1.4950652970847578</v>
      </c>
      <c r="BP74" s="12">
        <f>(BP$3*temperature!$I184+BP$4*temperature!$I184^2+BP$5*temperature!$I184^6)*(M74/M$56)^$BP$1</f>
        <v>0.3084764957943541</v>
      </c>
      <c r="BQ74" s="12">
        <f>(BQ$3*temperature!$M184+BQ$4*temperature!$M184^2+BQ$5*temperature!$M184^6)*(K74/K$56)^$BP$1</f>
        <v>3.3361840623578387</v>
      </c>
      <c r="BR74" s="12">
        <f>(BR$3*temperature!$M184+BR$4*temperature!$M184^2+BR$5*temperature!$M184^6)*(L74/L$56)^$BP$1</f>
        <v>1.4950638843966928</v>
      </c>
      <c r="BS74" s="12">
        <f>(BS$3*temperature!$M184+BS$4*temperature!$M184^2+BS$5*temperature!$M184^6)*(M74/M$56)^$BP$1</f>
        <v>0.30847448390739735</v>
      </c>
      <c r="BT74" s="19">
        <f t="shared" si="137"/>
        <v>-4.9855931827380573E-7</v>
      </c>
      <c r="BU74" s="19">
        <f t="shared" si="138"/>
        <v>-1.4126880649723006E-6</v>
      </c>
      <c r="BV74" s="19">
        <f t="shared" si="139"/>
        <v>-2.0118869567542497E-6</v>
      </c>
      <c r="BW74" s="19">
        <f t="shared" si="140"/>
        <v>-6.354347856000898E-4</v>
      </c>
      <c r="BX74" s="19">
        <f t="shared" si="141"/>
        <v>-3.243900465016191E-4</v>
      </c>
      <c r="BY74" s="19">
        <f t="shared" si="142"/>
        <v>-5.5833278038349365E-4</v>
      </c>
      <c r="BZ74" s="2">
        <f t="shared" si="148"/>
        <v>10786.799743691039</v>
      </c>
    </row>
    <row r="75" spans="1:78" x14ac:dyDescent="0.3">
      <c r="A75" s="2">
        <f t="shared" si="79"/>
        <v>2029</v>
      </c>
      <c r="B75" s="5">
        <f t="shared" si="80"/>
        <v>1131.5941949202563</v>
      </c>
      <c r="C75" s="5">
        <f t="shared" si="81"/>
        <v>2797.1915398531901</v>
      </c>
      <c r="D75" s="5">
        <f t="shared" si="82"/>
        <v>3882.4950264350286</v>
      </c>
      <c r="E75" s="15">
        <f t="shared" si="83"/>
        <v>1.5501598083581959E-3</v>
      </c>
      <c r="F75" s="15">
        <f t="shared" si="84"/>
        <v>3.053918769176689E-3</v>
      </c>
      <c r="G75" s="15">
        <f t="shared" si="85"/>
        <v>6.2344665328533406E-3</v>
      </c>
      <c r="H75" s="5">
        <f t="shared" si="86"/>
        <v>61637.428982147729</v>
      </c>
      <c r="I75" s="5">
        <f t="shared" si="87"/>
        <v>15925.461033398493</v>
      </c>
      <c r="J75" s="5">
        <f t="shared" si="88"/>
        <v>6271.7822980822721</v>
      </c>
      <c r="K75" s="5">
        <f t="shared" si="89"/>
        <v>54469.552122871515</v>
      </c>
      <c r="L75" s="5">
        <f t="shared" si="90"/>
        <v>5693.3752324427296</v>
      </c>
      <c r="M75" s="5">
        <f t="shared" si="91"/>
        <v>1615.3999568265067</v>
      </c>
      <c r="N75" s="15">
        <f t="shared" si="92"/>
        <v>4.0632054330908662E-2</v>
      </c>
      <c r="O75" s="15">
        <f t="shared" si="93"/>
        <v>2.7535739301665973E-2</v>
      </c>
      <c r="P75" s="15">
        <f t="shared" si="94"/>
        <v>2.5260327602537824E-2</v>
      </c>
      <c r="Q75" s="5">
        <f t="shared" si="95"/>
        <v>7062.8647655534205</v>
      </c>
      <c r="R75" s="5">
        <f t="shared" si="96"/>
        <v>7562.0245114639292</v>
      </c>
      <c r="S75" s="5">
        <f t="shared" si="97"/>
        <v>3422.0706567788602</v>
      </c>
      <c r="T75" s="5">
        <f t="shared" si="98"/>
        <v>114.58727078962141</v>
      </c>
      <c r="U75" s="5">
        <f t="shared" si="99"/>
        <v>474.83865588600753</v>
      </c>
      <c r="V75" s="5">
        <f t="shared" si="100"/>
        <v>545.62969410230164</v>
      </c>
      <c r="W75" s="15">
        <f t="shared" si="101"/>
        <v>-1.0734613539272964E-2</v>
      </c>
      <c r="X75" s="15">
        <f t="shared" si="102"/>
        <v>-1.217998157191269E-2</v>
      </c>
      <c r="Y75" s="15">
        <f t="shared" si="103"/>
        <v>-9.7425357312937999E-3</v>
      </c>
      <c r="Z75" s="5">
        <f t="shared" si="123"/>
        <v>14680.174889824402</v>
      </c>
      <c r="AA75" s="5">
        <f t="shared" si="124"/>
        <v>21477.898887545245</v>
      </c>
      <c r="AB75" s="5">
        <f t="shared" si="125"/>
        <v>9463.5196331495481</v>
      </c>
      <c r="AC75" s="16">
        <f t="shared" si="107"/>
        <v>2.1430537132905365</v>
      </c>
      <c r="AD75" s="16">
        <f t="shared" si="108"/>
        <v>2.8916967773248996</v>
      </c>
      <c r="AE75" s="16">
        <f t="shared" si="109"/>
        <v>2.8251738751923425</v>
      </c>
      <c r="AF75" s="15">
        <f t="shared" si="110"/>
        <v>-4.0504037456468023E-3</v>
      </c>
      <c r="AG75" s="15">
        <f t="shared" si="111"/>
        <v>2.9673830763510267E-4</v>
      </c>
      <c r="AH75" s="15">
        <f t="shared" si="112"/>
        <v>9.7937136394747881E-3</v>
      </c>
      <c r="AI75" s="1">
        <f t="shared" si="71"/>
        <v>96001.719075434667</v>
      </c>
      <c r="AJ75" s="1">
        <f t="shared" si="72"/>
        <v>23708.216243761577</v>
      </c>
      <c r="AK75" s="1">
        <f t="shared" si="73"/>
        <v>9207.9649131625665</v>
      </c>
      <c r="AL75" s="14">
        <f t="shared" si="113"/>
        <v>21.686213159510551</v>
      </c>
      <c r="AM75" s="14">
        <f t="shared" si="114"/>
        <v>3.6583861623012814</v>
      </c>
      <c r="AN75" s="14">
        <f t="shared" si="115"/>
        <v>1.3549768743466626</v>
      </c>
      <c r="AO75" s="11">
        <f t="shared" si="116"/>
        <v>1.7036523120744808E-2</v>
      </c>
      <c r="AP75" s="11">
        <f t="shared" si="117"/>
        <v>2.1461525808227949E-2</v>
      </c>
      <c r="AQ75" s="11">
        <f t="shared" si="118"/>
        <v>1.9468311800757296E-2</v>
      </c>
      <c r="AR75" s="1">
        <f t="shared" si="126"/>
        <v>61637.428982147729</v>
      </c>
      <c r="AS75" s="1">
        <f t="shared" si="122"/>
        <v>15925.461033398493</v>
      </c>
      <c r="AT75" s="1">
        <f t="shared" si="127"/>
        <v>6271.7822980822721</v>
      </c>
      <c r="AU75" s="1">
        <f t="shared" si="76"/>
        <v>12327.485796429546</v>
      </c>
      <c r="AV75" s="1">
        <f t="shared" si="77"/>
        <v>3185.0922066796988</v>
      </c>
      <c r="AW75" s="1">
        <f t="shared" si="78"/>
        <v>1254.3564596164545</v>
      </c>
      <c r="AX75" s="2">
        <v>0</v>
      </c>
      <c r="AY75" s="2">
        <v>0</v>
      </c>
      <c r="AZ75" s="2">
        <v>0</v>
      </c>
      <c r="BA75" s="2">
        <f t="shared" si="131"/>
        <v>0</v>
      </c>
      <c r="BB75" s="2">
        <f t="shared" si="143"/>
        <v>0</v>
      </c>
      <c r="BC75" s="2">
        <f t="shared" si="132"/>
        <v>0</v>
      </c>
      <c r="BD75" s="2">
        <f t="shared" si="133"/>
        <v>0</v>
      </c>
      <c r="BE75" s="2">
        <f t="shared" si="134"/>
        <v>0</v>
      </c>
      <c r="BF75" s="2">
        <f t="shared" si="135"/>
        <v>0</v>
      </c>
      <c r="BG75" s="2">
        <f t="shared" si="136"/>
        <v>0</v>
      </c>
      <c r="BH75" s="2">
        <f t="shared" si="144"/>
        <v>0</v>
      </c>
      <c r="BI75" s="2">
        <f t="shared" si="145"/>
        <v>0</v>
      </c>
      <c r="BJ75" s="2">
        <f t="shared" si="146"/>
        <v>0</v>
      </c>
      <c r="BK75" s="11">
        <f t="shared" si="147"/>
        <v>6.4664087319001612E-2</v>
      </c>
      <c r="BL75" s="17">
        <f t="shared" si="129"/>
        <v>0.48571127785906898</v>
      </c>
      <c r="BM75" s="17">
        <f t="shared" si="130"/>
        <v>0.86996296957666253</v>
      </c>
      <c r="BN75" s="12">
        <f>(BN$3*temperature!$I185+BN$4*temperature!$I185^2+BN$5*temperature!$I185^6)*(K75/K$56)^$BP$1</f>
        <v>3.2935485214211742</v>
      </c>
      <c r="BO75" s="12">
        <f>(BO$3*temperature!$I185+BO$4*temperature!$I185^2+BO$5*temperature!$I185^6)*(L75/L$56)^$BP$1</f>
        <v>1.4606810010744651</v>
      </c>
      <c r="BP75" s="12">
        <f>(BP$3*temperature!$I185+BP$4*temperature!$I185^2+BP$5*temperature!$I185^6)*(M75/M$56)^$BP$1</f>
        <v>0.27266136177029165</v>
      </c>
      <c r="BQ75" s="12">
        <f>(BQ$3*temperature!$M185+BQ$4*temperature!$M185^2+BQ$5*temperature!$M185^6)*(K75/K$56)^$BP$1</f>
        <v>3.2935478289602607</v>
      </c>
      <c r="BR75" s="12">
        <f>(BR$3*temperature!$M185+BR$4*temperature!$M185^2+BR$5*temperature!$M185^6)*(L75/L$56)^$BP$1</f>
        <v>1.4606794075068072</v>
      </c>
      <c r="BS75" s="12">
        <f>(BS$3*temperature!$M185+BS$4*temperature!$M185^2+BS$5*temperature!$M185^6)*(M75/M$56)^$BP$1</f>
        <v>0.27265917681514129</v>
      </c>
      <c r="BT75" s="19">
        <f t="shared" si="137"/>
        <v>-6.9246091349839389E-7</v>
      </c>
      <c r="BU75" s="19">
        <f t="shared" si="138"/>
        <v>-1.5935676578315849E-6</v>
      </c>
      <c r="BV75" s="19">
        <f t="shared" si="139"/>
        <v>-2.1849551503638764E-6</v>
      </c>
      <c r="BW75" s="19">
        <f t="shared" si="140"/>
        <v>-8.1763373051707252E-4</v>
      </c>
      <c r="BX75" s="19">
        <f t="shared" si="141"/>
        <v>-3.9713392407012492E-4</v>
      </c>
      <c r="BY75" s="19">
        <f t="shared" si="142"/>
        <v>-7.1131106822667708E-4</v>
      </c>
      <c r="BZ75" s="2">
        <f t="shared" si="148"/>
        <v>10735.764198739673</v>
      </c>
    </row>
    <row r="76" spans="1:78" x14ac:dyDescent="0.3">
      <c r="A76" s="2">
        <f t="shared" si="79"/>
        <v>2030</v>
      </c>
      <c r="B76" s="5">
        <f t="shared" si="80"/>
        <v>1133.2606391685763</v>
      </c>
      <c r="C76" s="5">
        <f t="shared" si="81"/>
        <v>2805.3068158105034</v>
      </c>
      <c r="D76" s="5">
        <f t="shared" si="82"/>
        <v>3905.4900474759938</v>
      </c>
      <c r="E76" s="15">
        <f t="shared" si="83"/>
        <v>1.472651817940286E-3</v>
      </c>
      <c r="F76" s="15">
        <f t="shared" si="84"/>
        <v>2.9012228307178545E-3</v>
      </c>
      <c r="G76" s="15">
        <f t="shared" si="85"/>
        <v>5.9227432062106729E-3</v>
      </c>
      <c r="H76" s="5">
        <f t="shared" si="86"/>
        <v>63077.363738533903</v>
      </c>
      <c r="I76" s="5">
        <f t="shared" si="87"/>
        <v>16406.474575622291</v>
      </c>
      <c r="J76" s="5">
        <f t="shared" si="88"/>
        <v>6466.4987604723083</v>
      </c>
      <c r="K76" s="5">
        <f t="shared" si="89"/>
        <v>55660.067559401876</v>
      </c>
      <c r="L76" s="5">
        <f t="shared" si="90"/>
        <v>5848.3708388532068</v>
      </c>
      <c r="M76" s="5">
        <f t="shared" si="91"/>
        <v>1655.7458044609334</v>
      </c>
      <c r="N76" s="15">
        <f t="shared" si="92"/>
        <v>2.1856530669553065E-2</v>
      </c>
      <c r="O76" s="15">
        <f t="shared" si="93"/>
        <v>2.7223852298942308E-2</v>
      </c>
      <c r="P76" s="15">
        <f t="shared" si="94"/>
        <v>2.4975763719647048E-2</v>
      </c>
      <c r="Q76" s="5">
        <f t="shared" si="95"/>
        <v>7150.274643818816</v>
      </c>
      <c r="R76" s="5">
        <f t="shared" si="96"/>
        <v>7695.5410617549842</v>
      </c>
      <c r="S76" s="5">
        <f t="shared" si="97"/>
        <v>3493.9390179005109</v>
      </c>
      <c r="T76" s="5">
        <f t="shared" si="98"/>
        <v>113.35722072117481</v>
      </c>
      <c r="U76" s="5">
        <f t="shared" si="99"/>
        <v>469.05512980768418</v>
      </c>
      <c r="V76" s="5">
        <f t="shared" si="100"/>
        <v>540.31387731145503</v>
      </c>
      <c r="W76" s="15">
        <f t="shared" si="101"/>
        <v>-1.0734613539272964E-2</v>
      </c>
      <c r="X76" s="15">
        <f t="shared" si="102"/>
        <v>-1.217998157191269E-2</v>
      </c>
      <c r="Y76" s="15">
        <f t="shared" si="103"/>
        <v>-9.7425357312937999E-3</v>
      </c>
      <c r="Z76" s="5">
        <f t="shared" si="123"/>
        <v>15074.791251976982</v>
      </c>
      <c r="AA76" s="5">
        <f t="shared" si="124"/>
        <v>21873.57071073099</v>
      </c>
      <c r="AB76" s="5">
        <f t="shared" si="125"/>
        <v>9762.6296996707479</v>
      </c>
      <c r="AC76" s="16">
        <f t="shared" si="107"/>
        <v>2.1343734805031023</v>
      </c>
      <c r="AD76" s="16">
        <f t="shared" si="108"/>
        <v>2.892554854532797</v>
      </c>
      <c r="AE76" s="16">
        <f t="shared" si="109"/>
        <v>2.8528428191077015</v>
      </c>
      <c r="AF76" s="15">
        <f t="shared" si="110"/>
        <v>-4.0504037456468023E-3</v>
      </c>
      <c r="AG76" s="15">
        <f t="shared" si="111"/>
        <v>2.9673830763510267E-4</v>
      </c>
      <c r="AH76" s="15">
        <f t="shared" si="112"/>
        <v>9.7937136394747881E-3</v>
      </c>
      <c r="AI76" s="1">
        <f t="shared" si="71"/>
        <v>98729.032964320751</v>
      </c>
      <c r="AJ76" s="1">
        <f t="shared" si="72"/>
        <v>24522.48682606512</v>
      </c>
      <c r="AK76" s="1">
        <f t="shared" si="73"/>
        <v>9541.5248814627648</v>
      </c>
      <c r="AL76" s="14">
        <f t="shared" si="113"/>
        <v>22.051976254685016</v>
      </c>
      <c r="AM76" s="14">
        <f t="shared" si="114"/>
        <v>3.736115565849587</v>
      </c>
      <c r="AN76" s="14">
        <f t="shared" si="115"/>
        <v>1.3810921954965329</v>
      </c>
      <c r="AO76" s="11">
        <f t="shared" si="116"/>
        <v>1.686615788953736E-2</v>
      </c>
      <c r="AP76" s="11">
        <f t="shared" si="117"/>
        <v>2.1246910550145669E-2</v>
      </c>
      <c r="AQ76" s="11">
        <f t="shared" si="118"/>
        <v>1.9273628682749722E-2</v>
      </c>
      <c r="AR76" s="1">
        <f t="shared" si="126"/>
        <v>63077.363738533903</v>
      </c>
      <c r="AS76" s="1">
        <f t="shared" si="122"/>
        <v>16406.474575622291</v>
      </c>
      <c r="AT76" s="1">
        <f t="shared" si="127"/>
        <v>6466.4987604723083</v>
      </c>
      <c r="AU76" s="1">
        <f t="shared" si="76"/>
        <v>12615.472747706781</v>
      </c>
      <c r="AV76" s="1">
        <f t="shared" si="77"/>
        <v>3281.2949151244584</v>
      </c>
      <c r="AW76" s="1">
        <f t="shared" si="78"/>
        <v>1293.2997520944618</v>
      </c>
      <c r="AX76" s="2">
        <v>0</v>
      </c>
      <c r="AY76" s="2">
        <v>0</v>
      </c>
      <c r="AZ76" s="2">
        <v>0</v>
      </c>
      <c r="BA76" s="2">
        <f t="shared" si="131"/>
        <v>0</v>
      </c>
      <c r="BB76" s="2">
        <f t="shared" si="143"/>
        <v>0</v>
      </c>
      <c r="BC76" s="2">
        <f t="shared" si="132"/>
        <v>0</v>
      </c>
      <c r="BD76" s="2">
        <f t="shared" si="133"/>
        <v>0</v>
      </c>
      <c r="BE76" s="2">
        <f t="shared" si="134"/>
        <v>0</v>
      </c>
      <c r="BF76" s="2">
        <f t="shared" si="135"/>
        <v>0</v>
      </c>
      <c r="BG76" s="2">
        <f t="shared" si="136"/>
        <v>0</v>
      </c>
      <c r="BH76" s="2">
        <f t="shared" si="144"/>
        <v>0</v>
      </c>
      <c r="BI76" s="2">
        <f t="shared" si="145"/>
        <v>0</v>
      </c>
      <c r="BJ76" s="2">
        <f t="shared" si="146"/>
        <v>0</v>
      </c>
      <c r="BK76" s="11">
        <f t="shared" si="147"/>
        <v>5.0952160092558846E-2</v>
      </c>
      <c r="BL76" s="17">
        <f t="shared" si="129"/>
        <v>0.45621082146404451</v>
      </c>
      <c r="BM76" s="17">
        <f t="shared" si="130"/>
        <v>0.86134947482837876</v>
      </c>
      <c r="BN76" s="12">
        <f>(BN$3*temperature!$I186+BN$4*temperature!$I186^2+BN$5*temperature!$I186^6)*(K76/K$56)^$BP$1</f>
        <v>3.2631543326673351</v>
      </c>
      <c r="BO76" s="12">
        <f>(BO$3*temperature!$I186+BO$4*temperature!$I186^2+BO$5*temperature!$I186^6)*(L76/L$56)^$BP$1</f>
        <v>1.4241592891731947</v>
      </c>
      <c r="BP76" s="12">
        <f>(BP$3*temperature!$I186+BP$4*temperature!$I186^2+BP$5*temperature!$I186^6)*(M76/M$56)^$BP$1</f>
        <v>0.23494470045791635</v>
      </c>
      <c r="BQ76" s="12">
        <f>(BQ$3*temperature!$M186+BQ$4*temperature!$M186^2+BQ$5*temperature!$M186^6)*(K76/K$56)^$BP$1</f>
        <v>3.2631534294955769</v>
      </c>
      <c r="BR76" s="12">
        <f>(BR$3*temperature!$M186+BR$4*temperature!$M186^2+BR$5*temperature!$M186^6)*(L76/L$56)^$BP$1</f>
        <v>1.4241575085669622</v>
      </c>
      <c r="BS76" s="12">
        <f>(BS$3*temperature!$M186+BS$4*temperature!$M186^2+BS$5*temperature!$M186^6)*(M76/M$56)^$BP$1</f>
        <v>0.23494234121495841</v>
      </c>
      <c r="BT76" s="19">
        <f t="shared" si="137"/>
        <v>-9.0317175827081542E-7</v>
      </c>
      <c r="BU76" s="19">
        <f t="shared" si="138"/>
        <v>-1.7806062324599026E-6</v>
      </c>
      <c r="BV76" s="19">
        <f t="shared" si="139"/>
        <v>-2.3592429579388785E-6</v>
      </c>
      <c r="BW76" s="19">
        <f t="shared" si="140"/>
        <v>-1.0143920606003221E-3</v>
      </c>
      <c r="BX76" s="19">
        <f t="shared" si="141"/>
        <v>-4.6277663525307776E-4</v>
      </c>
      <c r="BY76" s="19">
        <f t="shared" si="142"/>
        <v>-8.7374606866816437E-4</v>
      </c>
      <c r="BZ76" s="2">
        <f t="shared" si="148"/>
        <v>10666.228091319297</v>
      </c>
    </row>
    <row r="77" spans="1:78" x14ac:dyDescent="0.3">
      <c r="A77" s="2">
        <f t="shared" si="79"/>
        <v>2031</v>
      </c>
      <c r="B77" s="5">
        <f t="shared" si="80"/>
        <v>1134.8460925920244</v>
      </c>
      <c r="C77" s="5">
        <f t="shared" si="81"/>
        <v>2813.0386949826416</v>
      </c>
      <c r="D77" s="5">
        <f t="shared" si="82"/>
        <v>3927.4647013893245</v>
      </c>
      <c r="E77" s="15">
        <f t="shared" si="83"/>
        <v>1.3990192270432716E-3</v>
      </c>
      <c r="F77" s="15">
        <f t="shared" si="84"/>
        <v>2.7561616891819615E-3</v>
      </c>
      <c r="G77" s="15">
        <f t="shared" si="85"/>
        <v>5.6266060459001389E-3</v>
      </c>
      <c r="H77" s="5">
        <f t="shared" si="86"/>
        <v>64536.162046641512</v>
      </c>
      <c r="I77" s="5">
        <f t="shared" si="87"/>
        <v>16894.429084255229</v>
      </c>
      <c r="J77" s="5">
        <f t="shared" si="88"/>
        <v>6663.426552563059</v>
      </c>
      <c r="K77" s="5">
        <f t="shared" si="89"/>
        <v>56867.766006259822</v>
      </c>
      <c r="L77" s="5">
        <f t="shared" si="90"/>
        <v>6005.7578000573785</v>
      </c>
      <c r="M77" s="5">
        <f t="shared" si="91"/>
        <v>1696.6229003168123</v>
      </c>
      <c r="N77" s="15">
        <f t="shared" si="92"/>
        <v>2.1697753880177473E-2</v>
      </c>
      <c r="O77" s="15">
        <f t="shared" si="93"/>
        <v>2.6911248540975485E-2</v>
      </c>
      <c r="P77" s="15">
        <f t="shared" si="94"/>
        <v>2.468802623310129E-2</v>
      </c>
      <c r="Q77" s="5">
        <f t="shared" si="95"/>
        <v>7237.1093977952705</v>
      </c>
      <c r="R77" s="5">
        <f t="shared" si="96"/>
        <v>7827.8993542953394</v>
      </c>
      <c r="S77" s="5">
        <f t="shared" si="97"/>
        <v>3565.2653778055965</v>
      </c>
      <c r="T77" s="5">
        <f t="shared" si="98"/>
        <v>112.14037476484694</v>
      </c>
      <c r="U77" s="5">
        <f t="shared" si="99"/>
        <v>463.34204697041548</v>
      </c>
      <c r="V77" s="5">
        <f t="shared" si="100"/>
        <v>535.04985005563424</v>
      </c>
      <c r="W77" s="15">
        <f t="shared" si="101"/>
        <v>-1.0734613539272964E-2</v>
      </c>
      <c r="X77" s="15">
        <f t="shared" si="102"/>
        <v>-1.217998157191269E-2</v>
      </c>
      <c r="Y77" s="15">
        <f t="shared" si="103"/>
        <v>-9.7425357312937999E-3</v>
      </c>
      <c r="Z77" s="5">
        <f t="shared" si="123"/>
        <v>15199.541922233137</v>
      </c>
      <c r="AA77" s="5">
        <f t="shared" si="124"/>
        <v>22266.379984295745</v>
      </c>
      <c r="AB77" s="5">
        <f t="shared" si="125"/>
        <v>10065.279233929296</v>
      </c>
      <c r="AC77" s="16">
        <f t="shared" si="107"/>
        <v>2.1257284061630632</v>
      </c>
      <c r="AD77" s="16">
        <f t="shared" si="108"/>
        <v>2.8934131863650729</v>
      </c>
      <c r="AE77" s="16">
        <f t="shared" si="109"/>
        <v>2.8807827447364742</v>
      </c>
      <c r="AF77" s="15">
        <f t="shared" si="110"/>
        <v>-4.0504037456468023E-3</v>
      </c>
      <c r="AG77" s="15">
        <f t="shared" si="111"/>
        <v>2.9673830763510267E-4</v>
      </c>
      <c r="AH77" s="15">
        <f t="shared" si="112"/>
        <v>9.7937136394747881E-3</v>
      </c>
      <c r="AI77" s="1">
        <f t="shared" si="71"/>
        <v>101471.60241559545</v>
      </c>
      <c r="AJ77" s="1">
        <f t="shared" si="72"/>
        <v>25351.533058583067</v>
      </c>
      <c r="AK77" s="1">
        <f t="shared" si="73"/>
        <v>9880.6721454109502</v>
      </c>
      <c r="AL77" s="14">
        <f t="shared" si="113"/>
        <v>22.42018904683998</v>
      </c>
      <c r="AM77" s="14">
        <f t="shared" si="114"/>
        <v>3.8147026699498738</v>
      </c>
      <c r="AN77" s="14">
        <f t="shared" si="115"/>
        <v>1.4074446670676504</v>
      </c>
      <c r="AO77" s="11">
        <f t="shared" si="116"/>
        <v>1.6697496310641987E-2</v>
      </c>
      <c r="AP77" s="11">
        <f t="shared" si="117"/>
        <v>2.1034441444644211E-2</v>
      </c>
      <c r="AQ77" s="11">
        <f t="shared" si="118"/>
        <v>1.9080892395922224E-2</v>
      </c>
      <c r="AR77" s="1">
        <f t="shared" si="126"/>
        <v>64536.162046641512</v>
      </c>
      <c r="AS77" s="1">
        <f t="shared" si="122"/>
        <v>16894.429084255229</v>
      </c>
      <c r="AT77" s="1">
        <f t="shared" si="127"/>
        <v>6663.426552563059</v>
      </c>
      <c r="AU77" s="1">
        <f t="shared" si="76"/>
        <v>12907.232409328302</v>
      </c>
      <c r="AV77" s="1">
        <f t="shared" si="77"/>
        <v>3378.885816851046</v>
      </c>
      <c r="AW77" s="1">
        <f t="shared" si="78"/>
        <v>1332.685310512612</v>
      </c>
      <c r="AX77" s="2">
        <v>0</v>
      </c>
      <c r="AY77" s="2">
        <v>0</v>
      </c>
      <c r="AZ77" s="2">
        <v>0</v>
      </c>
      <c r="BA77" s="2">
        <f t="shared" si="131"/>
        <v>0</v>
      </c>
      <c r="BB77" s="2">
        <f t="shared" si="143"/>
        <v>0</v>
      </c>
      <c r="BC77" s="2">
        <f t="shared" si="132"/>
        <v>0</v>
      </c>
      <c r="BD77" s="2">
        <f t="shared" si="133"/>
        <v>0</v>
      </c>
      <c r="BE77" s="2">
        <f t="shared" si="134"/>
        <v>0</v>
      </c>
      <c r="BF77" s="2">
        <f t="shared" si="135"/>
        <v>0</v>
      </c>
      <c r="BG77" s="2">
        <f t="shared" si="136"/>
        <v>0</v>
      </c>
      <c r="BH77" s="2">
        <f t="shared" si="144"/>
        <v>0</v>
      </c>
      <c r="BI77" s="2">
        <f t="shared" si="145"/>
        <v>0</v>
      </c>
      <c r="BJ77" s="2">
        <f t="shared" si="146"/>
        <v>0</v>
      </c>
      <c r="BK77" s="11">
        <f t="shared" si="147"/>
        <v>5.0868411749368486E-2</v>
      </c>
      <c r="BL77" s="17">
        <f t="shared" si="129"/>
        <v>0.43409285292668826</v>
      </c>
      <c r="BM77" s="17">
        <f t="shared" si="130"/>
        <v>0.8528212622063156</v>
      </c>
      <c r="BN77" s="12">
        <f>(BN$3*temperature!$I187+BN$4*temperature!$I187^2+BN$5*temperature!$I187^6)*(K77/K$56)^$BP$1</f>
        <v>3.2298335069160249</v>
      </c>
      <c r="BO77" s="12">
        <f>(BO$3*temperature!$I187+BO$4*temperature!$I187^2+BO$5*temperature!$I187^6)*(L77/L$56)^$BP$1</f>
        <v>1.3854120281964768</v>
      </c>
      <c r="BP77" s="12">
        <f>(BP$3*temperature!$I187+BP$4*temperature!$I187^2+BP$5*temperature!$I187^6)*(M77/M$56)^$BP$1</f>
        <v>0.19526856044982271</v>
      </c>
      <c r="BQ77" s="12">
        <f>(BQ$3*temperature!$M187+BQ$4*temperature!$M187^2+BQ$5*temperature!$M187^6)*(K77/K$56)^$BP$1</f>
        <v>3.229832379821139</v>
      </c>
      <c r="BR77" s="12">
        <f>(BR$3*temperature!$M187+BR$4*temperature!$M187^2+BR$5*temperature!$M187^6)*(L77/L$56)^$BP$1</f>
        <v>1.3854100551129265</v>
      </c>
      <c r="BS77" s="12">
        <f>(BS$3*temperature!$M187+BS$4*temperature!$M187^2+BS$5*temperature!$M187^6)*(M77/M$56)^$BP$1</f>
        <v>0.19526602599222276</v>
      </c>
      <c r="BT77" s="19">
        <f t="shared" si="137"/>
        <v>-1.1270948858665975E-6</v>
      </c>
      <c r="BU77" s="19">
        <f t="shared" si="138"/>
        <v>-1.9730835503217747E-6</v>
      </c>
      <c r="BV77" s="19">
        <f t="shared" si="139"/>
        <v>-2.5344575999564078E-6</v>
      </c>
      <c r="BW77" s="19">
        <f t="shared" si="140"/>
        <v>-1.2296067038234416E-3</v>
      </c>
      <c r="BX77" s="19">
        <f t="shared" si="141"/>
        <v>-5.3376348204049913E-4</v>
      </c>
      <c r="BY77" s="19">
        <f t="shared" si="142"/>
        <v>-1.0486347411720548E-3</v>
      </c>
      <c r="BZ77" s="2">
        <f t="shared" si="148"/>
        <v>10596.171346178864</v>
      </c>
    </row>
    <row r="78" spans="1:78" x14ac:dyDescent="0.3">
      <c r="A78" s="2">
        <f t="shared" si="79"/>
        <v>2032</v>
      </c>
      <c r="B78" s="5">
        <f t="shared" si="80"/>
        <v>1136.3543805201318</v>
      </c>
      <c r="C78" s="5">
        <f t="shared" si="81"/>
        <v>2820.4042249898744</v>
      </c>
      <c r="D78" s="5">
        <f t="shared" si="82"/>
        <v>3948.4580831915264</v>
      </c>
      <c r="E78" s="15">
        <f t="shared" si="83"/>
        <v>1.3290682656911079E-3</v>
      </c>
      <c r="F78" s="15">
        <f t="shared" si="84"/>
        <v>2.6183536047228633E-3</v>
      </c>
      <c r="G78" s="15">
        <f t="shared" si="85"/>
        <v>5.3452757436051315E-3</v>
      </c>
      <c r="H78" s="5">
        <f t="shared" si="86"/>
        <v>66004.857137863233</v>
      </c>
      <c r="I78" s="5">
        <f t="shared" si="87"/>
        <v>17389.244881715123</v>
      </c>
      <c r="J78" s="5">
        <f t="shared" si="88"/>
        <v>6862.5106785942235</v>
      </c>
      <c r="K78" s="5">
        <f t="shared" si="89"/>
        <v>58084.747389851662</v>
      </c>
      <c r="L78" s="5">
        <f t="shared" si="90"/>
        <v>6165.5151157552791</v>
      </c>
      <c r="M78" s="5">
        <f t="shared" si="91"/>
        <v>1738.0229279393229</v>
      </c>
      <c r="N78" s="15">
        <f t="shared" si="92"/>
        <v>2.1400196790882786E-2</v>
      </c>
      <c r="O78" s="15">
        <f t="shared" si="93"/>
        <v>2.6600692371639534E-2</v>
      </c>
      <c r="P78" s="15">
        <f t="shared" si="94"/>
        <v>2.44014315819856E-2</v>
      </c>
      <c r="Q78" s="5">
        <f t="shared" si="95"/>
        <v>7322.3538521708433</v>
      </c>
      <c r="R78" s="5">
        <f t="shared" si="96"/>
        <v>7959.0321571193645</v>
      </c>
      <c r="S78" s="5">
        <f t="shared" si="97"/>
        <v>3636.0128100107363</v>
      </c>
      <c r="T78" s="5">
        <f t="shared" si="98"/>
        <v>110.93659117959707</v>
      </c>
      <c r="U78" s="5">
        <f t="shared" si="99"/>
        <v>457.69854937682351</v>
      </c>
      <c r="V78" s="5">
        <f t="shared" si="100"/>
        <v>529.83710777344379</v>
      </c>
      <c r="W78" s="15">
        <f t="shared" si="101"/>
        <v>-1.0734613539272964E-2</v>
      </c>
      <c r="X78" s="15">
        <f t="shared" si="102"/>
        <v>-1.217998157191269E-2</v>
      </c>
      <c r="Y78" s="15">
        <f t="shared" si="103"/>
        <v>-9.7425357312937999E-3</v>
      </c>
      <c r="Z78" s="5">
        <f t="shared" si="123"/>
        <v>15321.81709157506</v>
      </c>
      <c r="AA78" s="5">
        <f t="shared" si="124"/>
        <v>22656.068142217879</v>
      </c>
      <c r="AB78" s="5">
        <f t="shared" si="125"/>
        <v>10371.343813931782</v>
      </c>
      <c r="AC78" s="16">
        <f t="shared" si="107"/>
        <v>2.1171183478645124</v>
      </c>
      <c r="AD78" s="16">
        <f t="shared" si="108"/>
        <v>2.8942717728972842</v>
      </c>
      <c r="AE78" s="16">
        <f t="shared" si="109"/>
        <v>2.9089963059959634</v>
      </c>
      <c r="AF78" s="15">
        <f t="shared" si="110"/>
        <v>-4.0504037456468023E-3</v>
      </c>
      <c r="AG78" s="15">
        <f t="shared" si="111"/>
        <v>2.9673830763510267E-4</v>
      </c>
      <c r="AH78" s="15">
        <f t="shared" si="112"/>
        <v>9.7937136394747881E-3</v>
      </c>
      <c r="AI78" s="1">
        <f t="shared" si="71"/>
        <v>104231.67458336422</v>
      </c>
      <c r="AJ78" s="1">
        <f t="shared" si="72"/>
        <v>26195.265569575808</v>
      </c>
      <c r="AK78" s="1">
        <f t="shared" si="73"/>
        <v>10225.290241382467</v>
      </c>
      <c r="AL78" s="14">
        <f t="shared" si="113"/>
        <v>22.790806460494551</v>
      </c>
      <c r="AM78" s="14">
        <f t="shared" si="114"/>
        <v>3.8941404084902649</v>
      </c>
      <c r="AN78" s="14">
        <f t="shared" si="115"/>
        <v>1.4340314143107273</v>
      </c>
      <c r="AO78" s="11">
        <f t="shared" si="116"/>
        <v>1.6530521347535566E-2</v>
      </c>
      <c r="AP78" s="11">
        <f t="shared" si="117"/>
        <v>2.0824097030197768E-2</v>
      </c>
      <c r="AQ78" s="11">
        <f t="shared" si="118"/>
        <v>1.8890083471963002E-2</v>
      </c>
      <c r="AR78" s="1">
        <f t="shared" si="126"/>
        <v>66004.857137863233</v>
      </c>
      <c r="AS78" s="1">
        <f t="shared" si="122"/>
        <v>17389.244881715123</v>
      </c>
      <c r="AT78" s="1">
        <f t="shared" si="127"/>
        <v>6862.5106785942235</v>
      </c>
      <c r="AU78" s="1">
        <f t="shared" si="76"/>
        <v>13200.971427572647</v>
      </c>
      <c r="AV78" s="1">
        <f t="shared" si="77"/>
        <v>3477.8489763430248</v>
      </c>
      <c r="AW78" s="1">
        <f t="shared" si="78"/>
        <v>1372.5021357188448</v>
      </c>
      <c r="AX78" s="2">
        <v>0</v>
      </c>
      <c r="AY78" s="2">
        <v>0</v>
      </c>
      <c r="AZ78" s="2">
        <v>0</v>
      </c>
      <c r="BA78" s="2">
        <f t="shared" si="131"/>
        <v>0</v>
      </c>
      <c r="BB78" s="2">
        <f t="shared" si="143"/>
        <v>0</v>
      </c>
      <c r="BC78" s="2">
        <f t="shared" si="132"/>
        <v>0</v>
      </c>
      <c r="BD78" s="2">
        <f t="shared" si="133"/>
        <v>0</v>
      </c>
      <c r="BE78" s="2">
        <f t="shared" si="134"/>
        <v>0</v>
      </c>
      <c r="BF78" s="2">
        <f t="shared" si="135"/>
        <v>0</v>
      </c>
      <c r="BG78" s="2">
        <f t="shared" si="136"/>
        <v>0</v>
      </c>
      <c r="BH78" s="2">
        <f t="shared" si="144"/>
        <v>0</v>
      </c>
      <c r="BI78" s="2">
        <f t="shared" si="145"/>
        <v>0</v>
      </c>
      <c r="BJ78" s="2">
        <f t="shared" si="146"/>
        <v>0</v>
      </c>
      <c r="BK78" s="11">
        <f t="shared" si="147"/>
        <v>5.0677803544926875E-2</v>
      </c>
      <c r="BL78" s="17">
        <f t="shared" si="129"/>
        <v>0.41308012313745246</v>
      </c>
      <c r="BM78" s="17">
        <f t="shared" si="130"/>
        <v>0.84437748733298579</v>
      </c>
      <c r="BN78" s="12">
        <f>(BN$3*temperature!$I188+BN$4*temperature!$I188^2+BN$5*temperature!$I188^6)*(K78/K$56)^$BP$1</f>
        <v>3.1935591299651862</v>
      </c>
      <c r="BO78" s="12">
        <f>(BO$3*temperature!$I188+BO$4*temperature!$I188^2+BO$5*temperature!$I188^6)*(L78/L$56)^$BP$1</f>
        <v>1.3443637123205576</v>
      </c>
      <c r="BP78" s="12">
        <f>(BP$3*temperature!$I188+BP$4*temperature!$I188^2+BP$5*temperature!$I188^6)*(M78/M$56)^$BP$1</f>
        <v>0.15358991165419858</v>
      </c>
      <c r="BQ78" s="12">
        <f>(BQ$3*temperature!$M188+BQ$4*temperature!$M188^2+BQ$5*temperature!$M188^6)*(K78/K$56)^$BP$1</f>
        <v>3.1935577670446511</v>
      </c>
      <c r="BR78" s="12">
        <f>(BR$3*temperature!$M188+BR$4*temperature!$M188^2+BR$5*temperature!$M188^6)*(L78/L$56)^$BP$1</f>
        <v>1.3443615420527606</v>
      </c>
      <c r="BS78" s="12">
        <f>(BS$3*temperature!$M188+BS$4*temperature!$M188^2+BS$5*temperature!$M188^6)*(M78/M$56)^$BP$1</f>
        <v>0.1535872013717505</v>
      </c>
      <c r="BT78" s="19">
        <f t="shared" si="137"/>
        <v>-1.362920535097345E-6</v>
      </c>
      <c r="BU78" s="19">
        <f t="shared" si="138"/>
        <v>-2.1702677970303341E-6</v>
      </c>
      <c r="BV78" s="19">
        <f t="shared" si="139"/>
        <v>-2.7102824480818022E-6</v>
      </c>
      <c r="BW78" s="19">
        <f t="shared" si="140"/>
        <v>-1.4629803563278912E-3</v>
      </c>
      <c r="BX78" s="19">
        <f t="shared" si="141"/>
        <v>-6.0432810573959937E-4</v>
      </c>
      <c r="BY78" s="19">
        <f t="shared" si="142"/>
        <v>-1.235307677293661E-3</v>
      </c>
      <c r="BZ78" s="2">
        <f t="shared" si="148"/>
        <v>10525.519476535806</v>
      </c>
    </row>
    <row r="79" spans="1:78" x14ac:dyDescent="0.3">
      <c r="A79" s="2">
        <f t="shared" si="79"/>
        <v>2033</v>
      </c>
      <c r="B79" s="5">
        <f t="shared" si="80"/>
        <v>1137.7891584385738</v>
      </c>
      <c r="C79" s="5">
        <f t="shared" si="81"/>
        <v>2827.4197997806882</v>
      </c>
      <c r="D79" s="5">
        <f t="shared" si="82"/>
        <v>3968.5084005474155</v>
      </c>
      <c r="E79" s="15">
        <f t="shared" si="83"/>
        <v>1.2626148524065525E-3</v>
      </c>
      <c r="F79" s="15">
        <f t="shared" si="84"/>
        <v>2.4874359244867199E-3</v>
      </c>
      <c r="G79" s="15">
        <f t="shared" si="85"/>
        <v>5.0780119564248745E-3</v>
      </c>
      <c r="H79" s="5">
        <f t="shared" si="86"/>
        <v>67483.245409047027</v>
      </c>
      <c r="I79" s="5">
        <f t="shared" si="87"/>
        <v>17890.839856679129</v>
      </c>
      <c r="J79" s="5">
        <f t="shared" si="88"/>
        <v>7063.6972607985426</v>
      </c>
      <c r="K79" s="5">
        <f t="shared" si="89"/>
        <v>59310.852901478283</v>
      </c>
      <c r="L79" s="5">
        <f t="shared" si="90"/>
        <v>6327.6206306777831</v>
      </c>
      <c r="M79" s="5">
        <f t="shared" si="91"/>
        <v>1779.9375855735061</v>
      </c>
      <c r="N79" s="15">
        <f t="shared" si="92"/>
        <v>2.1108906670408212E-2</v>
      </c>
      <c r="O79" s="15">
        <f t="shared" si="93"/>
        <v>2.6292290567622167E-2</v>
      </c>
      <c r="P79" s="15">
        <f t="shared" si="94"/>
        <v>2.4116285786792924E-2</v>
      </c>
      <c r="Q79" s="5">
        <f t="shared" si="95"/>
        <v>7405.9980130388558</v>
      </c>
      <c r="R79" s="5">
        <f t="shared" si="96"/>
        <v>8088.8743129802033</v>
      </c>
      <c r="S79" s="5">
        <f t="shared" si="97"/>
        <v>3706.1464256506147</v>
      </c>
      <c r="T79" s="5">
        <f t="shared" si="98"/>
        <v>109.74572974591977</v>
      </c>
      <c r="U79" s="5">
        <f t="shared" si="99"/>
        <v>452.12378947992261</v>
      </c>
      <c r="V79" s="5">
        <f t="shared" si="100"/>
        <v>524.67515081919566</v>
      </c>
      <c r="W79" s="15">
        <f t="shared" si="101"/>
        <v>-1.0734613539272964E-2</v>
      </c>
      <c r="X79" s="15">
        <f t="shared" si="102"/>
        <v>-1.217998157191269E-2</v>
      </c>
      <c r="Y79" s="15">
        <f t="shared" si="103"/>
        <v>-9.7425357312937999E-3</v>
      </c>
      <c r="Z79" s="5">
        <f t="shared" si="123"/>
        <v>15439.499157760856</v>
      </c>
      <c r="AA79" s="5">
        <f t="shared" si="124"/>
        <v>23042.437657518411</v>
      </c>
      <c r="AB79" s="5">
        <f t="shared" si="125"/>
        <v>10680.737389872806</v>
      </c>
      <c r="AC79" s="16">
        <f t="shared" si="107"/>
        <v>2.1085431637783443</v>
      </c>
      <c r="AD79" s="16">
        <f t="shared" si="108"/>
        <v>2.8951306142050099</v>
      </c>
      <c r="AE79" s="16">
        <f t="shared" si="109"/>
        <v>2.9374861827951779</v>
      </c>
      <c r="AF79" s="15">
        <f t="shared" si="110"/>
        <v>-4.0504037456468023E-3</v>
      </c>
      <c r="AG79" s="15">
        <f t="shared" si="111"/>
        <v>2.9673830763510267E-4</v>
      </c>
      <c r="AH79" s="15">
        <f t="shared" si="112"/>
        <v>9.7937136394747881E-3</v>
      </c>
      <c r="AI79" s="1">
        <f t="shared" si="71"/>
        <v>107009.47855260044</v>
      </c>
      <c r="AJ79" s="1">
        <f t="shared" si="72"/>
        <v>27053.587988961255</v>
      </c>
      <c r="AK79" s="1">
        <f t="shared" si="73"/>
        <v>10575.263352963066</v>
      </c>
      <c r="AL79" s="14">
        <f t="shared" si="113"/>
        <v>23.163782934090079</v>
      </c>
      <c r="AM79" s="14">
        <f t="shared" si="114"/>
        <v>3.9744214466287238</v>
      </c>
      <c r="AN79" s="14">
        <f t="shared" si="115"/>
        <v>1.4608494976972968</v>
      </c>
      <c r="AO79" s="11">
        <f t="shared" si="116"/>
        <v>1.6365216134060209E-2</v>
      </c>
      <c r="AP79" s="11">
        <f t="shared" si="117"/>
        <v>2.0615856059895788E-2</v>
      </c>
      <c r="AQ79" s="11">
        <f t="shared" si="118"/>
        <v>1.8701182637243373E-2</v>
      </c>
      <c r="AR79" s="1">
        <f t="shared" si="126"/>
        <v>67483.245409047027</v>
      </c>
      <c r="AS79" s="1">
        <f t="shared" si="122"/>
        <v>17890.839856679129</v>
      </c>
      <c r="AT79" s="1">
        <f t="shared" si="127"/>
        <v>7063.6972607985426</v>
      </c>
      <c r="AU79" s="1">
        <f t="shared" si="76"/>
        <v>13496.649081809406</v>
      </c>
      <c r="AV79" s="1">
        <f t="shared" si="77"/>
        <v>3578.1679713358262</v>
      </c>
      <c r="AW79" s="1">
        <f t="shared" si="78"/>
        <v>1412.7394521597087</v>
      </c>
      <c r="AX79" s="2">
        <v>0</v>
      </c>
      <c r="AY79" s="2">
        <v>0</v>
      </c>
      <c r="AZ79" s="2">
        <v>0</v>
      </c>
      <c r="BA79" s="2">
        <f t="shared" si="131"/>
        <v>0</v>
      </c>
      <c r="BB79" s="2">
        <f t="shared" si="143"/>
        <v>0</v>
      </c>
      <c r="BC79" s="2">
        <f t="shared" si="132"/>
        <v>0</v>
      </c>
      <c r="BD79" s="2">
        <f t="shared" si="133"/>
        <v>0</v>
      </c>
      <c r="BE79" s="2">
        <f t="shared" si="134"/>
        <v>0</v>
      </c>
      <c r="BF79" s="2">
        <f t="shared" si="135"/>
        <v>0</v>
      </c>
      <c r="BG79" s="2">
        <f t="shared" si="136"/>
        <v>0</v>
      </c>
      <c r="BH79" s="2">
        <f t="shared" si="144"/>
        <v>0</v>
      </c>
      <c r="BI79" s="2">
        <f t="shared" si="145"/>
        <v>0</v>
      </c>
      <c r="BJ79" s="2">
        <f t="shared" si="146"/>
        <v>0</v>
      </c>
      <c r="BK79" s="11">
        <f t="shared" si="147"/>
        <v>5.0487154703483944E-2</v>
      </c>
      <c r="BL79" s="17">
        <f t="shared" si="129"/>
        <v>0.39315584829501843</v>
      </c>
      <c r="BM79" s="17">
        <f t="shared" si="130"/>
        <v>0.83601731419107506</v>
      </c>
      <c r="BN79" s="12">
        <f>(BN$3*temperature!$I189+BN$4*temperature!$I189^2+BN$5*temperature!$I189^6)*(K79/K$56)^$BP$1</f>
        <v>3.1541922788175145</v>
      </c>
      <c r="BO79" s="12">
        <f>(BO$3*temperature!$I189+BO$4*temperature!$I189^2+BO$5*temperature!$I189^6)*(L79/L$56)^$BP$1</f>
        <v>1.3009397706204369</v>
      </c>
      <c r="BP79" s="12">
        <f>(BP$3*temperature!$I189+BP$4*temperature!$I189^2+BP$5*temperature!$I189^6)*(M79/M$56)^$BP$1</f>
        <v>0.1098637874813726</v>
      </c>
      <c r="BQ79" s="12">
        <f>(BQ$3*temperature!$M189+BQ$4*temperature!$M189^2+BQ$5*temperature!$M189^6)*(K79/K$56)^$BP$1</f>
        <v>3.1541906694221664</v>
      </c>
      <c r="BR79" s="12">
        <f>(BR$3*temperature!$M189+BR$4*temperature!$M189^2+BR$5*temperature!$M189^6)*(L79/L$56)^$BP$1</f>
        <v>1.3009373991488777</v>
      </c>
      <c r="BS79" s="12">
        <f>(BS$3*temperature!$M189+BS$4*temperature!$M189^2+BS$5*temperature!$M189^6)*(M79/M$56)^$BP$1</f>
        <v>0.10986090106533881</v>
      </c>
      <c r="BT79" s="19">
        <f t="shared" si="137"/>
        <v>-1.609395348101117E-6</v>
      </c>
      <c r="BU79" s="19">
        <f t="shared" si="138"/>
        <v>-2.3714715591260926E-6</v>
      </c>
      <c r="BV79" s="19">
        <f t="shared" si="139"/>
        <v>-2.886416033784367E-6</v>
      </c>
      <c r="BW79" s="19">
        <f t="shared" si="140"/>
        <v>-1.7142360815644809E-3</v>
      </c>
      <c r="BX79" s="19">
        <f t="shared" si="141"/>
        <v>-6.7396194082541187E-4</v>
      </c>
      <c r="BY79" s="19">
        <f t="shared" si="142"/>
        <v>-1.4331310447989701E-3</v>
      </c>
      <c r="BZ79" s="2">
        <f t="shared" si="148"/>
        <v>10454.334554762112</v>
      </c>
    </row>
    <row r="80" spans="1:78" x14ac:dyDescent="0.3">
      <c r="A80" s="2">
        <f t="shared" si="79"/>
        <v>2034</v>
      </c>
      <c r="B80" s="5">
        <f t="shared" si="80"/>
        <v>1139.1539184544079</v>
      </c>
      <c r="C80" s="5">
        <f t="shared" si="81"/>
        <v>2834.1011740850886</v>
      </c>
      <c r="D80" s="5">
        <f t="shared" si="82"/>
        <v>3987.6529269992102</v>
      </c>
      <c r="E80" s="15">
        <f t="shared" si="83"/>
        <v>1.1994841097862248E-3</v>
      </c>
      <c r="F80" s="15">
        <f t="shared" si="84"/>
        <v>2.3630641282623836E-3</v>
      </c>
      <c r="G80" s="15">
        <f t="shared" si="85"/>
        <v>4.8241113586036301E-3</v>
      </c>
      <c r="H80" s="5">
        <f t="shared" si="86"/>
        <v>68971.031391387456</v>
      </c>
      <c r="I80" s="5">
        <f t="shared" si="87"/>
        <v>18399.127601740034</v>
      </c>
      <c r="J80" s="5">
        <f t="shared" si="88"/>
        <v>7266.9324275835488</v>
      </c>
      <c r="K80" s="5">
        <f t="shared" si="89"/>
        <v>60545.84044706323</v>
      </c>
      <c r="L80" s="5">
        <f t="shared" si="90"/>
        <v>6492.0503791399351</v>
      </c>
      <c r="M80" s="5">
        <f t="shared" si="91"/>
        <v>1822.3583046511681</v>
      </c>
      <c r="N80" s="15">
        <f t="shared" si="92"/>
        <v>2.0822286060131256E-2</v>
      </c>
      <c r="O80" s="15">
        <f t="shared" si="93"/>
        <v>2.5986031410441646E-2</v>
      </c>
      <c r="P80" s="15">
        <f t="shared" si="94"/>
        <v>2.3832700326957612E-2</v>
      </c>
      <c r="Q80" s="5">
        <f t="shared" si="95"/>
        <v>7488.0229169048025</v>
      </c>
      <c r="R80" s="5">
        <f t="shared" si="96"/>
        <v>8217.3618851946903</v>
      </c>
      <c r="S80" s="5">
        <f t="shared" si="97"/>
        <v>3775.6327330837917</v>
      </c>
      <c r="T80" s="5">
        <f t="shared" si="98"/>
        <v>108.56765174951184</v>
      </c>
      <c r="U80" s="5">
        <f t="shared" si="99"/>
        <v>446.61693005583379</v>
      </c>
      <c r="V80" s="5">
        <f t="shared" si="100"/>
        <v>519.56348441501768</v>
      </c>
      <c r="W80" s="15">
        <f t="shared" si="101"/>
        <v>-1.0734613539272964E-2</v>
      </c>
      <c r="X80" s="15">
        <f t="shared" si="102"/>
        <v>-1.217998157191269E-2</v>
      </c>
      <c r="Y80" s="15">
        <f t="shared" si="103"/>
        <v>-9.7425357312937999E-3</v>
      </c>
      <c r="Z80" s="5">
        <f t="shared" si="123"/>
        <v>15552.615917261504</v>
      </c>
      <c r="AA80" s="5">
        <f t="shared" si="124"/>
        <v>23425.296778817141</v>
      </c>
      <c r="AB80" s="5">
        <f t="shared" si="125"/>
        <v>10993.37566708864</v>
      </c>
      <c r="AC80" s="16">
        <f t="shared" si="107"/>
        <v>2.1000027126499186</v>
      </c>
      <c r="AD80" s="16">
        <f t="shared" si="108"/>
        <v>2.8959897103638519</v>
      </c>
      <c r="AE80" s="16">
        <f t="shared" si="109"/>
        <v>2.966255081289388</v>
      </c>
      <c r="AF80" s="15">
        <f t="shared" si="110"/>
        <v>-4.0504037456468023E-3</v>
      </c>
      <c r="AG80" s="15">
        <f t="shared" si="111"/>
        <v>2.9673830763510267E-4</v>
      </c>
      <c r="AH80" s="15">
        <f t="shared" si="112"/>
        <v>9.7937136394747881E-3</v>
      </c>
      <c r="AI80" s="1">
        <f t="shared" si="71"/>
        <v>109805.1797791498</v>
      </c>
      <c r="AJ80" s="1">
        <f t="shared" si="72"/>
        <v>27926.397161400957</v>
      </c>
      <c r="AK80" s="1">
        <f t="shared" si="73"/>
        <v>10930.476469826468</v>
      </c>
      <c r="AL80" s="14">
        <f t="shared" si="113"/>
        <v>23.539072445146928</v>
      </c>
      <c r="AM80" s="14">
        <f t="shared" si="114"/>
        <v>4.0555381860891337</v>
      </c>
      <c r="AN80" s="14">
        <f t="shared" si="115"/>
        <v>1.4878959148266395</v>
      </c>
      <c r="AO80" s="11">
        <f t="shared" si="116"/>
        <v>1.6201563972719608E-2</v>
      </c>
      <c r="AP80" s="11">
        <f t="shared" si="117"/>
        <v>2.0409697499296831E-2</v>
      </c>
      <c r="AQ80" s="11">
        <f t="shared" si="118"/>
        <v>1.851417081087094E-2</v>
      </c>
      <c r="AR80" s="1">
        <f t="shared" si="126"/>
        <v>68971.031391387456</v>
      </c>
      <c r="AS80" s="1">
        <f t="shared" si="122"/>
        <v>18399.127601740034</v>
      </c>
      <c r="AT80" s="1">
        <f t="shared" si="127"/>
        <v>7266.9324275835488</v>
      </c>
      <c r="AU80" s="1">
        <f t="shared" si="76"/>
        <v>13794.206278277492</v>
      </c>
      <c r="AV80" s="1">
        <f t="shared" si="77"/>
        <v>3679.8255203480071</v>
      </c>
      <c r="AW80" s="1">
        <f t="shared" si="78"/>
        <v>1453.3864855167099</v>
      </c>
      <c r="AX80" s="2">
        <v>0</v>
      </c>
      <c r="AY80" s="2">
        <v>0</v>
      </c>
      <c r="AZ80" s="2">
        <v>0</v>
      </c>
      <c r="BA80" s="2">
        <f t="shared" si="131"/>
        <v>0</v>
      </c>
      <c r="BB80" s="2">
        <f t="shared" si="143"/>
        <v>0</v>
      </c>
      <c r="BC80" s="2">
        <f t="shared" si="132"/>
        <v>0</v>
      </c>
      <c r="BD80" s="2">
        <f t="shared" si="133"/>
        <v>0</v>
      </c>
      <c r="BE80" s="2">
        <f t="shared" si="134"/>
        <v>0</v>
      </c>
      <c r="BF80" s="2">
        <f t="shared" si="135"/>
        <v>0</v>
      </c>
      <c r="BG80" s="2">
        <f t="shared" si="136"/>
        <v>0</v>
      </c>
      <c r="BH80" s="2">
        <f t="shared" si="144"/>
        <v>0</v>
      </c>
      <c r="BI80" s="2">
        <f t="shared" si="145"/>
        <v>0</v>
      </c>
      <c r="BJ80" s="2">
        <f t="shared" si="146"/>
        <v>0</v>
      </c>
      <c r="BK80" s="11">
        <f t="shared" si="147"/>
        <v>5.0295529859454929E-2</v>
      </c>
      <c r="BL80" s="17">
        <f t="shared" si="129"/>
        <v>0.37426050050654136</v>
      </c>
      <c r="BM80" s="17">
        <f t="shared" si="130"/>
        <v>0.82773991504066835</v>
      </c>
      <c r="BN80" s="12">
        <f>(BN$3*temperature!$I190+BN$4*temperature!$I190^2+BN$5*temperature!$I190^6)*(K80/K$56)^$BP$1</f>
        <v>3.1115998273654024</v>
      </c>
      <c r="BO80" s="12">
        <f>(BO$3*temperature!$I190+BO$4*temperature!$I190^2+BO$5*temperature!$I190^6)*(L80/L$56)^$BP$1</f>
        <v>1.2550674373259525</v>
      </c>
      <c r="BP80" s="12">
        <f>(BP$3*temperature!$I190+BP$4*temperature!$I190^2+BP$5*temperature!$I190^6)*(M80/M$56)^$BP$1</f>
        <v>6.4044897381584365E-2</v>
      </c>
      <c r="BQ80" s="12">
        <f>(BQ$3*temperature!$M190+BQ$4*temperature!$M190^2+BQ$5*temperature!$M190^6)*(K80/K$56)^$BP$1</f>
        <v>3.1115979620267642</v>
      </c>
      <c r="BR80" s="12">
        <f>(BR$3*temperature!$M190+BR$4*temperature!$M190^2+BR$5*temperature!$M190^6)*(L80/L$56)^$BP$1</f>
        <v>1.2550648612785811</v>
      </c>
      <c r="BS80" s="12">
        <f>(BS$3*temperature!$M190+BS$4*temperature!$M190^2+BS$5*temperature!$M190^6)*(M80/M$56)^$BP$1</f>
        <v>6.404183481067699E-2</v>
      </c>
      <c r="BT80" s="19">
        <f t="shared" si="137"/>
        <v>-1.8653386382183612E-6</v>
      </c>
      <c r="BU80" s="19">
        <f t="shared" si="138"/>
        <v>-2.5760473714164789E-6</v>
      </c>
      <c r="BV80" s="19">
        <f t="shared" si="139"/>
        <v>-3.0625709073750507E-6</v>
      </c>
      <c r="BW80" s="19">
        <f t="shared" si="140"/>
        <v>-1.9830684990552305E-3</v>
      </c>
      <c r="BX80" s="19">
        <f t="shared" si="141"/>
        <v>-7.4218420899516634E-4</v>
      </c>
      <c r="BY80" s="19">
        <f t="shared" si="142"/>
        <v>-1.6414649509278022E-3</v>
      </c>
      <c r="BZ80" s="2">
        <f t="shared" si="148"/>
        <v>10382.674142909664</v>
      </c>
    </row>
    <row r="81" spans="1:78" x14ac:dyDescent="0.3">
      <c r="A81" s="2">
        <f t="shared" si="79"/>
        <v>2035</v>
      </c>
      <c r="B81" s="5">
        <f t="shared" si="80"/>
        <v>1140.4519956270053</v>
      </c>
      <c r="C81" s="5">
        <f t="shared" si="81"/>
        <v>2840.4634787644177</v>
      </c>
      <c r="D81" s="5">
        <f t="shared" si="82"/>
        <v>4005.9279646895507</v>
      </c>
      <c r="E81" s="15">
        <f t="shared" si="83"/>
        <v>1.1395099042969135E-3</v>
      </c>
      <c r="F81" s="15">
        <f t="shared" si="84"/>
        <v>2.2449109218492642E-3</v>
      </c>
      <c r="G81" s="15">
        <f t="shared" si="85"/>
        <v>4.5829057906734486E-3</v>
      </c>
      <c r="H81" s="5">
        <f t="shared" si="86"/>
        <v>70467.898913090641</v>
      </c>
      <c r="I81" s="5">
        <f t="shared" si="87"/>
        <v>18914.017499798556</v>
      </c>
      <c r="J81" s="5">
        <f t="shared" si="88"/>
        <v>7472.1623445252753</v>
      </c>
      <c r="K81" s="5">
        <f t="shared" si="89"/>
        <v>61789.447678022021</v>
      </c>
      <c r="L81" s="5">
        <f t="shared" si="90"/>
        <v>6658.7786258128635</v>
      </c>
      <c r="M81" s="5">
        <f t="shared" si="91"/>
        <v>1865.2762631752289</v>
      </c>
      <c r="N81" s="15">
        <f t="shared" si="92"/>
        <v>2.0539928453815248E-2</v>
      </c>
      <c r="O81" s="15">
        <f t="shared" si="93"/>
        <v>2.5681908940302645E-2</v>
      </c>
      <c r="P81" s="15">
        <f t="shared" si="94"/>
        <v>2.3550779456774418E-2</v>
      </c>
      <c r="Q81" s="5">
        <f t="shared" si="95"/>
        <v>7568.4087795432106</v>
      </c>
      <c r="R81" s="5">
        <f t="shared" si="96"/>
        <v>8344.4322236033786</v>
      </c>
      <c r="S81" s="5">
        <f t="shared" si="97"/>
        <v>3844.439620725846</v>
      </c>
      <c r="T81" s="5">
        <f t="shared" si="98"/>
        <v>107.40221996511445</v>
      </c>
      <c r="U81" s="5">
        <f t="shared" si="99"/>
        <v>441.17714407804954</v>
      </c>
      <c r="V81" s="5">
        <f t="shared" si="100"/>
        <v>514.50161860342882</v>
      </c>
      <c r="W81" s="15">
        <f t="shared" si="101"/>
        <v>-1.0734613539272964E-2</v>
      </c>
      <c r="X81" s="15">
        <f t="shared" si="102"/>
        <v>-1.217998157191269E-2</v>
      </c>
      <c r="Y81" s="15">
        <f t="shared" si="103"/>
        <v>-9.7425357312937999E-3</v>
      </c>
      <c r="Z81" s="5">
        <f t="shared" si="123"/>
        <v>15661.176371864227</v>
      </c>
      <c r="AA81" s="5">
        <f t="shared" si="124"/>
        <v>23804.457064716589</v>
      </c>
      <c r="AB81" s="5">
        <f t="shared" si="125"/>
        <v>11309.17437540189</v>
      </c>
      <c r="AC81" s="16">
        <f t="shared" si="107"/>
        <v>2.0914968537967327</v>
      </c>
      <c r="AD81" s="16">
        <f t="shared" si="108"/>
        <v>2.896849061449434</v>
      </c>
      <c r="AE81" s="16">
        <f t="shared" si="109"/>
        <v>2.9953057341371734</v>
      </c>
      <c r="AF81" s="15">
        <f t="shared" si="110"/>
        <v>-4.0504037456468023E-3</v>
      </c>
      <c r="AG81" s="15">
        <f t="shared" si="111"/>
        <v>2.9673830763510267E-4</v>
      </c>
      <c r="AH81" s="15">
        <f t="shared" si="112"/>
        <v>9.7937136394747881E-3</v>
      </c>
      <c r="AI81" s="1">
        <f t="shared" si="71"/>
        <v>112618.86807951231</v>
      </c>
      <c r="AJ81" s="1">
        <f t="shared" si="72"/>
        <v>28813.582965608868</v>
      </c>
      <c r="AK81" s="1">
        <f t="shared" si="73"/>
        <v>11290.815308360532</v>
      </c>
      <c r="AL81" s="14">
        <f t="shared" si="113"/>
        <v>23.916628535344675</v>
      </c>
      <c r="AM81" s="14">
        <f t="shared" si="114"/>
        <v>4.1374827705883108</v>
      </c>
      <c r="AN81" s="14">
        <f t="shared" si="115"/>
        <v>1.515167602351378</v>
      </c>
      <c r="AO81" s="11">
        <f t="shared" si="116"/>
        <v>1.6039548332992412E-2</v>
      </c>
      <c r="AP81" s="11">
        <f t="shared" si="117"/>
        <v>2.0205600524303861E-2</v>
      </c>
      <c r="AQ81" s="11">
        <f t="shared" si="118"/>
        <v>1.8329029102762229E-2</v>
      </c>
      <c r="AR81" s="1">
        <f t="shared" si="126"/>
        <v>70467.898913090641</v>
      </c>
      <c r="AS81" s="1">
        <f t="shared" si="122"/>
        <v>18914.017499798556</v>
      </c>
      <c r="AT81" s="1">
        <f t="shared" si="127"/>
        <v>7472.1623445252753</v>
      </c>
      <c r="AU81" s="1">
        <f t="shared" si="76"/>
        <v>14093.57978261813</v>
      </c>
      <c r="AV81" s="1">
        <f t="shared" si="77"/>
        <v>3782.8034999597112</v>
      </c>
      <c r="AW81" s="1">
        <f t="shared" si="78"/>
        <v>1494.4324689050552</v>
      </c>
      <c r="AX81" s="2">
        <v>0</v>
      </c>
      <c r="AY81" s="2">
        <v>0</v>
      </c>
      <c r="AZ81" s="2">
        <v>0</v>
      </c>
      <c r="BA81" s="2">
        <f t="shared" si="131"/>
        <v>0</v>
      </c>
      <c r="BB81" s="2">
        <f t="shared" si="143"/>
        <v>0</v>
      </c>
      <c r="BC81" s="2">
        <f t="shared" si="132"/>
        <v>0</v>
      </c>
      <c r="BD81" s="2">
        <f t="shared" si="133"/>
        <v>0</v>
      </c>
      <c r="BE81" s="2">
        <f t="shared" si="134"/>
        <v>0</v>
      </c>
      <c r="BF81" s="2">
        <f t="shared" si="135"/>
        <v>0</v>
      </c>
      <c r="BG81" s="2">
        <f t="shared" si="136"/>
        <v>0</v>
      </c>
      <c r="BH81" s="2">
        <f t="shared" si="144"/>
        <v>0</v>
      </c>
      <c r="BI81" s="2">
        <f t="shared" si="145"/>
        <v>0</v>
      </c>
      <c r="BJ81" s="2">
        <f t="shared" si="146"/>
        <v>0</v>
      </c>
      <c r="BK81" s="11">
        <f t="shared" si="147"/>
        <v>5.0102860059055815E-2</v>
      </c>
      <c r="BL81" s="17">
        <f t="shared" si="129"/>
        <v>0.35633827800507056</v>
      </c>
      <c r="BM81" s="17">
        <f t="shared" si="130"/>
        <v>0.81954447033729538</v>
      </c>
      <c r="BN81" s="12">
        <f>(BN$3*temperature!$I191+BN$4*temperature!$I191^2+BN$5*temperature!$I191^6)*(K81/K$56)^$BP$1</f>
        <v>3.06565340221736</v>
      </c>
      <c r="BO81" s="12">
        <f>(BO$3*temperature!$I191+BO$4*temperature!$I191^2+BO$5*temperature!$I191^6)*(L81/L$56)^$BP$1</f>
        <v>1.2066762558607329</v>
      </c>
      <c r="BP81" s="12">
        <f>(BP$3*temperature!$I191+BP$4*temperature!$I191^2+BP$5*temperature!$I191^6)*(M81/M$56)^$BP$1</f>
        <v>1.6088555216707028E-2</v>
      </c>
      <c r="BQ81" s="12">
        <f>(BQ$3*temperature!$M191+BQ$4*temperature!$M191^2+BQ$5*temperature!$M191^6)*(K81/K$56)^$BP$1</f>
        <v>3.0656512725809852</v>
      </c>
      <c r="BR81" s="12">
        <f>(BR$3*temperature!$M191+BR$4*temperature!$M191^2+BR$5*temperature!$M191^6)*(L81/L$56)^$BP$1</f>
        <v>1.2066734724758361</v>
      </c>
      <c r="BS81" s="12">
        <f>(BS$3*temperature!$M191+BS$4*temperature!$M191^2+BS$5*temperature!$M191^6)*(M81/M$56)^$BP$1</f>
        <v>1.6085316743620934E-2</v>
      </c>
      <c r="BT81" s="19">
        <f t="shared" si="137"/>
        <v>-2.1296363748035674E-6</v>
      </c>
      <c r="BU81" s="19">
        <f t="shared" si="138"/>
        <v>-2.7833848967873109E-6</v>
      </c>
      <c r="BV81" s="19">
        <f t="shared" si="139"/>
        <v>-3.2384730860937627E-6</v>
      </c>
      <c r="BW81" s="19">
        <f t="shared" si="140"/>
        <v>-2.2691438807547716E-3</v>
      </c>
      <c r="BX81" s="19">
        <f t="shared" si="141"/>
        <v>-8.0858282301389853E-4</v>
      </c>
      <c r="BY81" s="19">
        <f t="shared" si="142"/>
        <v>-1.8596643198722843E-3</v>
      </c>
      <c r="BZ81" s="2">
        <f t="shared" si="148"/>
        <v>10310.592575597431</v>
      </c>
    </row>
    <row r="82" spans="1:78" x14ac:dyDescent="0.3">
      <c r="A82" s="2">
        <f t="shared" si="79"/>
        <v>2036</v>
      </c>
      <c r="B82" s="5">
        <f t="shared" si="80"/>
        <v>1141.6865741541778</v>
      </c>
      <c r="C82" s="5">
        <f t="shared" si="81"/>
        <v>2846.5212368766802</v>
      </c>
      <c r="D82" s="5">
        <f t="shared" si="82"/>
        <v>4023.368815632627</v>
      </c>
      <c r="E82" s="15">
        <f t="shared" si="83"/>
        <v>1.0825344090820677E-3</v>
      </c>
      <c r="F82" s="15">
        <f t="shared" si="84"/>
        <v>2.1326653757568008E-3</v>
      </c>
      <c r="G82" s="15">
        <f t="shared" si="85"/>
        <v>4.3537605011397763E-3</v>
      </c>
      <c r="H82" s="5">
        <f t="shared" si="86"/>
        <v>71973.511515446124</v>
      </c>
      <c r="I82" s="5">
        <f t="shared" si="87"/>
        <v>19435.414776660124</v>
      </c>
      <c r="J82" s="5">
        <f t="shared" si="88"/>
        <v>7679.3332161670442</v>
      </c>
      <c r="K82" s="5">
        <f t="shared" si="89"/>
        <v>63041.39257200947</v>
      </c>
      <c r="L82" s="5">
        <f t="shared" si="90"/>
        <v>6827.7778942501254</v>
      </c>
      <c r="M82" s="5">
        <f t="shared" si="91"/>
        <v>1908.6823923099776</v>
      </c>
      <c r="N82" s="15">
        <f t="shared" si="92"/>
        <v>2.0261467629735019E-2</v>
      </c>
      <c r="O82" s="15">
        <f t="shared" si="93"/>
        <v>2.5379919942394968E-2</v>
      </c>
      <c r="P82" s="15">
        <f t="shared" si="94"/>
        <v>2.3270616793707122E-2</v>
      </c>
      <c r="Q82" s="5">
        <f t="shared" si="95"/>
        <v>7647.1351192121847</v>
      </c>
      <c r="R82" s="5">
        <f t="shared" si="96"/>
        <v>8470.0240107871523</v>
      </c>
      <c r="S82" s="5">
        <f t="shared" si="97"/>
        <v>3912.5363247051473</v>
      </c>
      <c r="T82" s="5">
        <f t="shared" si="98"/>
        <v>106.24929864052896</v>
      </c>
      <c r="U82" s="5">
        <f t="shared" si="99"/>
        <v>435.80361459322984</v>
      </c>
      <c r="V82" s="5">
        <f t="shared" si="100"/>
        <v>509.48906820037644</v>
      </c>
      <c r="W82" s="15">
        <f t="shared" si="101"/>
        <v>-1.0734613539272964E-2</v>
      </c>
      <c r="X82" s="15">
        <f t="shared" si="102"/>
        <v>-1.217998157191269E-2</v>
      </c>
      <c r="Y82" s="15">
        <f t="shared" si="103"/>
        <v>-9.7425357312937999E-3</v>
      </c>
      <c r="Z82" s="5">
        <f t="shared" si="123"/>
        <v>15765.188081889775</v>
      </c>
      <c r="AA82" s="5">
        <f t="shared" si="124"/>
        <v>24179.733580013915</v>
      </c>
      <c r="AB82" s="5">
        <f t="shared" si="125"/>
        <v>11628.049317349614</v>
      </c>
      <c r="AC82" s="16">
        <f t="shared" si="107"/>
        <v>2.083025447106106</v>
      </c>
      <c r="AD82" s="16">
        <f t="shared" si="108"/>
        <v>2.8977086675374029</v>
      </c>
      <c r="AE82" s="16">
        <f t="shared" si="109"/>
        <v>3.0246409007599895</v>
      </c>
      <c r="AF82" s="15">
        <f t="shared" si="110"/>
        <v>-4.0504037456468023E-3</v>
      </c>
      <c r="AG82" s="15">
        <f t="shared" si="111"/>
        <v>2.9673830763510267E-4</v>
      </c>
      <c r="AH82" s="15">
        <f t="shared" si="112"/>
        <v>9.7937136394747881E-3</v>
      </c>
      <c r="AI82" s="1">
        <f t="shared" si="71"/>
        <v>115450.56105417921</v>
      </c>
      <c r="AJ82" s="1">
        <f t="shared" si="72"/>
        <v>29715.028169007692</v>
      </c>
      <c r="AK82" s="1">
        <f t="shared" si="73"/>
        <v>11656.166246429535</v>
      </c>
      <c r="AL82" s="14">
        <f t="shared" si="113"/>
        <v>24.296404335506011</v>
      </c>
      <c r="AM82" s="14">
        <f t="shared" si="114"/>
        <v>4.2202470913866206</v>
      </c>
      <c r="AN82" s="14">
        <f t="shared" si="115"/>
        <v>1.5426614379196482</v>
      </c>
      <c r="AO82" s="11">
        <f t="shared" si="116"/>
        <v>1.5879152849662487E-2</v>
      </c>
      <c r="AP82" s="11">
        <f t="shared" si="117"/>
        <v>2.0003544519060824E-2</v>
      </c>
      <c r="AQ82" s="11">
        <f t="shared" si="118"/>
        <v>1.8145738811734608E-2</v>
      </c>
      <c r="AR82" s="1">
        <f t="shared" si="126"/>
        <v>71973.511515446124</v>
      </c>
      <c r="AS82" s="1">
        <f t="shared" si="122"/>
        <v>19435.414776660124</v>
      </c>
      <c r="AT82" s="1">
        <f t="shared" si="127"/>
        <v>7679.3332161670442</v>
      </c>
      <c r="AU82" s="1">
        <f t="shared" si="76"/>
        <v>14394.702303089225</v>
      </c>
      <c r="AV82" s="1">
        <f t="shared" si="77"/>
        <v>3887.082955332025</v>
      </c>
      <c r="AW82" s="1">
        <f t="shared" si="78"/>
        <v>1535.8666432334089</v>
      </c>
      <c r="AX82" s="2">
        <v>0</v>
      </c>
      <c r="AY82" s="2">
        <v>0</v>
      </c>
      <c r="AZ82" s="2">
        <v>0</v>
      </c>
      <c r="BA82" s="2">
        <f t="shared" si="131"/>
        <v>0</v>
      </c>
      <c r="BB82" s="2">
        <f t="shared" si="143"/>
        <v>0</v>
      </c>
      <c r="BC82" s="2">
        <f t="shared" si="132"/>
        <v>0</v>
      </c>
      <c r="BD82" s="2">
        <f t="shared" si="133"/>
        <v>0</v>
      </c>
      <c r="BE82" s="2">
        <f t="shared" si="134"/>
        <v>0</v>
      </c>
      <c r="BF82" s="2">
        <f t="shared" si="135"/>
        <v>0</v>
      </c>
      <c r="BG82" s="2">
        <f t="shared" si="136"/>
        <v>0</v>
      </c>
      <c r="BH82" s="2">
        <f t="shared" si="144"/>
        <v>0</v>
      </c>
      <c r="BI82" s="2">
        <f t="shared" si="145"/>
        <v>0</v>
      </c>
      <c r="BJ82" s="2">
        <f t="shared" si="146"/>
        <v>0</v>
      </c>
      <c r="BK82" s="11">
        <f t="shared" si="147"/>
        <v>4.9909098078994435E-2</v>
      </c>
      <c r="BL82" s="17">
        <f t="shared" si="129"/>
        <v>0.33933654650272144</v>
      </c>
      <c r="BM82" s="17">
        <f t="shared" si="130"/>
        <v>0.81143016865078754</v>
      </c>
      <c r="BN82" s="12">
        <f>(BN$3*temperature!$I192+BN$4*temperature!$I192^2+BN$5*temperature!$I192^6)*(K82/K$56)^$BP$1</f>
        <v>3.0162293825758004</v>
      </c>
      <c r="BO82" s="12">
        <f>(BO$3*temperature!$I192+BO$4*temperature!$I192^2+BO$5*temperature!$I192^6)*(L82/L$56)^$BP$1</f>
        <v>1.155698437498925</v>
      </c>
      <c r="BP82" s="12">
        <f>(BP$3*temperature!$I192+BP$4*temperature!$I192^2+BP$5*temperature!$I192^6)*(M82/M$56)^$BP$1</f>
        <v>-3.4048715037636214E-2</v>
      </c>
      <c r="BQ82" s="12">
        <f>(BQ$3*temperature!$M192+BQ$4*temperature!$M192^2+BQ$5*temperature!$M192^6)*(K82/K$56)^$BP$1</f>
        <v>3.01622698133888</v>
      </c>
      <c r="BR82" s="12">
        <f>(BR$3*temperature!$M192+BR$4*temperature!$M192^2+BR$5*temperature!$M192^6)*(L82/L$56)^$BP$1</f>
        <v>1.1556954445901009</v>
      </c>
      <c r="BS82" s="12">
        <f>(BS$3*temperature!$M192+BS$4*temperature!$M192^2+BS$5*temperature!$M192^6)*(M82/M$56)^$BP$1</f>
        <v>-3.4052128899366339E-2</v>
      </c>
      <c r="BT82" s="19">
        <f t="shared" si="137"/>
        <v>-2.4012369204129413E-6</v>
      </c>
      <c r="BU82" s="19">
        <f t="shared" si="138"/>
        <v>-2.9929088241065216E-6</v>
      </c>
      <c r="BV82" s="19">
        <f t="shared" si="139"/>
        <v>-3.4138617301254781E-6</v>
      </c>
      <c r="BW82" s="19">
        <f t="shared" si="140"/>
        <v>-2.5721005930744566E-3</v>
      </c>
      <c r="BX82" s="19">
        <f t="shared" si="141"/>
        <v>-8.7280773251148774E-4</v>
      </c>
      <c r="BY82" s="19">
        <f t="shared" si="142"/>
        <v>-2.0870800180251971E-3</v>
      </c>
      <c r="BZ82" s="2">
        <f t="shared" si="148"/>
        <v>10238.141137376249</v>
      </c>
    </row>
    <row r="83" spans="1:78" x14ac:dyDescent="0.3">
      <c r="A83" s="2">
        <f t="shared" si="79"/>
        <v>2037</v>
      </c>
      <c r="B83" s="5">
        <f t="shared" si="80"/>
        <v>1142.8606934050413</v>
      </c>
      <c r="C83" s="5">
        <f t="shared" si="81"/>
        <v>2852.2883802957613</v>
      </c>
      <c r="D83" s="5">
        <f t="shared" si="82"/>
        <v>4040.0097606520953</v>
      </c>
      <c r="E83" s="15">
        <f t="shared" si="83"/>
        <v>1.0284076886279642E-3</v>
      </c>
      <c r="F83" s="15">
        <f t="shared" si="84"/>
        <v>2.0260321069689607E-3</v>
      </c>
      <c r="G83" s="15">
        <f t="shared" si="85"/>
        <v>4.1360724760827871E-3</v>
      </c>
      <c r="H83" s="5">
        <f t="shared" si="86"/>
        <v>73487.513448143756</v>
      </c>
      <c r="I83" s="5">
        <f t="shared" si="87"/>
        <v>19963.220549778383</v>
      </c>
      <c r="J83" s="5">
        <f t="shared" si="88"/>
        <v>7888.3912769265198</v>
      </c>
      <c r="K83" s="5">
        <f t="shared" si="89"/>
        <v>64301.374500154452</v>
      </c>
      <c r="L83" s="5">
        <f t="shared" si="90"/>
        <v>6999.0189939028342</v>
      </c>
      <c r="M83" s="5">
        <f t="shared" si="91"/>
        <v>1952.5673808405006</v>
      </c>
      <c r="N83" s="15">
        <f t="shared" si="92"/>
        <v>1.9986581462421826E-2</v>
      </c>
      <c r="O83" s="15">
        <f t="shared" si="93"/>
        <v>2.5080062987537399E-2</v>
      </c>
      <c r="P83" s="15">
        <f t="shared" si="94"/>
        <v>2.2992294950346048E-2</v>
      </c>
      <c r="Q83" s="5">
        <f t="shared" si="95"/>
        <v>7724.1809349382165</v>
      </c>
      <c r="R83" s="5">
        <f t="shared" si="96"/>
        <v>8594.0773028848344</v>
      </c>
      <c r="S83" s="5">
        <f t="shared" si="97"/>
        <v>3979.8933916113629</v>
      </c>
      <c r="T83" s="5">
        <f t="shared" si="98"/>
        <v>105.10875348080408</v>
      </c>
      <c r="U83" s="5">
        <f t="shared" si="99"/>
        <v>430.49553459851137</v>
      </c>
      <c r="V83" s="5">
        <f t="shared" si="100"/>
        <v>504.52535274873071</v>
      </c>
      <c r="W83" s="15">
        <f t="shared" si="101"/>
        <v>-1.0734613539272964E-2</v>
      </c>
      <c r="X83" s="15">
        <f t="shared" si="102"/>
        <v>-1.217998157191269E-2</v>
      </c>
      <c r="Y83" s="15">
        <f t="shared" si="103"/>
        <v>-9.7425357312937999E-3</v>
      </c>
      <c r="Z83" s="5">
        <f t="shared" si="123"/>
        <v>15864.657452386225</v>
      </c>
      <c r="AA83" s="5">
        <f t="shared" si="124"/>
        <v>24550.945035030018</v>
      </c>
      <c r="AB83" s="5">
        <f t="shared" si="125"/>
        <v>11949.916370968002</v>
      </c>
      <c r="AC83" s="16">
        <f t="shared" si="107"/>
        <v>2.0745883530328699</v>
      </c>
      <c r="AD83" s="16">
        <f t="shared" si="108"/>
        <v>2.8985685287034273</v>
      </c>
      <c r="AE83" s="16">
        <f t="shared" si="109"/>
        <v>3.0542633676042761</v>
      </c>
      <c r="AF83" s="15">
        <f t="shared" si="110"/>
        <v>-4.0504037456468023E-3</v>
      </c>
      <c r="AG83" s="15">
        <f t="shared" si="111"/>
        <v>2.9673830763510267E-4</v>
      </c>
      <c r="AH83" s="15">
        <f t="shared" si="112"/>
        <v>9.7937136394747881E-3</v>
      </c>
      <c r="AI83" s="1">
        <f t="shared" si="71"/>
        <v>118300.20725185053</v>
      </c>
      <c r="AJ83" s="1">
        <f t="shared" si="72"/>
        <v>30630.60830743895</v>
      </c>
      <c r="AK83" s="1">
        <f t="shared" si="73"/>
        <v>12026.416265019991</v>
      </c>
      <c r="AL83" s="14">
        <f t="shared" si="113"/>
        <v>24.678352590465305</v>
      </c>
      <c r="AM83" s="14">
        <f t="shared" si="114"/>
        <v>4.30382279295487</v>
      </c>
      <c r="AN83" s="14">
        <f t="shared" si="115"/>
        <v>1.5703742421317985</v>
      </c>
      <c r="AO83" s="11">
        <f t="shared" si="116"/>
        <v>1.5720361321165863E-2</v>
      </c>
      <c r="AP83" s="11">
        <f t="shared" si="117"/>
        <v>1.9803509073870216E-2</v>
      </c>
      <c r="AQ83" s="11">
        <f t="shared" si="118"/>
        <v>1.7964281423617261E-2</v>
      </c>
      <c r="AR83" s="1">
        <f t="shared" si="126"/>
        <v>73487.513448143756</v>
      </c>
      <c r="AS83" s="1">
        <f t="shared" si="122"/>
        <v>19963.220549778383</v>
      </c>
      <c r="AT83" s="1">
        <f t="shared" si="127"/>
        <v>7888.3912769265198</v>
      </c>
      <c r="AU83" s="1">
        <f t="shared" si="76"/>
        <v>14697.502689628753</v>
      </c>
      <c r="AV83" s="1">
        <f t="shared" si="77"/>
        <v>3992.6441099556769</v>
      </c>
      <c r="AW83" s="1">
        <f t="shared" si="78"/>
        <v>1577.6782553853041</v>
      </c>
      <c r="AX83" s="2">
        <v>0</v>
      </c>
      <c r="AY83" s="2">
        <v>0</v>
      </c>
      <c r="AZ83" s="2">
        <v>0</v>
      </c>
      <c r="BA83" s="2">
        <f t="shared" si="131"/>
        <v>0</v>
      </c>
      <c r="BB83" s="2">
        <f t="shared" si="143"/>
        <v>0</v>
      </c>
      <c r="BC83" s="2">
        <f t="shared" si="132"/>
        <v>0</v>
      </c>
      <c r="BD83" s="2">
        <f t="shared" si="133"/>
        <v>0</v>
      </c>
      <c r="BE83" s="2">
        <f t="shared" si="134"/>
        <v>0</v>
      </c>
      <c r="BF83" s="2">
        <f t="shared" si="135"/>
        <v>0</v>
      </c>
      <c r="BG83" s="2">
        <f t="shared" si="136"/>
        <v>0</v>
      </c>
      <c r="BH83" s="2">
        <f t="shared" si="144"/>
        <v>0</v>
      </c>
      <c r="BI83" s="2">
        <f t="shared" si="145"/>
        <v>0</v>
      </c>
      <c r="BJ83" s="2">
        <f t="shared" si="146"/>
        <v>0</v>
      </c>
      <c r="BK83" s="11">
        <f t="shared" si="147"/>
        <v>4.9714220910930446E-2</v>
      </c>
      <c r="BL83" s="17">
        <f t="shared" si="129"/>
        <v>0.32320564430158882</v>
      </c>
      <c r="BM83" s="17">
        <f t="shared" si="130"/>
        <v>0.80339620658493816</v>
      </c>
      <c r="BN83" s="12">
        <f>(BN$3*temperature!$I193+BN$4*temperature!$I193^2+BN$5*temperature!$I193^6)*(K83/K$56)^$BP$1</f>
        <v>2.9632089484253941</v>
      </c>
      <c r="BO83" s="12">
        <f>(BO$3*temperature!$I193+BO$4*temperature!$I193^2+BO$5*temperature!$I193^6)*(L83/L$56)^$BP$1</f>
        <v>1.1020691152873554</v>
      </c>
      <c r="BP83" s="12">
        <f>(BP$3*temperature!$I193+BP$4*temperature!$I193^2+BP$5*temperature!$I193^6)*(M83/M$56)^$BP$1</f>
        <v>-8.6408780196517376E-2</v>
      </c>
      <c r="BQ83" s="12">
        <f>(BQ$3*temperature!$M193+BQ$4*temperature!$M193^2+BQ$5*temperature!$M193^6)*(K83/K$56)^$BP$1</f>
        <v>2.9632062692776882</v>
      </c>
      <c r="BR83" s="12">
        <f>(BR$3*temperature!$M193+BR$4*temperature!$M193^2+BR$5*temperature!$M193^6)*(L83/L$56)^$BP$1</f>
        <v>1.1020659112100986</v>
      </c>
      <c r="BS83" s="12">
        <f>(BS$3*temperature!$M193+BS$4*temperature!$M193^2+BS$5*temperature!$M193^6)*(M83/M$56)^$BP$1</f>
        <v>-8.6412368685497634E-2</v>
      </c>
      <c r="BT83" s="19">
        <f t="shared" si="137"/>
        <v>-2.6791477059084912E-6</v>
      </c>
      <c r="BU83" s="19">
        <f t="shared" si="138"/>
        <v>-3.2040772568464604E-6</v>
      </c>
      <c r="BV83" s="19">
        <f t="shared" si="139"/>
        <v>-3.5884889802578757E-6</v>
      </c>
      <c r="BW83" s="19">
        <f t="shared" si="140"/>
        <v>-2.891550091736817E-3</v>
      </c>
      <c r="BX83" s="19">
        <f t="shared" si="141"/>
        <v>-9.3456531043011623E-4</v>
      </c>
      <c r="BY83" s="19">
        <f t="shared" si="142"/>
        <v>-2.3230603748516888E-3</v>
      </c>
      <c r="BZ83" s="2">
        <f t="shared" si="148"/>
        <v>10165.368237279692</v>
      </c>
    </row>
    <row r="84" spans="1:78" x14ac:dyDescent="0.3">
      <c r="A84" s="2">
        <f t="shared" si="79"/>
        <v>2038</v>
      </c>
      <c r="B84" s="5">
        <f t="shared" si="80"/>
        <v>1143.9772537929632</v>
      </c>
      <c r="C84" s="5">
        <f t="shared" si="81"/>
        <v>2857.7782667407346</v>
      </c>
      <c r="D84" s="5">
        <f t="shared" si="82"/>
        <v>4055.8840451675278</v>
      </c>
      <c r="E84" s="15">
        <f t="shared" si="83"/>
        <v>9.7698730419656585E-4</v>
      </c>
      <c r="F84" s="15">
        <f t="shared" si="84"/>
        <v>1.9247305016205126E-3</v>
      </c>
      <c r="G84" s="15">
        <f t="shared" si="85"/>
        <v>3.9292688522786475E-3</v>
      </c>
      <c r="H84" s="5">
        <f t="shared" si="86"/>
        <v>75009.530653859765</v>
      </c>
      <c r="I84" s="5">
        <f t="shared" si="87"/>
        <v>20497.331876252709</v>
      </c>
      <c r="J84" s="5">
        <f t="shared" si="88"/>
        <v>8099.2827758569865</v>
      </c>
      <c r="K84" s="5">
        <f t="shared" si="89"/>
        <v>65569.075263654653</v>
      </c>
      <c r="L84" s="5">
        <f t="shared" si="90"/>
        <v>7172.4710467581854</v>
      </c>
      <c r="M84" s="5">
        <f t="shared" si="91"/>
        <v>1996.9216786429224</v>
      </c>
      <c r="N84" s="15">
        <f t="shared" si="92"/>
        <v>1.9714987017846131E-2</v>
      </c>
      <c r="O84" s="15">
        <f t="shared" si="93"/>
        <v>2.4782337782831121E-2</v>
      </c>
      <c r="P84" s="15">
        <f t="shared" si="94"/>
        <v>2.2715885883195064E-2</v>
      </c>
      <c r="Q84" s="5">
        <f t="shared" si="95"/>
        <v>7799.5248741371634</v>
      </c>
      <c r="R84" s="5">
        <f t="shared" si="96"/>
        <v>8716.5335666213105</v>
      </c>
      <c r="S84" s="5">
        <f t="shared" si="97"/>
        <v>4046.4826390735234</v>
      </c>
      <c r="T84" s="5">
        <f t="shared" si="98"/>
        <v>103.98045163259295</v>
      </c>
      <c r="U84" s="5">
        <f t="shared" si="99"/>
        <v>425.25210692031078</v>
      </c>
      <c r="V84" s="5">
        <f t="shared" si="100"/>
        <v>499.60999647223258</v>
      </c>
      <c r="W84" s="15">
        <f t="shared" si="101"/>
        <v>-1.0734613539272964E-2</v>
      </c>
      <c r="X84" s="15">
        <f t="shared" si="102"/>
        <v>-1.217998157191269E-2</v>
      </c>
      <c r="Y84" s="15">
        <f t="shared" si="103"/>
        <v>-9.7425357312937999E-3</v>
      </c>
      <c r="Z84" s="5">
        <f t="shared" si="123"/>
        <v>15959.590126513363</v>
      </c>
      <c r="AA84" s="5">
        <f t="shared" si="124"/>
        <v>24917.913909528004</v>
      </c>
      <c r="AB84" s="5">
        <f t="shared" si="125"/>
        <v>12274.691475628266</v>
      </c>
      <c r="AC84" s="16">
        <f t="shared" si="107"/>
        <v>2.0661854325970705</v>
      </c>
      <c r="AD84" s="16">
        <f t="shared" si="108"/>
        <v>2.8994286450231992</v>
      </c>
      <c r="AE84" s="16">
        <f t="shared" si="109"/>
        <v>3.0841759484061302</v>
      </c>
      <c r="AF84" s="15">
        <f t="shared" si="110"/>
        <v>-4.0504037456468023E-3</v>
      </c>
      <c r="AG84" s="15">
        <f t="shared" si="111"/>
        <v>2.9673830763510267E-4</v>
      </c>
      <c r="AH84" s="15">
        <f t="shared" si="112"/>
        <v>9.7937136394747881E-3</v>
      </c>
      <c r="AI84" s="1">
        <f t="shared" si="71"/>
        <v>121167.68921629424</v>
      </c>
      <c r="AJ84" s="1">
        <f t="shared" si="72"/>
        <v>31560.19158665073</v>
      </c>
      <c r="AK84" s="1">
        <f t="shared" si="73"/>
        <v>12401.452893903297</v>
      </c>
      <c r="AL84" s="14">
        <f t="shared" si="113"/>
        <v>25.06242568380322</v>
      </c>
      <c r="AM84" s="14">
        <f t="shared" si="114"/>
        <v>4.388201278750155</v>
      </c>
      <c r="AN84" s="14">
        <f t="shared" si="115"/>
        <v>1.5983027805095935</v>
      </c>
      <c r="AO84" s="11">
        <f t="shared" si="116"/>
        <v>1.5563157707954205E-2</v>
      </c>
      <c r="AP84" s="11">
        <f t="shared" si="117"/>
        <v>1.9605473983131512E-2</v>
      </c>
      <c r="AQ84" s="11">
        <f t="shared" si="118"/>
        <v>1.7784638609381089E-2</v>
      </c>
      <c r="AR84" s="1">
        <f t="shared" si="126"/>
        <v>75009.530653859765</v>
      </c>
      <c r="AS84" s="1">
        <f t="shared" si="122"/>
        <v>20497.331876252709</v>
      </c>
      <c r="AT84" s="1">
        <f t="shared" si="127"/>
        <v>8099.2827758569865</v>
      </c>
      <c r="AU84" s="1">
        <f t="shared" si="76"/>
        <v>15001.906130771953</v>
      </c>
      <c r="AV84" s="1">
        <f t="shared" si="77"/>
        <v>4099.4663752505421</v>
      </c>
      <c r="AW84" s="1">
        <f t="shared" si="78"/>
        <v>1619.8565551713973</v>
      </c>
      <c r="AX84" s="2">
        <v>0</v>
      </c>
      <c r="AY84" s="2">
        <v>0</v>
      </c>
      <c r="AZ84" s="2">
        <v>0</v>
      </c>
      <c r="BA84" s="2">
        <f t="shared" si="131"/>
        <v>0</v>
      </c>
      <c r="BB84" s="2">
        <f t="shared" si="143"/>
        <v>0</v>
      </c>
      <c r="BC84" s="2">
        <f t="shared" si="132"/>
        <v>0</v>
      </c>
      <c r="BD84" s="2">
        <f t="shared" si="133"/>
        <v>0</v>
      </c>
      <c r="BE84" s="2">
        <f t="shared" si="134"/>
        <v>0</v>
      </c>
      <c r="BF84" s="2">
        <f t="shared" si="135"/>
        <v>0</v>
      </c>
      <c r="BG84" s="2">
        <f t="shared" si="136"/>
        <v>0</v>
      </c>
      <c r="BH84" s="2">
        <f t="shared" si="144"/>
        <v>0</v>
      </c>
      <c r="BI84" s="2">
        <f t="shared" si="145"/>
        <v>0</v>
      </c>
      <c r="BJ84" s="2">
        <f t="shared" si="146"/>
        <v>0</v>
      </c>
      <c r="BK84" s="11">
        <f t="shared" si="147"/>
        <v>4.9518226036499885E-2</v>
      </c>
      <c r="BL84" s="17">
        <f t="shared" si="129"/>
        <v>0.30789870029684319</v>
      </c>
      <c r="BM84" s="17">
        <f t="shared" si="130"/>
        <v>0.79544178869795856</v>
      </c>
      <c r="BN84" s="12">
        <f>(BN$3*temperature!$I194+BN$4*temperature!$I194^2+BN$5*temperature!$I194^6)*(K84/K$56)^$BP$1</f>
        <v>2.9064781469300387</v>
      </c>
      <c r="BO84" s="12">
        <f>(BO$3*temperature!$I194+BO$4*temperature!$I194^2+BO$5*temperature!$I194^6)*(L84/L$56)^$BP$1</f>
        <v>1.0457265236606643</v>
      </c>
      <c r="BP84" s="12">
        <f>(BP$3*temperature!$I194+BP$4*temperature!$I194^2+BP$5*temperature!$I194^6)*(M84/M$56)^$BP$1</f>
        <v>-0.14103163130234539</v>
      </c>
      <c r="BQ84" s="12">
        <f>(BQ$3*temperature!$M194+BQ$4*temperature!$M194^2+BQ$5*temperature!$M194^6)*(K84/K$56)^$BP$1</f>
        <v>2.9064751844975207</v>
      </c>
      <c r="BR84" s="12">
        <f>(BR$3*temperature!$M194+BR$4*temperature!$M194^2+BR$5*temperature!$M194^6)*(L84/L$56)^$BP$1</f>
        <v>1.045723107280299</v>
      </c>
      <c r="BS84" s="12">
        <f>(BS$3*temperature!$M194+BS$4*temperature!$M194^2+BS$5*temperature!$M194^6)*(M84/M$56)^$BP$1</f>
        <v>-0.14103539342219926</v>
      </c>
      <c r="BT84" s="19">
        <f t="shared" si="137"/>
        <v>-2.9624325179611333E-6</v>
      </c>
      <c r="BU84" s="19">
        <f t="shared" si="138"/>
        <v>-3.4163803652731417E-6</v>
      </c>
      <c r="BV84" s="19">
        <f t="shared" si="139"/>
        <v>-3.7621198538673184E-6</v>
      </c>
      <c r="BW84" s="19">
        <f t="shared" si="140"/>
        <v>-3.2270782746165083E-3</v>
      </c>
      <c r="BX84" s="19">
        <f t="shared" si="141"/>
        <v>-9.936132065106022E-4</v>
      </c>
      <c r="BY84" s="19">
        <f t="shared" si="142"/>
        <v>-2.5669529150292771E-3</v>
      </c>
      <c r="BZ84" s="2">
        <f t="shared" si="148"/>
        <v>10092.319572538747</v>
      </c>
    </row>
    <row r="85" spans="1:78" x14ac:dyDescent="0.3">
      <c r="A85" s="2">
        <f t="shared" si="79"/>
        <v>2039</v>
      </c>
      <c r="B85" s="5">
        <f t="shared" si="80"/>
        <v>1145.0390224835462</v>
      </c>
      <c r="C85" s="5">
        <f t="shared" si="81"/>
        <v>2863.003697087755</v>
      </c>
      <c r="D85" s="5">
        <f t="shared" si="82"/>
        <v>4071.0238710723024</v>
      </c>
      <c r="E85" s="15">
        <f t="shared" si="83"/>
        <v>9.2813793898673753E-4</v>
      </c>
      <c r="F85" s="15">
        <f t="shared" si="84"/>
        <v>1.8284939765394869E-3</v>
      </c>
      <c r="G85" s="15">
        <f t="shared" si="85"/>
        <v>3.732805409664715E-3</v>
      </c>
      <c r="H85" s="5">
        <f t="shared" si="86"/>
        <v>76539.171733712137</v>
      </c>
      <c r="I85" s="5">
        <f t="shared" si="87"/>
        <v>21037.641802655373</v>
      </c>
      <c r="J85" s="5">
        <f t="shared" si="88"/>
        <v>8311.9539584598115</v>
      </c>
      <c r="K85" s="5">
        <f t="shared" si="89"/>
        <v>66844.160094825042</v>
      </c>
      <c r="L85" s="5">
        <f t="shared" si="90"/>
        <v>7348.101514522963</v>
      </c>
      <c r="M85" s="5">
        <f t="shared" si="91"/>
        <v>2041.7354998880057</v>
      </c>
      <c r="N85" s="15">
        <f t="shared" si="92"/>
        <v>1.9446436083523366E-2</v>
      </c>
      <c r="O85" s="15">
        <f t="shared" si="93"/>
        <v>2.4486744752237E-2</v>
      </c>
      <c r="P85" s="15">
        <f t="shared" si="94"/>
        <v>2.2441451622448261E-2</v>
      </c>
      <c r="Q85" s="5">
        <f t="shared" si="95"/>
        <v>7873.1453891204474</v>
      </c>
      <c r="R85" s="5">
        <f t="shared" si="96"/>
        <v>8837.3357137924395</v>
      </c>
      <c r="S85" s="5">
        <f t="shared" si="97"/>
        <v>4112.2771159388512</v>
      </c>
      <c r="T85" s="5">
        <f t="shared" si="98"/>
        <v>102.864261668678</v>
      </c>
      <c r="U85" s="5">
        <f t="shared" si="99"/>
        <v>420.07254409460432</v>
      </c>
      <c r="V85" s="5">
        <f t="shared" si="100"/>
        <v>494.7425282298903</v>
      </c>
      <c r="W85" s="15">
        <f t="shared" si="101"/>
        <v>-1.0734613539272964E-2</v>
      </c>
      <c r="X85" s="15">
        <f t="shared" si="102"/>
        <v>-1.217998157191269E-2</v>
      </c>
      <c r="Y85" s="15">
        <f t="shared" si="103"/>
        <v>-9.7425357312937999E-3</v>
      </c>
      <c r="Z85" s="5">
        <f t="shared" si="123"/>
        <v>16049.991347714458</v>
      </c>
      <c r="AA85" s="5">
        <f t="shared" si="124"/>
        <v>25280.466565856714</v>
      </c>
      <c r="AB85" s="5">
        <f t="shared" si="125"/>
        <v>12602.290608313653</v>
      </c>
      <c r="AC85" s="16">
        <f t="shared" si="107"/>
        <v>2.0578165473816785</v>
      </c>
      <c r="AD85" s="16">
        <f t="shared" si="108"/>
        <v>2.9002890165724322</v>
      </c>
      <c r="AE85" s="16">
        <f t="shared" si="109"/>
        <v>3.1143814844585753</v>
      </c>
      <c r="AF85" s="15">
        <f t="shared" si="110"/>
        <v>-4.0504037456468023E-3</v>
      </c>
      <c r="AG85" s="15">
        <f t="shared" si="111"/>
        <v>2.9673830763510267E-4</v>
      </c>
      <c r="AH85" s="15">
        <f t="shared" si="112"/>
        <v>9.7937136394747881E-3</v>
      </c>
      <c r="AI85" s="1">
        <f t="shared" si="71"/>
        <v>124052.82642543677</v>
      </c>
      <c r="AJ85" s="1">
        <f t="shared" si="72"/>
        <v>32503.638803236201</v>
      </c>
      <c r="AK85" s="1">
        <f t="shared" si="73"/>
        <v>12781.164159684366</v>
      </c>
      <c r="AL85" s="14">
        <f t="shared" si="113"/>
        <v>25.448575662429519</v>
      </c>
      <c r="AM85" s="14">
        <f t="shared" si="114"/>
        <v>4.473373717093402</v>
      </c>
      <c r="AN85" s="14">
        <f t="shared" si="115"/>
        <v>1.6264437654759281</v>
      </c>
      <c r="AO85" s="11">
        <f t="shared" si="116"/>
        <v>1.5407526130874663E-2</v>
      </c>
      <c r="AP85" s="11">
        <f t="shared" si="117"/>
        <v>1.9409419243300197E-2</v>
      </c>
      <c r="AQ85" s="11">
        <f t="shared" si="118"/>
        <v>1.7606792223287277E-2</v>
      </c>
      <c r="AR85" s="1">
        <f t="shared" si="126"/>
        <v>76539.171733712137</v>
      </c>
      <c r="AS85" s="1">
        <f t="shared" si="122"/>
        <v>21037.641802655373</v>
      </c>
      <c r="AT85" s="1">
        <f t="shared" si="127"/>
        <v>8311.9539584598115</v>
      </c>
      <c r="AU85" s="1">
        <f t="shared" si="76"/>
        <v>15307.834346742427</v>
      </c>
      <c r="AV85" s="1">
        <f t="shared" si="77"/>
        <v>4207.5283605310751</v>
      </c>
      <c r="AW85" s="1">
        <f t="shared" si="78"/>
        <v>1662.3907916919625</v>
      </c>
      <c r="AX85" s="2">
        <v>0</v>
      </c>
      <c r="AY85" s="2">
        <v>0</v>
      </c>
      <c r="AZ85" s="2">
        <v>0</v>
      </c>
      <c r="BA85" s="2">
        <f t="shared" si="131"/>
        <v>0</v>
      </c>
      <c r="BB85" s="2">
        <f t="shared" si="143"/>
        <v>0</v>
      </c>
      <c r="BC85" s="2">
        <f t="shared" si="132"/>
        <v>0</v>
      </c>
      <c r="BD85" s="2">
        <f t="shared" si="133"/>
        <v>0</v>
      </c>
      <c r="BE85" s="2">
        <f t="shared" si="134"/>
        <v>0</v>
      </c>
      <c r="BF85" s="2">
        <f t="shared" si="135"/>
        <v>0</v>
      </c>
      <c r="BG85" s="2">
        <f t="shared" si="136"/>
        <v>0</v>
      </c>
      <c r="BH85" s="2">
        <f t="shared" si="144"/>
        <v>0</v>
      </c>
      <c r="BI85" s="2">
        <f t="shared" si="145"/>
        <v>0</v>
      </c>
      <c r="BJ85" s="2">
        <f t="shared" si="146"/>
        <v>0</v>
      </c>
      <c r="BK85" s="11">
        <f t="shared" si="147"/>
        <v>4.9321128145937337E-2</v>
      </c>
      <c r="BL85" s="17">
        <f t="shared" si="129"/>
        <v>0.29337146574349737</v>
      </c>
      <c r="BM85" s="17">
        <f t="shared" si="130"/>
        <v>0.78756612742372134</v>
      </c>
      <c r="BN85" s="12">
        <f>(BN$3*temperature!$I195+BN$4*temperature!$I195^2+BN$5*temperature!$I195^6)*(K85/K$56)^$BP$1</f>
        <v>2.8459279590922262</v>
      </c>
      <c r="BO85" s="12">
        <f>(BO$3*temperature!$I195+BO$4*temperature!$I195^2+BO$5*temperature!$I195^6)*(L85/L$56)^$BP$1</f>
        <v>0.98661212520331387</v>
      </c>
      <c r="BP85" s="12">
        <f>(BP$3*temperature!$I195+BP$4*temperature!$I195^2+BP$5*temperature!$I195^6)*(M85/M$56)^$BP$1</f>
        <v>-0.19795520288116356</v>
      </c>
      <c r="BQ85" s="12">
        <f>(BQ$3*temperature!$M195+BQ$4*temperature!$M195^2+BQ$5*temperature!$M195^6)*(K85/K$56)^$BP$1</f>
        <v>2.8459247088831061</v>
      </c>
      <c r="BR85" s="12">
        <f>(BR$3*temperature!$M195+BR$4*temperature!$M195^2+BR$5*temperature!$M195^6)*(L85/L$56)^$BP$1</f>
        <v>0.98660849586409038</v>
      </c>
      <c r="BS85" s="12">
        <f>(BS$3*temperature!$M195+BS$4*temperature!$M195^2+BS$5*temperature!$M195^6)*(M85/M$56)^$BP$1</f>
        <v>-0.19795913741334151</v>
      </c>
      <c r="BT85" s="19">
        <f t="shared" si="137"/>
        <v>-3.2502091200647953E-6</v>
      </c>
      <c r="BU85" s="19">
        <f t="shared" si="138"/>
        <v>-3.6293392234876265E-6</v>
      </c>
      <c r="BV85" s="19">
        <f t="shared" si="139"/>
        <v>-3.9345321779515885E-6</v>
      </c>
      <c r="BW85" s="19">
        <f t="shared" si="140"/>
        <v>-3.5782470288638906E-3</v>
      </c>
      <c r="BX85" s="19">
        <f t="shared" si="141"/>
        <v>-1.049755575650114E-3</v>
      </c>
      <c r="BY85" s="19">
        <f t="shared" si="142"/>
        <v>-2.818106155487771E-3</v>
      </c>
      <c r="BZ85" s="2">
        <f t="shared" si="148"/>
        <v>10019.038282115993</v>
      </c>
    </row>
    <row r="86" spans="1:78" x14ac:dyDescent="0.3">
      <c r="A86" s="2">
        <f t="shared" si="79"/>
        <v>2040</v>
      </c>
      <c r="B86" s="5">
        <f t="shared" si="80"/>
        <v>1146.0486389340142</v>
      </c>
      <c r="C86" s="5">
        <f t="shared" si="81"/>
        <v>2867.9769328519437</v>
      </c>
      <c r="D86" s="5">
        <f t="shared" si="82"/>
        <v>4085.4603940046745</v>
      </c>
      <c r="E86" s="15">
        <f t="shared" si="83"/>
        <v>8.8173104203740065E-4</v>
      </c>
      <c r="F86" s="15">
        <f t="shared" si="84"/>
        <v>1.7370692777125124E-3</v>
      </c>
      <c r="G86" s="15">
        <f t="shared" si="85"/>
        <v>3.5461651391814793E-3</v>
      </c>
      <c r="H86" s="5">
        <f t="shared" si="86"/>
        <v>78076.028889149558</v>
      </c>
      <c r="I86" s="5">
        <f t="shared" si="87"/>
        <v>21584.039418567369</v>
      </c>
      <c r="J86" s="5">
        <f t="shared" si="88"/>
        <v>8526.3510476562897</v>
      </c>
      <c r="K86" s="5">
        <f t="shared" si="89"/>
        <v>68126.27862092416</v>
      </c>
      <c r="L86" s="5">
        <f t="shared" si="90"/>
        <v>7525.8762270113493</v>
      </c>
      <c r="M86" s="5">
        <f t="shared" si="91"/>
        <v>2086.9988264158737</v>
      </c>
      <c r="N86" s="15">
        <f t="shared" si="92"/>
        <v>1.9180711138868434E-2</v>
      </c>
      <c r="O86" s="15">
        <f t="shared" si="93"/>
        <v>2.4193284773900814E-2</v>
      </c>
      <c r="P86" s="15">
        <f t="shared" si="94"/>
        <v>2.2169045172771407E-2</v>
      </c>
      <c r="Q86" s="5">
        <f t="shared" si="95"/>
        <v>7945.020882500572</v>
      </c>
      <c r="R86" s="5">
        <f t="shared" si="96"/>
        <v>8956.4281340529287</v>
      </c>
      <c r="S86" s="5">
        <f t="shared" si="97"/>
        <v>4177.2510631590949</v>
      </c>
      <c r="T86" s="5">
        <f t="shared" si="98"/>
        <v>101.76005357266209</v>
      </c>
      <c r="U86" s="5">
        <f t="shared" si="99"/>
        <v>414.95606824866559</v>
      </c>
      <c r="V86" s="5">
        <f t="shared" si="100"/>
        <v>489.92248147081995</v>
      </c>
      <c r="W86" s="15">
        <f t="shared" si="101"/>
        <v>-1.0734613539272964E-2</v>
      </c>
      <c r="X86" s="15">
        <f t="shared" si="102"/>
        <v>-1.217998157191269E-2</v>
      </c>
      <c r="Y86" s="15">
        <f t="shared" si="103"/>
        <v>-9.7425357312937999E-3</v>
      </c>
      <c r="Z86" s="5">
        <f t="shared" si="123"/>
        <v>16135.866290503442</v>
      </c>
      <c r="AA86" s="5">
        <f t="shared" si="124"/>
        <v>25638.433354912413</v>
      </c>
      <c r="AB86" s="5">
        <f t="shared" si="125"/>
        <v>12932.62975531464</v>
      </c>
      <c r="AC86" s="16">
        <f t="shared" si="107"/>
        <v>2.0494815595303097</v>
      </c>
      <c r="AD86" s="16">
        <f t="shared" si="108"/>
        <v>2.9011496434268627</v>
      </c>
      <c r="AE86" s="16">
        <f t="shared" si="109"/>
        <v>3.1448828448814452</v>
      </c>
      <c r="AF86" s="15">
        <f t="shared" si="110"/>
        <v>-4.0504037456468023E-3</v>
      </c>
      <c r="AG86" s="15">
        <f t="shared" si="111"/>
        <v>2.9673830763510267E-4</v>
      </c>
      <c r="AH86" s="15">
        <f t="shared" si="112"/>
        <v>9.7937136394747881E-3</v>
      </c>
      <c r="AI86" s="1">
        <f t="shared" si="71"/>
        <v>126955.37812963552</v>
      </c>
      <c r="AJ86" s="1">
        <f t="shared" si="72"/>
        <v>33460.803283443653</v>
      </c>
      <c r="AK86" s="1">
        <f t="shared" si="73"/>
        <v>13165.438535407891</v>
      </c>
      <c r="AL86" s="14">
        <f t="shared" si="113"/>
        <v>25.836754260996816</v>
      </c>
      <c r="AM86" s="14">
        <f t="shared" si="114"/>
        <v>4.5593310471413577</v>
      </c>
      <c r="AN86" s="14">
        <f t="shared" si="115"/>
        <v>1.6547938583431077</v>
      </c>
      <c r="AO86" s="11">
        <f t="shared" si="116"/>
        <v>1.5253450869565916E-2</v>
      </c>
      <c r="AP86" s="11">
        <f t="shared" si="117"/>
        <v>1.9215325050867194E-2</v>
      </c>
      <c r="AQ86" s="11">
        <f t="shared" si="118"/>
        <v>1.7430724301054405E-2</v>
      </c>
      <c r="AR86" s="1">
        <f t="shared" si="126"/>
        <v>78076.028889149558</v>
      </c>
      <c r="AS86" s="1">
        <f t="shared" si="122"/>
        <v>21584.039418567369</v>
      </c>
      <c r="AT86" s="1">
        <f t="shared" si="127"/>
        <v>8526.3510476562897</v>
      </c>
      <c r="AU86" s="1">
        <f t="shared" si="76"/>
        <v>15615.205777829913</v>
      </c>
      <c r="AV86" s="1">
        <f t="shared" si="77"/>
        <v>4316.8078837134735</v>
      </c>
      <c r="AW86" s="1">
        <f t="shared" si="78"/>
        <v>1705.2702095312579</v>
      </c>
      <c r="AX86" s="2">
        <v>0</v>
      </c>
      <c r="AY86" s="2">
        <v>0</v>
      </c>
      <c r="AZ86" s="2">
        <v>0</v>
      </c>
      <c r="BA86" s="2">
        <f t="shared" si="131"/>
        <v>0</v>
      </c>
      <c r="BB86" s="2">
        <f t="shared" si="143"/>
        <v>0</v>
      </c>
      <c r="BC86" s="2">
        <f t="shared" si="132"/>
        <v>0</v>
      </c>
      <c r="BD86" s="2">
        <f t="shared" si="133"/>
        <v>0</v>
      </c>
      <c r="BE86" s="2">
        <f t="shared" si="134"/>
        <v>0</v>
      </c>
      <c r="BF86" s="2">
        <f t="shared" si="135"/>
        <v>0</v>
      </c>
      <c r="BG86" s="2">
        <f t="shared" si="136"/>
        <v>0</v>
      </c>
      <c r="BH86" s="2">
        <f t="shared" si="144"/>
        <v>0</v>
      </c>
      <c r="BI86" s="2">
        <f t="shared" si="145"/>
        <v>0</v>
      </c>
      <c r="BJ86" s="2">
        <f t="shared" si="146"/>
        <v>0</v>
      </c>
      <c r="BK86" s="11">
        <f t="shared" si="147"/>
        <v>4.9122956267546342E-2</v>
      </c>
      <c r="BL86" s="17">
        <f t="shared" si="129"/>
        <v>0.2795821582872921</v>
      </c>
      <c r="BM86" s="17">
        <f t="shared" si="130"/>
        <v>0.77976844299378345</v>
      </c>
      <c r="BN86" s="12">
        <f>(BN$3*temperature!$I196+BN$4*temperature!$I196^2+BN$5*temperature!$I196^6)*(K86/K$56)^$BP$1</f>
        <v>2.7814543586386034</v>
      </c>
      <c r="BO86" s="12">
        <f>(BO$3*temperature!$I196+BO$4*temperature!$I196^2+BO$5*temperature!$I196^6)*(L86/L$56)^$BP$1</f>
        <v>0.92467069945046554</v>
      </c>
      <c r="BP86" s="12">
        <f>(BP$3*temperature!$I196+BP$4*temperature!$I196^2+BP$5*temperature!$I196^6)*(M86/M$56)^$BP$1</f>
        <v>-0.25721524854570904</v>
      </c>
      <c r="BQ86" s="12">
        <f>(BQ$3*temperature!$M196+BQ$4*temperature!$M196^2+BQ$5*temperature!$M196^6)*(K86/K$56)^$BP$1</f>
        <v>2.7814508169914758</v>
      </c>
      <c r="BR86" s="12">
        <f>(BR$3*temperature!$M196+BR$4*temperature!$M196^2+BR$5*temperature!$M196^6)*(L86/L$56)^$BP$1</f>
        <v>0.92466685694573658</v>
      </c>
      <c r="BS86" s="12">
        <f>(BS$3*temperature!$M196+BS$4*temperature!$M196^2+BS$5*temperature!$M196^6)*(M86/M$56)^$BP$1</f>
        <v>-0.25721935406221091</v>
      </c>
      <c r="BT86" s="19">
        <f t="shared" si="137"/>
        <v>-3.5416471275695471E-6</v>
      </c>
      <c r="BU86" s="19">
        <f t="shared" si="138"/>
        <v>-3.8425047289569747E-6</v>
      </c>
      <c r="BV86" s="19">
        <f t="shared" si="139"/>
        <v>-4.1055165018732964E-6</v>
      </c>
      <c r="BW86" s="19">
        <f t="shared" si="140"/>
        <v>-3.9445959191004992E-3</v>
      </c>
      <c r="BX86" s="19">
        <f t="shared" si="141"/>
        <v>-1.1028386406333622E-3</v>
      </c>
      <c r="BY86" s="19">
        <f t="shared" si="142"/>
        <v>-3.0758714180766284E-3</v>
      </c>
      <c r="BZ86" s="2">
        <f t="shared" si="148"/>
        <v>9945.5650907201289</v>
      </c>
    </row>
    <row r="87" spans="1:78" x14ac:dyDescent="0.3">
      <c r="A87" s="2">
        <f t="shared" si="79"/>
        <v>2041</v>
      </c>
      <c r="B87" s="5">
        <f t="shared" si="80"/>
        <v>1147.0086202616155</v>
      </c>
      <c r="C87" s="5">
        <f t="shared" si="81"/>
        <v>2872.709713740227</v>
      </c>
      <c r="D87" s="5">
        <f t="shared" si="82"/>
        <v>4099.2237253700641</v>
      </c>
      <c r="E87" s="15">
        <f t="shared" si="83"/>
        <v>8.3764448993553053E-4</v>
      </c>
      <c r="F87" s="15">
        <f t="shared" si="84"/>
        <v>1.6502158138268868E-3</v>
      </c>
      <c r="G87" s="15">
        <f t="shared" si="85"/>
        <v>3.3688568822224053E-3</v>
      </c>
      <c r="H87" s="5">
        <f t="shared" si="86"/>
        <v>79619.678840022025</v>
      </c>
      <c r="I87" s="5">
        <f t="shared" si="87"/>
        <v>22136.409915132492</v>
      </c>
      <c r="J87" s="5">
        <f t="shared" si="88"/>
        <v>8742.4202253040112</v>
      </c>
      <c r="K87" s="5">
        <f t="shared" si="89"/>
        <v>69415.065792497669</v>
      </c>
      <c r="L87" s="5">
        <f t="shared" si="90"/>
        <v>7705.7594121862048</v>
      </c>
      <c r="M87" s="5">
        <f t="shared" si="91"/>
        <v>2132.7014115373213</v>
      </c>
      <c r="N87" s="15">
        <f t="shared" si="92"/>
        <v>1.8917621770370374E-2</v>
      </c>
      <c r="O87" s="15">
        <f t="shared" si="93"/>
        <v>2.3901959020961705E-2</v>
      </c>
      <c r="P87" s="15">
        <f t="shared" si="94"/>
        <v>2.1898711462112086E-2</v>
      </c>
      <c r="Q87" s="5">
        <f t="shared" si="95"/>
        <v>8015.1298419549494</v>
      </c>
      <c r="R87" s="5">
        <f t="shared" si="96"/>
        <v>9073.7567265433627</v>
      </c>
      <c r="S87" s="5">
        <f t="shared" si="97"/>
        <v>4241.3798760565032</v>
      </c>
      <c r="T87" s="5">
        <f t="shared" si="98"/>
        <v>100.66769872382385</v>
      </c>
      <c r="U87" s="5">
        <f t="shared" si="99"/>
        <v>409.9019109842435</v>
      </c>
      <c r="V87" s="5">
        <f t="shared" si="100"/>
        <v>485.14939418952633</v>
      </c>
      <c r="W87" s="15">
        <f t="shared" si="101"/>
        <v>-1.0734613539272964E-2</v>
      </c>
      <c r="X87" s="15">
        <f t="shared" si="102"/>
        <v>-1.217998157191269E-2</v>
      </c>
      <c r="Y87" s="15">
        <f t="shared" si="103"/>
        <v>-9.7425357312937999E-3</v>
      </c>
      <c r="Z87" s="5">
        <f t="shared" si="123"/>
        <v>16217.220360663105</v>
      </c>
      <c r="AA87" s="5">
        <f t="shared" si="124"/>
        <v>25991.648717359101</v>
      </c>
      <c r="AB87" s="5">
        <f t="shared" si="125"/>
        <v>13265.624882623777</v>
      </c>
      <c r="AC87" s="16">
        <f t="shared" si="107"/>
        <v>2.0411803317449539</v>
      </c>
      <c r="AD87" s="16">
        <f t="shared" si="108"/>
        <v>2.9020105256622495</v>
      </c>
      <c r="AE87" s="16">
        <f t="shared" si="109"/>
        <v>3.1756829268939111</v>
      </c>
      <c r="AF87" s="15">
        <f t="shared" si="110"/>
        <v>-4.0504037456468023E-3</v>
      </c>
      <c r="AG87" s="15">
        <f t="shared" si="111"/>
        <v>2.9673830763510267E-4</v>
      </c>
      <c r="AH87" s="15">
        <f t="shared" si="112"/>
        <v>9.7937136394747881E-3</v>
      </c>
      <c r="AI87" s="1">
        <f t="shared" si="71"/>
        <v>129875.04609450189</v>
      </c>
      <c r="AJ87" s="1">
        <f t="shared" si="72"/>
        <v>34431.53083881276</v>
      </c>
      <c r="AK87" s="1">
        <f t="shared" si="73"/>
        <v>13554.164891398361</v>
      </c>
      <c r="AL87" s="14">
        <f t="shared" si="113"/>
        <v>26.226912926128485</v>
      </c>
      <c r="AM87" s="14">
        <f t="shared" si="114"/>
        <v>4.6460639849458367</v>
      </c>
      <c r="AN87" s="14">
        <f t="shared" si="115"/>
        <v>1.6833496713077658</v>
      </c>
      <c r="AO87" s="11">
        <f t="shared" si="116"/>
        <v>1.5100916360870256E-2</v>
      </c>
      <c r="AP87" s="11">
        <f t="shared" si="117"/>
        <v>1.9023171800358521E-2</v>
      </c>
      <c r="AQ87" s="11">
        <f t="shared" si="118"/>
        <v>1.7256417058043861E-2</v>
      </c>
      <c r="AR87" s="1">
        <f t="shared" si="126"/>
        <v>79619.678840022025</v>
      </c>
      <c r="AS87" s="1">
        <f t="shared" si="122"/>
        <v>22136.409915132492</v>
      </c>
      <c r="AT87" s="1">
        <f t="shared" si="127"/>
        <v>8742.4202253040112</v>
      </c>
      <c r="AU87" s="1">
        <f t="shared" si="76"/>
        <v>15923.935768004405</v>
      </c>
      <c r="AV87" s="1">
        <f t="shared" si="77"/>
        <v>4427.2819830264989</v>
      </c>
      <c r="AW87" s="1">
        <f t="shared" si="78"/>
        <v>1748.4840450608024</v>
      </c>
      <c r="AX87" s="2">
        <v>0</v>
      </c>
      <c r="AY87" s="2">
        <v>0</v>
      </c>
      <c r="AZ87" s="2">
        <v>0</v>
      </c>
      <c r="BA87" s="2">
        <f t="shared" si="131"/>
        <v>0</v>
      </c>
      <c r="BB87" s="2">
        <f t="shared" si="143"/>
        <v>0</v>
      </c>
      <c r="BC87" s="2">
        <f t="shared" si="132"/>
        <v>0</v>
      </c>
      <c r="BD87" s="2">
        <f t="shared" si="133"/>
        <v>0</v>
      </c>
      <c r="BE87" s="2">
        <f t="shared" si="134"/>
        <v>0</v>
      </c>
      <c r="BF87" s="2">
        <f t="shared" si="135"/>
        <v>0</v>
      </c>
      <c r="BG87" s="2">
        <f t="shared" si="136"/>
        <v>0</v>
      </c>
      <c r="BH87" s="2">
        <f t="shared" si="144"/>
        <v>0</v>
      </c>
      <c r="BI87" s="2">
        <f t="shared" si="145"/>
        <v>0</v>
      </c>
      <c r="BJ87" s="2">
        <f t="shared" si="146"/>
        <v>0</v>
      </c>
      <c r="BK87" s="11">
        <f t="shared" si="147"/>
        <v>4.8923751284674272E-2</v>
      </c>
      <c r="BL87" s="17">
        <f t="shared" si="129"/>
        <v>0.266491316977715</v>
      </c>
      <c r="BM87" s="17">
        <f t="shared" si="130"/>
        <v>0.77204796336018167</v>
      </c>
      <c r="BN87" s="12">
        <f>(BN$3*temperature!$I197+BN$4*temperature!$I197^2+BN$5*temperature!$I197^6)*(K87/K$56)^$BP$1</f>
        <v>2.7129583599790372</v>
      </c>
      <c r="BO87" s="12">
        <f>(BO$3*temperature!$I197+BO$4*temperature!$I197^2+BO$5*temperature!$I197^6)*(L87/L$56)^$BP$1</f>
        <v>0.85985040394700107</v>
      </c>
      <c r="BP87" s="12">
        <f>(BP$3*temperature!$I197+BP$4*temperature!$I197^2+BP$5*temperature!$I197^6)*(M87/M$56)^$BP$1</f>
        <v>-0.31884525433499006</v>
      </c>
      <c r="BQ87" s="12">
        <f>(BQ$3*temperature!$M197+BQ$4*temperature!$M197^2+BQ$5*temperature!$M197^6)*(K87/K$56)^$BP$1</f>
        <v>2.7129545240130373</v>
      </c>
      <c r="BR87" s="12">
        <f>(BR$3*temperature!$M197+BR$4*temperature!$M197^2+BR$5*temperature!$M197^6)*(L87/L$56)^$BP$1</f>
        <v>0.85984634849043051</v>
      </c>
      <c r="BS87" s="12">
        <f>(BS$3*temperature!$M197+BS$4*temperature!$M197^2+BS$5*temperature!$M197^6)*(M87/M$56)^$BP$1</f>
        <v>-0.31884952921098597</v>
      </c>
      <c r="BT87" s="19">
        <f t="shared" si="137"/>
        <v>-3.8359659999542828E-6</v>
      </c>
      <c r="BU87" s="19">
        <f t="shared" si="138"/>
        <v>-4.0554565705619439E-6</v>
      </c>
      <c r="BV87" s="19">
        <f t="shared" si="139"/>
        <v>-4.2748759959132521E-6</v>
      </c>
      <c r="BW87" s="19">
        <f t="shared" si="140"/>
        <v>-4.3256439236391917E-3</v>
      </c>
      <c r="BX87" s="19">
        <f t="shared" si="141"/>
        <v>-1.1527465459872587E-3</v>
      </c>
      <c r="BY87" s="19">
        <f t="shared" si="142"/>
        <v>-3.339604581466983E-3</v>
      </c>
      <c r="BZ87" s="2">
        <f t="shared" si="148"/>
        <v>9871.9384439607165</v>
      </c>
    </row>
    <row r="88" spans="1:78" x14ac:dyDescent="0.3">
      <c r="A88" s="2">
        <f t="shared" si="79"/>
        <v>2042</v>
      </c>
      <c r="B88" s="5">
        <f t="shared" si="80"/>
        <v>1147.9213664397525</v>
      </c>
      <c r="C88" s="5">
        <f t="shared" si="81"/>
        <v>2877.2132751884678</v>
      </c>
      <c r="D88" s="5">
        <f t="shared" si="82"/>
        <v>4112.342938526097</v>
      </c>
      <c r="E88" s="15">
        <f t="shared" si="83"/>
        <v>7.9576226543875397E-4</v>
      </c>
      <c r="F88" s="15">
        <f t="shared" si="84"/>
        <v>1.5677050231355423E-3</v>
      </c>
      <c r="G88" s="15">
        <f t="shared" si="85"/>
        <v>3.2004140381112849E-3</v>
      </c>
      <c r="H88" s="5">
        <f t="shared" si="86"/>
        <v>81169.683720429442</v>
      </c>
      <c r="I88" s="5">
        <f t="shared" si="87"/>
        <v>22694.634649494208</v>
      </c>
      <c r="J88" s="5">
        <f t="shared" si="88"/>
        <v>8960.1076151587804</v>
      </c>
      <c r="K88" s="5">
        <f t="shared" si="89"/>
        <v>70710.14277935696</v>
      </c>
      <c r="L88" s="5">
        <f t="shared" si="90"/>
        <v>7887.7137281412097</v>
      </c>
      <c r="M88" s="5">
        <f t="shared" si="91"/>
        <v>2178.8327844005557</v>
      </c>
      <c r="N88" s="15">
        <f t="shared" si="92"/>
        <v>1.8657001503544768E-2</v>
      </c>
      <c r="O88" s="15">
        <f t="shared" si="93"/>
        <v>2.3612768868342071E-2</v>
      </c>
      <c r="P88" s="15">
        <f t="shared" si="94"/>
        <v>2.1630488268857828E-2</v>
      </c>
      <c r="Q88" s="5">
        <f t="shared" si="95"/>
        <v>8083.4509649772544</v>
      </c>
      <c r="R88" s="5">
        <f t="shared" si="96"/>
        <v>9189.2689306624034</v>
      </c>
      <c r="S88" s="5">
        <f t="shared" si="97"/>
        <v>4304.6400683561687</v>
      </c>
      <c r="T88" s="5">
        <f t="shared" si="98"/>
        <v>99.587069882135637</v>
      </c>
      <c r="U88" s="5">
        <f t="shared" si="99"/>
        <v>404.90931326216361</v>
      </c>
      <c r="V88" s="5">
        <f t="shared" si="100"/>
        <v>480.42280888161935</v>
      </c>
      <c r="W88" s="15">
        <f t="shared" si="101"/>
        <v>-1.0734613539272964E-2</v>
      </c>
      <c r="X88" s="15">
        <f t="shared" si="102"/>
        <v>-1.217998157191269E-2</v>
      </c>
      <c r="Y88" s="15">
        <f t="shared" si="103"/>
        <v>-9.7425357312937999E-3</v>
      </c>
      <c r="Z88" s="5">
        <f t="shared" si="123"/>
        <v>16294.059466541717</v>
      </c>
      <c r="AA88" s="5">
        <f t="shared" si="124"/>
        <v>26339.95128165387</v>
      </c>
      <c r="AB88" s="5">
        <f t="shared" si="125"/>
        <v>13601.191907185541</v>
      </c>
      <c r="AC88" s="16">
        <f t="shared" si="107"/>
        <v>2.0329127272837137</v>
      </c>
      <c r="AD88" s="16">
        <f t="shared" si="108"/>
        <v>2.9028716633543739</v>
      </c>
      <c r="AE88" s="16">
        <f t="shared" si="109"/>
        <v>3.2067846560896793</v>
      </c>
      <c r="AF88" s="15">
        <f t="shared" si="110"/>
        <v>-4.0504037456468023E-3</v>
      </c>
      <c r="AG88" s="15">
        <f t="shared" si="111"/>
        <v>2.9673830763510267E-4</v>
      </c>
      <c r="AH88" s="15">
        <f t="shared" si="112"/>
        <v>9.7937136394747881E-3</v>
      </c>
      <c r="AI88" s="1">
        <f t="shared" si="71"/>
        <v>132811.4772530561</v>
      </c>
      <c r="AJ88" s="1">
        <f t="shared" si="72"/>
        <v>35415.659737957983</v>
      </c>
      <c r="AK88" s="1">
        <f t="shared" si="73"/>
        <v>13947.232447319328</v>
      </c>
      <c r="AL88" s="14">
        <f t="shared" si="113"/>
        <v>26.619002840444768</v>
      </c>
      <c r="AM88" s="14">
        <f t="shared" si="114"/>
        <v>4.7335630295931095</v>
      </c>
      <c r="AN88" s="14">
        <f t="shared" si="115"/>
        <v>1.7121077694505478</v>
      </c>
      <c r="AO88" s="11">
        <f t="shared" si="116"/>
        <v>1.4949907197261553E-2</v>
      </c>
      <c r="AP88" s="11">
        <f t="shared" si="117"/>
        <v>1.8832940082354935E-2</v>
      </c>
      <c r="AQ88" s="11">
        <f t="shared" si="118"/>
        <v>1.7083852887463422E-2</v>
      </c>
      <c r="AR88" s="1">
        <f t="shared" si="126"/>
        <v>81169.683720429442</v>
      </c>
      <c r="AS88" s="1">
        <f t="shared" si="122"/>
        <v>22694.634649494208</v>
      </c>
      <c r="AT88" s="1">
        <f t="shared" si="127"/>
        <v>8960.1076151587804</v>
      </c>
      <c r="AU88" s="1">
        <f t="shared" si="76"/>
        <v>16233.93674408589</v>
      </c>
      <c r="AV88" s="1">
        <f t="shared" si="77"/>
        <v>4538.926929898842</v>
      </c>
      <c r="AW88" s="1">
        <f t="shared" si="78"/>
        <v>1792.0215230317563</v>
      </c>
      <c r="AX88" s="2">
        <v>0</v>
      </c>
      <c r="AY88" s="2">
        <v>0</v>
      </c>
      <c r="AZ88" s="2">
        <v>0</v>
      </c>
      <c r="BA88" s="2">
        <f t="shared" si="131"/>
        <v>0</v>
      </c>
      <c r="BB88" s="2">
        <f t="shared" si="143"/>
        <v>0</v>
      </c>
      <c r="BC88" s="2">
        <f t="shared" si="132"/>
        <v>0</v>
      </c>
      <c r="BD88" s="2">
        <f t="shared" si="133"/>
        <v>0</v>
      </c>
      <c r="BE88" s="2">
        <f t="shared" si="134"/>
        <v>0</v>
      </c>
      <c r="BF88" s="2">
        <f t="shared" si="135"/>
        <v>0</v>
      </c>
      <c r="BG88" s="2">
        <f t="shared" si="136"/>
        <v>0</v>
      </c>
      <c r="BH88" s="2">
        <f t="shared" si="144"/>
        <v>0</v>
      </c>
      <c r="BI88" s="2">
        <f t="shared" si="145"/>
        <v>0</v>
      </c>
      <c r="BJ88" s="2">
        <f t="shared" si="146"/>
        <v>0</v>
      </c>
      <c r="BK88" s="11">
        <f t="shared" si="147"/>
        <v>4.872356380037865E-2</v>
      </c>
      <c r="BL88" s="17">
        <f t="shared" si="129"/>
        <v>0.25406166716248774</v>
      </c>
      <c r="BM88" s="17">
        <f t="shared" si="130"/>
        <v>0.76440392411899172</v>
      </c>
      <c r="BN88" s="12">
        <f>(BN$3*temperature!$I198+BN$4*temperature!$I198^2+BN$5*temperature!$I198^6)*(K88/K$56)^$BP$1</f>
        <v>2.6403460543898065</v>
      </c>
      <c r="BO88" s="12">
        <f>(BO$3*temperature!$I198+BO$4*temperature!$I198^2+BO$5*temperature!$I198^6)*(L88/L$56)^$BP$1</f>
        <v>0.79210281452728837</v>
      </c>
      <c r="BP88" s="12">
        <f>(BP$3*temperature!$I198+BP$4*temperature!$I198^2+BP$5*temperature!$I198^6)*(M88/M$56)^$BP$1</f>
        <v>-0.38287637801949742</v>
      </c>
      <c r="BQ88" s="12">
        <f>(BQ$3*temperature!$M198+BQ$4*temperature!$M198^2+BQ$5*temperature!$M198^6)*(K88/K$56)^$BP$1</f>
        <v>2.6403419219566784</v>
      </c>
      <c r="BR88" s="12">
        <f>(BR$3*temperature!$M198+BR$4*temperature!$M198^2+BR$5*temperature!$M198^6)*(L88/L$56)^$BP$1</f>
        <v>0.79209854672506408</v>
      </c>
      <c r="BS88" s="12">
        <f>(BS$3*temperature!$M198+BS$4*temperature!$M198^2+BS$5*temperature!$M198^6)*(M88/M$56)^$BP$1</f>
        <v>-0.38288082044580918</v>
      </c>
      <c r="BT88" s="19">
        <f t="shared" si="137"/>
        <v>-4.1324331281344939E-6</v>
      </c>
      <c r="BU88" s="19">
        <f t="shared" si="138"/>
        <v>-4.2678022242892411E-6</v>
      </c>
      <c r="BV88" s="19">
        <f t="shared" si="139"/>
        <v>-4.4424263117570639E-6</v>
      </c>
      <c r="BW88" s="19">
        <f t="shared" si="140"/>
        <v>-4.7208912006880101E-3</v>
      </c>
      <c r="BX88" s="19">
        <f t="shared" si="141"/>
        <v>-1.1993974889395144E-3</v>
      </c>
      <c r="BY88" s="19">
        <f t="shared" si="142"/>
        <v>-3.6086677591447335E-3</v>
      </c>
      <c r="BZ88" s="2">
        <f t="shared" si="148"/>
        <v>9798.1946352693703</v>
      </c>
    </row>
    <row r="89" spans="1:78" x14ac:dyDescent="0.3">
      <c r="A89" s="2">
        <f t="shared" si="79"/>
        <v>2043</v>
      </c>
      <c r="B89" s="5">
        <f t="shared" si="80"/>
        <v>1148.7891653215011</v>
      </c>
      <c r="C89" s="5">
        <f t="shared" si="81"/>
        <v>2881.4983658074057</v>
      </c>
      <c r="D89" s="5">
        <f t="shared" si="82"/>
        <v>4124.8460785925845</v>
      </c>
      <c r="E89" s="15">
        <f t="shared" si="83"/>
        <v>7.5597415216681623E-4</v>
      </c>
      <c r="F89" s="15">
        <f t="shared" si="84"/>
        <v>1.489319771978765E-3</v>
      </c>
      <c r="G89" s="15">
        <f t="shared" si="85"/>
        <v>3.0403933362057206E-3</v>
      </c>
      <c r="H89" s="5">
        <f t="shared" si="86"/>
        <v>82725.591954589443</v>
      </c>
      <c r="I89" s="5">
        <f t="shared" si="87"/>
        <v>23258.59121564035</v>
      </c>
      <c r="J89" s="5">
        <f t="shared" si="88"/>
        <v>9179.359267859556</v>
      </c>
      <c r="K89" s="5">
        <f t="shared" si="89"/>
        <v>72011.117837656304</v>
      </c>
      <c r="L89" s="5">
        <f t="shared" si="90"/>
        <v>8071.7002971900747</v>
      </c>
      <c r="M89" s="5">
        <f t="shared" si="91"/>
        <v>2225.3822549886745</v>
      </c>
      <c r="N89" s="15">
        <f t="shared" si="92"/>
        <v>1.8398705011229977E-2</v>
      </c>
      <c r="O89" s="15">
        <f t="shared" si="93"/>
        <v>2.3325715839870087E-2</v>
      </c>
      <c r="P89" s="15">
        <f t="shared" si="94"/>
        <v>2.136440709052656E-2</v>
      </c>
      <c r="Q89" s="5">
        <f t="shared" si="95"/>
        <v>8149.9632742796339</v>
      </c>
      <c r="R89" s="5">
        <f t="shared" si="96"/>
        <v>9302.9137561248263</v>
      </c>
      <c r="S89" s="5">
        <f t="shared" si="97"/>
        <v>4367.0092381850891</v>
      </c>
      <c r="T89" s="5">
        <f t="shared" si="98"/>
        <v>98.518041173442342</v>
      </c>
      <c r="U89" s="5">
        <f t="shared" si="99"/>
        <v>399.97752528833462</v>
      </c>
      <c r="V89" s="5">
        <f t="shared" si="100"/>
        <v>475.74227249996164</v>
      </c>
      <c r="W89" s="15">
        <f t="shared" si="101"/>
        <v>-1.0734613539272964E-2</v>
      </c>
      <c r="X89" s="15">
        <f t="shared" si="102"/>
        <v>-1.217998157191269E-2</v>
      </c>
      <c r="Y89" s="15">
        <f t="shared" si="103"/>
        <v>-9.7425357312937999E-3</v>
      </c>
      <c r="Z89" s="5">
        <f t="shared" si="123"/>
        <v>16366.390263438252</v>
      </c>
      <c r="AA89" s="5">
        <f t="shared" si="124"/>
        <v>26683.183959759142</v>
      </c>
      <c r="AB89" s="5">
        <f t="shared" si="125"/>
        <v>13939.246670402685</v>
      </c>
      <c r="AC89" s="16">
        <f t="shared" si="107"/>
        <v>2.0246786099585505</v>
      </c>
      <c r="AD89" s="16">
        <f t="shared" si="108"/>
        <v>2.9037330565790396</v>
      </c>
      <c r="AE89" s="16">
        <f t="shared" si="109"/>
        <v>3.2381909867148835</v>
      </c>
      <c r="AF89" s="15">
        <f t="shared" si="110"/>
        <v>-4.0504037456468023E-3</v>
      </c>
      <c r="AG89" s="15">
        <f t="shared" si="111"/>
        <v>2.9673830763510267E-4</v>
      </c>
      <c r="AH89" s="15">
        <f t="shared" si="112"/>
        <v>9.7937136394747881E-3</v>
      </c>
      <c r="AI89" s="1">
        <f t="shared" si="71"/>
        <v>135764.26627183639</v>
      </c>
      <c r="AJ89" s="1">
        <f t="shared" si="72"/>
        <v>36413.02069406103</v>
      </c>
      <c r="AK89" s="1">
        <f t="shared" si="73"/>
        <v>14344.530725619152</v>
      </c>
      <c r="AL89" s="14">
        <f t="shared" si="113"/>
        <v>27.012974946371578</v>
      </c>
      <c r="AM89" s="14">
        <f t="shared" si="114"/>
        <v>4.8218184694163639</v>
      </c>
      <c r="AN89" s="14">
        <f t="shared" si="115"/>
        <v>1.7410646727387162</v>
      </c>
      <c r="AO89" s="11">
        <f t="shared" si="116"/>
        <v>1.4800408125288936E-2</v>
      </c>
      <c r="AP89" s="11">
        <f t="shared" si="117"/>
        <v>1.8644610681531386E-2</v>
      </c>
      <c r="AQ89" s="11">
        <f t="shared" si="118"/>
        <v>1.6913014358588788E-2</v>
      </c>
      <c r="AR89" s="1">
        <f t="shared" si="126"/>
        <v>82725.591954589443</v>
      </c>
      <c r="AS89" s="1">
        <f t="shared" si="122"/>
        <v>23258.59121564035</v>
      </c>
      <c r="AT89" s="1">
        <f t="shared" si="127"/>
        <v>9179.359267859556</v>
      </c>
      <c r="AU89" s="1">
        <f t="shared" si="76"/>
        <v>16545.118390917891</v>
      </c>
      <c r="AV89" s="1">
        <f t="shared" si="77"/>
        <v>4651.7182431280698</v>
      </c>
      <c r="AW89" s="1">
        <f t="shared" si="78"/>
        <v>1835.8718535719113</v>
      </c>
      <c r="AX89" s="2">
        <v>0</v>
      </c>
      <c r="AY89" s="2">
        <v>0</v>
      </c>
      <c r="AZ89" s="2">
        <v>0</v>
      </c>
      <c r="BA89" s="2">
        <f t="shared" si="131"/>
        <v>0</v>
      </c>
      <c r="BB89" s="2">
        <f t="shared" si="143"/>
        <v>0</v>
      </c>
      <c r="BC89" s="2">
        <f t="shared" si="132"/>
        <v>0</v>
      </c>
      <c r="BD89" s="2">
        <f t="shared" si="133"/>
        <v>0</v>
      </c>
      <c r="BE89" s="2">
        <f t="shared" si="134"/>
        <v>0</v>
      </c>
      <c r="BF89" s="2">
        <f t="shared" si="135"/>
        <v>0</v>
      </c>
      <c r="BG89" s="2">
        <f t="shared" si="136"/>
        <v>0</v>
      </c>
      <c r="BH89" s="2">
        <f t="shared" si="144"/>
        <v>0</v>
      </c>
      <c r="BI89" s="2">
        <f t="shared" si="145"/>
        <v>0</v>
      </c>
      <c r="BJ89" s="2">
        <f t="shared" si="146"/>
        <v>0</v>
      </c>
      <c r="BK89" s="11">
        <f t="shared" si="147"/>
        <v>4.8522452306330316E-2</v>
      </c>
      <c r="BL89" s="17">
        <f t="shared" si="129"/>
        <v>0.24225799432008147</v>
      </c>
      <c r="BM89" s="17">
        <f t="shared" si="130"/>
        <v>0.75683556843464528</v>
      </c>
      <c r="BN89" s="12">
        <f>(BN$3*temperature!$I199+BN$4*temperature!$I199^2+BN$5*temperature!$I199^6)*(K89/K$56)^$BP$1</f>
        <v>2.5635286345749879</v>
      </c>
      <c r="BO89" s="12">
        <f>(BO$3*temperature!$I199+BO$4*temperature!$I199^2+BO$5*temperature!$I199^6)*(L89/L$56)^$BP$1</f>
        <v>0.72138294954671789</v>
      </c>
      <c r="BP89" s="12">
        <f>(BP$3*temperature!$I199+BP$4*temperature!$I199^2+BP$5*temperature!$I199^6)*(M89/M$56)^$BP$1</f>
        <v>-0.44933740690300522</v>
      </c>
      <c r="BQ89" s="12">
        <f>(BQ$3*temperature!$M199+BQ$4*temperature!$M199^2+BQ$5*temperature!$M199^6)*(K89/K$56)^$BP$1</f>
        <v>2.5635242042130018</v>
      </c>
      <c r="BR89" s="12">
        <f>(BR$3*temperature!$M199+BR$4*temperature!$M199^2+BR$5*temperature!$M199^6)*(L89/L$56)^$BP$1</f>
        <v>0.72137847037076475</v>
      </c>
      <c r="BS89" s="12">
        <f>(BS$3*temperature!$M199+BS$4*temperature!$M199^2+BS$5*temperature!$M199^6)*(M89/M$56)^$BP$1</f>
        <v>-0.44934201489840936</v>
      </c>
      <c r="BT89" s="19">
        <f t="shared" si="137"/>
        <v>-4.4303619861629784E-6</v>
      </c>
      <c r="BU89" s="19">
        <f t="shared" si="138"/>
        <v>-4.4791759531426223E-6</v>
      </c>
      <c r="BV89" s="19">
        <f t="shared" si="139"/>
        <v>-4.6079954041378102E-6</v>
      </c>
      <c r="BW89" s="19">
        <f t="shared" si="140"/>
        <v>-5.1298208567474015E-3</v>
      </c>
      <c r="BX89" s="19">
        <f t="shared" si="141"/>
        <v>-1.2427401119769475E-3</v>
      </c>
      <c r="BY89" s="19">
        <f t="shared" si="142"/>
        <v>-3.8824308840843189E-3</v>
      </c>
      <c r="BZ89" s="2">
        <f t="shared" si="148"/>
        <v>9724.3679251677877</v>
      </c>
    </row>
    <row r="90" spans="1:78" x14ac:dyDescent="0.3">
      <c r="A90" s="2">
        <f t="shared" si="79"/>
        <v>2044</v>
      </c>
      <c r="B90" s="5">
        <f t="shared" si="80"/>
        <v>1149.6141974910097</v>
      </c>
      <c r="C90" s="5">
        <f t="shared" si="81"/>
        <v>2885.5752646720712</v>
      </c>
      <c r="D90" s="5">
        <f t="shared" si="82"/>
        <v>4136.7601753962999</v>
      </c>
      <c r="E90" s="15">
        <f t="shared" si="83"/>
        <v>7.1817544455847536E-4</v>
      </c>
      <c r="F90" s="15">
        <f t="shared" si="84"/>
        <v>1.4148537833798267E-3</v>
      </c>
      <c r="G90" s="15">
        <f t="shared" si="85"/>
        <v>2.8883736693954346E-3</v>
      </c>
      <c r="H90" s="5">
        <f t="shared" si="86"/>
        <v>84286.939115002475</v>
      </c>
      <c r="I90" s="5">
        <f t="shared" si="87"/>
        <v>23828.15352192838</v>
      </c>
      <c r="J90" s="5">
        <f t="shared" si="88"/>
        <v>9400.1211482948711</v>
      </c>
      <c r="K90" s="5">
        <f t="shared" si="89"/>
        <v>73317.587151372689</v>
      </c>
      <c r="L90" s="5">
        <f t="shared" si="90"/>
        <v>8257.6787421402823</v>
      </c>
      <c r="M90" s="5">
        <f t="shared" si="91"/>
        <v>2272.3389197669271</v>
      </c>
      <c r="N90" s="15">
        <f t="shared" si="92"/>
        <v>1.8142605655167232E-2</v>
      </c>
      <c r="O90" s="15">
        <f t="shared" si="93"/>
        <v>2.3040801578689818E-2</v>
      </c>
      <c r="P90" s="15">
        <f t="shared" si="94"/>
        <v>2.1100493936710984E-2</v>
      </c>
      <c r="Q90" s="5">
        <f t="shared" si="95"/>
        <v>8214.6462244790291</v>
      </c>
      <c r="R90" s="5">
        <f t="shared" si="96"/>
        <v>9414.641812331758</v>
      </c>
      <c r="S90" s="5">
        <f t="shared" si="97"/>
        <v>4428.4660361161996</v>
      </c>
      <c r="T90" s="5">
        <f t="shared" si="98"/>
        <v>97.460488074799258</v>
      </c>
      <c r="U90" s="5">
        <f t="shared" si="99"/>
        <v>395.10580640114347</v>
      </c>
      <c r="V90" s="5">
        <f t="shared" si="100"/>
        <v>471.10733641124386</v>
      </c>
      <c r="W90" s="15">
        <f t="shared" si="101"/>
        <v>-1.0734613539272964E-2</v>
      </c>
      <c r="X90" s="15">
        <f t="shared" si="102"/>
        <v>-1.217998157191269E-2</v>
      </c>
      <c r="Y90" s="15">
        <f t="shared" si="103"/>
        <v>-9.7425357312937999E-3</v>
      </c>
      <c r="Z90" s="5">
        <f t="shared" si="123"/>
        <v>16434.220373082877</v>
      </c>
      <c r="AA90" s="5">
        <f t="shared" si="124"/>
        <v>27021.194040945313</v>
      </c>
      <c r="AB90" s="5">
        <f t="shared" si="125"/>
        <v>14279.70491479667</v>
      </c>
      <c r="AC90" s="16">
        <f t="shared" si="107"/>
        <v>2.0164778441330435</v>
      </c>
      <c r="AD90" s="16">
        <f t="shared" si="108"/>
        <v>2.9045947054120731</v>
      </c>
      <c r="AE90" s="16">
        <f t="shared" si="109"/>
        <v>3.2699049019486974</v>
      </c>
      <c r="AF90" s="15">
        <f t="shared" si="110"/>
        <v>-4.0504037456468023E-3</v>
      </c>
      <c r="AG90" s="15">
        <f t="shared" si="111"/>
        <v>2.9673830763510267E-4</v>
      </c>
      <c r="AH90" s="15">
        <f t="shared" si="112"/>
        <v>9.7937136394747881E-3</v>
      </c>
      <c r="AI90" s="1">
        <f t="shared" si="71"/>
        <v>138732.95803557063</v>
      </c>
      <c r="AJ90" s="1">
        <f t="shared" si="72"/>
        <v>37423.436867782992</v>
      </c>
      <c r="AK90" s="1">
        <f t="shared" si="73"/>
        <v>14745.949506629147</v>
      </c>
      <c r="AL90" s="14">
        <f t="shared" si="113"/>
        <v>27.408779969717241</v>
      </c>
      <c r="AM90" s="14">
        <f t="shared" si="114"/>
        <v>4.9108203882742574</v>
      </c>
      <c r="AN90" s="14">
        <f t="shared" si="115"/>
        <v>1.7702168580298854</v>
      </c>
      <c r="AO90" s="11">
        <f t="shared" si="116"/>
        <v>1.4652404044036046E-2</v>
      </c>
      <c r="AP90" s="11">
        <f t="shared" si="117"/>
        <v>1.8458164574716072E-2</v>
      </c>
      <c r="AQ90" s="11">
        <f t="shared" si="118"/>
        <v>1.6743884215002898E-2</v>
      </c>
      <c r="AR90" s="1">
        <f t="shared" si="126"/>
        <v>84286.939115002475</v>
      </c>
      <c r="AS90" s="1">
        <f t="shared" si="122"/>
        <v>23828.15352192838</v>
      </c>
      <c r="AT90" s="1">
        <f t="shared" si="127"/>
        <v>9400.1211482948711</v>
      </c>
      <c r="AU90" s="1">
        <f t="shared" si="76"/>
        <v>16857.387823000496</v>
      </c>
      <c r="AV90" s="1">
        <f t="shared" si="77"/>
        <v>4765.6307043856759</v>
      </c>
      <c r="AW90" s="1">
        <f t="shared" si="78"/>
        <v>1880.0242296589743</v>
      </c>
      <c r="AX90" s="2">
        <v>0</v>
      </c>
      <c r="AY90" s="2">
        <v>0</v>
      </c>
      <c r="AZ90" s="2">
        <v>0</v>
      </c>
      <c r="BA90" s="2">
        <f t="shared" si="131"/>
        <v>0</v>
      </c>
      <c r="BB90" s="2">
        <f t="shared" si="143"/>
        <v>0</v>
      </c>
      <c r="BC90" s="2">
        <f t="shared" si="132"/>
        <v>0</v>
      </c>
      <c r="BD90" s="2">
        <f t="shared" si="133"/>
        <v>0</v>
      </c>
      <c r="BE90" s="2">
        <f t="shared" si="134"/>
        <v>0</v>
      </c>
      <c r="BF90" s="2">
        <f t="shared" si="135"/>
        <v>0</v>
      </c>
      <c r="BG90" s="2">
        <f t="shared" si="136"/>
        <v>0</v>
      </c>
      <c r="BH90" s="2">
        <f t="shared" si="144"/>
        <v>0</v>
      </c>
      <c r="BI90" s="2">
        <f t="shared" si="145"/>
        <v>0</v>
      </c>
      <c r="BJ90" s="2">
        <f t="shared" si="146"/>
        <v>0</v>
      </c>
      <c r="BK90" s="11">
        <f t="shared" si="147"/>
        <v>4.8320481614444882E-2</v>
      </c>
      <c r="BL90" s="17">
        <f t="shared" si="129"/>
        <v>0.23104702601952939</v>
      </c>
      <c r="BM90" s="17">
        <f t="shared" si="130"/>
        <v>0.74934214696499535</v>
      </c>
      <c r="BN90" s="12">
        <f>(BN$3*temperature!$I200+BN$4*temperature!$I200^2+BN$5*temperature!$I200^6)*(K90/K$56)^$BP$1</f>
        <v>2.482422408136375</v>
      </c>
      <c r="BO90" s="12">
        <f>(BO$3*temperature!$I200+BO$4*temperature!$I200^2+BO$5*temperature!$I200^6)*(L90/L$56)^$BP$1</f>
        <v>0.64764928128782917</v>
      </c>
      <c r="BP90" s="12">
        <f>(BP$3*temperature!$I200+BP$4*temperature!$I200^2+BP$5*temperature!$I200^6)*(M90/M$56)^$BP$1</f>
        <v>-0.51825472935457895</v>
      </c>
      <c r="BQ90" s="12">
        <f>(BQ$3*temperature!$M200+BQ$4*temperature!$M200^2+BQ$5*temperature!$M200^6)*(K90/K$56)^$BP$1</f>
        <v>2.4824176790260664</v>
      </c>
      <c r="BR90" s="12">
        <f>(BR$3*temperature!$M200+BR$4*temperature!$M200^2+BR$5*temperature!$M200^6)*(L90/L$56)^$BP$1</f>
        <v>0.6476445920500149</v>
      </c>
      <c r="BS90" s="12">
        <f>(BS$3*temperature!$M200+BS$4*temperature!$M200^2+BS$5*temperature!$M200^6)*(M90/M$56)^$BP$1</f>
        <v>-0.51825950077789507</v>
      </c>
      <c r="BT90" s="19">
        <f t="shared" si="137"/>
        <v>-4.7291103086877229E-6</v>
      </c>
      <c r="BU90" s="19">
        <f t="shared" si="138"/>
        <v>-4.6892378142704416E-6</v>
      </c>
      <c r="BV90" s="19">
        <f t="shared" si="139"/>
        <v>-4.7714233161189057E-6</v>
      </c>
      <c r="BW90" s="19">
        <f t="shared" si="140"/>
        <v>-5.5519006841707706E-3</v>
      </c>
      <c r="BX90" s="19">
        <f t="shared" si="141"/>
        <v>-1.2827501418334471E-3</v>
      </c>
      <c r="BY90" s="19">
        <f t="shared" si="142"/>
        <v>-4.1602731784129519E-3</v>
      </c>
      <c r="BZ90" s="2">
        <f t="shared" si="148"/>
        <v>9650.4906534145794</v>
      </c>
    </row>
    <row r="91" spans="1:78" x14ac:dyDescent="0.3">
      <c r="A91" s="2">
        <f t="shared" si="79"/>
        <v>2045</v>
      </c>
      <c r="B91" s="5">
        <f t="shared" si="80"/>
        <v>1150.3985409439958</v>
      </c>
      <c r="C91" s="5">
        <f t="shared" si="81"/>
        <v>2889.4537983984969</v>
      </c>
      <c r="D91" s="5">
        <f t="shared" si="82"/>
        <v>4148.1112591051569</v>
      </c>
      <c r="E91" s="15">
        <f t="shared" si="83"/>
        <v>6.8226667233055153E-4</v>
      </c>
      <c r="F91" s="15">
        <f t="shared" si="84"/>
        <v>1.3441110942108354E-3</v>
      </c>
      <c r="G91" s="15">
        <f t="shared" si="85"/>
        <v>2.7439549859256626E-3</v>
      </c>
      <c r="H91" s="5">
        <f t="shared" si="86"/>
        <v>85853.248764956021</v>
      </c>
      <c r="I91" s="5">
        <f t="shared" si="87"/>
        <v>24403.19187537998</v>
      </c>
      <c r="J91" s="5">
        <f t="shared" si="88"/>
        <v>9622.3391255604893</v>
      </c>
      <c r="K91" s="5">
        <f t="shared" si="89"/>
        <v>74629.135651116536</v>
      </c>
      <c r="L91" s="5">
        <f t="shared" si="90"/>
        <v>8445.6072247653319</v>
      </c>
      <c r="M91" s="5">
        <f t="shared" si="91"/>
        <v>2319.6916679704127</v>
      </c>
      <c r="N91" s="15">
        <f t="shared" si="92"/>
        <v>1.7888593319853818E-2</v>
      </c>
      <c r="O91" s="15">
        <f t="shared" si="93"/>
        <v>2.2758027830026784E-2</v>
      </c>
      <c r="P91" s="15">
        <f t="shared" si="94"/>
        <v>2.0838770040669141E-2</v>
      </c>
      <c r="Q91" s="5">
        <f t="shared" si="95"/>
        <v>8277.479800645362</v>
      </c>
      <c r="R91" s="5">
        <f t="shared" si="96"/>
        <v>9524.4053370035126</v>
      </c>
      <c r="S91" s="5">
        <f t="shared" si="97"/>
        <v>4488.9901352561756</v>
      </c>
      <c r="T91" s="5">
        <f t="shared" si="98"/>
        <v>96.414287399967364</v>
      </c>
      <c r="U91" s="5">
        <f t="shared" si="99"/>
        <v>390.29342496022184</v>
      </c>
      <c r="V91" s="5">
        <f t="shared" si="100"/>
        <v>466.51755635298269</v>
      </c>
      <c r="W91" s="15">
        <f t="shared" si="101"/>
        <v>-1.0734613539272964E-2</v>
      </c>
      <c r="X91" s="15">
        <f t="shared" si="102"/>
        <v>-1.217998157191269E-2</v>
      </c>
      <c r="Y91" s="15">
        <f t="shared" si="103"/>
        <v>-9.7425357312937999E-3</v>
      </c>
      <c r="Z91" s="5">
        <f t="shared" si="123"/>
        <v>16497.558580105273</v>
      </c>
      <c r="AA91" s="5">
        <f t="shared" si="124"/>
        <v>27353.833283756288</v>
      </c>
      <c r="AB91" s="5">
        <f t="shared" si="125"/>
        <v>14622.48226437885</v>
      </c>
      <c r="AC91" s="16">
        <f t="shared" si="107"/>
        <v>2.0083102947201534</v>
      </c>
      <c r="AD91" s="16">
        <f t="shared" si="108"/>
        <v>2.9054566099293231</v>
      </c>
      <c r="AE91" s="16">
        <f t="shared" si="109"/>
        <v>3.3019294141866977</v>
      </c>
      <c r="AF91" s="15">
        <f t="shared" si="110"/>
        <v>-4.0504037456468023E-3</v>
      </c>
      <c r="AG91" s="15">
        <f t="shared" si="111"/>
        <v>2.9673830763510267E-4</v>
      </c>
      <c r="AH91" s="15">
        <f t="shared" si="112"/>
        <v>9.7937136394747881E-3</v>
      </c>
      <c r="AI91" s="1">
        <f t="shared" si="71"/>
        <v>141717.05005501406</v>
      </c>
      <c r="AJ91" s="1">
        <f t="shared" si="72"/>
        <v>38446.723885390369</v>
      </c>
      <c r="AK91" s="1">
        <f t="shared" si="73"/>
        <v>15151.378785625207</v>
      </c>
      <c r="AL91" s="14">
        <f t="shared" si="113"/>
        <v>27.806368443002917</v>
      </c>
      <c r="AM91" s="14">
        <f t="shared" si="114"/>
        <v>5.0005586718886583</v>
      </c>
      <c r="AN91" s="14">
        <f t="shared" si="115"/>
        <v>1.7995607610751212</v>
      </c>
      <c r="AO91" s="11">
        <f t="shared" si="116"/>
        <v>1.4505880003595685E-2</v>
      </c>
      <c r="AP91" s="11">
        <f t="shared" si="117"/>
        <v>1.8273582928968912E-2</v>
      </c>
      <c r="AQ91" s="11">
        <f t="shared" si="118"/>
        <v>1.6576445372852869E-2</v>
      </c>
      <c r="AR91" s="1">
        <f t="shared" si="126"/>
        <v>85853.248764956021</v>
      </c>
      <c r="AS91" s="1">
        <f t="shared" si="122"/>
        <v>24403.19187537998</v>
      </c>
      <c r="AT91" s="1">
        <f t="shared" si="127"/>
        <v>9622.3391255604893</v>
      </c>
      <c r="AU91" s="1">
        <f t="shared" si="76"/>
        <v>17170.649752991205</v>
      </c>
      <c r="AV91" s="1">
        <f t="shared" si="77"/>
        <v>4880.638375075996</v>
      </c>
      <c r="AW91" s="1">
        <f t="shared" si="78"/>
        <v>1924.4678251120979</v>
      </c>
      <c r="AX91" s="2">
        <v>0</v>
      </c>
      <c r="AY91" s="2">
        <v>0</v>
      </c>
      <c r="AZ91" s="2">
        <v>0</v>
      </c>
      <c r="BA91" s="2">
        <f t="shared" si="131"/>
        <v>0</v>
      </c>
      <c r="BB91" s="2">
        <f t="shared" si="143"/>
        <v>0</v>
      </c>
      <c r="BC91" s="2">
        <f t="shared" si="132"/>
        <v>0</v>
      </c>
      <c r="BD91" s="2">
        <f t="shared" si="133"/>
        <v>0</v>
      </c>
      <c r="BE91" s="2">
        <f t="shared" si="134"/>
        <v>0</v>
      </c>
      <c r="BF91" s="2">
        <f t="shared" si="135"/>
        <v>0</v>
      </c>
      <c r="BG91" s="2">
        <f t="shared" si="136"/>
        <v>0</v>
      </c>
      <c r="BH91" s="2">
        <f t="shared" si="144"/>
        <v>0</v>
      </c>
      <c r="BI91" s="2">
        <f t="shared" si="145"/>
        <v>0</v>
      </c>
      <c r="BJ91" s="2">
        <f t="shared" si="146"/>
        <v>0</v>
      </c>
      <c r="BK91" s="11">
        <f t="shared" si="147"/>
        <v>4.8117721514041339E-2</v>
      </c>
      <c r="BL91" s="17">
        <f t="shared" si="129"/>
        <v>0.22039732130742123</v>
      </c>
      <c r="BM91" s="17">
        <f t="shared" si="130"/>
        <v>0.74192291778712405</v>
      </c>
      <c r="BN91" s="12">
        <f>(BN$3*temperature!$I201+BN$4*temperature!$I201^2+BN$5*temperature!$I201^6)*(K91/K$56)^$BP$1</f>
        <v>2.3969488005752173</v>
      </c>
      <c r="BO91" s="12">
        <f>(BO$3*temperature!$I201+BO$4*temperature!$I201^2+BO$5*temperature!$I201^6)*(L91/L$56)^$BP$1</f>
        <v>0.57086373675613822</v>
      </c>
      <c r="BP91" s="12">
        <f>(BP$3*temperature!$I201+BP$4*temperature!$I201^2+BP$5*temperature!$I201^6)*(M91/M$56)^$BP$1</f>
        <v>-0.58965231700013898</v>
      </c>
      <c r="BQ91" s="12">
        <f>(BQ$3*temperature!$M201+BQ$4*temperature!$M201^2+BQ$5*temperature!$M201^6)*(K91/K$56)^$BP$1</f>
        <v>2.3969437724968925</v>
      </c>
      <c r="BR91" s="12">
        <f>(BR$3*temperature!$M201+BR$4*temperature!$M201^2+BR$5*temperature!$M201^6)*(L91/L$56)^$BP$1</f>
        <v>0.57085883908346768</v>
      </c>
      <c r="BS91" s="12">
        <f>(BS$3*temperature!$M201+BS$4*temperature!$M201^2+BS$5*temperature!$M201^6)*(M91/M$56)^$BP$1</f>
        <v>-0.58965724956207144</v>
      </c>
      <c r="BT91" s="19">
        <f t="shared" si="137"/>
        <v>-5.0280783248091154E-6</v>
      </c>
      <c r="BU91" s="19">
        <f t="shared" si="138"/>
        <v>-4.8976726705340923E-6</v>
      </c>
      <c r="BV91" s="19">
        <f t="shared" si="139"/>
        <v>-4.9325619324580572E-6</v>
      </c>
      <c r="BW91" s="19">
        <f t="shared" si="140"/>
        <v>-5.9865848882330987E-3</v>
      </c>
      <c r="BX91" s="19">
        <f t="shared" si="141"/>
        <v>-1.3194272731460626E-3</v>
      </c>
      <c r="BY91" s="19">
        <f t="shared" si="142"/>
        <v>-4.4415845278582044E-3</v>
      </c>
      <c r="BZ91" s="2">
        <f t="shared" si="148"/>
        <v>9576.5933445169394</v>
      </c>
    </row>
    <row r="92" spans="1:78" x14ac:dyDescent="0.3">
      <c r="A92" s="2">
        <f t="shared" si="79"/>
        <v>2046</v>
      </c>
      <c r="B92" s="5">
        <f t="shared" si="80"/>
        <v>1151.1441755991602</v>
      </c>
      <c r="C92" s="5">
        <f t="shared" si="81"/>
        <v>2893.1433579598024</v>
      </c>
      <c r="D92" s="5">
        <f t="shared" si="82"/>
        <v>4158.9243781481728</v>
      </c>
      <c r="E92" s="15">
        <f t="shared" si="83"/>
        <v>6.481533387140239E-4</v>
      </c>
      <c r="F92" s="15">
        <f t="shared" si="84"/>
        <v>1.2769055395002935E-3</v>
      </c>
      <c r="G92" s="15">
        <f t="shared" si="85"/>
        <v>2.6067572366293792E-3</v>
      </c>
      <c r="H92" s="5">
        <f t="shared" si="86"/>
        <v>87424.033287066748</v>
      </c>
      <c r="I92" s="5">
        <f t="shared" si="87"/>
        <v>24983.573072696989</v>
      </c>
      <c r="J92" s="5">
        <f t="shared" si="88"/>
        <v>9845.9589656160388</v>
      </c>
      <c r="K92" s="5">
        <f t="shared" si="89"/>
        <v>75945.337812757745</v>
      </c>
      <c r="L92" s="5">
        <f t="shared" si="90"/>
        <v>8635.4424864431876</v>
      </c>
      <c r="M92" s="5">
        <f t="shared" si="91"/>
        <v>2367.4291885057328</v>
      </c>
      <c r="N92" s="15">
        <f t="shared" si="92"/>
        <v>1.7636572501580572E-2</v>
      </c>
      <c r="O92" s="15">
        <f t="shared" si="93"/>
        <v>2.2477396429376295E-2</v>
      </c>
      <c r="P92" s="15">
        <f t="shared" si="94"/>
        <v>2.0579252490520616E-2</v>
      </c>
      <c r="Q92" s="5">
        <f t="shared" si="95"/>
        <v>8338.4446092271646</v>
      </c>
      <c r="R92" s="5">
        <f t="shared" si="96"/>
        <v>9632.1582239759118</v>
      </c>
      <c r="S92" s="5">
        <f t="shared" si="97"/>
        <v>4548.5622033245427</v>
      </c>
      <c r="T92" s="5">
        <f t="shared" si="98"/>
        <v>95.379317285064317</v>
      </c>
      <c r="U92" s="5">
        <f t="shared" si="99"/>
        <v>385.53965823656767</v>
      </c>
      <c r="V92" s="5">
        <f t="shared" si="100"/>
        <v>461.97249239093787</v>
      </c>
      <c r="W92" s="15">
        <f t="shared" si="101"/>
        <v>-1.0734613539272964E-2</v>
      </c>
      <c r="X92" s="15">
        <f t="shared" si="102"/>
        <v>-1.217998157191269E-2</v>
      </c>
      <c r="Y92" s="15">
        <f t="shared" si="103"/>
        <v>-9.7425357312937999E-3</v>
      </c>
      <c r="Z92" s="5">
        <f t="shared" si="123"/>
        <v>16556.41500722156</v>
      </c>
      <c r="AA92" s="5">
        <f t="shared" si="124"/>
        <v>27680.958005989807</v>
      </c>
      <c r="AB92" s="5">
        <f t="shared" si="125"/>
        <v>14967.494209057533</v>
      </c>
      <c r="AC92" s="16">
        <f t="shared" si="107"/>
        <v>2.0001758271799979</v>
      </c>
      <c r="AD92" s="16">
        <f t="shared" si="108"/>
        <v>2.9063187702066609</v>
      </c>
      <c r="AE92" s="16">
        <f t="shared" si="109"/>
        <v>3.3342675653270009</v>
      </c>
      <c r="AF92" s="15">
        <f t="shared" si="110"/>
        <v>-4.0504037456468023E-3</v>
      </c>
      <c r="AG92" s="15">
        <f t="shared" si="111"/>
        <v>2.9673830763510267E-4</v>
      </c>
      <c r="AH92" s="15">
        <f t="shared" si="112"/>
        <v>9.7937136394747881E-3</v>
      </c>
      <c r="AI92" s="1">
        <f t="shared" si="71"/>
        <v>144715.99480250388</v>
      </c>
      <c r="AJ92" s="1">
        <f t="shared" si="72"/>
        <v>39482.68987192733</v>
      </c>
      <c r="AK92" s="1">
        <f t="shared" si="73"/>
        <v>15560.708732174786</v>
      </c>
      <c r="AL92" s="14">
        <f t="shared" si="113"/>
        <v>28.205690728533188</v>
      </c>
      <c r="AM92" s="14">
        <f t="shared" si="114"/>
        <v>5.0910230142347714</v>
      </c>
      <c r="AN92" s="14">
        <f t="shared" si="115"/>
        <v>1.8290927785197013</v>
      </c>
      <c r="AO92" s="11">
        <f t="shared" si="116"/>
        <v>1.4360821203559727E-2</v>
      </c>
      <c r="AP92" s="11">
        <f t="shared" si="117"/>
        <v>1.8090847099679223E-2</v>
      </c>
      <c r="AQ92" s="11">
        <f t="shared" si="118"/>
        <v>1.641068091912434E-2</v>
      </c>
      <c r="AR92" s="1">
        <f t="shared" si="126"/>
        <v>87424.033287066748</v>
      </c>
      <c r="AS92" s="1">
        <f t="shared" si="122"/>
        <v>24983.573072696989</v>
      </c>
      <c r="AT92" s="1">
        <f t="shared" si="127"/>
        <v>9845.9589656160388</v>
      </c>
      <c r="AU92" s="1">
        <f t="shared" si="76"/>
        <v>17484.806657413352</v>
      </c>
      <c r="AV92" s="1">
        <f t="shared" si="77"/>
        <v>4996.7146145393981</v>
      </c>
      <c r="AW92" s="1">
        <f t="shared" si="78"/>
        <v>1969.1917931232078</v>
      </c>
      <c r="AX92" s="2">
        <v>0</v>
      </c>
      <c r="AY92" s="2">
        <v>0</v>
      </c>
      <c r="AZ92" s="2">
        <v>0</v>
      </c>
      <c r="BA92" s="2">
        <f t="shared" si="131"/>
        <v>0</v>
      </c>
      <c r="BB92" s="2">
        <f t="shared" si="143"/>
        <v>0</v>
      </c>
      <c r="BC92" s="2">
        <f t="shared" si="132"/>
        <v>0</v>
      </c>
      <c r="BD92" s="2">
        <f t="shared" si="133"/>
        <v>0</v>
      </c>
      <c r="BE92" s="2">
        <f t="shared" si="134"/>
        <v>0</v>
      </c>
      <c r="BF92" s="2">
        <f t="shared" si="135"/>
        <v>0</v>
      </c>
      <c r="BG92" s="2">
        <f t="shared" si="136"/>
        <v>0</v>
      </c>
      <c r="BH92" s="2">
        <f t="shared" si="144"/>
        <v>0</v>
      </c>
      <c r="BI92" s="2">
        <f t="shared" si="145"/>
        <v>0</v>
      </c>
      <c r="BJ92" s="2">
        <f t="shared" si="146"/>
        <v>0</v>
      </c>
      <c r="BK92" s="11">
        <f t="shared" si="147"/>
        <v>4.7914245622141277E-2</v>
      </c>
      <c r="BL92" s="17">
        <f t="shared" si="129"/>
        <v>0.21027916691366488</v>
      </c>
      <c r="BM92" s="17">
        <f t="shared" si="130"/>
        <v>0.73457714632388516</v>
      </c>
      <c r="BN92" s="12">
        <f>(BN$3*temperature!$I202+BN$4*temperature!$I202^2+BN$5*temperature!$I202^6)*(K92/K$56)^$BP$1</f>
        <v>2.3070343484283362</v>
      </c>
      <c r="BO92" s="12">
        <f>(BO$3*temperature!$I202+BO$4*temperature!$I202^2+BO$5*temperature!$I202^6)*(L92/L$56)^$BP$1</f>
        <v>0.49099168941400628</v>
      </c>
      <c r="BP92" s="12">
        <f>(BP$3*temperature!$I202+BP$4*temperature!$I202^2+BP$5*temperature!$I202^6)*(M92/M$56)^$BP$1</f>
        <v>-0.66355171556546877</v>
      </c>
      <c r="BQ92" s="12">
        <f>(BQ$3*temperature!$M202+BQ$4*temperature!$M202^2+BQ$5*temperature!$M202^6)*(K92/K$56)^$BP$1</f>
        <v>2.3070290217213234</v>
      </c>
      <c r="BR92" s="12">
        <f>(BR$3*temperature!$M202+BR$4*temperature!$M202^2+BR$5*temperature!$M202^6)*(L92/L$56)^$BP$1</f>
        <v>0.49098658522480293</v>
      </c>
      <c r="BS92" s="12">
        <f>(BS$3*temperature!$M202+BS$4*temperature!$M202^2+BS$5*temperature!$M202^6)*(M92/M$56)^$BP$1</f>
        <v>-0.66355680684017548</v>
      </c>
      <c r="BT92" s="19">
        <f t="shared" si="137"/>
        <v>-5.3267070128093508E-6</v>
      </c>
      <c r="BU92" s="19">
        <f t="shared" si="138"/>
        <v>-5.1041892033532044E-6</v>
      </c>
      <c r="BV92" s="19">
        <f t="shared" si="139"/>
        <v>-5.0912747067144437E-6</v>
      </c>
      <c r="BW92" s="19">
        <f t="shared" si="140"/>
        <v>-6.4333157698213154E-3</v>
      </c>
      <c r="BX92" s="19">
        <f t="shared" si="141"/>
        <v>-1.352792280570569E-3</v>
      </c>
      <c r="BY92" s="19">
        <f t="shared" si="142"/>
        <v>-4.7257667395957902E-3</v>
      </c>
      <c r="BZ92" s="2">
        <f t="shared" si="148"/>
        <v>9502.7048070507899</v>
      </c>
    </row>
    <row r="93" spans="1:78" x14ac:dyDescent="0.3">
      <c r="A93" s="2">
        <f t="shared" si="79"/>
        <v>2047</v>
      </c>
      <c r="B93" s="5">
        <f t="shared" si="80"/>
        <v>1151.8529876428784</v>
      </c>
      <c r="C93" s="5">
        <f t="shared" si="81"/>
        <v>2896.6529152011326</v>
      </c>
      <c r="D93" s="5">
        <f t="shared" si="82"/>
        <v>4169.2236190565382</v>
      </c>
      <c r="E93" s="15">
        <f t="shared" si="83"/>
        <v>6.1574567177832265E-4</v>
      </c>
      <c r="F93" s="15">
        <f t="shared" si="84"/>
        <v>1.2130602625252788E-3</v>
      </c>
      <c r="G93" s="15">
        <f t="shared" si="85"/>
        <v>2.4764193747979103E-3</v>
      </c>
      <c r="H93" s="5">
        <f t="shared" si="86"/>
        <v>88998.794699198741</v>
      </c>
      <c r="I93" s="5">
        <f t="shared" si="87"/>
        <v>25569.160497854082</v>
      </c>
      <c r="J93" s="5">
        <f t="shared" si="88"/>
        <v>10070.926326677232</v>
      </c>
      <c r="K93" s="5">
        <f t="shared" si="89"/>
        <v>77265.758437909288</v>
      </c>
      <c r="L93" s="5">
        <f t="shared" si="90"/>
        <v>8827.1398908966821</v>
      </c>
      <c r="M93" s="5">
        <f t="shared" si="91"/>
        <v>2415.5399774301868</v>
      </c>
      <c r="N93" s="15">
        <f t="shared" si="92"/>
        <v>1.7386460619966293E-2</v>
      </c>
      <c r="O93" s="15">
        <f t="shared" si="93"/>
        <v>2.2198909292076241E-2</v>
      </c>
      <c r="P93" s="15">
        <f t="shared" si="94"/>
        <v>2.0321954784557006E-2</v>
      </c>
      <c r="Q93" s="5">
        <f t="shared" si="95"/>
        <v>8397.5219618107458</v>
      </c>
      <c r="R93" s="5">
        <f t="shared" si="96"/>
        <v>9737.856050032502</v>
      </c>
      <c r="S93" s="5">
        <f t="shared" si="97"/>
        <v>4607.1638766388405</v>
      </c>
      <c r="T93" s="5">
        <f t="shared" si="98"/>
        <v>94.355457174369448</v>
      </c>
      <c r="U93" s="5">
        <f t="shared" si="99"/>
        <v>380.84379230400475</v>
      </c>
      <c r="V93" s="5">
        <f t="shared" si="100"/>
        <v>457.47170887694432</v>
      </c>
      <c r="W93" s="15">
        <f t="shared" si="101"/>
        <v>-1.0734613539272964E-2</v>
      </c>
      <c r="X93" s="15">
        <f t="shared" si="102"/>
        <v>-1.217998157191269E-2</v>
      </c>
      <c r="Y93" s="15">
        <f t="shared" si="103"/>
        <v>-9.7425357312937999E-3</v>
      </c>
      <c r="Z93" s="5">
        <f t="shared" si="123"/>
        <v>16610.801270700369</v>
      </c>
      <c r="AA93" s="5">
        <f t="shared" si="124"/>
        <v>28002.429172400043</v>
      </c>
      <c r="AB93" s="5">
        <f t="shared" si="125"/>
        <v>15314.656093247222</v>
      </c>
      <c r="AC93" s="16">
        <f t="shared" si="107"/>
        <v>1.9920743075176359</v>
      </c>
      <c r="AD93" s="16">
        <f t="shared" si="108"/>
        <v>2.9071811863199799</v>
      </c>
      <c r="AE93" s="16">
        <f t="shared" si="109"/>
        <v>3.3669224270592024</v>
      </c>
      <c r="AF93" s="15">
        <f t="shared" si="110"/>
        <v>-4.0504037456468023E-3</v>
      </c>
      <c r="AG93" s="15">
        <f t="shared" si="111"/>
        <v>2.9673830763510267E-4</v>
      </c>
      <c r="AH93" s="15">
        <f t="shared" si="112"/>
        <v>9.7937136394747881E-3</v>
      </c>
      <c r="AI93" s="1">
        <f t="shared" si="71"/>
        <v>147729.20197966683</v>
      </c>
      <c r="AJ93" s="1">
        <f t="shared" si="72"/>
        <v>40531.135499274002</v>
      </c>
      <c r="AK93" s="1">
        <f t="shared" si="73"/>
        <v>15973.829652080514</v>
      </c>
      <c r="AL93" s="14">
        <f t="shared" si="113"/>
        <v>28.606697041193801</v>
      </c>
      <c r="AM93" s="14">
        <f t="shared" si="114"/>
        <v>5.1822029239769263</v>
      </c>
      <c r="AN93" s="14">
        <f t="shared" si="115"/>
        <v>1.8588092698998651</v>
      </c>
      <c r="AO93" s="11">
        <f t="shared" si="116"/>
        <v>1.421721299152413E-2</v>
      </c>
      <c r="AP93" s="11">
        <f t="shared" si="117"/>
        <v>1.7909938628682429E-2</v>
      </c>
      <c r="AQ93" s="11">
        <f t="shared" si="118"/>
        <v>1.6246574109933097E-2</v>
      </c>
      <c r="AR93" s="1">
        <f t="shared" si="126"/>
        <v>88998.794699198741</v>
      </c>
      <c r="AS93" s="1">
        <f t="shared" si="122"/>
        <v>25569.160497854082</v>
      </c>
      <c r="AT93" s="1">
        <f t="shared" si="127"/>
        <v>10070.926326677232</v>
      </c>
      <c r="AU93" s="1">
        <f t="shared" si="76"/>
        <v>17799.75893983975</v>
      </c>
      <c r="AV93" s="1">
        <f t="shared" si="77"/>
        <v>5113.8320995708164</v>
      </c>
      <c r="AW93" s="1">
        <f t="shared" si="78"/>
        <v>2014.1852653354465</v>
      </c>
      <c r="AX93" s="2">
        <v>0</v>
      </c>
      <c r="AY93" s="2">
        <v>0</v>
      </c>
      <c r="AZ93" s="2">
        <v>0</v>
      </c>
      <c r="BA93" s="2">
        <f t="shared" si="131"/>
        <v>0</v>
      </c>
      <c r="BB93" s="2">
        <f t="shared" si="143"/>
        <v>0</v>
      </c>
      <c r="BC93" s="2">
        <f t="shared" si="132"/>
        <v>0</v>
      </c>
      <c r="BD93" s="2">
        <f t="shared" si="133"/>
        <v>0</v>
      </c>
      <c r="BE93" s="2">
        <f t="shared" si="134"/>
        <v>0</v>
      </c>
      <c r="BF93" s="2">
        <f t="shared" si="135"/>
        <v>0</v>
      </c>
      <c r="BG93" s="2">
        <f t="shared" si="136"/>
        <v>0</v>
      </c>
      <c r="BH93" s="2">
        <f t="shared" si="144"/>
        <v>0</v>
      </c>
      <c r="BI93" s="2">
        <f t="shared" si="145"/>
        <v>0</v>
      </c>
      <c r="BJ93" s="2">
        <f t="shared" si="146"/>
        <v>0</v>
      </c>
      <c r="BK93" s="11">
        <f t="shared" si="147"/>
        <v>4.7710130399190448E-2</v>
      </c>
      <c r="BL93" s="17">
        <f t="shared" si="129"/>
        <v>0.20066447974359125</v>
      </c>
      <c r="BM93" s="17">
        <f t="shared" si="130"/>
        <v>0.7273041052711734</v>
      </c>
      <c r="BN93" s="12">
        <f>(BN$3*temperature!$I203+BN$4*temperature!$I203^2+BN$5*temperature!$I203^6)*(K93/K$56)^$BP$1</f>
        <v>2.2126106830859924</v>
      </c>
      <c r="BO93" s="12">
        <f>(BO$3*temperature!$I203+BO$4*temperature!$I203^2+BO$5*temperature!$I203^6)*(L93/L$56)^$BP$1</f>
        <v>0.4080019429634027</v>
      </c>
      <c r="BP93" s="12">
        <f>(BP$3*temperature!$I203+BP$4*temperature!$I203^2+BP$5*temperature!$I203^6)*(M93/M$56)^$BP$1</f>
        <v>-0.73997204302729724</v>
      </c>
      <c r="BQ93" s="12">
        <f>(BQ$3*temperature!$M203+BQ$4*temperature!$M203^2+BQ$5*temperature!$M203^6)*(K93/K$56)^$BP$1</f>
        <v>2.2126050586096189</v>
      </c>
      <c r="BR93" s="12">
        <f>(BR$3*temperature!$M203+BR$4*temperature!$M203^2+BR$5*temperature!$M203^6)*(L93/L$56)^$BP$1</f>
        <v>0.40799663444447454</v>
      </c>
      <c r="BS93" s="12">
        <f>(BS$3*temperature!$M203+BS$4*temperature!$M203^2+BS$5*temperature!$M203^6)*(M93/M$56)^$BP$1</f>
        <v>-0.73997729046364547</v>
      </c>
      <c r="BT93" s="19">
        <f t="shared" si="137"/>
        <v>-5.6244763735335823E-6</v>
      </c>
      <c r="BU93" s="19">
        <f t="shared" si="138"/>
        <v>-5.3085189281598666E-6</v>
      </c>
      <c r="BV93" s="19">
        <f t="shared" si="139"/>
        <v>-5.2474363482213349E-6</v>
      </c>
      <c r="BW93" s="19">
        <f t="shared" si="140"/>
        <v>-6.8915253540549034E-3</v>
      </c>
      <c r="BX93" s="19">
        <f t="shared" si="141"/>
        <v>-1.3828843498111957E-3</v>
      </c>
      <c r="BY93" s="19">
        <f t="shared" si="142"/>
        <v>-5.0122346815845075E-3</v>
      </c>
      <c r="BZ93" s="2">
        <f t="shared" si="148"/>
        <v>9428.852227195357</v>
      </c>
    </row>
    <row r="94" spans="1:78" x14ac:dyDescent="0.3">
      <c r="A94" s="2">
        <f t="shared" si="79"/>
        <v>2048</v>
      </c>
      <c r="B94" s="5">
        <f t="shared" si="80"/>
        <v>1152.5267737099612</v>
      </c>
      <c r="C94" s="5">
        <f t="shared" si="81"/>
        <v>2899.9910390196028</v>
      </c>
      <c r="D94" s="5">
        <f t="shared" si="82"/>
        <v>4179.0321278972297</v>
      </c>
      <c r="E94" s="15">
        <f t="shared" si="83"/>
        <v>5.8495838818940651E-4</v>
      </c>
      <c r="F94" s="15">
        <f t="shared" si="84"/>
        <v>1.1524072493990149E-3</v>
      </c>
      <c r="G94" s="15">
        <f t="shared" si="85"/>
        <v>2.3525984060580145E-3</v>
      </c>
      <c r="H94" s="5">
        <f t="shared" si="86"/>
        <v>90577.02545875845</v>
      </c>
      <c r="I94" s="5">
        <f t="shared" si="87"/>
        <v>26159.81422605144</v>
      </c>
      <c r="J94" s="5">
        <f t="shared" si="88"/>
        <v>10297.18675733091</v>
      </c>
      <c r="K94" s="5">
        <f t="shared" si="89"/>
        <v>78589.953417908706</v>
      </c>
      <c r="L94" s="5">
        <f t="shared" si="90"/>
        <v>9020.6534689483942</v>
      </c>
      <c r="M94" s="5">
        <f t="shared" si="91"/>
        <v>2464.0123459668548</v>
      </c>
      <c r="N94" s="15">
        <f t="shared" si="92"/>
        <v>1.7138186523640186E-2</v>
      </c>
      <c r="O94" s="15">
        <f t="shared" si="93"/>
        <v>2.1922568401944176E-2</v>
      </c>
      <c r="P94" s="15">
        <f t="shared" si="94"/>
        <v>2.006688731694517E-2</v>
      </c>
      <c r="Q94" s="5">
        <f t="shared" si="95"/>
        <v>8454.6939521159256</v>
      </c>
      <c r="R94" s="5">
        <f t="shared" si="96"/>
        <v>9841.4561006292261</v>
      </c>
      <c r="S94" s="5">
        <f t="shared" si="97"/>
        <v>4664.7777359006031</v>
      </c>
      <c r="T94" s="5">
        <f t="shared" si="98"/>
        <v>93.342587806281173</v>
      </c>
      <c r="U94" s="5">
        <f t="shared" si="99"/>
        <v>376.20512193196464</v>
      </c>
      <c r="V94" s="5">
        <f t="shared" si="100"/>
        <v>453.01477440715468</v>
      </c>
      <c r="W94" s="15">
        <f t="shared" si="101"/>
        <v>-1.0734613539272964E-2</v>
      </c>
      <c r="X94" s="15">
        <f t="shared" si="102"/>
        <v>-1.217998157191269E-2</v>
      </c>
      <c r="Y94" s="15">
        <f t="shared" si="103"/>
        <v>-9.7425357312937999E-3</v>
      </c>
      <c r="Z94" s="5">
        <f t="shared" si="123"/>
        <v>16660.730617509074</v>
      </c>
      <c r="AA94" s="5">
        <f t="shared" si="124"/>
        <v>28318.11247974664</v>
      </c>
      <c r="AB94" s="5">
        <f t="shared" si="125"/>
        <v>15663.883108735705</v>
      </c>
      <c r="AC94" s="16">
        <f t="shared" si="107"/>
        <v>1.9840056022808596</v>
      </c>
      <c r="AD94" s="16">
        <f t="shared" si="108"/>
        <v>2.9080438583451973</v>
      </c>
      <c r="AE94" s="16">
        <f t="shared" si="109"/>
        <v>3.3998971011561459</v>
      </c>
      <c r="AF94" s="15">
        <f t="shared" si="110"/>
        <v>-4.0504037456468023E-3</v>
      </c>
      <c r="AG94" s="15">
        <f t="shared" si="111"/>
        <v>2.9673830763510267E-4</v>
      </c>
      <c r="AH94" s="15">
        <f t="shared" si="112"/>
        <v>9.7937136394747881E-3</v>
      </c>
      <c r="AI94" s="1">
        <f t="shared" si="71"/>
        <v>150756.0407215399</v>
      </c>
      <c r="AJ94" s="1">
        <f t="shared" si="72"/>
        <v>41591.854048917419</v>
      </c>
      <c r="AK94" s="1">
        <f t="shared" si="73"/>
        <v>16390.63195220791</v>
      </c>
      <c r="AL94" s="14">
        <f t="shared" si="113"/>
        <v>29.009337470964269</v>
      </c>
      <c r="AM94" s="14">
        <f t="shared" si="114"/>
        <v>5.2740877309434335</v>
      </c>
      <c r="AN94" s="14">
        <f t="shared" si="115"/>
        <v>1.888706559633927</v>
      </c>
      <c r="AO94" s="11">
        <f t="shared" si="116"/>
        <v>1.4075040861608889E-2</v>
      </c>
      <c r="AP94" s="11">
        <f t="shared" si="117"/>
        <v>1.7730839242395605E-2</v>
      </c>
      <c r="AQ94" s="11">
        <f t="shared" si="118"/>
        <v>1.6084108368833765E-2</v>
      </c>
      <c r="AR94" s="1">
        <f t="shared" si="126"/>
        <v>90577.02545875845</v>
      </c>
      <c r="AS94" s="1">
        <f t="shared" si="122"/>
        <v>26159.81422605144</v>
      </c>
      <c r="AT94" s="1">
        <f t="shared" si="127"/>
        <v>10297.18675733091</v>
      </c>
      <c r="AU94" s="1">
        <f t="shared" si="76"/>
        <v>18115.405091751691</v>
      </c>
      <c r="AV94" s="1">
        <f t="shared" si="77"/>
        <v>5231.9628452102879</v>
      </c>
      <c r="AW94" s="1">
        <f t="shared" si="78"/>
        <v>2059.437351466182</v>
      </c>
      <c r="AX94" s="2">
        <v>0</v>
      </c>
      <c r="AY94" s="2">
        <v>0</v>
      </c>
      <c r="AZ94" s="2">
        <v>0</v>
      </c>
      <c r="BA94" s="2">
        <f t="shared" si="131"/>
        <v>0</v>
      </c>
      <c r="BB94" s="2">
        <f t="shared" si="143"/>
        <v>0</v>
      </c>
      <c r="BC94" s="2">
        <f t="shared" si="132"/>
        <v>0</v>
      </c>
      <c r="BD94" s="2">
        <f t="shared" si="133"/>
        <v>0</v>
      </c>
      <c r="BE94" s="2">
        <f t="shared" si="134"/>
        <v>0</v>
      </c>
      <c r="BF94" s="2">
        <f t="shared" si="135"/>
        <v>0</v>
      </c>
      <c r="BG94" s="2">
        <f t="shared" si="136"/>
        <v>0</v>
      </c>
      <c r="BH94" s="2">
        <f t="shared" si="144"/>
        <v>0</v>
      </c>
      <c r="BI94" s="2">
        <f t="shared" si="145"/>
        <v>0</v>
      </c>
      <c r="BJ94" s="2">
        <f t="shared" si="146"/>
        <v>0</v>
      </c>
      <c r="BK94" s="11">
        <f t="shared" si="147"/>
        <v>4.7505454306644851E-2</v>
      </c>
      <c r="BL94" s="17">
        <f t="shared" si="129"/>
        <v>0.19152671518708672</v>
      </c>
      <c r="BM94" s="17">
        <f t="shared" si="130"/>
        <v>0.72010307452591427</v>
      </c>
      <c r="BN94" s="12">
        <f>(BN$3*temperature!$I204+BN$4*temperature!$I204^2+BN$5*temperature!$I204^6)*(K94/K$56)^$BP$1</f>
        <v>2.1136145057831692</v>
      </c>
      <c r="BO94" s="12">
        <f>(BO$3*temperature!$I204+BO$4*temperature!$I204^2+BO$5*temperature!$I204^6)*(L94/L$56)^$BP$1</f>
        <v>0.32186670800342243</v>
      </c>
      <c r="BP94" s="12">
        <f>(BP$3*temperature!$I204+BP$4*temperature!$I204^2+BP$5*temperature!$I204^6)*(M94/M$56)^$BP$1</f>
        <v>-0.81892999414436052</v>
      </c>
      <c r="BQ94" s="12">
        <f>(BQ$3*temperature!$M204+BQ$4*temperature!$M204^2+BQ$5*temperature!$M204^6)*(K94/K$56)^$BP$1</f>
        <v>2.1136085848793993</v>
      </c>
      <c r="BR94" s="12">
        <f>(BR$3*temperature!$M204+BR$4*temperature!$M204^2+BR$5*temperature!$M204^6)*(L94/L$56)^$BP$1</f>
        <v>0.32186119758819665</v>
      </c>
      <c r="BS94" s="12">
        <f>(BS$3*temperature!$M204+BS$4*temperature!$M204^2+BS$5*temperature!$M204^6)*(M94/M$56)^$BP$1</f>
        <v>-0.81893539507686364</v>
      </c>
      <c r="BT94" s="19">
        <f t="shared" si="137"/>
        <v>-5.9209037699403666E-6</v>
      </c>
      <c r="BU94" s="19">
        <f t="shared" si="138"/>
        <v>-5.5104152257845485E-6</v>
      </c>
      <c r="BV94" s="19">
        <f t="shared" si="139"/>
        <v>-5.4009325031190158E-6</v>
      </c>
      <c r="BW94" s="19">
        <f t="shared" si="140"/>
        <v>-7.3606370077203172E-3</v>
      </c>
      <c r="BX94" s="19">
        <f t="shared" si="141"/>
        <v>-1.4097586277731795E-3</v>
      </c>
      <c r="BY94" s="19">
        <f t="shared" si="142"/>
        <v>-5.3004173397286263E-3</v>
      </c>
      <c r="BZ94" s="2">
        <f t="shared" si="148"/>
        <v>9355.0612568545221</v>
      </c>
    </row>
    <row r="95" spans="1:78" x14ac:dyDescent="0.3">
      <c r="A95" s="2">
        <f t="shared" si="79"/>
        <v>2049</v>
      </c>
      <c r="B95" s="5">
        <f t="shared" si="80"/>
        <v>1153.167244903661</v>
      </c>
      <c r="C95" s="5">
        <f t="shared" si="81"/>
        <v>2903.1659111813333</v>
      </c>
      <c r="D95" s="5">
        <f t="shared" si="82"/>
        <v>4188.3721330040389</v>
      </c>
      <c r="E95" s="15">
        <f t="shared" si="83"/>
        <v>5.5571046877993615E-4</v>
      </c>
      <c r="F95" s="15">
        <f t="shared" si="84"/>
        <v>1.0947868869290642E-3</v>
      </c>
      <c r="G95" s="15">
        <f t="shared" si="85"/>
        <v>2.2349684857551136E-3</v>
      </c>
      <c r="H95" s="5">
        <f t="shared" si="86"/>
        <v>92158.20925606729</v>
      </c>
      <c r="I95" s="5">
        <f t="shared" si="87"/>
        <v>26755.391133759455</v>
      </c>
      <c r="J95" s="5">
        <f t="shared" si="88"/>
        <v>10524.685697323681</v>
      </c>
      <c r="K95" s="5">
        <f t="shared" si="89"/>
        <v>79917.470482580757</v>
      </c>
      <c r="L95" s="5">
        <f t="shared" si="90"/>
        <v>9215.9359651864888</v>
      </c>
      <c r="M95" s="5">
        <f t="shared" si="91"/>
        <v>2512.8344290112132</v>
      </c>
      <c r="N95" s="15">
        <f t="shared" si="92"/>
        <v>1.6891689165571488E-2</v>
      </c>
      <c r="O95" s="15">
        <f t="shared" si="93"/>
        <v>2.1648375797863384E-2</v>
      </c>
      <c r="P95" s="15">
        <f t="shared" si="94"/>
        <v>1.9814057800591423E-2</v>
      </c>
      <c r="Q95" s="5">
        <f t="shared" si="95"/>
        <v>8509.9435265855827</v>
      </c>
      <c r="R95" s="5">
        <f t="shared" si="96"/>
        <v>9942.9173943627266</v>
      </c>
      <c r="S95" s="5">
        <f t="shared" si="97"/>
        <v>4721.3872836645742</v>
      </c>
      <c r="T95" s="5">
        <f t="shared" si="98"/>
        <v>92.340591199425091</v>
      </c>
      <c r="U95" s="5">
        <f t="shared" si="99"/>
        <v>371.62295047957417</v>
      </c>
      <c r="V95" s="5">
        <f t="shared" si="100"/>
        <v>448.60126178068896</v>
      </c>
      <c r="W95" s="15">
        <f t="shared" si="101"/>
        <v>-1.0734613539272964E-2</v>
      </c>
      <c r="X95" s="15">
        <f t="shared" si="102"/>
        <v>-1.217998157191269E-2</v>
      </c>
      <c r="Y95" s="15">
        <f t="shared" si="103"/>
        <v>-9.7425357312937999E-3</v>
      </c>
      <c r="Z95" s="5">
        <f t="shared" si="123"/>
        <v>16706.21804539935</v>
      </c>
      <c r="AA95" s="5">
        <f t="shared" si="124"/>
        <v>28627.878438767169</v>
      </c>
      <c r="AB95" s="5">
        <f t="shared" si="125"/>
        <v>16015.090291787839</v>
      </c>
      <c r="AC95" s="16">
        <f t="shared" si="107"/>
        <v>1.9759695785579969</v>
      </c>
      <c r="AD95" s="16">
        <f t="shared" si="108"/>
        <v>2.9089067863582514</v>
      </c>
      <c r="AE95" s="16">
        <f t="shared" si="109"/>
        <v>3.4331947197685495</v>
      </c>
      <c r="AF95" s="15">
        <f t="shared" si="110"/>
        <v>-4.0504037456468023E-3</v>
      </c>
      <c r="AG95" s="15">
        <f t="shared" si="111"/>
        <v>2.9673830763510267E-4</v>
      </c>
      <c r="AH95" s="15">
        <f t="shared" si="112"/>
        <v>9.7937136394747881E-3</v>
      </c>
      <c r="AI95" s="1">
        <f t="shared" si="71"/>
        <v>153795.84174113761</v>
      </c>
      <c r="AJ95" s="1">
        <f t="shared" si="72"/>
        <v>42664.631489235966</v>
      </c>
      <c r="AK95" s="1">
        <f t="shared" si="73"/>
        <v>16811.006108453301</v>
      </c>
      <c r="AL95" s="14">
        <f t="shared" si="113"/>
        <v>29.413562005133574</v>
      </c>
      <c r="AM95" s="14">
        <f t="shared" si="114"/>
        <v>5.3666665926340062</v>
      </c>
      <c r="AN95" s="14">
        <f t="shared" si="115"/>
        <v>1.9187809390061856</v>
      </c>
      <c r="AO95" s="11">
        <f t="shared" si="116"/>
        <v>1.39342904529928E-2</v>
      </c>
      <c r="AP95" s="11">
        <f t="shared" si="117"/>
        <v>1.755353084997165E-2</v>
      </c>
      <c r="AQ95" s="11">
        <f t="shared" si="118"/>
        <v>1.5923267285145426E-2</v>
      </c>
      <c r="AR95" s="1">
        <f t="shared" si="126"/>
        <v>92158.20925606729</v>
      </c>
      <c r="AS95" s="1">
        <f t="shared" si="122"/>
        <v>26755.391133759455</v>
      </c>
      <c r="AT95" s="1">
        <f t="shared" si="127"/>
        <v>10524.685697323681</v>
      </c>
      <c r="AU95" s="1">
        <f t="shared" si="76"/>
        <v>18431.641851213459</v>
      </c>
      <c r="AV95" s="1">
        <f t="shared" si="77"/>
        <v>5351.0782267518916</v>
      </c>
      <c r="AW95" s="1">
        <f t="shared" si="78"/>
        <v>2104.9371394647364</v>
      </c>
      <c r="AX95" s="2">
        <v>0</v>
      </c>
      <c r="AY95" s="2">
        <v>0</v>
      </c>
      <c r="AZ95" s="2">
        <v>0</v>
      </c>
      <c r="BA95" s="2">
        <f t="shared" si="131"/>
        <v>0</v>
      </c>
      <c r="BB95" s="2">
        <f t="shared" si="143"/>
        <v>0</v>
      </c>
      <c r="BC95" s="2">
        <f t="shared" si="132"/>
        <v>0</v>
      </c>
      <c r="BD95" s="2">
        <f t="shared" si="133"/>
        <v>0</v>
      </c>
      <c r="BE95" s="2">
        <f t="shared" si="134"/>
        <v>0</v>
      </c>
      <c r="BF95" s="2">
        <f t="shared" si="135"/>
        <v>0</v>
      </c>
      <c r="BG95" s="2">
        <f t="shared" si="136"/>
        <v>0</v>
      </c>
      <c r="BH95" s="2">
        <f t="shared" si="144"/>
        <v>0</v>
      </c>
      <c r="BI95" s="2">
        <f t="shared" si="145"/>
        <v>0</v>
      </c>
      <c r="BJ95" s="2">
        <f t="shared" si="146"/>
        <v>0</v>
      </c>
      <c r="BK95" s="11">
        <f t="shared" si="147"/>
        <v>4.7300297086429771E-2</v>
      </c>
      <c r="BL95" s="17">
        <f t="shared" si="129"/>
        <v>0.18284078082806768</v>
      </c>
      <c r="BM95" s="17">
        <f t="shared" si="130"/>
        <v>0.71297334111476662</v>
      </c>
      <c r="BN95" s="12">
        <f>(BN$3*temperature!$I205+BN$4*temperature!$I205^2+BN$5*temperature!$I205^6)*(K95/K$56)^$BP$1</f>
        <v>2.0099875542112988</v>
      </c>
      <c r="BO95" s="12">
        <f>(BO$3*temperature!$I205+BO$4*temperature!$I205^2+BO$5*temperature!$I205^6)*(L95/L$56)^$BP$1</f>
        <v>0.23256157220389709</v>
      </c>
      <c r="BP95" s="12">
        <f>(BP$3*temperature!$I205+BP$4*temperature!$I205^2+BP$5*temperature!$I205^6)*(M95/M$56)^$BP$1</f>
        <v>-0.90043985069945254</v>
      </c>
      <c r="BQ95" s="12">
        <f>(BQ$3*temperature!$M205+BQ$4*temperature!$M205^2+BQ$5*temperature!$M205^6)*(K95/K$56)^$BP$1</f>
        <v>2.0099813386690402</v>
      </c>
      <c r="BR95" s="12">
        <f>(BR$3*temperature!$M205+BR$4*temperature!$M205^2+BR$5*temperature!$M205^6)*(L95/L$56)^$BP$1</f>
        <v>0.23255586255151622</v>
      </c>
      <c r="BS95" s="12">
        <f>(BS$3*temperature!$M205+BS$4*temperature!$M205^2+BS$5*temperature!$M205^6)*(M95/M$56)^$BP$1</f>
        <v>-0.90044540235886006</v>
      </c>
      <c r="BT95" s="19">
        <f t="shared" si="137"/>
        <v>-6.2155422586585019E-6</v>
      </c>
      <c r="BU95" s="19">
        <f t="shared" si="138"/>
        <v>-5.709652380864183E-6</v>
      </c>
      <c r="BV95" s="19">
        <f t="shared" si="139"/>
        <v>-5.5516594075211145E-6</v>
      </c>
      <c r="BW95" s="19">
        <f t="shared" si="140"/>
        <v>-7.8400669716395133E-3</v>
      </c>
      <c r="BX95" s="19">
        <f t="shared" si="141"/>
        <v>-1.4334839668389125E-3</v>
      </c>
      <c r="BY95" s="19">
        <f t="shared" si="142"/>
        <v>-5.5897587433333543E-3</v>
      </c>
      <c r="BZ95" s="2">
        <f t="shared" si="148"/>
        <v>9281.3560967075791</v>
      </c>
    </row>
    <row r="96" spans="1:78" x14ac:dyDescent="0.3">
      <c r="A96" s="2">
        <f t="shared" si="79"/>
        <v>2050</v>
      </c>
      <c r="B96" s="5">
        <f t="shared" si="80"/>
        <v>1153.7760306583957</v>
      </c>
      <c r="C96" s="5">
        <f t="shared" si="81"/>
        <v>2906.1853417529674</v>
      </c>
      <c r="D96" s="5">
        <f t="shared" si="82"/>
        <v>4197.2649687417243</v>
      </c>
      <c r="E96" s="15">
        <f t="shared" si="83"/>
        <v>5.2792494534093935E-4</v>
      </c>
      <c r="F96" s="15">
        <f t="shared" si="84"/>
        <v>1.0400475425826109E-3</v>
      </c>
      <c r="G96" s="15">
        <f t="shared" si="85"/>
        <v>2.123220061467358E-3</v>
      </c>
      <c r="H96" s="5">
        <f t="shared" si="86"/>
        <v>93741.821797253666</v>
      </c>
      <c r="I96" s="5">
        <f t="shared" si="87"/>
        <v>27355.745014548884</v>
      </c>
      <c r="J96" s="5">
        <f t="shared" si="88"/>
        <v>10753.368480950125</v>
      </c>
      <c r="K96" s="5">
        <f t="shared" si="89"/>
        <v>81247.849934757643</v>
      </c>
      <c r="L96" s="5">
        <f t="shared" si="90"/>
        <v>9412.9388864263947</v>
      </c>
      <c r="M96" s="5">
        <f t="shared" si="91"/>
        <v>2561.9941940843969</v>
      </c>
      <c r="N96" s="15">
        <f t="shared" si="92"/>
        <v>1.6646916426951597E-2</v>
      </c>
      <c r="O96" s="15">
        <f t="shared" si="93"/>
        <v>2.1376333557881821E-2</v>
      </c>
      <c r="P96" s="15">
        <f t="shared" si="94"/>
        <v>1.9563471634113094E-2</v>
      </c>
      <c r="Q96" s="5">
        <f t="shared" si="95"/>
        <v>8563.2545488876603</v>
      </c>
      <c r="R96" s="5">
        <f t="shared" si="96"/>
        <v>10042.200706033951</v>
      </c>
      <c r="S96" s="5">
        <f t="shared" si="97"/>
        <v>4776.9769233678453</v>
      </c>
      <c r="T96" s="5">
        <f t="shared" si="98"/>
        <v>91.349350638911275</v>
      </c>
      <c r="U96" s="5">
        <f t="shared" si="99"/>
        <v>367.09658979103313</v>
      </c>
      <c r="V96" s="5">
        <f t="shared" si="100"/>
        <v>444.23074795868712</v>
      </c>
      <c r="W96" s="15">
        <f t="shared" si="101"/>
        <v>-1.0734613539272964E-2</v>
      </c>
      <c r="X96" s="15">
        <f t="shared" si="102"/>
        <v>-1.217998157191269E-2</v>
      </c>
      <c r="Y96" s="15">
        <f t="shared" si="103"/>
        <v>-9.7425357312937999E-3</v>
      </c>
      <c r="Z96" s="5">
        <f t="shared" si="123"/>
        <v>16747.280407068039</v>
      </c>
      <c r="AA96" s="5">
        <f t="shared" si="124"/>
        <v>28931.60245263351</v>
      </c>
      <c r="AB96" s="5">
        <f t="shared" si="125"/>
        <v>16368.192524408089</v>
      </c>
      <c r="AC96" s="16">
        <f t="shared" si="107"/>
        <v>1.9679661039757215</v>
      </c>
      <c r="AD96" s="16">
        <f t="shared" si="108"/>
        <v>2.9097699704351037</v>
      </c>
      <c r="AE96" s="16">
        <f t="shared" si="109"/>
        <v>3.4668184457225197</v>
      </c>
      <c r="AF96" s="15">
        <f t="shared" si="110"/>
        <v>-4.0504037456468023E-3</v>
      </c>
      <c r="AG96" s="15">
        <f t="shared" si="111"/>
        <v>2.9673830763510267E-4</v>
      </c>
      <c r="AH96" s="15">
        <f t="shared" si="112"/>
        <v>9.7937136394747881E-3</v>
      </c>
      <c r="AI96" s="1">
        <f t="shared" si="71"/>
        <v>156847.89941823733</v>
      </c>
      <c r="AJ96" s="1">
        <f t="shared" si="72"/>
        <v>43749.246567064256</v>
      </c>
      <c r="AK96" s="1">
        <f t="shared" si="73"/>
        <v>17234.842637072707</v>
      </c>
      <c r="AL96" s="14">
        <f t="shared" si="113"/>
        <v>29.819320550207852</v>
      </c>
      <c r="AM96" s="14">
        <f t="shared" si="114"/>
        <v>5.4599285007533664</v>
      </c>
      <c r="AN96" s="14">
        <f t="shared" si="115"/>
        <v>1.9490286681420892</v>
      </c>
      <c r="AO96" s="11">
        <f t="shared" si="116"/>
        <v>1.3794947548462872E-2</v>
      </c>
      <c r="AP96" s="11">
        <f t="shared" si="117"/>
        <v>1.7377995541471934E-2</v>
      </c>
      <c r="AQ96" s="11">
        <f t="shared" si="118"/>
        <v>1.5764034612293972E-2</v>
      </c>
      <c r="AR96" s="1">
        <f t="shared" si="126"/>
        <v>93741.821797253666</v>
      </c>
      <c r="AS96" s="1">
        <f t="shared" si="122"/>
        <v>27355.745014548884</v>
      </c>
      <c r="AT96" s="1">
        <f t="shared" si="127"/>
        <v>10753.368480950125</v>
      </c>
      <c r="AU96" s="1">
        <f t="shared" si="76"/>
        <v>18748.364359450734</v>
      </c>
      <c r="AV96" s="1">
        <f t="shared" si="77"/>
        <v>5471.1490029097768</v>
      </c>
      <c r="AW96" s="1">
        <f t="shared" si="78"/>
        <v>2150.6736961900251</v>
      </c>
      <c r="AX96" s="2">
        <v>0</v>
      </c>
      <c r="AY96" s="2">
        <v>0</v>
      </c>
      <c r="AZ96" s="2">
        <v>0</v>
      </c>
      <c r="BA96" s="2">
        <f t="shared" si="131"/>
        <v>0</v>
      </c>
      <c r="BB96" s="2">
        <f t="shared" si="143"/>
        <v>0</v>
      </c>
      <c r="BC96" s="2">
        <f t="shared" si="132"/>
        <v>0</v>
      </c>
      <c r="BD96" s="2">
        <f t="shared" si="133"/>
        <v>0</v>
      </c>
      <c r="BE96" s="2">
        <f t="shared" si="134"/>
        <v>0</v>
      </c>
      <c r="BF96" s="2">
        <f t="shared" si="135"/>
        <v>0</v>
      </c>
      <c r="BG96" s="2">
        <f t="shared" si="136"/>
        <v>0</v>
      </c>
      <c r="BH96" s="2">
        <f t="shared" si="144"/>
        <v>0</v>
      </c>
      <c r="BI96" s="2">
        <f t="shared" si="145"/>
        <v>0</v>
      </c>
      <c r="BJ96" s="2">
        <f t="shared" si="146"/>
        <v>0</v>
      </c>
      <c r="BK96" s="11">
        <f t="shared" si="147"/>
        <v>4.709473914531867E-2</v>
      </c>
      <c r="BL96" s="17">
        <f t="shared" si="129"/>
        <v>0.17458295518174433</v>
      </c>
      <c r="BM96" s="17">
        <f t="shared" si="130"/>
        <v>0.70591419912353126</v>
      </c>
      <c r="BN96" s="12">
        <f>(BN$3*temperature!$I206+BN$4*temperature!$I206^2+BN$5*temperature!$I206^6)*(K96/K$56)^$BP$1</f>
        <v>1.9016765611663871</v>
      </c>
      <c r="BO96" s="12">
        <f>(BO$3*temperature!$I206+BO$4*temperature!$I206^2+BO$5*temperature!$I206^6)*(L96/L$56)^$BP$1</f>
        <v>0.1400654645174409</v>
      </c>
      <c r="BP96" s="12">
        <f>(BP$3*temperature!$I206+BP$4*temperature!$I206^2+BP$5*temperature!$I206^6)*(M96/M$56)^$BP$1</f>
        <v>-0.98451349694490342</v>
      </c>
      <c r="BQ96" s="12">
        <f>(BQ$3*temperature!$M206+BQ$4*temperature!$M206^2+BQ$5*temperature!$M206^6)*(K96/K$56)^$BP$1</f>
        <v>1.9016700531873809</v>
      </c>
      <c r="BR96" s="12">
        <f>(BR$3*temperature!$M206+BR$4*temperature!$M206^2+BR$5*temperature!$M206^6)*(L96/L$56)^$BP$1</f>
        <v>0.14005955849280979</v>
      </c>
      <c r="BS96" s="12">
        <f>(BS$3*temperature!$M206+BS$4*temperature!$M206^2+BS$5*temperature!$M206^6)*(M96/M$56)^$BP$1</f>
        <v>-0.98451919646843344</v>
      </c>
      <c r="BT96" s="19">
        <f t="shared" si="137"/>
        <v>-6.5079790061428611E-6</v>
      </c>
      <c r="BU96" s="19">
        <f t="shared" si="138"/>
        <v>-5.9060246311026798E-6</v>
      </c>
      <c r="BV96" s="19">
        <f t="shared" si="139"/>
        <v>-5.6995235300227876E-6</v>
      </c>
      <c r="BW96" s="19">
        <f t="shared" si="140"/>
        <v>-8.3292258879638266E-3</v>
      </c>
      <c r="BX96" s="19">
        <f t="shared" si="141"/>
        <v>-1.4541408698970134E-3</v>
      </c>
      <c r="BY96" s="19">
        <f t="shared" si="142"/>
        <v>-5.8797188220209686E-3</v>
      </c>
      <c r="BZ96" s="2">
        <f t="shared" si="148"/>
        <v>9207.7595745055005</v>
      </c>
    </row>
    <row r="97" spans="1:78" x14ac:dyDescent="0.3">
      <c r="A97" s="2">
        <f t="shared" si="79"/>
        <v>2051</v>
      </c>
      <c r="B97" s="5">
        <f t="shared" si="80"/>
        <v>1154.3546824489206</v>
      </c>
      <c r="C97" s="5">
        <f t="shared" si="81"/>
        <v>2909.0567841297984</v>
      </c>
      <c r="D97" s="5">
        <f t="shared" si="82"/>
        <v>4205.7311000674044</v>
      </c>
      <c r="E97" s="15">
        <f t="shared" si="83"/>
        <v>5.0152869807389231E-4</v>
      </c>
      <c r="F97" s="15">
        <f t="shared" si="84"/>
        <v>9.8804516545348024E-4</v>
      </c>
      <c r="G97" s="15">
        <f t="shared" si="85"/>
        <v>2.01705905839399E-3</v>
      </c>
      <c r="H97" s="5">
        <f t="shared" si="86"/>
        <v>95327.331576891564</v>
      </c>
      <c r="I97" s="5">
        <f t="shared" si="87"/>
        <v>27960.726700372772</v>
      </c>
      <c r="J97" s="5">
        <f t="shared" si="88"/>
        <v>10983.180342946676</v>
      </c>
      <c r="K97" s="5">
        <f t="shared" si="89"/>
        <v>82580.62537127512</v>
      </c>
      <c r="L97" s="5">
        <f t="shared" si="90"/>
        <v>9611.6125518453282</v>
      </c>
      <c r="M97" s="5">
        <f t="shared" si="91"/>
        <v>2611.4794506882886</v>
      </c>
      <c r="N97" s="15">
        <f t="shared" si="92"/>
        <v>1.6403824071500983E-2</v>
      </c>
      <c r="O97" s="15">
        <f t="shared" si="93"/>
        <v>2.1106443780849693E-2</v>
      </c>
      <c r="P97" s="15">
        <f t="shared" si="94"/>
        <v>1.9315132219328346E-2</v>
      </c>
      <c r="Q97" s="5">
        <f t="shared" si="95"/>
        <v>8614.611858616363</v>
      </c>
      <c r="R97" s="5">
        <f t="shared" si="96"/>
        <v>10139.268588164123</v>
      </c>
      <c r="S97" s="5">
        <f t="shared" si="97"/>
        <v>4831.5319397926905</v>
      </c>
      <c r="T97" s="5">
        <f t="shared" si="98"/>
        <v>90.368750662739032</v>
      </c>
      <c r="U97" s="5">
        <f t="shared" si="99"/>
        <v>362.62536009226636</v>
      </c>
      <c r="V97" s="5">
        <f t="shared" si="100"/>
        <v>439.90281402376024</v>
      </c>
      <c r="W97" s="15">
        <f t="shared" si="101"/>
        <v>-1.0734613539272964E-2</v>
      </c>
      <c r="X97" s="15">
        <f t="shared" si="102"/>
        <v>-1.217998157191269E-2</v>
      </c>
      <c r="Y97" s="15">
        <f t="shared" si="103"/>
        <v>-9.7425357312937999E-3</v>
      </c>
      <c r="Z97" s="5">
        <f t="shared" si="123"/>
        <v>16783.936499424275</v>
      </c>
      <c r="AA97" s="5">
        <f t="shared" si="124"/>
        <v>29229.164891452892</v>
      </c>
      <c r="AB97" s="5">
        <f t="shared" si="125"/>
        <v>16723.104539645487</v>
      </c>
      <c r="AC97" s="16">
        <f t="shared" si="107"/>
        <v>1.9599950466968723</v>
      </c>
      <c r="AD97" s="16">
        <f t="shared" si="108"/>
        <v>2.9106334106517382</v>
      </c>
      <c r="AE97" s="16">
        <f t="shared" si="109"/>
        <v>3.500771472819975</v>
      </c>
      <c r="AF97" s="15">
        <f t="shared" si="110"/>
        <v>-4.0504037456468023E-3</v>
      </c>
      <c r="AG97" s="15">
        <f t="shared" si="111"/>
        <v>2.9673830763510267E-4</v>
      </c>
      <c r="AH97" s="15">
        <f t="shared" si="112"/>
        <v>9.7937136394747881E-3</v>
      </c>
      <c r="AI97" s="1">
        <f t="shared" si="71"/>
        <v>159911.47383586434</v>
      </c>
      <c r="AJ97" s="1">
        <f t="shared" si="72"/>
        <v>44845.470913267607</v>
      </c>
      <c r="AK97" s="1">
        <f t="shared" si="73"/>
        <v>17662.032069555462</v>
      </c>
      <c r="AL97" s="14">
        <f t="shared" si="113"/>
        <v>30.22656295349956</v>
      </c>
      <c r="AM97" s="14">
        <f t="shared" si="114"/>
        <v>5.5538622877647859</v>
      </c>
      <c r="AN97" s="14">
        <f t="shared" si="115"/>
        <v>1.979445977973185</v>
      </c>
      <c r="AO97" s="11">
        <f t="shared" si="116"/>
        <v>1.3656998072978243E-2</v>
      </c>
      <c r="AP97" s="11">
        <f t="shared" si="117"/>
        <v>1.7204215586057215E-2</v>
      </c>
      <c r="AQ97" s="11">
        <f t="shared" si="118"/>
        <v>1.5606394266171032E-2</v>
      </c>
      <c r="AR97" s="1">
        <f t="shared" si="126"/>
        <v>95327.331576891564</v>
      </c>
      <c r="AS97" s="1">
        <f t="shared" si="122"/>
        <v>27960.726700372772</v>
      </c>
      <c r="AT97" s="1">
        <f t="shared" si="127"/>
        <v>10983.180342946676</v>
      </c>
      <c r="AU97" s="1">
        <f t="shared" si="76"/>
        <v>19065.466315378315</v>
      </c>
      <c r="AV97" s="1">
        <f t="shared" si="77"/>
        <v>5592.145340074555</v>
      </c>
      <c r="AW97" s="1">
        <f t="shared" si="78"/>
        <v>2196.6360685893355</v>
      </c>
      <c r="AX97" s="2">
        <v>0</v>
      </c>
      <c r="AY97" s="2">
        <v>0</v>
      </c>
      <c r="AZ97" s="2">
        <v>0</v>
      </c>
      <c r="BA97" s="2">
        <f t="shared" si="131"/>
        <v>0</v>
      </c>
      <c r="BB97" s="2">
        <f t="shared" si="143"/>
        <v>0</v>
      </c>
      <c r="BC97" s="2">
        <f t="shared" si="132"/>
        <v>0</v>
      </c>
      <c r="BD97" s="2">
        <f t="shared" si="133"/>
        <v>0</v>
      </c>
      <c r="BE97" s="2">
        <f t="shared" si="134"/>
        <v>0</v>
      </c>
      <c r="BF97" s="2">
        <f t="shared" si="135"/>
        <v>0</v>
      </c>
      <c r="BG97" s="2">
        <f t="shared" si="136"/>
        <v>0</v>
      </c>
      <c r="BH97" s="2">
        <f t="shared" si="144"/>
        <v>0</v>
      </c>
      <c r="BI97" s="2">
        <f t="shared" si="145"/>
        <v>0</v>
      </c>
      <c r="BJ97" s="2">
        <f t="shared" si="146"/>
        <v>0</v>
      </c>
      <c r="BK97" s="11">
        <f t="shared" si="147"/>
        <v>4.6888861029813239E-2</v>
      </c>
      <c r="BL97" s="17">
        <f t="shared" si="129"/>
        <v>0.16673081112435539</v>
      </c>
      <c r="BM97" s="17">
        <f t="shared" si="130"/>
        <v>0.69892494962725871</v>
      </c>
      <c r="BN97" s="12">
        <f>(BN$3*temperature!$I207+BN$4*temperature!$I207^2+BN$5*temperature!$I207^6)*(K97/K$56)^$BP$1</f>
        <v>1.7886332056295475</v>
      </c>
      <c r="BO97" s="12">
        <f>(BO$3*temperature!$I207+BO$4*temperature!$I207^2+BO$5*temperature!$I207^6)*(L97/L$56)^$BP$1</f>
        <v>4.4360613875702504E-2</v>
      </c>
      <c r="BP97" s="12">
        <f>(BP$3*temperature!$I207+BP$4*temperature!$I207^2+BP$5*temperature!$I207^6)*(M97/M$56)^$BP$1</f>
        <v>-1.0711604398445531</v>
      </c>
      <c r="BQ97" s="12">
        <f>(BQ$3*temperature!$M207+BQ$4*temperature!$M207^2+BQ$5*temperature!$M207^6)*(K97/K$56)^$BP$1</f>
        <v>1.7886264077958629</v>
      </c>
      <c r="BR97" s="12">
        <f>(BR$3*temperature!$M207+BR$4*temperature!$M207^2+BR$5*temperature!$M207^6)*(L97/L$56)^$BP$1</f>
        <v>4.4354514530469631E-2</v>
      </c>
      <c r="BS97" s="12">
        <f>(BS$3*temperature!$M207+BS$4*temperature!$M207^2+BS$5*temperature!$M207^6)*(M97/M$56)^$BP$1</f>
        <v>-1.0711662842857481</v>
      </c>
      <c r="BT97" s="19">
        <f t="shared" si="137"/>
        <v>-6.797833684624166E-6</v>
      </c>
      <c r="BU97" s="19">
        <f t="shared" si="138"/>
        <v>-6.0993452328725328E-6</v>
      </c>
      <c r="BV97" s="19">
        <f t="shared" si="139"/>
        <v>-5.8444411950020481E-6</v>
      </c>
      <c r="BW97" s="19">
        <f t="shared" si="140"/>
        <v>-8.8275202241475514E-3</v>
      </c>
      <c r="BX97" s="19">
        <f t="shared" si="141"/>
        <v>-1.4718196071887729E-3</v>
      </c>
      <c r="BY97" s="19">
        <f t="shared" si="142"/>
        <v>-6.1697741279959344E-3</v>
      </c>
      <c r="BZ97" s="2">
        <f t="shared" si="148"/>
        <v>9134.2932189053408</v>
      </c>
    </row>
    <row r="98" spans="1:78" x14ac:dyDescent="0.3">
      <c r="A98" s="2">
        <f t="shared" si="79"/>
        <v>2052</v>
      </c>
      <c r="B98" s="5">
        <f t="shared" si="80"/>
        <v>1154.9046773498744</v>
      </c>
      <c r="C98" s="5">
        <f t="shared" si="81"/>
        <v>2911.7873496468078</v>
      </c>
      <c r="D98" s="5">
        <f t="shared" si="82"/>
        <v>4213.7901476793368</v>
      </c>
      <c r="E98" s="15">
        <f t="shared" si="83"/>
        <v>4.764522631701977E-4</v>
      </c>
      <c r="F98" s="15">
        <f t="shared" si="84"/>
        <v>9.3864290718080623E-4</v>
      </c>
      <c r="G98" s="15">
        <f t="shared" si="85"/>
        <v>1.9162061054742905E-3</v>
      </c>
      <c r="H98" s="5">
        <f t="shared" si="86"/>
        <v>96914.200640429859</v>
      </c>
      <c r="I98" s="5">
        <f t="shared" si="87"/>
        <v>28570.184187945968</v>
      </c>
      <c r="J98" s="5">
        <f t="shared" si="88"/>
        <v>11214.066426783944</v>
      </c>
      <c r="K98" s="5">
        <f t="shared" si="89"/>
        <v>83915.324390941081</v>
      </c>
      <c r="L98" s="5">
        <f t="shared" si="90"/>
        <v>9811.9061446610976</v>
      </c>
      <c r="M98" s="5">
        <f t="shared" si="91"/>
        <v>2661.2778600186989</v>
      </c>
      <c r="N98" s="15">
        <f t="shared" si="92"/>
        <v>1.6162374814495228E-2</v>
      </c>
      <c r="O98" s="15">
        <f t="shared" si="93"/>
        <v>2.0838708565849906E-2</v>
      </c>
      <c r="P98" s="15">
        <f t="shared" si="94"/>
        <v>1.9069041235337147E-2</v>
      </c>
      <c r="Q98" s="5">
        <f t="shared" si="95"/>
        <v>8664.0013244525508</v>
      </c>
      <c r="R98" s="5">
        <f t="shared" si="96"/>
        <v>10234.085390828397</v>
      </c>
      <c r="S98" s="5">
        <f t="shared" si="97"/>
        <v>4885.0384808374729</v>
      </c>
      <c r="T98" s="5">
        <f t="shared" si="98"/>
        <v>89.398677048347608</v>
      </c>
      <c r="U98" s="5">
        <f t="shared" si="99"/>
        <v>358.20858988883435</v>
      </c>
      <c r="V98" s="5">
        <f t="shared" si="100"/>
        <v>435.61704513983705</v>
      </c>
      <c r="W98" s="15">
        <f t="shared" si="101"/>
        <v>-1.0734613539272964E-2</v>
      </c>
      <c r="X98" s="15">
        <f t="shared" si="102"/>
        <v>-1.217998157191269E-2</v>
      </c>
      <c r="Y98" s="15">
        <f t="shared" si="103"/>
        <v>-9.7425357312937999E-3</v>
      </c>
      <c r="Z98" s="5">
        <f t="shared" si="123"/>
        <v>16816.207138904821</v>
      </c>
      <c r="AA98" s="5">
        <f t="shared" si="124"/>
        <v>29520.451162389152</v>
      </c>
      <c r="AB98" s="5">
        <f t="shared" si="125"/>
        <v>17079.740930793716</v>
      </c>
      <c r="AC98" s="16">
        <f t="shared" si="107"/>
        <v>1.9520562754182822</v>
      </c>
      <c r="AD98" s="16">
        <f t="shared" si="108"/>
        <v>2.9114971070841613</v>
      </c>
      <c r="AE98" s="16">
        <f t="shared" si="109"/>
        <v>3.5350570261420162</v>
      </c>
      <c r="AF98" s="15">
        <f t="shared" si="110"/>
        <v>-4.0504037456468023E-3</v>
      </c>
      <c r="AG98" s="15">
        <f t="shared" si="111"/>
        <v>2.9673830763510267E-4</v>
      </c>
      <c r="AH98" s="15">
        <f t="shared" si="112"/>
        <v>9.7937136394747881E-3</v>
      </c>
      <c r="AI98" s="1">
        <f t="shared" si="71"/>
        <v>162985.79276765624</v>
      </c>
      <c r="AJ98" s="1">
        <f t="shared" si="72"/>
        <v>45953.069162015403</v>
      </c>
      <c r="AK98" s="1">
        <f t="shared" si="73"/>
        <v>18092.46493118925</v>
      </c>
      <c r="AL98" s="14">
        <f t="shared" si="113"/>
        <v>30.635239024388174</v>
      </c>
      <c r="AM98" s="14">
        <f t="shared" si="114"/>
        <v>5.6484566334574238</v>
      </c>
      <c r="AN98" s="14">
        <f t="shared" si="115"/>
        <v>2.0100290721904126</v>
      </c>
      <c r="AO98" s="11">
        <f t="shared" si="116"/>
        <v>1.352042809224846E-2</v>
      </c>
      <c r="AP98" s="11">
        <f t="shared" si="117"/>
        <v>1.7032173430196643E-2</v>
      </c>
      <c r="AQ98" s="11">
        <f t="shared" si="118"/>
        <v>1.5450330323509322E-2</v>
      </c>
      <c r="AR98" s="1">
        <f t="shared" si="126"/>
        <v>96914.200640429859</v>
      </c>
      <c r="AS98" s="1">
        <f t="shared" si="122"/>
        <v>28570.184187945968</v>
      </c>
      <c r="AT98" s="1">
        <f t="shared" si="127"/>
        <v>11214.066426783944</v>
      </c>
      <c r="AU98" s="1">
        <f t="shared" si="76"/>
        <v>19382.840128085973</v>
      </c>
      <c r="AV98" s="1">
        <f t="shared" si="77"/>
        <v>5714.036837589194</v>
      </c>
      <c r="AW98" s="1">
        <f t="shared" si="78"/>
        <v>2242.813285356789</v>
      </c>
      <c r="AX98" s="2">
        <v>0</v>
      </c>
      <c r="AY98" s="2">
        <v>0</v>
      </c>
      <c r="AZ98" s="2">
        <v>0</v>
      </c>
      <c r="BA98" s="2">
        <f t="shared" si="131"/>
        <v>0</v>
      </c>
      <c r="BB98" s="2">
        <f t="shared" si="143"/>
        <v>0</v>
      </c>
      <c r="BC98" s="2">
        <f t="shared" si="132"/>
        <v>0</v>
      </c>
      <c r="BD98" s="2">
        <f t="shared" si="133"/>
        <v>0</v>
      </c>
      <c r="BE98" s="2">
        <f t="shared" si="134"/>
        <v>0</v>
      </c>
      <c r="BF98" s="2">
        <f t="shared" si="135"/>
        <v>0</v>
      </c>
      <c r="BG98" s="2">
        <f t="shared" si="136"/>
        <v>0</v>
      </c>
      <c r="BH98" s="2">
        <f t="shared" si="144"/>
        <v>0</v>
      </c>
      <c r="BI98" s="2">
        <f t="shared" si="145"/>
        <v>0</v>
      </c>
      <c r="BJ98" s="2">
        <f t="shared" si="146"/>
        <v>0</v>
      </c>
      <c r="BK98" s="11">
        <f t="shared" si="147"/>
        <v>4.6682742979228448E-2</v>
      </c>
      <c r="BL98" s="17">
        <f t="shared" si="129"/>
        <v>0.15926314371168693</v>
      </c>
      <c r="BM98" s="17">
        <f t="shared" si="130"/>
        <v>0.69200490062104825</v>
      </c>
      <c r="BN98" s="12">
        <f>(BN$3*temperature!$I208+BN$4*temperature!$I208^2+BN$5*temperature!$I208^6)*(K98/K$56)^$BP$1</f>
        <v>1.6708140566650158</v>
      </c>
      <c r="BO98" s="12">
        <f>(BO$3*temperature!$I208+BO$4*temperature!$I208^2+BO$5*temperature!$I208^6)*(L98/L$56)^$BP$1</f>
        <v>-5.4567497233850543E-2</v>
      </c>
      <c r="BP98" s="12">
        <f>(BP$3*temperature!$I208+BP$4*temperature!$I208^2+BP$5*temperature!$I208^6)*(M98/M$56)^$BP$1</f>
        <v>-1.1603878337681048</v>
      </c>
      <c r="BQ98" s="12">
        <f>(BQ$3*temperature!$M208+BQ$4*temperature!$M208^2+BQ$5*temperature!$M208^6)*(K98/K$56)^$BP$1</f>
        <v>1.6708069719080454</v>
      </c>
      <c r="BR98" s="12">
        <f>(BR$3*temperature!$M208+BR$4*temperature!$M208^2+BR$5*temperature!$M208^6)*(L98/L$56)^$BP$1</f>
        <v>-5.4573786679406946E-2</v>
      </c>
      <c r="BS98" s="12">
        <f>(BS$3*temperature!$M208+BS$4*temperature!$M208^2+BS$5*temperature!$M208^6)*(M98/M$56)^$BP$1</f>
        <v>-1.1603938201063195</v>
      </c>
      <c r="BT98" s="19">
        <f t="shared" si="137"/>
        <v>-7.0847569704213242E-6</v>
      </c>
      <c r="BU98" s="19">
        <f t="shared" si="138"/>
        <v>-6.289445556403872E-6</v>
      </c>
      <c r="BV98" s="19">
        <f t="shared" si="139"/>
        <v>-5.9863382146918553E-6</v>
      </c>
      <c r="BW98" s="19">
        <f t="shared" si="140"/>
        <v>-9.3343537089936278E-3</v>
      </c>
      <c r="BX98" s="19">
        <f t="shared" si="141"/>
        <v>-1.48661851621117E-3</v>
      </c>
      <c r="BY98" s="19">
        <f t="shared" si="142"/>
        <v>-6.4594185107538487E-3</v>
      </c>
      <c r="BZ98" s="2">
        <f t="shared" si="148"/>
        <v>9060.9773291141919</v>
      </c>
    </row>
    <row r="99" spans="1:78" x14ac:dyDescent="0.3">
      <c r="A99" s="2">
        <f t="shared" si="79"/>
        <v>2053</v>
      </c>
      <c r="B99" s="5">
        <f t="shared" si="80"/>
        <v>1155.42742144978</v>
      </c>
      <c r="C99" s="5">
        <f t="shared" si="81"/>
        <v>2914.3838217626244</v>
      </c>
      <c r="D99" s="5">
        <f t="shared" si="82"/>
        <v>4221.4609135670989</v>
      </c>
      <c r="E99" s="15">
        <f t="shared" si="83"/>
        <v>4.5262965001168778E-4</v>
      </c>
      <c r="F99" s="15">
        <f t="shared" si="84"/>
        <v>8.9171076182176592E-4</v>
      </c>
      <c r="G99" s="15">
        <f t="shared" si="85"/>
        <v>1.820395800200576E-3</v>
      </c>
      <c r="H99" s="5">
        <f t="shared" si="86"/>
        <v>98501.885336307809</v>
      </c>
      <c r="I99" s="5">
        <f t="shared" si="87"/>
        <v>29183.962769853362</v>
      </c>
      <c r="J99" s="5">
        <f t="shared" si="88"/>
        <v>11445.971795239606</v>
      </c>
      <c r="K99" s="5">
        <f t="shared" si="89"/>
        <v>85251.469289790548</v>
      </c>
      <c r="L99" s="5">
        <f t="shared" si="90"/>
        <v>10013.767765222789</v>
      </c>
      <c r="M99" s="5">
        <f t="shared" si="91"/>
        <v>2711.3769449941101</v>
      </c>
      <c r="N99" s="15">
        <f t="shared" si="92"/>
        <v>1.5922537492969679E-2</v>
      </c>
      <c r="O99" s="15">
        <f t="shared" si="93"/>
        <v>2.0573129989785777E-2</v>
      </c>
      <c r="P99" s="15">
        <f t="shared" si="94"/>
        <v>1.8825198874595994E-2</v>
      </c>
      <c r="Q99" s="5">
        <f t="shared" si="95"/>
        <v>8711.4098920215638</v>
      </c>
      <c r="R99" s="5">
        <f t="shared" si="96"/>
        <v>10326.617279682547</v>
      </c>
      <c r="S99" s="5">
        <f t="shared" si="97"/>
        <v>4937.4835404719825</v>
      </c>
      <c r="T99" s="5">
        <f t="shared" si="98"/>
        <v>88.439016799311318</v>
      </c>
      <c r="U99" s="5">
        <f t="shared" si="99"/>
        <v>353.8456158650875</v>
      </c>
      <c r="V99" s="5">
        <f t="shared" si="100"/>
        <v>431.37303051240156</v>
      </c>
      <c r="W99" s="15">
        <f t="shared" si="101"/>
        <v>-1.0734613539272964E-2</v>
      </c>
      <c r="X99" s="15">
        <f t="shared" si="102"/>
        <v>-1.217998157191269E-2</v>
      </c>
      <c r="Y99" s="15">
        <f t="shared" si="103"/>
        <v>-9.7425357312937999E-3</v>
      </c>
      <c r="Z99" s="5">
        <f t="shared" si="123"/>
        <v>16844.115223703655</v>
      </c>
      <c r="AA99" s="5">
        <f t="shared" si="124"/>
        <v>29805.351775002673</v>
      </c>
      <c r="AB99" s="5">
        <f t="shared" si="125"/>
        <v>17438.01616431836</v>
      </c>
      <c r="AC99" s="16">
        <f t="shared" si="107"/>
        <v>1.9441496593686147</v>
      </c>
      <c r="AD99" s="16">
        <f t="shared" si="108"/>
        <v>2.912361059808402</v>
      </c>
      <c r="AE99" s="16">
        <f t="shared" si="109"/>
        <v>3.5696783623552646</v>
      </c>
      <c r="AF99" s="15">
        <f t="shared" si="110"/>
        <v>-4.0504037456468023E-3</v>
      </c>
      <c r="AG99" s="15">
        <f t="shared" si="111"/>
        <v>2.9673830763510267E-4</v>
      </c>
      <c r="AH99" s="15">
        <f t="shared" si="112"/>
        <v>9.7937136394747881E-3</v>
      </c>
      <c r="AI99" s="1">
        <f t="shared" si="71"/>
        <v>166070.05361897661</v>
      </c>
      <c r="AJ99" s="1">
        <f t="shared" si="72"/>
        <v>47071.799083403057</v>
      </c>
      <c r="AK99" s="1">
        <f t="shared" si="73"/>
        <v>18526.031723427113</v>
      </c>
      <c r="AL99" s="14">
        <f t="shared" si="113"/>
        <v>31.045298555243075</v>
      </c>
      <c r="AM99" s="14">
        <f t="shared" si="114"/>
        <v>5.7437000715214754</v>
      </c>
      <c r="AN99" s="14">
        <f t="shared" si="115"/>
        <v>2.0407741291843595</v>
      </c>
      <c r="AO99" s="11">
        <f t="shared" si="116"/>
        <v>1.3385223811325975E-2</v>
      </c>
      <c r="AP99" s="11">
        <f t="shared" si="117"/>
        <v>1.6861851695894676E-2</v>
      </c>
      <c r="AQ99" s="11">
        <f t="shared" si="118"/>
        <v>1.5295827020274228E-2</v>
      </c>
      <c r="AR99" s="1">
        <f t="shared" si="126"/>
        <v>98501.885336307809</v>
      </c>
      <c r="AS99" s="1">
        <f t="shared" si="122"/>
        <v>29183.962769853362</v>
      </c>
      <c r="AT99" s="1">
        <f t="shared" si="127"/>
        <v>11445.971795239606</v>
      </c>
      <c r="AU99" s="1">
        <f t="shared" si="76"/>
        <v>19700.377067261565</v>
      </c>
      <c r="AV99" s="1">
        <f t="shared" si="77"/>
        <v>5836.792553970673</v>
      </c>
      <c r="AW99" s="1">
        <f t="shared" si="78"/>
        <v>2289.1943590479214</v>
      </c>
      <c r="AX99" s="2">
        <v>0</v>
      </c>
      <c r="AY99" s="2">
        <v>0</v>
      </c>
      <c r="AZ99" s="2">
        <v>0</v>
      </c>
      <c r="BA99" s="2">
        <f t="shared" si="131"/>
        <v>0</v>
      </c>
      <c r="BB99" s="2">
        <f t="shared" si="143"/>
        <v>0</v>
      </c>
      <c r="BC99" s="2">
        <f t="shared" si="132"/>
        <v>0</v>
      </c>
      <c r="BD99" s="2">
        <f t="shared" si="133"/>
        <v>0</v>
      </c>
      <c r="BE99" s="2">
        <f t="shared" si="134"/>
        <v>0</v>
      </c>
      <c r="BF99" s="2">
        <f t="shared" si="135"/>
        <v>0</v>
      </c>
      <c r="BG99" s="2">
        <f t="shared" si="136"/>
        <v>0</v>
      </c>
      <c r="BH99" s="2">
        <f t="shared" si="144"/>
        <v>0</v>
      </c>
      <c r="BI99" s="2">
        <f t="shared" si="145"/>
        <v>0</v>
      </c>
      <c r="BJ99" s="2">
        <f t="shared" si="146"/>
        <v>0</v>
      </c>
      <c r="BK99" s="11">
        <f t="shared" si="147"/>
        <v>4.6476464546465451E-2</v>
      </c>
      <c r="BL99" s="17">
        <f t="shared" si="129"/>
        <v>0.15215990210975278</v>
      </c>
      <c r="BM99" s="17">
        <f t="shared" si="130"/>
        <v>0.68515336695153295</v>
      </c>
      <c r="BN99" s="12">
        <f>(BN$3*temperature!$I209+BN$4*temperature!$I209^2+BN$5*temperature!$I209^6)*(K99/K$56)^$BP$1</f>
        <v>1.5481805105150872</v>
      </c>
      <c r="BO99" s="12">
        <f>(BO$3*temperature!$I209+BO$4*temperature!$I209^2+BO$5*temperature!$I209^6)*(L99/L$56)^$BP$1</f>
        <v>-0.15673018394659294</v>
      </c>
      <c r="BP99" s="12">
        <f>(BP$3*temperature!$I209+BP$4*temperature!$I209^2+BP$5*temperature!$I209^6)*(M99/M$56)^$BP$1</f>
        <v>-1.2522005093332313</v>
      </c>
      <c r="BQ99" s="12">
        <f>(BQ$3*temperature!$M209+BQ$4*temperature!$M209^2+BQ$5*temperature!$M209^6)*(K99/K$56)^$BP$1</f>
        <v>1.5481731420860592</v>
      </c>
      <c r="BR99" s="12">
        <f>(BR$3*temperature!$M209+BR$4*temperature!$M209^2+BR$5*temperature!$M209^6)*(L99/L$56)^$BP$1</f>
        <v>-0.15673666012077947</v>
      </c>
      <c r="BS99" s="12">
        <f>(BS$3*temperature!$M209+BS$4*temperature!$M209^2+BS$5*temperature!$M209^6)*(M99/M$56)^$BP$1</f>
        <v>-1.2522066344827316</v>
      </c>
      <c r="BT99" s="19">
        <f t="shared" si="137"/>
        <v>-7.368429028042911E-6</v>
      </c>
      <c r="BU99" s="19">
        <f t="shared" si="138"/>
        <v>-6.4761741865315692E-6</v>
      </c>
      <c r="BV99" s="19">
        <f t="shared" si="139"/>
        <v>-6.1251495002689893E-6</v>
      </c>
      <c r="BW99" s="19">
        <f t="shared" si="140"/>
        <v>-9.8491286600153223E-3</v>
      </c>
      <c r="BX99" s="19">
        <f t="shared" si="141"/>
        <v>-1.4986424527742919E-3</v>
      </c>
      <c r="BY99" s="19">
        <f t="shared" si="142"/>
        <v>-6.7481636629483383E-3</v>
      </c>
      <c r="BZ99" s="2">
        <f t="shared" si="148"/>
        <v>8987.8310405951288</v>
      </c>
    </row>
    <row r="100" spans="1:78" x14ac:dyDescent="0.3">
      <c r="A100" s="2">
        <f t="shared" si="79"/>
        <v>2054</v>
      </c>
      <c r="B100" s="5">
        <f t="shared" si="80"/>
        <v>1155.9242531236955</v>
      </c>
      <c r="C100" s="5">
        <f t="shared" si="81"/>
        <v>2916.8526698096725</v>
      </c>
      <c r="D100" s="5">
        <f t="shared" si="82"/>
        <v>4228.7614067989789</v>
      </c>
      <c r="E100" s="15">
        <f t="shared" si="83"/>
        <v>4.2999816751110336E-4</v>
      </c>
      <c r="F100" s="15">
        <f t="shared" si="84"/>
        <v>8.4712522373067754E-4</v>
      </c>
      <c r="G100" s="15">
        <f t="shared" si="85"/>
        <v>1.7293760101905471E-3</v>
      </c>
      <c r="H100" s="5">
        <f t="shared" si="86"/>
        <v>100089.83705753369</v>
      </c>
      <c r="I100" s="5">
        <f t="shared" si="87"/>
        <v>29801.905170007118</v>
      </c>
      <c r="J100" s="5">
        <f t="shared" si="88"/>
        <v>11678.841443125852</v>
      </c>
      <c r="K100" s="5">
        <f t="shared" si="89"/>
        <v>86588.577743790171</v>
      </c>
      <c r="L100" s="5">
        <f t="shared" si="90"/>
        <v>10217.144485378385</v>
      </c>
      <c r="M100" s="5">
        <f t="shared" si="91"/>
        <v>2761.764100558777</v>
      </c>
      <c r="N100" s="15">
        <f t="shared" si="92"/>
        <v>1.5684286325370778E-2</v>
      </c>
      <c r="O100" s="15">
        <f t="shared" si="93"/>
        <v>2.0309710083542321E-2</v>
      </c>
      <c r="P100" s="15">
        <f t="shared" si="94"/>
        <v>1.8583604045794733E-2</v>
      </c>
      <c r="Q100" s="5">
        <f t="shared" si="95"/>
        <v>8756.8256266689677</v>
      </c>
      <c r="R100" s="5">
        <f t="shared" si="96"/>
        <v>10416.832252069324</v>
      </c>
      <c r="S100" s="5">
        <f t="shared" si="97"/>
        <v>4988.8549427568078</v>
      </c>
      <c r="T100" s="5">
        <f t="shared" si="98"/>
        <v>87.489658132177439</v>
      </c>
      <c r="U100" s="5">
        <f t="shared" si="99"/>
        <v>349.53578278454864</v>
      </c>
      <c r="V100" s="5">
        <f t="shared" si="100"/>
        <v>427.17036334911802</v>
      </c>
      <c r="W100" s="15">
        <f t="shared" si="101"/>
        <v>-1.0734613539272964E-2</v>
      </c>
      <c r="X100" s="15">
        <f t="shared" si="102"/>
        <v>-1.217998157191269E-2</v>
      </c>
      <c r="Y100" s="15">
        <f t="shared" si="103"/>
        <v>-9.7425357312937999E-3</v>
      </c>
      <c r="Z100" s="5">
        <f t="shared" si="123"/>
        <v>16867.68578371745</v>
      </c>
      <c r="AA100" s="5">
        <f t="shared" si="124"/>
        <v>30083.762401435859</v>
      </c>
      <c r="AB100" s="5">
        <f t="shared" si="125"/>
        <v>17797.844596326853</v>
      </c>
      <c r="AC100" s="16">
        <f t="shared" si="107"/>
        <v>1.9362750683062102</v>
      </c>
      <c r="AD100" s="16">
        <f t="shared" si="108"/>
        <v>2.9132252689005118</v>
      </c>
      <c r="AE100" s="16">
        <f t="shared" si="109"/>
        <v>3.6046387700212015</v>
      </c>
      <c r="AF100" s="15">
        <f t="shared" si="110"/>
        <v>-4.0504037456468023E-3</v>
      </c>
      <c r="AG100" s="15">
        <f t="shared" si="111"/>
        <v>2.9673830763510267E-4</v>
      </c>
      <c r="AH100" s="15">
        <f t="shared" si="112"/>
        <v>9.7937136394747881E-3</v>
      </c>
      <c r="AI100" s="1">
        <f t="shared" si="71"/>
        <v>169163.42532434053</v>
      </c>
      <c r="AJ100" s="1">
        <f t="shared" si="72"/>
        <v>48201.411729033425</v>
      </c>
      <c r="AK100" s="1">
        <f t="shared" si="73"/>
        <v>18962.622910132322</v>
      </c>
      <c r="AL100" s="14">
        <f t="shared" si="113"/>
        <v>31.456691341999928</v>
      </c>
      <c r="AM100" s="14">
        <f t="shared" si="114"/>
        <v>5.8395809961252532</v>
      </c>
      <c r="AN100" s="14">
        <f t="shared" si="115"/>
        <v>2.0716773039711396</v>
      </c>
      <c r="AO100" s="11">
        <f t="shared" si="116"/>
        <v>1.3251371573212715E-2</v>
      </c>
      <c r="AP100" s="11">
        <f t="shared" si="117"/>
        <v>1.6693233178935729E-2</v>
      </c>
      <c r="AQ100" s="11">
        <f t="shared" si="118"/>
        <v>1.5142868750071486E-2</v>
      </c>
      <c r="AR100" s="1">
        <f t="shared" si="126"/>
        <v>100089.83705753369</v>
      </c>
      <c r="AS100" s="1">
        <f t="shared" si="122"/>
        <v>29801.905170007118</v>
      </c>
      <c r="AT100" s="1">
        <f t="shared" si="127"/>
        <v>11678.841443125852</v>
      </c>
      <c r="AU100" s="1">
        <f t="shared" si="76"/>
        <v>20017.967411506739</v>
      </c>
      <c r="AV100" s="1">
        <f t="shared" si="77"/>
        <v>5960.3810340014243</v>
      </c>
      <c r="AW100" s="1">
        <f t="shared" si="78"/>
        <v>2335.7682886251705</v>
      </c>
      <c r="AX100" s="2">
        <v>0</v>
      </c>
      <c r="AY100" s="2">
        <v>0</v>
      </c>
      <c r="AZ100" s="2">
        <v>0</v>
      </c>
      <c r="BA100" s="2">
        <f t="shared" si="131"/>
        <v>0</v>
      </c>
      <c r="BB100" s="2">
        <f t="shared" si="143"/>
        <v>0</v>
      </c>
      <c r="BC100" s="2">
        <f t="shared" si="132"/>
        <v>0</v>
      </c>
      <c r="BD100" s="2">
        <f t="shared" si="133"/>
        <v>0</v>
      </c>
      <c r="BE100" s="2">
        <f t="shared" si="134"/>
        <v>0</v>
      </c>
      <c r="BF100" s="2">
        <f t="shared" si="135"/>
        <v>0</v>
      </c>
      <c r="BG100" s="2">
        <f t="shared" si="136"/>
        <v>0</v>
      </c>
      <c r="BH100" s="2">
        <f t="shared" si="144"/>
        <v>0</v>
      </c>
      <c r="BI100" s="2">
        <f t="shared" si="145"/>
        <v>0</v>
      </c>
      <c r="BJ100" s="2">
        <f t="shared" si="146"/>
        <v>0</v>
      </c>
      <c r="BK100" s="11">
        <f t="shared" si="147"/>
        <v>4.6270104277455787E-2</v>
      </c>
      <c r="BL100" s="17">
        <f t="shared" si="129"/>
        <v>0.14540212538434646</v>
      </c>
      <c r="BM100" s="17">
        <f t="shared" si="130"/>
        <v>0.67836967024904249</v>
      </c>
      <c r="BN100" s="12">
        <f>(BN$3*temperature!$I210+BN$4*temperature!$I210^2+BN$5*temperature!$I210^6)*(K100/K$56)^$BP$1</f>
        <v>1.4206987212696103</v>
      </c>
      <c r="BO100" s="12">
        <f>(BO$3*temperature!$I210+BO$4*temperature!$I210^2+BO$5*temperature!$I210^6)*(L100/L$56)^$BP$1</f>
        <v>-0.2621356146123387</v>
      </c>
      <c r="BP100" s="12">
        <f>(BP$3*temperature!$I210+BP$4*temperature!$I210^2+BP$5*temperature!$I210^6)*(M100/M$56)^$BP$1</f>
        <v>-1.3466010061159128</v>
      </c>
      <c r="BQ100" s="12">
        <f>(BQ$3*temperature!$M210+BQ$4*temperature!$M210^2+BQ$5*temperature!$M210^6)*(K100/K$56)^$BP$1</f>
        <v>1.4206910727115327</v>
      </c>
      <c r="BR100" s="12">
        <f>(BR$3*temperature!$M210+BR$4*temperature!$M210^2+BR$5*temperature!$M210^6)*(L100/L$56)^$BP$1</f>
        <v>-0.26214227400838541</v>
      </c>
      <c r="BS100" s="12">
        <f>(BS$3*temperature!$M210+BS$4*temperature!$M210^2+BS$5*temperature!$M210^6)*(M100/M$56)^$BP$1</f>
        <v>-1.3466072669345852</v>
      </c>
      <c r="BT100" s="19">
        <f t="shared" si="137"/>
        <v>-7.6485580775553785E-6</v>
      </c>
      <c r="BU100" s="19">
        <f t="shared" si="138"/>
        <v>-6.6593960467153934E-6</v>
      </c>
      <c r="BV100" s="19">
        <f t="shared" si="139"/>
        <v>-6.2608186723878134E-6</v>
      </c>
      <c r="BW100" s="19">
        <f t="shared" si="140"/>
        <v>-1.0371247297603123E-2</v>
      </c>
      <c r="BX100" s="19">
        <f t="shared" si="141"/>
        <v>-1.5080013999581538E-3</v>
      </c>
      <c r="BY100" s="19">
        <f t="shared" si="142"/>
        <v>-7.0355396093463038E-3</v>
      </c>
      <c r="BZ100" s="2">
        <f t="shared" si="148"/>
        <v>8914.8723870703234</v>
      </c>
    </row>
    <row r="101" spans="1:78" x14ac:dyDescent="0.3">
      <c r="A101" s="2">
        <f t="shared" si="79"/>
        <v>2055</v>
      </c>
      <c r="B101" s="5">
        <f t="shared" si="80"/>
        <v>1156.396446168789</v>
      </c>
      <c r="C101" s="5">
        <f t="shared" si="81"/>
        <v>2919.2000623066492</v>
      </c>
      <c r="D101" s="5">
        <f t="shared" si="82"/>
        <v>4235.7088694022304</v>
      </c>
      <c r="E101" s="15">
        <f t="shared" si="83"/>
        <v>4.0849825913554817E-4</v>
      </c>
      <c r="F101" s="15">
        <f t="shared" si="84"/>
        <v>8.0476896254414365E-4</v>
      </c>
      <c r="G101" s="15">
        <f t="shared" si="85"/>
        <v>1.6429072096810196E-3</v>
      </c>
      <c r="H101" s="5">
        <f t="shared" si="86"/>
        <v>101677.50297240104</v>
      </c>
      <c r="I101" s="5">
        <f t="shared" si="87"/>
        <v>30423.851683067205</v>
      </c>
      <c r="J101" s="5">
        <f t="shared" si="88"/>
        <v>11912.620312040895</v>
      </c>
      <c r="K101" s="5">
        <f t="shared" si="89"/>
        <v>87926.16347902549</v>
      </c>
      <c r="L101" s="5">
        <f t="shared" si="90"/>
        <v>10421.98240398342</v>
      </c>
      <c r="M101" s="5">
        <f t="shared" si="91"/>
        <v>2812.4266042208133</v>
      </c>
      <c r="N101" s="15">
        <f t="shared" si="92"/>
        <v>1.5447600250383386E-2</v>
      </c>
      <c r="O101" s="15">
        <f t="shared" si="93"/>
        <v>2.0048450807187423E-2</v>
      </c>
      <c r="P101" s="15">
        <f t="shared" si="94"/>
        <v>1.8344254547948413E-2</v>
      </c>
      <c r="Q101" s="5">
        <f t="shared" si="95"/>
        <v>8800.2377513597366</v>
      </c>
      <c r="R101" s="5">
        <f t="shared" si="96"/>
        <v>10504.700151103578</v>
      </c>
      <c r="S101" s="5">
        <f t="shared" si="97"/>
        <v>5039.1413268111437</v>
      </c>
      <c r="T101" s="5">
        <f t="shared" si="98"/>
        <v>86.550490463445399</v>
      </c>
      <c r="U101" s="5">
        <f t="shared" si="99"/>
        <v>345.27844339150874</v>
      </c>
      <c r="V101" s="5">
        <f t="shared" si="100"/>
        <v>423.0086408208395</v>
      </c>
      <c r="W101" s="15">
        <f t="shared" si="101"/>
        <v>-1.0734613539272964E-2</v>
      </c>
      <c r="X101" s="15">
        <f t="shared" si="102"/>
        <v>-1.217998157191269E-2</v>
      </c>
      <c r="Y101" s="15">
        <f t="shared" si="103"/>
        <v>-9.7425357312937999E-3</v>
      </c>
      <c r="Z101" s="5">
        <f t="shared" si="123"/>
        <v>16886.946018954379</v>
      </c>
      <c r="AA101" s="5">
        <f t="shared" si="124"/>
        <v>30355.583931102941</v>
      </c>
      <c r="AB101" s="5">
        <f t="shared" si="125"/>
        <v>18159.140492384184</v>
      </c>
      <c r="AC101" s="16">
        <f t="shared" si="107"/>
        <v>1.9284323725169403</v>
      </c>
      <c r="AD101" s="16">
        <f t="shared" si="108"/>
        <v>2.914089734436565</v>
      </c>
      <c r="AE101" s="16">
        <f t="shared" si="109"/>
        <v>3.6399415699085376</v>
      </c>
      <c r="AF101" s="15">
        <f t="shared" si="110"/>
        <v>-4.0504037456468023E-3</v>
      </c>
      <c r="AG101" s="15">
        <f t="shared" si="111"/>
        <v>2.9673830763510267E-4</v>
      </c>
      <c r="AH101" s="15">
        <f t="shared" si="112"/>
        <v>9.7937136394747881E-3</v>
      </c>
      <c r="AI101" s="1">
        <f t="shared" si="71"/>
        <v>172265.05020341324</v>
      </c>
      <c r="AJ101" s="1">
        <f t="shared" si="72"/>
        <v>49341.651590131507</v>
      </c>
      <c r="AK101" s="1">
        <f t="shared" si="73"/>
        <v>19402.128907744263</v>
      </c>
      <c r="AL101" s="14">
        <f t="shared" si="113"/>
        <v>31.869367204382264</v>
      </c>
      <c r="AM101" s="14">
        <f t="shared" si="114"/>
        <v>5.936087668488498</v>
      </c>
      <c r="AN101" s="14">
        <f t="shared" si="115"/>
        <v>2.1027347301026111</v>
      </c>
      <c r="AO101" s="11">
        <f t="shared" si="116"/>
        <v>1.3118857857480588E-2</v>
      </c>
      <c r="AP101" s="11">
        <f t="shared" si="117"/>
        <v>1.6526300847146371E-2</v>
      </c>
      <c r="AQ101" s="11">
        <f t="shared" si="118"/>
        <v>1.4991440062570771E-2</v>
      </c>
      <c r="AR101" s="1">
        <f t="shared" si="126"/>
        <v>101677.50297240104</v>
      </c>
      <c r="AS101" s="1">
        <f t="shared" si="122"/>
        <v>30423.851683067205</v>
      </c>
      <c r="AT101" s="1">
        <f t="shared" si="127"/>
        <v>11912.620312040895</v>
      </c>
      <c r="AU101" s="1">
        <f t="shared" si="76"/>
        <v>20335.500594480211</v>
      </c>
      <c r="AV101" s="1">
        <f t="shared" si="77"/>
        <v>6084.770336613441</v>
      </c>
      <c r="AW101" s="1">
        <f t="shared" si="78"/>
        <v>2382.5240624081794</v>
      </c>
      <c r="AX101" s="2">
        <v>0</v>
      </c>
      <c r="AY101" s="2">
        <v>0</v>
      </c>
      <c r="AZ101" s="2">
        <v>0</v>
      </c>
      <c r="BA101" s="2">
        <f t="shared" si="131"/>
        <v>0</v>
      </c>
      <c r="BB101" s="2">
        <f t="shared" si="143"/>
        <v>0</v>
      </c>
      <c r="BC101" s="2">
        <f t="shared" si="132"/>
        <v>0</v>
      </c>
      <c r="BD101" s="2">
        <f t="shared" si="133"/>
        <v>0</v>
      </c>
      <c r="BE101" s="2">
        <f t="shared" si="134"/>
        <v>0</v>
      </c>
      <c r="BF101" s="2">
        <f t="shared" si="135"/>
        <v>0</v>
      </c>
      <c r="BG101" s="2">
        <f t="shared" si="136"/>
        <v>0</v>
      </c>
      <c r="BH101" s="2">
        <f t="shared" si="144"/>
        <v>0</v>
      </c>
      <c r="BI101" s="2">
        <f t="shared" si="145"/>
        <v>0</v>
      </c>
      <c r="BJ101" s="2">
        <f t="shared" si="146"/>
        <v>0</v>
      </c>
      <c r="BK101" s="11">
        <f t="shared" si="147"/>
        <v>4.6063739441503521E-2</v>
      </c>
      <c r="BL101" s="17">
        <f t="shared" si="129"/>
        <v>0.13897188191643858</v>
      </c>
      <c r="BM101" s="17">
        <f t="shared" si="130"/>
        <v>0.67165313886043809</v>
      </c>
      <c r="BN101" s="12">
        <f>(BN$3*temperature!$I211+BN$4*temperature!$I211^2+BN$5*temperature!$I211^6)*(K101/K$56)^$BP$1</f>
        <v>1.2883395254873125</v>
      </c>
      <c r="BO101" s="12">
        <f>(BO$3*temperature!$I211+BO$4*temperature!$I211^2+BO$5*temperature!$I211^6)*(L101/L$56)^$BP$1</f>
        <v>-0.37078887047245096</v>
      </c>
      <c r="BP101" s="12">
        <f>(BP$3*temperature!$I211+BP$4*temperature!$I211^2+BP$5*temperature!$I211^6)*(M101/M$56)^$BP$1</f>
        <v>-1.4435896089659519</v>
      </c>
      <c r="BQ101" s="12">
        <f>(BQ$3*temperature!$M211+BQ$4*temperature!$M211^2+BQ$5*temperature!$M211^6)*(K101/K$56)^$BP$1</f>
        <v>1.2883316006083398</v>
      </c>
      <c r="BR101" s="12">
        <f>(BR$3*temperature!$M211+BR$4*temperature!$M211^2+BR$5*temperature!$M211^6)*(L101/L$56)^$BP$1</f>
        <v>-0.37079570946400758</v>
      </c>
      <c r="BS101" s="12">
        <f>(BS$3*temperature!$M211+BS$4*temperature!$M211^2+BS$5*temperature!$M211^6)*(M101/M$56)^$BP$1</f>
        <v>-1.4435960022636332</v>
      </c>
      <c r="BT101" s="19">
        <f t="shared" si="137"/>
        <v>-7.924878972609406E-6</v>
      </c>
      <c r="BU101" s="19">
        <f t="shared" si="138"/>
        <v>-6.838991556623597E-6</v>
      </c>
      <c r="BV101" s="19">
        <f t="shared" si="139"/>
        <v>-6.3932976812619557E-6</v>
      </c>
      <c r="BW101" s="19">
        <f t="shared" si="140"/>
        <v>-1.0900112978926018E-2</v>
      </c>
      <c r="BX101" s="19">
        <f t="shared" si="141"/>
        <v>-1.5148092137831461E-3</v>
      </c>
      <c r="BY101" s="19">
        <f t="shared" si="142"/>
        <v>-7.3210950962290609E-3</v>
      </c>
      <c r="BZ101" s="2">
        <f t="shared" si="148"/>
        <v>8842.1183590408345</v>
      </c>
    </row>
    <row r="102" spans="1:78" x14ac:dyDescent="0.3">
      <c r="A102" s="2">
        <f t="shared" si="79"/>
        <v>2056</v>
      </c>
      <c r="B102" s="5">
        <f t="shared" si="80"/>
        <v>1156.8452128071629</v>
      </c>
      <c r="C102" s="5">
        <f t="shared" si="81"/>
        <v>2921.43187983197</v>
      </c>
      <c r="D102" s="5">
        <f t="shared" si="82"/>
        <v>4242.3198022098995</v>
      </c>
      <c r="E102" s="15">
        <f t="shared" si="83"/>
        <v>3.8807334617877077E-4</v>
      </c>
      <c r="F102" s="15">
        <f t="shared" si="84"/>
        <v>7.6453051441693648E-4</v>
      </c>
      <c r="G102" s="15">
        <f t="shared" si="85"/>
        <v>1.5607618491969685E-3</v>
      </c>
      <c r="H102" s="5">
        <f t="shared" si="86"/>
        <v>103264.32674394513</v>
      </c>
      <c r="I102" s="5">
        <f t="shared" si="87"/>
        <v>31049.640317433943</v>
      </c>
      <c r="J102" s="5">
        <f t="shared" si="88"/>
        <v>12147.253307008516</v>
      </c>
      <c r="K102" s="5">
        <f t="shared" si="89"/>
        <v>89263.736929305596</v>
      </c>
      <c r="L102" s="5">
        <f t="shared" si="90"/>
        <v>10628.226703413602</v>
      </c>
      <c r="M102" s="5">
        <f t="shared" si="91"/>
        <v>2863.3516267870223</v>
      </c>
      <c r="N102" s="15">
        <f t="shared" si="92"/>
        <v>1.5212462336073429E-2</v>
      </c>
      <c r="O102" s="15">
        <f t="shared" si="93"/>
        <v>1.9789354024561723E-2</v>
      </c>
      <c r="P102" s="15">
        <f t="shared" si="94"/>
        <v>1.8107147219337927E-2</v>
      </c>
      <c r="Q102" s="5">
        <f t="shared" si="95"/>
        <v>8841.6366798948202</v>
      </c>
      <c r="R102" s="5">
        <f t="shared" si="96"/>
        <v>10590.192677647297</v>
      </c>
      <c r="S102" s="5">
        <f t="shared" si="97"/>
        <v>5088.3321326177538</v>
      </c>
      <c r="T102" s="5">
        <f t="shared" si="98"/>
        <v>85.621404396685776</v>
      </c>
      <c r="U102" s="5">
        <f t="shared" si="99"/>
        <v>341.07295831382146</v>
      </c>
      <c r="V102" s="5">
        <f t="shared" si="100"/>
        <v>418.88746402299643</v>
      </c>
      <c r="W102" s="15">
        <f t="shared" si="101"/>
        <v>-1.0734613539272964E-2</v>
      </c>
      <c r="X102" s="15">
        <f t="shared" si="102"/>
        <v>-1.217998157191269E-2</v>
      </c>
      <c r="Y102" s="15">
        <f t="shared" si="103"/>
        <v>-9.7425357312937999E-3</v>
      </c>
      <c r="Z102" s="5">
        <f t="shared" si="123"/>
        <v>16901.925327105793</v>
      </c>
      <c r="AA102" s="5">
        <f t="shared" si="124"/>
        <v>30620.722519578478</v>
      </c>
      <c r="AB102" s="5">
        <f t="shared" si="125"/>
        <v>18521.818050470316</v>
      </c>
      <c r="AC102" s="16">
        <f t="shared" si="107"/>
        <v>1.9206214428120711</v>
      </c>
      <c r="AD102" s="16">
        <f t="shared" si="108"/>
        <v>2.9149544564926586</v>
      </c>
      <c r="AE102" s="16">
        <f t="shared" si="109"/>
        <v>3.6755901153086419</v>
      </c>
      <c r="AF102" s="15">
        <f t="shared" si="110"/>
        <v>-4.0504037456468023E-3</v>
      </c>
      <c r="AG102" s="15">
        <f t="shared" si="111"/>
        <v>2.9673830763510267E-4</v>
      </c>
      <c r="AH102" s="15">
        <f t="shared" si="112"/>
        <v>9.7937136394747881E-3</v>
      </c>
      <c r="AI102" s="1">
        <f t="shared" si="71"/>
        <v>175374.04577755212</v>
      </c>
      <c r="AJ102" s="1">
        <f t="shared" si="72"/>
        <v>50492.2567677318</v>
      </c>
      <c r="AK102" s="1">
        <f t="shared" si="73"/>
        <v>19844.440079378015</v>
      </c>
      <c r="AL102" s="14">
        <f t="shared" si="113"/>
        <v>32.283276005760783</v>
      </c>
      <c r="AM102" s="14">
        <f t="shared" si="114"/>
        <v>6.03320822344633</v>
      </c>
      <c r="AN102" s="14">
        <f t="shared" si="115"/>
        <v>2.1339425215596921</v>
      </c>
      <c r="AO102" s="11">
        <f t="shared" si="116"/>
        <v>1.2987669278905782E-2</v>
      </c>
      <c r="AP102" s="11">
        <f t="shared" si="117"/>
        <v>1.6361037838674906E-2</v>
      </c>
      <c r="AQ102" s="11">
        <f t="shared" si="118"/>
        <v>1.4841525661945064E-2</v>
      </c>
      <c r="AR102" s="1">
        <f t="shared" si="126"/>
        <v>103264.32674394513</v>
      </c>
      <c r="AS102" s="1">
        <f t="shared" si="122"/>
        <v>31049.640317433943</v>
      </c>
      <c r="AT102" s="1">
        <f t="shared" si="127"/>
        <v>12147.253307008516</v>
      </c>
      <c r="AU102" s="1">
        <f t="shared" si="76"/>
        <v>20652.865348789026</v>
      </c>
      <c r="AV102" s="1">
        <f t="shared" si="77"/>
        <v>6209.9280634867891</v>
      </c>
      <c r="AW102" s="1">
        <f t="shared" si="78"/>
        <v>2429.4506614017032</v>
      </c>
      <c r="AX102" s="2">
        <v>0</v>
      </c>
      <c r="AY102" s="2">
        <v>0</v>
      </c>
      <c r="AZ102" s="2">
        <v>0</v>
      </c>
      <c r="BA102" s="2">
        <f t="shared" si="131"/>
        <v>0</v>
      </c>
      <c r="BB102" s="2">
        <f t="shared" si="143"/>
        <v>0</v>
      </c>
      <c r="BC102" s="2">
        <f t="shared" si="132"/>
        <v>0</v>
      </c>
      <c r="BD102" s="2">
        <f t="shared" si="133"/>
        <v>0</v>
      </c>
      <c r="BE102" s="2">
        <f t="shared" si="134"/>
        <v>0</v>
      </c>
      <c r="BF102" s="2">
        <f t="shared" si="135"/>
        <v>0</v>
      </c>
      <c r="BG102" s="2">
        <f t="shared" si="136"/>
        <v>0</v>
      </c>
      <c r="BH102" s="2">
        <f t="shared" si="144"/>
        <v>0</v>
      </c>
      <c r="BI102" s="2">
        <f t="shared" si="145"/>
        <v>0</v>
      </c>
      <c r="BJ102" s="2">
        <f t="shared" si="146"/>
        <v>0</v>
      </c>
      <c r="BK102" s="11">
        <f t="shared" si="147"/>
        <v>4.5857445805841807E-2</v>
      </c>
      <c r="BL102" s="17">
        <f t="shared" si="129"/>
        <v>0.13285221222813445</v>
      </c>
      <c r="BM102" s="17">
        <f t="shared" si="130"/>
        <v>0.66500310778261196</v>
      </c>
      <c r="BN102" s="12">
        <f>(BN$3*temperature!$I212+BN$4*temperature!$I212^2+BN$5*temperature!$I212^6)*(K102/K$56)^$BP$1</f>
        <v>1.151078361146564</v>
      </c>
      <c r="BO102" s="12">
        <f>(BO$3*temperature!$I212+BO$4*temperature!$I212^2+BO$5*temperature!$I212^6)*(L102/L$56)^$BP$1</f>
        <v>-0.4826920091061746</v>
      </c>
      <c r="BP102" s="12">
        <f>(BP$3*temperature!$I212+BP$4*temperature!$I212^2+BP$5*temperature!$I212^6)*(M102/M$56)^$BP$1</f>
        <v>-1.5431643876758672</v>
      </c>
      <c r="BQ102" s="12">
        <f>(BQ$3*temperature!$M212+BQ$4*temperature!$M212^2+BQ$5*temperature!$M212^6)*(K102/K$56)^$BP$1</f>
        <v>1.1510701639947127</v>
      </c>
      <c r="BR102" s="12">
        <f>(BR$3*temperature!$M212+BR$4*temperature!$M212^2+BR$5*temperature!$M212^6)*(L102/L$56)^$BP$1</f>
        <v>-0.48269902396198161</v>
      </c>
      <c r="BS102" s="12">
        <f>(BS$3*temperature!$M212+BS$4*temperature!$M212^2+BS$5*temperature!$M212^6)*(M102/M$56)^$BP$1</f>
        <v>-1.543170910222285</v>
      </c>
      <c r="BT102" s="19">
        <f t="shared" si="137"/>
        <v>-8.19715185129688E-6</v>
      </c>
      <c r="BU102" s="19">
        <f t="shared" si="138"/>
        <v>-7.0148558070082245E-6</v>
      </c>
      <c r="BV102" s="19">
        <f t="shared" si="139"/>
        <v>-6.5225464178642056E-6</v>
      </c>
      <c r="BW102" s="19">
        <f t="shared" si="140"/>
        <v>-1.1435131403728413E-2</v>
      </c>
      <c r="BX102" s="19">
        <f t="shared" si="141"/>
        <v>-1.5191825041047321E-3</v>
      </c>
      <c r="BY102" s="19">
        <f t="shared" si="142"/>
        <v>-7.6043979213819366E-3</v>
      </c>
      <c r="BZ102" s="2">
        <f t="shared" si="148"/>
        <v>8769.584959028276</v>
      </c>
    </row>
    <row r="103" spans="1:78" x14ac:dyDescent="0.3">
      <c r="A103" s="2">
        <f t="shared" si="79"/>
        <v>2057</v>
      </c>
      <c r="B103" s="5">
        <f t="shared" si="80"/>
        <v>1157.2717065602706</v>
      </c>
      <c r="C103" s="5">
        <f t="shared" si="81"/>
        <v>2923.5537274589956</v>
      </c>
      <c r="D103" s="5">
        <f t="shared" si="82"/>
        <v>4248.6099905643132</v>
      </c>
      <c r="E103" s="15">
        <f t="shared" si="83"/>
        <v>3.6866967886983222E-4</v>
      </c>
      <c r="F103" s="15">
        <f t="shared" si="84"/>
        <v>7.263039886960896E-4</v>
      </c>
      <c r="G103" s="15">
        <f t="shared" si="85"/>
        <v>1.48272375673712E-3</v>
      </c>
      <c r="H103" s="5">
        <f t="shared" si="86"/>
        <v>104849.74923767525</v>
      </c>
      <c r="I103" s="5">
        <f t="shared" si="87"/>
        <v>31679.106941420137</v>
      </c>
      <c r="J103" s="5">
        <f t="shared" si="88"/>
        <v>12382.685314868721</v>
      </c>
      <c r="K103" s="5">
        <f t="shared" si="89"/>
        <v>90600.805881029883</v>
      </c>
      <c r="L103" s="5">
        <f t="shared" si="90"/>
        <v>10835.821706944997</v>
      </c>
      <c r="M103" s="5">
        <f t="shared" si="91"/>
        <v>2914.5262432582131</v>
      </c>
      <c r="N103" s="15">
        <f t="shared" si="92"/>
        <v>1.4978859251469689E-2</v>
      </c>
      <c r="O103" s="15">
        <f t="shared" si="93"/>
        <v>1.9532421477678641E-2</v>
      </c>
      <c r="P103" s="15">
        <f t="shared" si="94"/>
        <v>1.7872278064784641E-2</v>
      </c>
      <c r="Q103" s="5">
        <f t="shared" si="95"/>
        <v>8881.0140456286936</v>
      </c>
      <c r="R103" s="5">
        <f t="shared" si="96"/>
        <v>10673.283400098653</v>
      </c>
      <c r="S103" s="5">
        <f t="shared" si="97"/>
        <v>5136.4175875599676</v>
      </c>
      <c r="T103" s="5">
        <f t="shared" si="98"/>
        <v>84.702291709797549</v>
      </c>
      <c r="U103" s="5">
        <f t="shared" si="99"/>
        <v>336.91869596688139</v>
      </c>
      <c r="V103" s="5">
        <f t="shared" si="100"/>
        <v>414.80643793736135</v>
      </c>
      <c r="W103" s="15">
        <f t="shared" si="101"/>
        <v>-1.0734613539272964E-2</v>
      </c>
      <c r="X103" s="15">
        <f t="shared" si="102"/>
        <v>-1.217998157191269E-2</v>
      </c>
      <c r="Y103" s="15">
        <f t="shared" si="103"/>
        <v>-9.7425357312937999E-3</v>
      </c>
      <c r="Z103" s="5">
        <f t="shared" si="123"/>
        <v>16912.655320940768</v>
      </c>
      <c r="AA103" s="5">
        <f t="shared" si="124"/>
        <v>30879.089631413321</v>
      </c>
      <c r="AB103" s="5">
        <f t="shared" si="125"/>
        <v>18885.791426866948</v>
      </c>
      <c r="AC103" s="16">
        <f t="shared" si="107"/>
        <v>1.9128421505261355</v>
      </c>
      <c r="AD103" s="16">
        <f t="shared" si="108"/>
        <v>2.9158194351449116</v>
      </c>
      <c r="AE103" s="16">
        <f t="shared" si="109"/>
        <v>3.711587792354059</v>
      </c>
      <c r="AF103" s="15">
        <f t="shared" si="110"/>
        <v>-4.0504037456468023E-3</v>
      </c>
      <c r="AG103" s="15">
        <f t="shared" si="111"/>
        <v>2.9673830763510267E-4</v>
      </c>
      <c r="AH103" s="15">
        <f t="shared" si="112"/>
        <v>9.7937136394747881E-3</v>
      </c>
      <c r="AI103" s="1">
        <f t="shared" si="71"/>
        <v>178489.50654858595</v>
      </c>
      <c r="AJ103" s="1">
        <f t="shared" si="72"/>
        <v>51652.959154445409</v>
      </c>
      <c r="AK103" s="1">
        <f t="shared" si="73"/>
        <v>20289.44673284192</v>
      </c>
      <c r="AL103" s="14">
        <f t="shared" si="113"/>
        <v>32.698367672643208</v>
      </c>
      <c r="AM103" s="14">
        <f t="shared" si="114"/>
        <v>6.1309306759984157</v>
      </c>
      <c r="AN103" s="14">
        <f t="shared" si="115"/>
        <v>2.1652967746275875</v>
      </c>
      <c r="AO103" s="11">
        <f t="shared" si="116"/>
        <v>1.2857792586116724E-2</v>
      </c>
      <c r="AP103" s="11">
        <f t="shared" si="117"/>
        <v>1.6197427460288155E-2</v>
      </c>
      <c r="AQ103" s="11">
        <f t="shared" si="118"/>
        <v>1.4693110405325614E-2</v>
      </c>
      <c r="AR103" s="1">
        <f t="shared" si="126"/>
        <v>104849.74923767525</v>
      </c>
      <c r="AS103" s="1">
        <f t="shared" si="122"/>
        <v>31679.106941420137</v>
      </c>
      <c r="AT103" s="1">
        <f t="shared" si="127"/>
        <v>12382.685314868721</v>
      </c>
      <c r="AU103" s="1">
        <f t="shared" si="76"/>
        <v>20969.949847535052</v>
      </c>
      <c r="AV103" s="1">
        <f t="shared" si="77"/>
        <v>6335.8213882840282</v>
      </c>
      <c r="AW103" s="1">
        <f t="shared" si="78"/>
        <v>2476.5370629737445</v>
      </c>
      <c r="AX103" s="2">
        <v>0</v>
      </c>
      <c r="AY103" s="2">
        <v>0</v>
      </c>
      <c r="AZ103" s="2">
        <v>0</v>
      </c>
      <c r="BA103" s="2">
        <f t="shared" si="131"/>
        <v>0</v>
      </c>
      <c r="BB103" s="2">
        <f t="shared" si="143"/>
        <v>0</v>
      </c>
      <c r="BC103" s="2">
        <f t="shared" si="132"/>
        <v>0</v>
      </c>
      <c r="BD103" s="2">
        <f t="shared" si="133"/>
        <v>0</v>
      </c>
      <c r="BE103" s="2">
        <f t="shared" si="134"/>
        <v>0</v>
      </c>
      <c r="BF103" s="2">
        <f t="shared" si="135"/>
        <v>0</v>
      </c>
      <c r="BG103" s="2">
        <f t="shared" si="136"/>
        <v>0</v>
      </c>
      <c r="BH103" s="2">
        <f t="shared" si="144"/>
        <v>0</v>
      </c>
      <c r="BI103" s="2">
        <f t="shared" si="145"/>
        <v>0</v>
      </c>
      <c r="BJ103" s="2">
        <f t="shared" si="146"/>
        <v>0</v>
      </c>
      <c r="BK103" s="11">
        <f t="shared" si="147"/>
        <v>4.5651297448583178E-2</v>
      </c>
      <c r="BL103" s="17">
        <f t="shared" si="129"/>
        <v>0.12702707501955079</v>
      </c>
      <c r="BM103" s="17">
        <f t="shared" si="130"/>
        <v>0.65841891859664547</v>
      </c>
      <c r="BN103" s="12">
        <f>(BN$3*temperature!$I213+BN$4*temperature!$I213^2+BN$5*temperature!$I213^6)*(K103/K$56)^$BP$1</f>
        <v>1.0088951813032068</v>
      </c>
      <c r="BO103" s="12">
        <f>(BO$3*temperature!$I213+BO$4*temperature!$I213^2+BO$5*temperature!$I213^6)*(L103/L$56)^$BP$1</f>
        <v>-0.59784413133890069</v>
      </c>
      <c r="BP103" s="12">
        <f>(BP$3*temperature!$I213+BP$4*temperature!$I213^2+BP$5*temperature!$I213^6)*(M103/M$56)^$BP$1</f>
        <v>-1.6453212397595502</v>
      </c>
      <c r="BQ103" s="12">
        <f>(BQ$3*temperature!$M213+BQ$4*temperature!$M213^2+BQ$5*temperature!$M213^6)*(K103/K$56)^$BP$1</f>
        <v>1.0088867161423947</v>
      </c>
      <c r="BR103" s="12">
        <f>(BR$3*temperature!$M213+BR$4*temperature!$M213^2+BR$5*temperature!$M213^6)*(L103/L$56)^$BP$1</f>
        <v>-0.59785131823665927</v>
      </c>
      <c r="BS103" s="12">
        <f>(BS$3*temperature!$M213+BS$4*temperature!$M213^2+BS$5*temperature!$M213^6)*(M103/M$56)^$BP$1</f>
        <v>-1.6453278882918807</v>
      </c>
      <c r="BT103" s="19">
        <f t="shared" si="137"/>
        <v>-8.4651608120989152E-6</v>
      </c>
      <c r="BU103" s="19">
        <f t="shared" si="138"/>
        <v>-7.1868977585820559E-6</v>
      </c>
      <c r="BV103" s="19">
        <f t="shared" si="139"/>
        <v>-6.6485323304554811E-6</v>
      </c>
      <c r="BW103" s="19">
        <f t="shared" si="140"/>
        <v>-1.1975711747301014E-2</v>
      </c>
      <c r="BX103" s="19">
        <f t="shared" si="141"/>
        <v>-1.5212396345369217E-3</v>
      </c>
      <c r="BY103" s="19">
        <f t="shared" si="142"/>
        <v>-7.8850351780830781E-3</v>
      </c>
      <c r="BZ103" s="2">
        <f t="shared" si="148"/>
        <v>8697.2872537303338</v>
      </c>
    </row>
    <row r="104" spans="1:78" x14ac:dyDescent="0.3">
      <c r="A104" s="2">
        <f t="shared" si="79"/>
        <v>2058</v>
      </c>
      <c r="B104" s="5">
        <f t="shared" si="80"/>
        <v>1157.6770249992721</v>
      </c>
      <c r="C104" s="5">
        <f t="shared" si="81"/>
        <v>2925.5709467557454</v>
      </c>
      <c r="D104" s="5">
        <f t="shared" si="82"/>
        <v>4254.5945297821272</v>
      </c>
      <c r="E104" s="15">
        <f t="shared" si="83"/>
        <v>3.5023619492634061E-4</v>
      </c>
      <c r="F104" s="15">
        <f t="shared" si="84"/>
        <v>6.8998878926128512E-4</v>
      </c>
      <c r="G104" s="15">
        <f t="shared" si="85"/>
        <v>1.4085875689002639E-3</v>
      </c>
      <c r="H104" s="5">
        <f t="shared" si="86"/>
        <v>106433.20921708092</v>
      </c>
      <c r="I104" s="5">
        <f t="shared" si="87"/>
        <v>32312.085432209373</v>
      </c>
      <c r="J104" s="5">
        <f t="shared" si="88"/>
        <v>12618.861224279635</v>
      </c>
      <c r="K104" s="5">
        <f t="shared" si="89"/>
        <v>91936.876105101808</v>
      </c>
      <c r="L104" s="5">
        <f t="shared" si="90"/>
        <v>11044.71093686558</v>
      </c>
      <c r="M104" s="5">
        <f t="shared" si="91"/>
        <v>2965.937443849868</v>
      </c>
      <c r="N104" s="15">
        <f t="shared" si="92"/>
        <v>1.4746780793830405E-2</v>
      </c>
      <c r="O104" s="15">
        <f t="shared" si="93"/>
        <v>1.9277654761216789E-2</v>
      </c>
      <c r="P104" s="15">
        <f t="shared" si="94"/>
        <v>1.763964236403015E-2</v>
      </c>
      <c r="Q104" s="5">
        <f t="shared" si="95"/>
        <v>8918.3627258642318</v>
      </c>
      <c r="R104" s="5">
        <f t="shared" si="96"/>
        <v>10753.947761931373</v>
      </c>
      <c r="S104" s="5">
        <f t="shared" si="97"/>
        <v>5183.3886935906712</v>
      </c>
      <c r="T104" s="5">
        <f t="shared" si="98"/>
        <v>83.79304534240211</v>
      </c>
      <c r="U104" s="5">
        <f t="shared" si="99"/>
        <v>332.8150324587719</v>
      </c>
      <c r="V104" s="5">
        <f t="shared" si="100"/>
        <v>410.76517139418593</v>
      </c>
      <c r="W104" s="15">
        <f t="shared" si="101"/>
        <v>-1.0734613539272964E-2</v>
      </c>
      <c r="X104" s="15">
        <f t="shared" si="102"/>
        <v>-1.217998157191269E-2</v>
      </c>
      <c r="Y104" s="15">
        <f t="shared" si="103"/>
        <v>-9.7425357312937999E-3</v>
      </c>
      <c r="Z104" s="5">
        <f t="shared" si="123"/>
        <v>16919.169836147168</v>
      </c>
      <c r="AA104" s="5">
        <f t="shared" si="124"/>
        <v>31130.602076643965</v>
      </c>
      <c r="AB104" s="5">
        <f t="shared" si="125"/>
        <v>19250.974764759809</v>
      </c>
      <c r="AC104" s="16">
        <f t="shared" si="107"/>
        <v>1.9050943675148133</v>
      </c>
      <c r="AD104" s="16">
        <f t="shared" si="108"/>
        <v>2.9166846704694662</v>
      </c>
      <c r="AE104" s="16">
        <f t="shared" si="109"/>
        <v>3.7479380203401451</v>
      </c>
      <c r="AF104" s="15">
        <f t="shared" si="110"/>
        <v>-4.0504037456468023E-3</v>
      </c>
      <c r="AG104" s="15">
        <f t="shared" si="111"/>
        <v>2.9673830763510267E-4</v>
      </c>
      <c r="AH104" s="15">
        <f t="shared" si="112"/>
        <v>9.7937136394747881E-3</v>
      </c>
      <c r="AI104" s="1">
        <f t="shared" si="71"/>
        <v>181610.50574126243</v>
      </c>
      <c r="AJ104" s="1">
        <f t="shared" si="72"/>
        <v>52823.484627284895</v>
      </c>
      <c r="AK104" s="1">
        <f t="shared" si="73"/>
        <v>20737.039122531474</v>
      </c>
      <c r="AL104" s="14">
        <f t="shared" si="113"/>
        <v>33.114592213788242</v>
      </c>
      <c r="AM104" s="14">
        <f t="shared" si="114"/>
        <v>6.2292429278380697</v>
      </c>
      <c r="AN104" s="14">
        <f t="shared" si="115"/>
        <v>2.1967935697517875</v>
      </c>
      <c r="AO104" s="11">
        <f t="shared" si="116"/>
        <v>1.2729214660255558E-2</v>
      </c>
      <c r="AP104" s="11">
        <f t="shared" si="117"/>
        <v>1.6035453185685274E-2</v>
      </c>
      <c r="AQ104" s="11">
        <f t="shared" si="118"/>
        <v>1.4546179301272357E-2</v>
      </c>
      <c r="AR104" s="1">
        <f t="shared" si="126"/>
        <v>106433.20921708092</v>
      </c>
      <c r="AS104" s="1">
        <f t="shared" si="122"/>
        <v>32312.085432209373</v>
      </c>
      <c r="AT104" s="1">
        <f t="shared" si="127"/>
        <v>12618.861224279635</v>
      </c>
      <c r="AU104" s="1">
        <f t="shared" si="76"/>
        <v>21286.641843416186</v>
      </c>
      <c r="AV104" s="1">
        <f t="shared" si="77"/>
        <v>6462.4170864418747</v>
      </c>
      <c r="AW104" s="1">
        <f t="shared" si="78"/>
        <v>2523.7722448559271</v>
      </c>
      <c r="AX104" s="2">
        <v>0</v>
      </c>
      <c r="AY104" s="2">
        <v>0</v>
      </c>
      <c r="AZ104" s="2">
        <v>0</v>
      </c>
      <c r="BA104" s="2">
        <f t="shared" si="131"/>
        <v>0</v>
      </c>
      <c r="BB104" s="2">
        <f t="shared" si="143"/>
        <v>0</v>
      </c>
      <c r="BC104" s="2">
        <f t="shared" si="132"/>
        <v>0</v>
      </c>
      <c r="BD104" s="2">
        <f t="shared" si="133"/>
        <v>0</v>
      </c>
      <c r="BE104" s="2">
        <f t="shared" si="134"/>
        <v>0</v>
      </c>
      <c r="BF104" s="2">
        <f t="shared" si="135"/>
        <v>0</v>
      </c>
      <c r="BG104" s="2">
        <f t="shared" si="136"/>
        <v>0</v>
      </c>
      <c r="BH104" s="2">
        <f t="shared" si="144"/>
        <v>0</v>
      </c>
      <c r="BI104" s="2">
        <f t="shared" si="145"/>
        <v>0</v>
      </c>
      <c r="BJ104" s="2">
        <f t="shared" si="146"/>
        <v>0</v>
      </c>
      <c r="BK104" s="11">
        <f t="shared" si="147"/>
        <v>4.5445366605068455E-2</v>
      </c>
      <c r="BL104" s="17">
        <f t="shared" si="129"/>
        <v>0.12148129623087564</v>
      </c>
      <c r="BM104" s="17">
        <f t="shared" si="130"/>
        <v>0.65189991940261927</v>
      </c>
      <c r="BN104" s="12">
        <f>(BN$3*temperature!$I214+BN$4*temperature!$I214^2+BN$5*temperature!$I214^6)*(K104/K$56)^$BP$1</f>
        <v>0.86177436283221531</v>
      </c>
      <c r="BO104" s="12">
        <f>(BO$3*temperature!$I214+BO$4*temperature!$I214^2+BO$5*temperature!$I214^6)*(L104/L$56)^$BP$1</f>
        <v>-0.71624145131291983</v>
      </c>
      <c r="BP104" s="12">
        <f>(BP$3*temperature!$I214+BP$4*temperature!$I214^2+BP$5*temperature!$I214^6)*(M104/M$56)^$BP$1</f>
        <v>-1.7500539361037131</v>
      </c>
      <c r="BQ104" s="12">
        <f>(BQ$3*temperature!$M214+BQ$4*temperature!$M214^2+BQ$5*temperature!$M214^6)*(K104/K$56)^$BP$1</f>
        <v>0.86176563411958773</v>
      </c>
      <c r="BR104" s="12">
        <f>(BR$3*temperature!$M214+BR$4*temperature!$M214^2+BR$5*temperature!$M214^6)*(L104/L$56)^$BP$1</f>
        <v>-0.71624880635237698</v>
      </c>
      <c r="BS104" s="12">
        <f>(BS$3*temperature!$M214+BS$4*temperature!$M214^2+BS$5*temperature!$M214^6)*(M104/M$56)^$BP$1</f>
        <v>-1.7500607073337575</v>
      </c>
      <c r="BT104" s="19">
        <f t="shared" si="137"/>
        <v>-8.7287126275814586E-6</v>
      </c>
      <c r="BU104" s="19">
        <f t="shared" si="138"/>
        <v>-7.3550394571464395E-6</v>
      </c>
      <c r="BV104" s="19">
        <f t="shared" si="139"/>
        <v>-6.7712300444444651E-6</v>
      </c>
      <c r="BW104" s="19">
        <f t="shared" si="140"/>
        <v>-1.2521267728322578E-2</v>
      </c>
      <c r="BX104" s="19">
        <f t="shared" si="141"/>
        <v>-1.5210998340904585E-3</v>
      </c>
      <c r="BY104" s="19">
        <f t="shared" si="142"/>
        <v>-8.1626134229121072E-3</v>
      </c>
      <c r="BZ104" s="2">
        <f t="shared" si="148"/>
        <v>8625.2394232701718</v>
      </c>
    </row>
    <row r="105" spans="1:78" x14ac:dyDescent="0.3">
      <c r="A105" s="2">
        <f t="shared" si="79"/>
        <v>2059</v>
      </c>
      <c r="B105" s="5">
        <f t="shared" si="80"/>
        <v>1158.0622123756521</v>
      </c>
      <c r="C105" s="5">
        <f t="shared" si="81"/>
        <v>2927.488627353423</v>
      </c>
      <c r="D105" s="5">
        <f t="shared" si="82"/>
        <v>4260.2878502992216</v>
      </c>
      <c r="E105" s="15">
        <f t="shared" si="83"/>
        <v>3.3272438518002357E-4</v>
      </c>
      <c r="F105" s="15">
        <f t="shared" si="84"/>
        <v>6.5548934979822086E-4</v>
      </c>
      <c r="G105" s="15">
        <f t="shared" si="85"/>
        <v>1.3381581904552506E-3</v>
      </c>
      <c r="H105" s="5">
        <f t="shared" si="86"/>
        <v>108014.14402637229</v>
      </c>
      <c r="I105" s="5">
        <f t="shared" si="87"/>
        <v>32948.407827209907</v>
      </c>
      <c r="J105" s="5">
        <f t="shared" si="88"/>
        <v>12855.72594719136</v>
      </c>
      <c r="K105" s="5">
        <f t="shared" si="89"/>
        <v>93271.451975616903</v>
      </c>
      <c r="L105" s="5">
        <f t="shared" si="90"/>
        <v>11254.837173183727</v>
      </c>
      <c r="M105" s="5">
        <f t="shared" si="91"/>
        <v>3017.5721451048048</v>
      </c>
      <c r="N105" s="15">
        <f t="shared" si="92"/>
        <v>1.4516219465510405E-2</v>
      </c>
      <c r="O105" s="15">
        <f t="shared" si="93"/>
        <v>1.9025055297443583E-2</v>
      </c>
      <c r="P105" s="15">
        <f t="shared" si="94"/>
        <v>1.7409234763870574E-2</v>
      </c>
      <c r="Q105" s="5">
        <f t="shared" si="95"/>
        <v>8953.6768620942566</v>
      </c>
      <c r="R105" s="5">
        <f t="shared" si="96"/>
        <v>10832.163086933646</v>
      </c>
      <c r="S105" s="5">
        <f t="shared" si="97"/>
        <v>5229.2372149396715</v>
      </c>
      <c r="T105" s="5">
        <f t="shared" si="98"/>
        <v>82.893559383372647</v>
      </c>
      <c r="U105" s="5">
        <f t="shared" si="99"/>
        <v>328.76135149656852</v>
      </c>
      <c r="V105" s="5">
        <f t="shared" si="100"/>
        <v>406.76327703470707</v>
      </c>
      <c r="W105" s="15">
        <f t="shared" si="101"/>
        <v>-1.0734613539272964E-2</v>
      </c>
      <c r="X105" s="15">
        <f t="shared" si="102"/>
        <v>-1.217998157191269E-2</v>
      </c>
      <c r="Y105" s="15">
        <f t="shared" si="103"/>
        <v>-9.7425357312937999E-3</v>
      </c>
      <c r="Z105" s="5">
        <f t="shared" si="123"/>
        <v>16921.504930213403</v>
      </c>
      <c r="AA105" s="5">
        <f t="shared" si="124"/>
        <v>31375.182040796284</v>
      </c>
      <c r="AB105" s="5">
        <f t="shared" si="125"/>
        <v>19617.282225338149</v>
      </c>
      <c r="AC105" s="16">
        <f t="shared" si="107"/>
        <v>1.8973779661528207</v>
      </c>
      <c r="AD105" s="16">
        <f t="shared" si="108"/>
        <v>2.9175501625424864</v>
      </c>
      <c r="AE105" s="16">
        <f t="shared" si="109"/>
        <v>3.7846442520498567</v>
      </c>
      <c r="AF105" s="15">
        <f t="shared" si="110"/>
        <v>-4.0504037456468023E-3</v>
      </c>
      <c r="AG105" s="15">
        <f t="shared" si="111"/>
        <v>2.9673830763510267E-4</v>
      </c>
      <c r="AH105" s="15">
        <f t="shared" si="112"/>
        <v>9.7937136394747881E-3</v>
      </c>
      <c r="AI105" s="1">
        <f t="shared" si="71"/>
        <v>184736.09701055236</v>
      </c>
      <c r="AJ105" s="1">
        <f t="shared" si="72"/>
        <v>54003.553250998288</v>
      </c>
      <c r="AK105" s="1">
        <f t="shared" si="73"/>
        <v>21187.107455134254</v>
      </c>
      <c r="AL105" s="14">
        <f t="shared" si="113"/>
        <v>33.531899738937625</v>
      </c>
      <c r="AM105" s="14">
        <f t="shared" si="114"/>
        <v>6.3281327738561624</v>
      </c>
      <c r="AN105" s="14">
        <f t="shared" si="115"/>
        <v>2.2284289733737443</v>
      </c>
      <c r="AO105" s="11">
        <f t="shared" si="116"/>
        <v>1.2601922513653002E-2</v>
      </c>
      <c r="AP105" s="11">
        <f t="shared" si="117"/>
        <v>1.5875098653828423E-2</v>
      </c>
      <c r="AQ105" s="11">
        <f t="shared" si="118"/>
        <v>1.4400717508259633E-2</v>
      </c>
      <c r="AR105" s="1">
        <f t="shared" si="126"/>
        <v>108014.14402637229</v>
      </c>
      <c r="AS105" s="1">
        <f t="shared" si="122"/>
        <v>32948.407827209907</v>
      </c>
      <c r="AT105" s="1">
        <f t="shared" si="127"/>
        <v>12855.72594719136</v>
      </c>
      <c r="AU105" s="1">
        <f t="shared" si="76"/>
        <v>21602.828805274461</v>
      </c>
      <c r="AV105" s="1">
        <f t="shared" si="77"/>
        <v>6589.6815654419815</v>
      </c>
      <c r="AW105" s="1">
        <f t="shared" si="78"/>
        <v>2571.1451894382722</v>
      </c>
      <c r="AX105" s="2">
        <v>0</v>
      </c>
      <c r="AY105" s="2">
        <v>0</v>
      </c>
      <c r="AZ105" s="2">
        <v>0</v>
      </c>
      <c r="BA105" s="2">
        <f t="shared" si="131"/>
        <v>0</v>
      </c>
      <c r="BB105" s="2">
        <f t="shared" si="143"/>
        <v>0</v>
      </c>
      <c r="BC105" s="2">
        <f t="shared" si="132"/>
        <v>0</v>
      </c>
      <c r="BD105" s="2">
        <f t="shared" si="133"/>
        <v>0</v>
      </c>
      <c r="BE105" s="2">
        <f t="shared" si="134"/>
        <v>0</v>
      </c>
      <c r="BF105" s="2">
        <f t="shared" si="135"/>
        <v>0</v>
      </c>
      <c r="BG105" s="2">
        <f t="shared" si="136"/>
        <v>0</v>
      </c>
      <c r="BH105" s="2">
        <f t="shared" si="144"/>
        <v>0</v>
      </c>
      <c r="BI105" s="2">
        <f t="shared" si="145"/>
        <v>0</v>
      </c>
      <c r="BJ105" s="2">
        <f t="shared" si="146"/>
        <v>0</v>
      </c>
      <c r="BK105" s="11">
        <f t="shared" si="147"/>
        <v>4.5239723543250204E-2</v>
      </c>
      <c r="BL105" s="17">
        <f t="shared" si="129"/>
        <v>0.11620052095631592</v>
      </c>
      <c r="BM105" s="17">
        <f t="shared" si="130"/>
        <v>0.64544546475506859</v>
      </c>
      <c r="BN105" s="12">
        <f>(BN$3*temperature!$I215+BN$4*temperature!$I215^2+BN$5*temperature!$I215^6)*(K105/K$56)^$BP$1</f>
        <v>0.7097046106282785</v>
      </c>
      <c r="BO105" s="12">
        <f>(BO$3*temperature!$I215+BO$4*temperature!$I215^2+BO$5*temperature!$I215^6)*(L105/L$56)^$BP$1</f>
        <v>-0.83787736942861313</v>
      </c>
      <c r="BP105" s="12">
        <f>(BP$3*temperature!$I215+BP$4*temperature!$I215^2+BP$5*temperature!$I215^6)*(M105/M$56)^$BP$1</f>
        <v>-1.8573541692607849</v>
      </c>
      <c r="BQ105" s="12">
        <f>(BQ$3*temperature!$M215+BQ$4*temperature!$M215^2+BQ$5*temperature!$M215^6)*(K105/K$56)^$BP$1</f>
        <v>0.7096956229927408</v>
      </c>
      <c r="BR105" s="12">
        <f>(BR$3*temperature!$M215+BR$4*temperature!$M215^2+BR$5*temperature!$M215^6)*(L105/L$56)^$BP$1</f>
        <v>-0.8378848886439163</v>
      </c>
      <c r="BS105" s="12">
        <f>(BS$3*temperature!$M215+BS$4*temperature!$M215^2+BS$5*temperature!$M215^6)*(M105/M$56)^$BP$1</f>
        <v>-1.8573610598817794</v>
      </c>
      <c r="BT105" s="19">
        <f t="shared" si="137"/>
        <v>-8.9876355376938832E-6</v>
      </c>
      <c r="BU105" s="19">
        <f t="shared" si="138"/>
        <v>-7.5192153031755637E-6</v>
      </c>
      <c r="BV105" s="19">
        <f t="shared" si="139"/>
        <v>-6.8906209944596952E-6</v>
      </c>
      <c r="BW105" s="19">
        <f t="shared" si="140"/>
        <v>-1.3071218668853723E-2</v>
      </c>
      <c r="BX105" s="19">
        <f t="shared" si="141"/>
        <v>-1.5188824188547248E-3</v>
      </c>
      <c r="BY105" s="19">
        <f t="shared" si="142"/>
        <v>-8.4367588086334197E-3</v>
      </c>
      <c r="BZ105" s="2">
        <f t="shared" si="148"/>
        <v>8553.4548077083909</v>
      </c>
    </row>
    <row r="106" spans="1:78" x14ac:dyDescent="0.3">
      <c r="A106" s="2">
        <f t="shared" si="79"/>
        <v>2060</v>
      </c>
      <c r="B106" s="5">
        <f t="shared" si="80"/>
        <v>1158.4282621363843</v>
      </c>
      <c r="C106" s="5">
        <f t="shared" si="81"/>
        <v>2929.3116180894644</v>
      </c>
      <c r="D106" s="5">
        <f t="shared" si="82"/>
        <v>4265.7037424257678</v>
      </c>
      <c r="E106" s="15">
        <f t="shared" si="83"/>
        <v>3.1608816592102238E-4</v>
      </c>
      <c r="F106" s="15">
        <f t="shared" si="84"/>
        <v>6.2271488230830976E-4</v>
      </c>
      <c r="G106" s="15">
        <f t="shared" si="85"/>
        <v>1.271250280932488E-3</v>
      </c>
      <c r="H106" s="5">
        <f t="shared" si="86"/>
        <v>109591.99025989565</v>
      </c>
      <c r="I106" s="5">
        <f t="shared" si="87"/>
        <v>33587.904477415279</v>
      </c>
      <c r="J106" s="5">
        <f t="shared" si="88"/>
        <v>13093.224441652343</v>
      </c>
      <c r="K106" s="5">
        <f t="shared" si="89"/>
        <v>94604.03707501496</v>
      </c>
      <c r="L106" s="5">
        <f t="shared" si="90"/>
        <v>11466.142512800243</v>
      </c>
      <c r="M106" s="5">
        <f t="shared" si="91"/>
        <v>3069.4172010657844</v>
      </c>
      <c r="N106" s="15">
        <f t="shared" si="92"/>
        <v>1.4287170095158563E-2</v>
      </c>
      <c r="O106" s="15">
        <f t="shared" si="93"/>
        <v>1.8774624311756583E-2</v>
      </c>
      <c r="P106" s="15">
        <f t="shared" si="94"/>
        <v>1.7181049356213229E-2</v>
      </c>
      <c r="Q106" s="5">
        <f t="shared" si="95"/>
        <v>8986.9518762539665</v>
      </c>
      <c r="R106" s="5">
        <f t="shared" si="96"/>
        <v>10907.908582107313</v>
      </c>
      <c r="S106" s="5">
        <f t="shared" si="97"/>
        <v>5273.955666271615</v>
      </c>
      <c r="T106" s="5">
        <f t="shared" si="98"/>
        <v>82.00372905849737</v>
      </c>
      <c r="U106" s="5">
        <f t="shared" si="99"/>
        <v>324.75704429378322</v>
      </c>
      <c r="V106" s="5">
        <f t="shared" si="100"/>
        <v>402.80037127401829</v>
      </c>
      <c r="W106" s="15">
        <f t="shared" si="101"/>
        <v>-1.0734613539272964E-2</v>
      </c>
      <c r="X106" s="15">
        <f t="shared" si="102"/>
        <v>-1.217998157191269E-2</v>
      </c>
      <c r="Y106" s="15">
        <f t="shared" si="103"/>
        <v>-9.7425357312937999E-3</v>
      </c>
      <c r="Z106" s="5">
        <f t="shared" si="123"/>
        <v>16919.69887291687</v>
      </c>
      <c r="AA106" s="5">
        <f t="shared" si="124"/>
        <v>31612.757108221911</v>
      </c>
      <c r="AB106" s="5">
        <f t="shared" si="125"/>
        <v>19984.628021174245</v>
      </c>
      <c r="AC106" s="16">
        <f t="shared" si="107"/>
        <v>1.8896928193318077</v>
      </c>
      <c r="AD106" s="16">
        <f t="shared" si="108"/>
        <v>2.9184159114401598</v>
      </c>
      <c r="AE106" s="16">
        <f t="shared" si="109"/>
        <v>3.8217099740817173</v>
      </c>
      <c r="AF106" s="15">
        <f t="shared" si="110"/>
        <v>-4.0504037456468023E-3</v>
      </c>
      <c r="AG106" s="15">
        <f t="shared" si="111"/>
        <v>2.9673830763510267E-4</v>
      </c>
      <c r="AH106" s="15">
        <f t="shared" si="112"/>
        <v>9.7937136394747881E-3</v>
      </c>
      <c r="AI106" s="1">
        <f t="shared" si="71"/>
        <v>187865.31611477159</v>
      </c>
      <c r="AJ106" s="1">
        <f t="shared" si="72"/>
        <v>55192.879491340442</v>
      </c>
      <c r="AK106" s="1">
        <f t="shared" si="73"/>
        <v>21639.541899059102</v>
      </c>
      <c r="AL106" s="14">
        <f t="shared" si="113"/>
        <v>33.95024047716084</v>
      </c>
      <c r="AM106" s="14">
        <f t="shared" si="114"/>
        <v>6.4275879086148588</v>
      </c>
      <c r="AN106" s="14">
        <f t="shared" si="115"/>
        <v>2.260199039745193</v>
      </c>
      <c r="AO106" s="11">
        <f t="shared" si="116"/>
        <v>1.2475903288516471E-2</v>
      </c>
      <c r="AP106" s="11">
        <f t="shared" si="117"/>
        <v>1.5716347667290138E-2</v>
      </c>
      <c r="AQ106" s="11">
        <f t="shared" si="118"/>
        <v>1.4256710333177037E-2</v>
      </c>
      <c r="AR106" s="1">
        <f t="shared" si="126"/>
        <v>109591.99025989565</v>
      </c>
      <c r="AS106" s="1">
        <f t="shared" si="122"/>
        <v>33587.904477415279</v>
      </c>
      <c r="AT106" s="1">
        <f t="shared" si="127"/>
        <v>13093.224441652343</v>
      </c>
      <c r="AU106" s="1">
        <f t="shared" si="76"/>
        <v>21918.398051979133</v>
      </c>
      <c r="AV106" s="1">
        <f t="shared" si="77"/>
        <v>6717.5808954830563</v>
      </c>
      <c r="AW106" s="1">
        <f t="shared" si="78"/>
        <v>2618.6448883304688</v>
      </c>
      <c r="AX106" s="2">
        <v>0</v>
      </c>
      <c r="AY106" s="2">
        <v>0</v>
      </c>
      <c r="AZ106" s="2">
        <v>0</v>
      </c>
      <c r="BA106" s="2">
        <f t="shared" si="131"/>
        <v>0</v>
      </c>
      <c r="BB106" s="2">
        <f t="shared" si="143"/>
        <v>0</v>
      </c>
      <c r="BC106" s="2">
        <f t="shared" si="132"/>
        <v>0</v>
      </c>
      <c r="BD106" s="2">
        <f t="shared" si="133"/>
        <v>0</v>
      </c>
      <c r="BE106" s="2">
        <f t="shared" si="134"/>
        <v>0</v>
      </c>
      <c r="BF106" s="2">
        <f t="shared" si="135"/>
        <v>0</v>
      </c>
      <c r="BG106" s="2">
        <f t="shared" si="136"/>
        <v>0</v>
      </c>
      <c r="BH106" s="2">
        <f t="shared" si="144"/>
        <v>0</v>
      </c>
      <c r="BI106" s="2">
        <f t="shared" si="145"/>
        <v>0</v>
      </c>
      <c r="BJ106" s="2">
        <f t="shared" si="146"/>
        <v>0</v>
      </c>
      <c r="BK106" s="11">
        <f t="shared" si="147"/>
        <v>4.5034436464287814E-2</v>
      </c>
      <c r="BL106" s="17">
        <f t="shared" si="129"/>
        <v>0.11117116804785093</v>
      </c>
      <c r="BM106" s="17">
        <f t="shared" si="130"/>
        <v>0.63905491559907779</v>
      </c>
      <c r="BN106" s="12">
        <f>(BN$3*temperature!$I216+BN$4*temperature!$I216^2+BN$5*temperature!$I216^6)*(K106/K$56)^$BP$1</f>
        <v>0.55267885763723168</v>
      </c>
      <c r="BO106" s="12">
        <f>(BO$3*temperature!$I216+BO$4*temperature!$I216^2+BO$5*temperature!$I216^6)*(L106/L$56)^$BP$1</f>
        <v>-0.96274254787133662</v>
      </c>
      <c r="BP106" s="12">
        <f>(BP$3*temperature!$I216+BP$4*temperature!$I216^2+BP$5*temperature!$I216^6)*(M106/M$56)^$BP$1</f>
        <v>-1.9672116041573442</v>
      </c>
      <c r="BQ106" s="12">
        <f>(BQ$3*temperature!$M216+BQ$4*temperature!$M216^2+BQ$5*temperature!$M216^6)*(K106/K$56)^$BP$1</f>
        <v>0.55266961585919971</v>
      </c>
      <c r="BR106" s="12">
        <f>(BR$3*temperature!$M216+BR$4*temperature!$M216^2+BR$5*temperature!$M216^6)*(L106/L$56)^$BP$1</f>
        <v>-0.96275022724264669</v>
      </c>
      <c r="BS106" s="12">
        <f>(BS$3*temperature!$M216+BS$4*temperature!$M216^2+BS$5*temperature!$M216^6)*(M106/M$56)^$BP$1</f>
        <v>-1.9672186108503964</v>
      </c>
      <c r="BT106" s="19">
        <f t="shared" si="137"/>
        <v>-9.2417780319653531E-6</v>
      </c>
      <c r="BU106" s="19">
        <f t="shared" si="138"/>
        <v>-7.6793713100764549E-6</v>
      </c>
      <c r="BV106" s="19">
        <f t="shared" si="139"/>
        <v>-7.0066930522028059E-6</v>
      </c>
      <c r="BW106" s="19">
        <f t="shared" si="140"/>
        <v>-1.3624990427989734E-2</v>
      </c>
      <c r="BX106" s="19">
        <f t="shared" si="141"/>
        <v>-1.5147061005204071E-3</v>
      </c>
      <c r="BY106" s="19">
        <f t="shared" si="142"/>
        <v>-8.7071171079972226E-3</v>
      </c>
      <c r="BZ106" s="2">
        <f t="shared" si="148"/>
        <v>8481.9459509759927</v>
      </c>
    </row>
    <row r="107" spans="1:78" x14ac:dyDescent="0.3">
      <c r="A107" s="2">
        <f t="shared" si="79"/>
        <v>2061</v>
      </c>
      <c r="B107" s="5">
        <f t="shared" si="80"/>
        <v>1158.7761193278775</v>
      </c>
      <c r="C107" s="5">
        <f t="shared" si="81"/>
        <v>2931.0445377319925</v>
      </c>
      <c r="D107" s="5">
        <f t="shared" si="82"/>
        <v>4270.8553806526543</v>
      </c>
      <c r="E107" s="15">
        <f t="shared" si="83"/>
        <v>3.0028375762497126E-4</v>
      </c>
      <c r="F107" s="15">
        <f t="shared" si="84"/>
        <v>5.9157913819289426E-4</v>
      </c>
      <c r="G107" s="15">
        <f t="shared" si="85"/>
        <v>1.2076877668858637E-3</v>
      </c>
      <c r="H107" s="5">
        <f t="shared" si="86"/>
        <v>111166.18441765486</v>
      </c>
      <c r="I107" s="5">
        <f t="shared" si="87"/>
        <v>34230.404202387814</v>
      </c>
      <c r="J107" s="5">
        <f t="shared" si="88"/>
        <v>13331.30173581009</v>
      </c>
      <c r="K107" s="5">
        <f t="shared" si="89"/>
        <v>95934.134785358154</v>
      </c>
      <c r="L107" s="5">
        <f t="shared" si="90"/>
        <v>11678.568429012987</v>
      </c>
      <c r="M107" s="5">
        <f t="shared" si="91"/>
        <v>3121.4594144774942</v>
      </c>
      <c r="N107" s="15">
        <f t="shared" si="92"/>
        <v>1.4059629498564652E-2</v>
      </c>
      <c r="O107" s="15">
        <f t="shared" si="93"/>
        <v>1.8526362809079044E-2</v>
      </c>
      <c r="P107" s="15">
        <f t="shared" si="94"/>
        <v>1.6955079744011226E-2</v>
      </c>
      <c r="Q107" s="5">
        <f t="shared" si="95"/>
        <v>9018.1844831443104</v>
      </c>
      <c r="R107" s="5">
        <f t="shared" si="96"/>
        <v>10981.16533820013</v>
      </c>
      <c r="S107" s="5">
        <f t="shared" si="97"/>
        <v>5317.5373012128139</v>
      </c>
      <c r="T107" s="5">
        <f t="shared" si="98"/>
        <v>81.123450718275151</v>
      </c>
      <c r="U107" s="5">
        <f t="shared" si="99"/>
        <v>320.80150947893611</v>
      </c>
      <c r="V107" s="5">
        <f t="shared" si="100"/>
        <v>398.87607426430276</v>
      </c>
      <c r="W107" s="15">
        <f t="shared" si="101"/>
        <v>-1.0734613539272964E-2</v>
      </c>
      <c r="X107" s="15">
        <f t="shared" si="102"/>
        <v>-1.217998157191269E-2</v>
      </c>
      <c r="Y107" s="15">
        <f t="shared" si="103"/>
        <v>-9.7425357312937999E-3</v>
      </c>
      <c r="Z107" s="5">
        <f t="shared" si="123"/>
        <v>16913.792128961162</v>
      </c>
      <c r="AA107" s="5">
        <f t="shared" si="124"/>
        <v>31843.260278638663</v>
      </c>
      <c r="AB107" s="5">
        <f t="shared" si="125"/>
        <v>20352.926451665342</v>
      </c>
      <c r="AC107" s="16">
        <f t="shared" si="107"/>
        <v>1.8820388004582642</v>
      </c>
      <c r="AD107" s="16">
        <f t="shared" si="108"/>
        <v>2.9192819172386959</v>
      </c>
      <c r="AE107" s="16">
        <f t="shared" si="109"/>
        <v>3.8591387071809984</v>
      </c>
      <c r="AF107" s="15">
        <f t="shared" si="110"/>
        <v>-4.0504037456468023E-3</v>
      </c>
      <c r="AG107" s="15">
        <f t="shared" si="111"/>
        <v>2.9673830763510267E-4</v>
      </c>
      <c r="AH107" s="15">
        <f t="shared" si="112"/>
        <v>9.7937136394747881E-3</v>
      </c>
      <c r="AI107" s="1">
        <f t="shared" si="71"/>
        <v>190997.18255527358</v>
      </c>
      <c r="AJ107" s="1">
        <f t="shared" si="72"/>
        <v>56391.172437689456</v>
      </c>
      <c r="AK107" s="1">
        <f t="shared" si="73"/>
        <v>22094.23259748366</v>
      </c>
      <c r="AL107" s="14">
        <f t="shared" si="113"/>
        <v>34.369564794807623</v>
      </c>
      <c r="AM107" s="14">
        <f t="shared" si="114"/>
        <v>6.5275959327863822</v>
      </c>
      <c r="AN107" s="14">
        <f t="shared" si="115"/>
        <v>2.2920998127201155</v>
      </c>
      <c r="AO107" s="11">
        <f t="shared" si="116"/>
        <v>1.2351144255631306E-2</v>
      </c>
      <c r="AP107" s="11">
        <f t="shared" si="117"/>
        <v>1.5559184190617237E-2</v>
      </c>
      <c r="AQ107" s="11">
        <f t="shared" si="118"/>
        <v>1.4114143229845267E-2</v>
      </c>
      <c r="AR107" s="1">
        <f t="shared" si="126"/>
        <v>111166.18441765486</v>
      </c>
      <c r="AS107" s="1">
        <f t="shared" si="122"/>
        <v>34230.404202387814</v>
      </c>
      <c r="AT107" s="1">
        <f t="shared" si="127"/>
        <v>13331.30173581009</v>
      </c>
      <c r="AU107" s="1">
        <f t="shared" si="76"/>
        <v>22233.236883530975</v>
      </c>
      <c r="AV107" s="1">
        <f t="shared" si="77"/>
        <v>6846.0808404775635</v>
      </c>
      <c r="AW107" s="1">
        <f t="shared" si="78"/>
        <v>2666.2603471620182</v>
      </c>
      <c r="AX107" s="2">
        <v>0</v>
      </c>
      <c r="AY107" s="2">
        <v>0</v>
      </c>
      <c r="AZ107" s="2">
        <v>0</v>
      </c>
      <c r="BA107" s="2">
        <f t="shared" si="131"/>
        <v>0</v>
      </c>
      <c r="BB107" s="2">
        <f t="shared" si="143"/>
        <v>0</v>
      </c>
      <c r="BC107" s="2">
        <f t="shared" si="132"/>
        <v>0</v>
      </c>
      <c r="BD107" s="2">
        <f t="shared" si="133"/>
        <v>0</v>
      </c>
      <c r="BE107" s="2">
        <f t="shared" si="134"/>
        <v>0</v>
      </c>
      <c r="BF107" s="2">
        <f t="shared" si="135"/>
        <v>0</v>
      </c>
      <c r="BG107" s="2">
        <f t="shared" si="136"/>
        <v>0</v>
      </c>
      <c r="BH107" s="2">
        <f t="shared" si="144"/>
        <v>0</v>
      </c>
      <c r="BI107" s="2">
        <f t="shared" si="145"/>
        <v>0</v>
      </c>
      <c r="BJ107" s="2">
        <f t="shared" si="146"/>
        <v>0</v>
      </c>
      <c r="BK107" s="11">
        <f t="shared" si="147"/>
        <v>4.4829571425083897E-2</v>
      </c>
      <c r="BL107" s="17">
        <f t="shared" si="129"/>
        <v>0.10638038725688444</v>
      </c>
      <c r="BM107" s="17">
        <f t="shared" si="130"/>
        <v>0.6327276392070077</v>
      </c>
      <c r="BN107" s="12">
        <f>(BN$3*temperature!$I217+BN$4*temperature!$I217^2+BN$5*temperature!$I217^6)*(K107/K$56)^$BP$1</f>
        <v>0.39069416108620553</v>
      </c>
      <c r="BO107" s="12">
        <f>(BO$3*temperature!$I217+BO$4*temperature!$I217^2+BO$5*temperature!$I217^6)*(L107/L$56)^$BP$1</f>
        <v>-1.0908249884466961</v>
      </c>
      <c r="BP107" s="12">
        <f>(BP$3*temperature!$I217+BP$4*temperature!$I217^2+BP$5*temperature!$I217^6)*(M107/M$56)^$BP$1</f>
        <v>-2.0796139309974611</v>
      </c>
      <c r="BQ107" s="12">
        <f>(BQ$3*temperature!$M217+BQ$4*temperature!$M217^2+BQ$5*temperature!$M217^6)*(K107/K$56)^$BP$1</f>
        <v>0.39068467007847496</v>
      </c>
      <c r="BR107" s="12">
        <f>(BR$3*temperature!$M217+BR$4*temperature!$M217^2+BR$5*temperature!$M217^6)*(L107/L$56)^$BP$1</f>
        <v>-1.0908328239111102</v>
      </c>
      <c r="BS107" s="12">
        <f>(BS$3*temperature!$M217+BS$4*temperature!$M217^2+BS$5*temperature!$M217^6)*(M107/M$56)^$BP$1</f>
        <v>-2.0796210504376331</v>
      </c>
      <c r="BT107" s="19">
        <f t="shared" si="137"/>
        <v>-9.4910077305665475E-6</v>
      </c>
      <c r="BU107" s="19">
        <f t="shared" si="138"/>
        <v>-7.8354644141853669E-6</v>
      </c>
      <c r="BV107" s="19">
        <f t="shared" si="139"/>
        <v>-7.1194401720653389E-6</v>
      </c>
      <c r="BW107" s="19">
        <f t="shared" si="140"/>
        <v>-1.4182016348203904E-2</v>
      </c>
      <c r="BX107" s="19">
        <f t="shared" si="141"/>
        <v>-1.5086883912053973E-3</v>
      </c>
      <c r="BY107" s="19">
        <f t="shared" si="142"/>
        <v>-8.973353723194244E-3</v>
      </c>
      <c r="BZ107" s="2">
        <f t="shared" si="148"/>
        <v>8410.7246423771176</v>
      </c>
    </row>
    <row r="108" spans="1:78" x14ac:dyDescent="0.3">
      <c r="A108" s="2">
        <f t="shared" si="79"/>
        <v>2062</v>
      </c>
      <c r="B108" s="5">
        <f t="shared" si="80"/>
        <v>1159.1066828928674</v>
      </c>
      <c r="C108" s="5">
        <f t="shared" si="81"/>
        <v>2932.6917852935467</v>
      </c>
      <c r="D108" s="5">
        <f t="shared" si="82"/>
        <v>4275.75534746014</v>
      </c>
      <c r="E108" s="15">
        <f t="shared" si="83"/>
        <v>2.8526956974372268E-4</v>
      </c>
      <c r="F108" s="15">
        <f t="shared" si="84"/>
        <v>5.6200018128324948E-4</v>
      </c>
      <c r="G108" s="15">
        <f t="shared" si="85"/>
        <v>1.1473033785415704E-3</v>
      </c>
      <c r="H108" s="5">
        <f t="shared" si="86"/>
        <v>112736.16354636653</v>
      </c>
      <c r="I108" s="5">
        <f t="shared" si="87"/>
        <v>34875.734446488132</v>
      </c>
      <c r="J108" s="5">
        <f t="shared" si="88"/>
        <v>13569.9029529696</v>
      </c>
      <c r="K108" s="5">
        <f t="shared" si="89"/>
        <v>97261.248865378497</v>
      </c>
      <c r="L108" s="5">
        <f t="shared" si="90"/>
        <v>11892.055831225802</v>
      </c>
      <c r="M108" s="5">
        <f t="shared" si="91"/>
        <v>3173.6855479886885</v>
      </c>
      <c r="N108" s="15">
        <f t="shared" si="92"/>
        <v>1.383359617501756E-2</v>
      </c>
      <c r="O108" s="15">
        <f t="shared" si="93"/>
        <v>1.8280271551301519E-2</v>
      </c>
      <c r="P108" s="15">
        <f t="shared" si="94"/>
        <v>1.6731319096755515E-2</v>
      </c>
      <c r="Q108" s="5">
        <f t="shared" si="95"/>
        <v>9047.3726991828516</v>
      </c>
      <c r="R108" s="5">
        <f t="shared" si="96"/>
        <v>11051.916327855561</v>
      </c>
      <c r="S108" s="5">
        <f t="shared" si="97"/>
        <v>5359.9761011713272</v>
      </c>
      <c r="T108" s="5">
        <f t="shared" si="98"/>
        <v>80.252621825842212</v>
      </c>
      <c r="U108" s="5">
        <f t="shared" si="99"/>
        <v>316.89415300524092</v>
      </c>
      <c r="V108" s="5">
        <f t="shared" si="100"/>
        <v>394.99000985842457</v>
      </c>
      <c r="W108" s="15">
        <f t="shared" si="101"/>
        <v>-1.0734613539272964E-2</v>
      </c>
      <c r="X108" s="15">
        <f t="shared" si="102"/>
        <v>-1.217998157191269E-2</v>
      </c>
      <c r="Y108" s="15">
        <f t="shared" si="103"/>
        <v>-9.7425357312937999E-3</v>
      </c>
      <c r="Z108" s="5">
        <f t="shared" si="123"/>
        <v>16903.827333282523</v>
      </c>
      <c r="AA108" s="5">
        <f t="shared" si="124"/>
        <v>32066.629976781522</v>
      </c>
      <c r="AB108" s="5">
        <f t="shared" si="125"/>
        <v>20722.091940322702</v>
      </c>
      <c r="AC108" s="16">
        <f t="shared" si="107"/>
        <v>1.8744157834514354</v>
      </c>
      <c r="AD108" s="16">
        <f t="shared" si="108"/>
        <v>2.9201481800143272</v>
      </c>
      <c r="AE108" s="16">
        <f t="shared" si="109"/>
        <v>3.896934006574142</v>
      </c>
      <c r="AF108" s="15">
        <f t="shared" si="110"/>
        <v>-4.0504037456468023E-3</v>
      </c>
      <c r="AG108" s="15">
        <f t="shared" si="111"/>
        <v>2.9673830763510267E-4</v>
      </c>
      <c r="AH108" s="15">
        <f t="shared" si="112"/>
        <v>9.7937136394747881E-3</v>
      </c>
      <c r="AI108" s="1">
        <f t="shared" si="71"/>
        <v>194130.70118327721</v>
      </c>
      <c r="AJ108" s="1">
        <f t="shared" si="72"/>
        <v>57598.136034398078</v>
      </c>
      <c r="AK108" s="1">
        <f t="shared" si="73"/>
        <v>22551.069684897313</v>
      </c>
      <c r="AL108" s="14">
        <f t="shared" si="113"/>
        <v>34.78982321306372</v>
      </c>
      <c r="AM108" s="14">
        <f t="shared" si="114"/>
        <v>6.6281443595521274</v>
      </c>
      <c r="AN108" s="14">
        <f t="shared" si="115"/>
        <v>2.3241273275234104</v>
      </c>
      <c r="AO108" s="11">
        <f t="shared" si="116"/>
        <v>1.2227632813074993E-2</v>
      </c>
      <c r="AP108" s="11">
        <f t="shared" si="117"/>
        <v>1.5403592348711064E-2</v>
      </c>
      <c r="AQ108" s="11">
        <f t="shared" si="118"/>
        <v>1.3973001797546814E-2</v>
      </c>
      <c r="AR108" s="1">
        <f t="shared" si="126"/>
        <v>112736.16354636653</v>
      </c>
      <c r="AS108" s="1">
        <f t="shared" si="122"/>
        <v>34875.734446488132</v>
      </c>
      <c r="AT108" s="1">
        <f t="shared" si="127"/>
        <v>13569.9029529696</v>
      </c>
      <c r="AU108" s="1">
        <f t="shared" si="76"/>
        <v>22547.232709273307</v>
      </c>
      <c r="AV108" s="1">
        <f t="shared" si="77"/>
        <v>6975.1468892976263</v>
      </c>
      <c r="AW108" s="1">
        <f t="shared" si="78"/>
        <v>2713.9805905939202</v>
      </c>
      <c r="AX108" s="2">
        <v>0</v>
      </c>
      <c r="AY108" s="2">
        <v>0</v>
      </c>
      <c r="AZ108" s="2">
        <v>0</v>
      </c>
      <c r="BA108" s="2">
        <f t="shared" si="131"/>
        <v>0</v>
      </c>
      <c r="BB108" s="2">
        <f t="shared" si="143"/>
        <v>0</v>
      </c>
      <c r="BC108" s="2">
        <f t="shared" si="132"/>
        <v>0</v>
      </c>
      <c r="BD108" s="2">
        <f t="shared" si="133"/>
        <v>0</v>
      </c>
      <c r="BE108" s="2">
        <f t="shared" si="134"/>
        <v>0</v>
      </c>
      <c r="BF108" s="2">
        <f t="shared" si="135"/>
        <v>0</v>
      </c>
      <c r="BG108" s="2">
        <f t="shared" si="136"/>
        <v>0</v>
      </c>
      <c r="BH108" s="2">
        <f t="shared" si="144"/>
        <v>0</v>
      </c>
      <c r="BI108" s="2">
        <f t="shared" si="145"/>
        <v>0</v>
      </c>
      <c r="BJ108" s="2">
        <f t="shared" si="146"/>
        <v>0</v>
      </c>
      <c r="BK108" s="11">
        <f t="shared" si="147"/>
        <v>4.4625192279870357E-2</v>
      </c>
      <c r="BL108" s="17">
        <f t="shared" si="129"/>
        <v>0.10181601877116482</v>
      </c>
      <c r="BM108" s="17">
        <f t="shared" si="130"/>
        <v>0.62646300911584918</v>
      </c>
      <c r="BN108" s="12">
        <f>(BN$3*temperature!$I218+BN$4*temperature!$I218^2+BN$5*temperature!$I218^6)*(K108/K$56)^$BP$1</f>
        <v>0.22375159527481656</v>
      </c>
      <c r="BO108" s="12">
        <f>(BO$3*temperature!$I218+BO$4*temperature!$I218^2+BO$5*temperature!$I218^6)*(L108/L$56)^$BP$1</f>
        <v>-1.2221101124546148</v>
      </c>
      <c r="BP108" s="12">
        <f>(BP$3*temperature!$I218+BP$4*temperature!$I218^2+BP$5*temperature!$I218^6)*(M108/M$56)^$BP$1</f>
        <v>-2.1945469201457368</v>
      </c>
      <c r="BQ108" s="12">
        <f>(BQ$3*temperature!$M218+BQ$4*temperature!$M218^2+BQ$5*temperature!$M218^6)*(K108/K$56)^$BP$1</f>
        <v>0.22374186006453853</v>
      </c>
      <c r="BR108" s="12">
        <f>(BR$3*temperature!$M218+BR$4*temperature!$M218^2+BR$5*temperature!$M218^6)*(L108/L$56)^$BP$1</f>
        <v>-1.2221180999164181</v>
      </c>
      <c r="BS108" s="12">
        <f>(BS$3*temperature!$M218+BS$4*temperature!$M218^2+BS$5*temperature!$M218^6)*(M108/M$56)^$BP$1</f>
        <v>-2.1945541490077698</v>
      </c>
      <c r="BT108" s="19">
        <f t="shared" si="137"/>
        <v>-9.7352102780279282E-6</v>
      </c>
      <c r="BU108" s="19">
        <f t="shared" si="138"/>
        <v>-7.9874618033048961E-6</v>
      </c>
      <c r="BV108" s="19">
        <f t="shared" si="139"/>
        <v>-7.2288620329707953E-6</v>
      </c>
      <c r="BW108" s="19">
        <f t="shared" si="140"/>
        <v>-1.4741738110633737E-2</v>
      </c>
      <c r="BX108" s="19">
        <f t="shared" si="141"/>
        <v>-1.5009450841918805E-3</v>
      </c>
      <c r="BY108" s="19">
        <f t="shared" si="142"/>
        <v>-9.2351536163854039E-3</v>
      </c>
      <c r="BZ108" s="2">
        <f t="shared" si="148"/>
        <v>8339.8019558014257</v>
      </c>
    </row>
    <row r="109" spans="1:78" x14ac:dyDescent="0.3">
      <c r="A109" s="2">
        <f t="shared" si="79"/>
        <v>2063</v>
      </c>
      <c r="B109" s="5">
        <f t="shared" si="80"/>
        <v>1159.4208078643476</v>
      </c>
      <c r="C109" s="5">
        <f t="shared" si="81"/>
        <v>2934.2575499427803</v>
      </c>
      <c r="D109" s="5">
        <f t="shared" si="82"/>
        <v>4280.4156565883004</v>
      </c>
      <c r="E109" s="15">
        <f t="shared" si="83"/>
        <v>2.7100609125653652E-4</v>
      </c>
      <c r="F109" s="15">
        <f t="shared" si="84"/>
        <v>5.3390017221908699E-4</v>
      </c>
      <c r="G109" s="15">
        <f t="shared" si="85"/>
        <v>1.0899382096144919E-3</v>
      </c>
      <c r="H109" s="5">
        <f t="shared" si="86"/>
        <v>114301.36586548033</v>
      </c>
      <c r="I109" s="5">
        <f t="shared" si="87"/>
        <v>35523.72143597751</v>
      </c>
      <c r="J109" s="5">
        <f t="shared" si="88"/>
        <v>13808.973337575222</v>
      </c>
      <c r="K109" s="5">
        <f t="shared" si="89"/>
        <v>98584.884012926559</v>
      </c>
      <c r="L109" s="5">
        <f t="shared" si="90"/>
        <v>12106.545124735298</v>
      </c>
      <c r="M109" s="5">
        <f t="shared" si="91"/>
        <v>3226.0823353266692</v>
      </c>
      <c r="N109" s="15">
        <f t="shared" si="92"/>
        <v>1.3609070035488946E-2</v>
      </c>
      <c r="O109" s="15">
        <f t="shared" si="93"/>
        <v>1.8036351035814802E-2</v>
      </c>
      <c r="P109" s="15">
        <f t="shared" si="94"/>
        <v>1.6509760197001011E-2</v>
      </c>
      <c r="Q109" s="5">
        <f t="shared" si="95"/>
        <v>9074.5158476356028</v>
      </c>
      <c r="R109" s="5">
        <f t="shared" si="96"/>
        <v>11120.14640137451</v>
      </c>
      <c r="S109" s="5">
        <f t="shared" si="97"/>
        <v>5401.2667643806681</v>
      </c>
      <c r="T109" s="5">
        <f t="shared" si="98"/>
        <v>79.391140945028368</v>
      </c>
      <c r="U109" s="5">
        <f t="shared" si="99"/>
        <v>313.03438806139019</v>
      </c>
      <c r="V109" s="5">
        <f t="shared" si="100"/>
        <v>391.14180557387476</v>
      </c>
      <c r="W109" s="15">
        <f t="shared" si="101"/>
        <v>-1.0734613539272964E-2</v>
      </c>
      <c r="X109" s="15">
        <f t="shared" si="102"/>
        <v>-1.217998157191269E-2</v>
      </c>
      <c r="Y109" s="15">
        <f t="shared" si="103"/>
        <v>-9.7425357312937999E-3</v>
      </c>
      <c r="Z109" s="5">
        <f t="shared" si="123"/>
        <v>16889.849259526214</v>
      </c>
      <c r="AA109" s="5">
        <f t="shared" si="124"/>
        <v>32282.810055104368</v>
      </c>
      <c r="AB109" s="5">
        <f t="shared" si="125"/>
        <v>21092.039073694767</v>
      </c>
      <c r="AC109" s="16">
        <f t="shared" si="107"/>
        <v>1.8668236427412443</v>
      </c>
      <c r="AD109" s="16">
        <f t="shared" si="108"/>
        <v>2.9210146998433082</v>
      </c>
      <c r="AE109" s="16">
        <f t="shared" si="109"/>
        <v>3.9350994623064603</v>
      </c>
      <c r="AF109" s="15">
        <f t="shared" si="110"/>
        <v>-4.0504037456468023E-3</v>
      </c>
      <c r="AG109" s="15">
        <f t="shared" si="111"/>
        <v>2.9673830763510267E-4</v>
      </c>
      <c r="AH109" s="15">
        <f t="shared" si="112"/>
        <v>9.7937136394747881E-3</v>
      </c>
      <c r="AI109" s="1">
        <f t="shared" si="71"/>
        <v>197264.86377422282</v>
      </c>
      <c r="AJ109" s="1">
        <f t="shared" si="72"/>
        <v>58813.469320255899</v>
      </c>
      <c r="AK109" s="1">
        <f t="shared" si="73"/>
        <v>23009.943307001504</v>
      </c>
      <c r="AL109" s="14">
        <f t="shared" si="113"/>
        <v>35.210966425106044</v>
      </c>
      <c r="AM109" s="14">
        <f t="shared" si="114"/>
        <v>6.7292206209576477</v>
      </c>
      <c r="AN109" s="14">
        <f t="shared" si="115"/>
        <v>2.3562776124953704</v>
      </c>
      <c r="AO109" s="11">
        <f t="shared" si="116"/>
        <v>1.2105356484944244E-2</v>
      </c>
      <c r="AP109" s="11">
        <f t="shared" si="117"/>
        <v>1.5249556425223954E-2</v>
      </c>
      <c r="AQ109" s="11">
        <f t="shared" si="118"/>
        <v>1.3833271779571346E-2</v>
      </c>
      <c r="AR109" s="1">
        <f t="shared" si="126"/>
        <v>114301.36586548033</v>
      </c>
      <c r="AS109" s="1">
        <f t="shared" si="122"/>
        <v>35523.72143597751</v>
      </c>
      <c r="AT109" s="1">
        <f t="shared" si="127"/>
        <v>13808.973337575222</v>
      </c>
      <c r="AU109" s="1">
        <f t="shared" si="76"/>
        <v>22860.273173096066</v>
      </c>
      <c r="AV109" s="1">
        <f t="shared" si="77"/>
        <v>7104.7442871955027</v>
      </c>
      <c r="AW109" s="1">
        <f t="shared" si="78"/>
        <v>2761.7946675150447</v>
      </c>
      <c r="AX109" s="2">
        <v>0</v>
      </c>
      <c r="AY109" s="2">
        <v>0</v>
      </c>
      <c r="AZ109" s="2">
        <v>0</v>
      </c>
      <c r="BA109" s="2">
        <f t="shared" si="131"/>
        <v>0</v>
      </c>
      <c r="BB109" s="2">
        <f t="shared" si="143"/>
        <v>0</v>
      </c>
      <c r="BC109" s="2">
        <f t="shared" si="132"/>
        <v>0</v>
      </c>
      <c r="BD109" s="2">
        <f t="shared" si="133"/>
        <v>0</v>
      </c>
      <c r="BE109" s="2">
        <f t="shared" si="134"/>
        <v>0</v>
      </c>
      <c r="BF109" s="2">
        <f t="shared" si="135"/>
        <v>0</v>
      </c>
      <c r="BG109" s="2">
        <f t="shared" si="136"/>
        <v>0</v>
      </c>
      <c r="BH109" s="2">
        <f t="shared" si="144"/>
        <v>0</v>
      </c>
      <c r="BI109" s="2">
        <f t="shared" si="145"/>
        <v>0</v>
      </c>
      <c r="BJ109" s="2">
        <f t="shared" si="146"/>
        <v>0</v>
      </c>
      <c r="BK109" s="11">
        <f t="shared" si="147"/>
        <v>4.4421360638297241E-2</v>
      </c>
      <c r="BL109" s="17">
        <f t="shared" si="129"/>
        <v>9.7466555012859404E-2</v>
      </c>
      <c r="BM109" s="17">
        <f t="shared" si="130"/>
        <v>0.6202604050651972</v>
      </c>
      <c r="BN109" s="12">
        <f>(BN$3*temperature!$I219+BN$4*temperature!$I219^2+BN$5*temperature!$I219^6)*(K109/K$56)^$BP$1</f>
        <v>5.1856141283311133E-2</v>
      </c>
      <c r="BO109" s="12">
        <f>(BO$3*temperature!$I219+BO$4*temperature!$I219^2+BO$5*temperature!$I219^6)*(L109/L$56)^$BP$1</f>
        <v>-1.3565808423406018</v>
      </c>
      <c r="BP109" s="12">
        <f>(BP$3*temperature!$I219+BP$4*temperature!$I219^2+BP$5*temperature!$I219^6)*(M109/M$56)^$BP$1</f>
        <v>-2.3119944787804543</v>
      </c>
      <c r="BQ109" s="12">
        <f>(BQ$3*temperature!$M219+BQ$4*temperature!$M219^2+BQ$5*temperature!$M219^6)*(K109/K$56)^$BP$1</f>
        <v>5.1846166995039814E-2</v>
      </c>
      <c r="BR109" s="12">
        <f>(BR$3*temperature!$M219+BR$4*temperature!$M219^2+BR$5*temperature!$M219^6)*(L109/L$56)^$BP$1</f>
        <v>-1.3565889776808691</v>
      </c>
      <c r="BS109" s="12">
        <f>(BS$3*temperature!$M219+BS$4*temperature!$M219^2+BS$5*temperature!$M219^6)*(M109/M$56)^$BP$1</f>
        <v>-2.312001813744156</v>
      </c>
      <c r="BT109" s="19">
        <f t="shared" si="137"/>
        <v>-9.9742882713194092E-6</v>
      </c>
      <c r="BU109" s="19">
        <f t="shared" si="138"/>
        <v>-8.135340267223512E-6</v>
      </c>
      <c r="BV109" s="19">
        <f t="shared" si="139"/>
        <v>-7.3349637017550151E-6</v>
      </c>
      <c r="BW109" s="19">
        <f t="shared" si="140"/>
        <v>-1.5303606525772052E-2</v>
      </c>
      <c r="BX109" s="19">
        <f t="shared" si="141"/>
        <v>-1.4915898073393158E-3</v>
      </c>
      <c r="BY109" s="19">
        <f t="shared" si="142"/>
        <v>-9.4922211826337678E-3</v>
      </c>
      <c r="BZ109" s="2">
        <f t="shared" si="148"/>
        <v>8269.1882867775676</v>
      </c>
    </row>
    <row r="110" spans="1:78" x14ac:dyDescent="0.3">
      <c r="A110" s="2">
        <f t="shared" si="79"/>
        <v>2064</v>
      </c>
      <c r="B110" s="5">
        <f t="shared" si="80"/>
        <v>1159.7193074605452</v>
      </c>
      <c r="C110" s="5">
        <f t="shared" si="81"/>
        <v>2935.7458205234675</v>
      </c>
      <c r="D110" s="5">
        <f t="shared" si="82"/>
        <v>4284.8477757365908</v>
      </c>
      <c r="E110" s="15">
        <f t="shared" si="83"/>
        <v>2.5745578669370971E-4</v>
      </c>
      <c r="F110" s="15">
        <f t="shared" si="84"/>
        <v>5.0720516360813262E-4</v>
      </c>
      <c r="G110" s="15">
        <f t="shared" si="85"/>
        <v>1.0354412991337672E-3</v>
      </c>
      <c r="H110" s="5">
        <f t="shared" si="86"/>
        <v>115861.23137760915</v>
      </c>
      <c r="I110" s="5">
        <f t="shared" si="87"/>
        <v>36174.190336631844</v>
      </c>
      <c r="J110" s="5">
        <f t="shared" si="88"/>
        <v>14048.458281984733</v>
      </c>
      <c r="K110" s="5">
        <f t="shared" si="89"/>
        <v>99904.546412452357</v>
      </c>
      <c r="L110" s="5">
        <f t="shared" si="90"/>
        <v>12321.976270473475</v>
      </c>
      <c r="M110" s="5">
        <f t="shared" si="91"/>
        <v>3278.6364924176846</v>
      </c>
      <c r="N110" s="15">
        <f t="shared" si="92"/>
        <v>1.3386052159403583E-2</v>
      </c>
      <c r="O110" s="15">
        <f t="shared" si="93"/>
        <v>1.7794601475364047E-2</v>
      </c>
      <c r="P110" s="15">
        <f t="shared" si="94"/>
        <v>1.6290395479225728E-2</v>
      </c>
      <c r="Q110" s="5">
        <f t="shared" si="95"/>
        <v>9099.6145604812464</v>
      </c>
      <c r="R110" s="5">
        <f t="shared" si="96"/>
        <v>11185.842280095001</v>
      </c>
      <c r="S110" s="5">
        <f t="shared" si="97"/>
        <v>5441.4046951035443</v>
      </c>
      <c r="T110" s="5">
        <f t="shared" si="98"/>
        <v>78.538907728541545</v>
      </c>
      <c r="U110" s="5">
        <f t="shared" si="99"/>
        <v>309.22163498342746</v>
      </c>
      <c r="V110" s="5">
        <f t="shared" si="100"/>
        <v>387.33109255706853</v>
      </c>
      <c r="W110" s="15">
        <f t="shared" si="101"/>
        <v>-1.0734613539272964E-2</v>
      </c>
      <c r="X110" s="15">
        <f t="shared" si="102"/>
        <v>-1.217998157191269E-2</v>
      </c>
      <c r="Y110" s="15">
        <f t="shared" si="103"/>
        <v>-9.7425357312937999E-3</v>
      </c>
      <c r="Z110" s="5">
        <f t="shared" si="123"/>
        <v>16871.904782175025</v>
      </c>
      <c r="AA110" s="5">
        <f t="shared" si="124"/>
        <v>32491.749789501675</v>
      </c>
      <c r="AB110" s="5">
        <f t="shared" si="125"/>
        <v>21462.682641715237</v>
      </c>
      <c r="AC110" s="16">
        <f t="shared" si="107"/>
        <v>1.8592622532662233</v>
      </c>
      <c r="AD110" s="16">
        <f t="shared" si="108"/>
        <v>2.921881476801917</v>
      </c>
      <c r="AE110" s="16">
        <f t="shared" si="109"/>
        <v>3.973638699583141</v>
      </c>
      <c r="AF110" s="15">
        <f t="shared" si="110"/>
        <v>-4.0504037456468023E-3</v>
      </c>
      <c r="AG110" s="15">
        <f t="shared" si="111"/>
        <v>2.9673830763510267E-4</v>
      </c>
      <c r="AH110" s="15">
        <f t="shared" si="112"/>
        <v>9.7937136394747881E-3</v>
      </c>
      <c r="AI110" s="1">
        <f t="shared" si="71"/>
        <v>200398.65056989659</v>
      </c>
      <c r="AJ110" s="1">
        <f t="shared" si="72"/>
        <v>60036.866675425816</v>
      </c>
      <c r="AK110" s="1">
        <f t="shared" si="73"/>
        <v>23470.7436438164</v>
      </c>
      <c r="AL110" s="14">
        <f t="shared" si="113"/>
        <v>35.632945312853799</v>
      </c>
      <c r="AM110" s="14">
        <f t="shared" si="114"/>
        <v>6.8308120742191516</v>
      </c>
      <c r="AN110" s="14">
        <f t="shared" si="115"/>
        <v>2.3885466908111206</v>
      </c>
      <c r="AO110" s="11">
        <f t="shared" si="116"/>
        <v>1.1984302920094801E-2</v>
      </c>
      <c r="AP110" s="11">
        <f t="shared" si="117"/>
        <v>1.5097060860971715E-2</v>
      </c>
      <c r="AQ110" s="11">
        <f t="shared" si="118"/>
        <v>1.3694939061775633E-2</v>
      </c>
      <c r="AR110" s="1">
        <f t="shared" si="126"/>
        <v>115861.23137760915</v>
      </c>
      <c r="AS110" s="1">
        <f t="shared" si="122"/>
        <v>36174.190336631844</v>
      </c>
      <c r="AT110" s="1">
        <f t="shared" si="127"/>
        <v>14048.458281984733</v>
      </c>
      <c r="AU110" s="1">
        <f t="shared" si="76"/>
        <v>23172.246275521829</v>
      </c>
      <c r="AV110" s="1">
        <f t="shared" si="77"/>
        <v>7234.8380673263691</v>
      </c>
      <c r="AW110" s="1">
        <f t="shared" si="78"/>
        <v>2809.6916563969467</v>
      </c>
      <c r="AX110" s="2">
        <v>0</v>
      </c>
      <c r="AY110" s="2">
        <v>0</v>
      </c>
      <c r="AZ110" s="2">
        <v>0</v>
      </c>
      <c r="BA110" s="2">
        <f t="shared" si="131"/>
        <v>0</v>
      </c>
      <c r="BB110" s="2">
        <f t="shared" si="143"/>
        <v>0</v>
      </c>
      <c r="BC110" s="2">
        <f t="shared" si="132"/>
        <v>0</v>
      </c>
      <c r="BD110" s="2">
        <f t="shared" si="133"/>
        <v>0</v>
      </c>
      <c r="BE110" s="2">
        <f t="shared" si="134"/>
        <v>0</v>
      </c>
      <c r="BF110" s="2">
        <f t="shared" si="135"/>
        <v>0</v>
      </c>
      <c r="BG110" s="2">
        <f t="shared" si="136"/>
        <v>0</v>
      </c>
      <c r="BH110" s="2">
        <f t="shared" si="144"/>
        <v>0</v>
      </c>
      <c r="BI110" s="2">
        <f t="shared" si="145"/>
        <v>0</v>
      </c>
      <c r="BJ110" s="2">
        <f t="shared" si="146"/>
        <v>0</v>
      </c>
      <c r="BK110" s="11">
        <f t="shared" si="147"/>
        <v>4.4218135837872569E-2</v>
      </c>
      <c r="BL110" s="17">
        <f t="shared" si="129"/>
        <v>9.3321104571523511E-2</v>
      </c>
      <c r="BM110" s="17">
        <f t="shared" si="130"/>
        <v>0.61411921293583882</v>
      </c>
      <c r="BN110" s="12">
        <f>(BN$3*temperature!$I220+BN$4*temperature!$I220^2+BN$5*temperature!$I220^6)*(K110/K$56)^$BP$1</f>
        <v>-0.12498342605406337</v>
      </c>
      <c r="BO110" s="12">
        <f>(BO$3*temperature!$I220+BO$4*temperature!$I220^2+BO$5*temperature!$I220^6)*(L110/L$56)^$BP$1</f>
        <v>-1.494217684870973</v>
      </c>
      <c r="BP110" s="12">
        <f>(BP$3*temperature!$I220+BP$4*temperature!$I220^2+BP$5*temperature!$I220^6)*(M110/M$56)^$BP$1</f>
        <v>-2.4319387091131248</v>
      </c>
      <c r="BQ110" s="12">
        <f>(BQ$3*temperature!$M220+BQ$4*temperature!$M220^2+BQ$5*temperature!$M220^6)*(K110/K$56)^$BP$1</f>
        <v>-0.12499363421432823</v>
      </c>
      <c r="BR110" s="12">
        <f>(BR$3*temperature!$M220+BR$4*temperature!$M220^2+BR$5*temperature!$M220^6)*(L110/L$56)^$BP$1</f>
        <v>-1.4942259639565547</v>
      </c>
      <c r="BS110" s="12">
        <f>(BS$3*temperature!$M220+BS$4*temperature!$M220^2+BS$5*temperature!$M220^6)*(M110/M$56)^$BP$1</f>
        <v>-2.4319461468684263</v>
      </c>
      <c r="BT110" s="19">
        <f t="shared" si="137"/>
        <v>-1.0208160264854604E-5</v>
      </c>
      <c r="BU110" s="19">
        <f t="shared" si="138"/>
        <v>-8.2790855817638231E-6</v>
      </c>
      <c r="BV110" s="19">
        <f t="shared" si="139"/>
        <v>-7.4377553014315367E-6</v>
      </c>
      <c r="BW110" s="19">
        <f t="shared" si="140"/>
        <v>-1.5867082310977956E-2</v>
      </c>
      <c r="BX110" s="19">
        <f t="shared" si="141"/>
        <v>-1.4807336475877448E-3</v>
      </c>
      <c r="BY110" s="19">
        <f t="shared" si="142"/>
        <v>-9.7442801004059536E-3</v>
      </c>
      <c r="BZ110" s="2">
        <f t="shared" si="148"/>
        <v>8198.8933874915074</v>
      </c>
    </row>
    <row r="111" spans="1:78" x14ac:dyDescent="0.3">
      <c r="A111" s="2">
        <f t="shared" si="79"/>
        <v>2065</v>
      </c>
      <c r="B111" s="5">
        <f t="shared" si="80"/>
        <v>1160.002955084859</v>
      </c>
      <c r="C111" s="5">
        <f t="shared" si="81"/>
        <v>2937.1603946907176</v>
      </c>
      <c r="D111" s="5">
        <f t="shared" si="82"/>
        <v>4289.0626486667152</v>
      </c>
      <c r="E111" s="15">
        <f t="shared" si="83"/>
        <v>2.4458299735902422E-4</v>
      </c>
      <c r="F111" s="15">
        <f t="shared" si="84"/>
        <v>4.8184490542772595E-4</v>
      </c>
      <c r="G111" s="15">
        <f t="shared" si="85"/>
        <v>9.8366923417707894E-4</v>
      </c>
      <c r="H111" s="5">
        <f t="shared" si="86"/>
        <v>117415.20246282949</v>
      </c>
      <c r="I111" s="5">
        <f t="shared" si="87"/>
        <v>36826.965411511526</v>
      </c>
      <c r="J111" s="5">
        <f t="shared" si="88"/>
        <v>14288.303353906893</v>
      </c>
      <c r="K111" s="5">
        <f t="shared" si="89"/>
        <v>101219.74426715153</v>
      </c>
      <c r="L111" s="5">
        <f t="shared" si="90"/>
        <v>12538.28884458637</v>
      </c>
      <c r="M111" s="5">
        <f t="shared" si="91"/>
        <v>3331.3347284280194</v>
      </c>
      <c r="N111" s="15">
        <f t="shared" si="92"/>
        <v>1.3164544577074944E-2</v>
      </c>
      <c r="O111" s="15">
        <f t="shared" si="93"/>
        <v>1.7555022779197627E-2</v>
      </c>
      <c r="P111" s="15">
        <f t="shared" si="94"/>
        <v>1.6073217062094969E-2</v>
      </c>
      <c r="Q111" s="5">
        <f t="shared" si="95"/>
        <v>9122.6707770568974</v>
      </c>
      <c r="R111" s="5">
        <f t="shared" si="96"/>
        <v>11248.992547404761</v>
      </c>
      <c r="S111" s="5">
        <f t="shared" si="97"/>
        <v>5480.3859929375103</v>
      </c>
      <c r="T111" s="5">
        <f t="shared" si="98"/>
        <v>77.695822906279034</v>
      </c>
      <c r="U111" s="5">
        <f t="shared" si="99"/>
        <v>305.4553211676926</v>
      </c>
      <c r="V111" s="5">
        <f t="shared" si="100"/>
        <v>383.55750554799022</v>
      </c>
      <c r="W111" s="15">
        <f t="shared" si="101"/>
        <v>-1.0734613539272964E-2</v>
      </c>
      <c r="X111" s="15">
        <f t="shared" si="102"/>
        <v>-1.217998157191269E-2</v>
      </c>
      <c r="Y111" s="15">
        <f t="shared" si="103"/>
        <v>-9.7425357312937999E-3</v>
      </c>
      <c r="Z111" s="5">
        <f t="shared" si="123"/>
        <v>16850.042832795683</v>
      </c>
      <c r="AA111" s="5">
        <f t="shared" si="124"/>
        <v>32693.403868053265</v>
      </c>
      <c r="AB111" s="5">
        <f t="shared" si="125"/>
        <v>21833.937679271687</v>
      </c>
      <c r="AC111" s="16">
        <f t="shared" si="107"/>
        <v>1.8517314904714541</v>
      </c>
      <c r="AD111" s="16">
        <f t="shared" si="108"/>
        <v>2.9227485109664535</v>
      </c>
      <c r="AE111" s="16">
        <f t="shared" si="109"/>
        <v>4.0125553791135928</v>
      </c>
      <c r="AF111" s="15">
        <f t="shared" si="110"/>
        <v>-4.0504037456468023E-3</v>
      </c>
      <c r="AG111" s="15">
        <f t="shared" si="111"/>
        <v>2.9673830763510267E-4</v>
      </c>
      <c r="AH111" s="15">
        <f t="shared" si="112"/>
        <v>9.7937136394747881E-3</v>
      </c>
      <c r="AI111" s="1">
        <f t="shared" si="71"/>
        <v>203531.03178842878</v>
      </c>
      <c r="AJ111" s="1">
        <f t="shared" si="72"/>
        <v>61268.018075209606</v>
      </c>
      <c r="AK111" s="1">
        <f t="shared" si="73"/>
        <v>23933.360935831708</v>
      </c>
      <c r="AL111" s="14">
        <f t="shared" si="113"/>
        <v>36.055710963312571</v>
      </c>
      <c r="AM111" s="14">
        <f t="shared" si="114"/>
        <v>6.9329060079773548</v>
      </c>
      <c r="AN111" s="14">
        <f t="shared" si="115"/>
        <v>2.4209305821742162</v>
      </c>
      <c r="AO111" s="11">
        <f t="shared" si="116"/>
        <v>1.1864459890893853E-2</v>
      </c>
      <c r="AP111" s="11">
        <f t="shared" si="117"/>
        <v>1.4946090252361998E-2</v>
      </c>
      <c r="AQ111" s="11">
        <f t="shared" si="118"/>
        <v>1.3557989671157877E-2</v>
      </c>
      <c r="AR111" s="1">
        <f t="shared" si="126"/>
        <v>117415.20246282949</v>
      </c>
      <c r="AS111" s="1">
        <f t="shared" si="122"/>
        <v>36826.965411511526</v>
      </c>
      <c r="AT111" s="1">
        <f t="shared" si="127"/>
        <v>14288.303353906893</v>
      </c>
      <c r="AU111" s="1">
        <f t="shared" si="76"/>
        <v>23483.040492565899</v>
      </c>
      <c r="AV111" s="1">
        <f t="shared" si="77"/>
        <v>7365.3930823023056</v>
      </c>
      <c r="AW111" s="1">
        <f t="shared" si="78"/>
        <v>2857.6606707813789</v>
      </c>
      <c r="AX111" s="2">
        <v>0</v>
      </c>
      <c r="AY111" s="2">
        <v>0</v>
      </c>
      <c r="AZ111" s="2">
        <v>0</v>
      </c>
      <c r="BA111" s="2">
        <f t="shared" si="131"/>
        <v>0</v>
      </c>
      <c r="BB111" s="2">
        <f t="shared" si="143"/>
        <v>0</v>
      </c>
      <c r="BC111" s="2">
        <f t="shared" si="132"/>
        <v>0</v>
      </c>
      <c r="BD111" s="2">
        <f t="shared" si="133"/>
        <v>0</v>
      </c>
      <c r="BE111" s="2">
        <f t="shared" si="134"/>
        <v>0</v>
      </c>
      <c r="BF111" s="2">
        <f t="shared" si="135"/>
        <v>0</v>
      </c>
      <c r="BG111" s="2">
        <f t="shared" si="136"/>
        <v>0</v>
      </c>
      <c r="BH111" s="2">
        <f t="shared" si="144"/>
        <v>0</v>
      </c>
      <c r="BI111" s="2">
        <f t="shared" si="145"/>
        <v>0</v>
      </c>
      <c r="BJ111" s="2">
        <f t="shared" si="146"/>
        <v>0</v>
      </c>
      <c r="BK111" s="11">
        <f t="shared" si="147"/>
        <v>4.401557492877603E-2</v>
      </c>
      <c r="BL111" s="17">
        <f t="shared" si="129"/>
        <v>8.9369358152971909E-2</v>
      </c>
      <c r="BM111" s="17">
        <f t="shared" si="130"/>
        <v>0.60803882468894932</v>
      </c>
      <c r="BN111" s="12">
        <f>(BN$3*temperature!$I221+BN$4*temperature!$I221^2+BN$5*temperature!$I221^6)*(K111/K$56)^$BP$1</f>
        <v>-0.30675465357063725</v>
      </c>
      <c r="BO111" s="12">
        <f>(BO$3*temperature!$I221+BO$4*temperature!$I221^2+BO$5*temperature!$I221^6)*(L111/L$56)^$BP$1</f>
        <v>-1.6349988155874076</v>
      </c>
      <c r="BP111" s="12">
        <f>(BP$3*temperature!$I221+BP$4*temperature!$I221^2+BP$5*temperature!$I221^6)*(M111/M$56)^$BP$1</f>
        <v>-2.5543599679768221</v>
      </c>
      <c r="BQ111" s="12">
        <f>(BQ$3*temperature!$M221+BQ$4*temperature!$M221^2+BQ$5*temperature!$M221^6)*(K111/K$56)^$BP$1</f>
        <v>-0.30676509033041477</v>
      </c>
      <c r="BR111" s="12">
        <f>(BR$3*temperature!$M221+BR$4*temperature!$M221^2+BR$5*temperature!$M221^6)*(L111/L$56)^$BP$1</f>
        <v>-1.6350072342793112</v>
      </c>
      <c r="BS111" s="12">
        <f>(BS$3*temperature!$M221+BS$4*temperature!$M221^2+BS$5*temperature!$M221^6)*(M111/M$56)^$BP$1</f>
        <v>-2.5543675052285035</v>
      </c>
      <c r="BT111" s="19">
        <f t="shared" si="137"/>
        <v>-1.0436759777521232E-5</v>
      </c>
      <c r="BU111" s="19">
        <f t="shared" si="138"/>
        <v>-8.4186919036000063E-6</v>
      </c>
      <c r="BV111" s="19">
        <f t="shared" si="139"/>
        <v>-7.5372516814553592E-6</v>
      </c>
      <c r="BW111" s="19">
        <f t="shared" si="140"/>
        <v>-1.6431636763569995E-2</v>
      </c>
      <c r="BX111" s="19">
        <f t="shared" si="141"/>
        <v>-1.4684848309630271E-3</v>
      </c>
      <c r="BY111" s="19">
        <f t="shared" si="142"/>
        <v>-9.9910731054368308E-3</v>
      </c>
      <c r="BZ111" s="2">
        <f t="shared" si="148"/>
        <v>8128.9263998860706</v>
      </c>
    </row>
    <row r="112" spans="1:78" x14ac:dyDescent="0.3">
      <c r="A112" s="2">
        <f t="shared" si="79"/>
        <v>2066</v>
      </c>
      <c r="B112" s="5">
        <f t="shared" si="80"/>
        <v>1160.272486234574</v>
      </c>
      <c r="C112" s="5">
        <f t="shared" si="81"/>
        <v>2938.5048876746932</v>
      </c>
      <c r="D112" s="5">
        <f t="shared" si="82"/>
        <v>4293.0707166891189</v>
      </c>
      <c r="E112" s="15">
        <f t="shared" si="83"/>
        <v>2.3235384749107301E-4</v>
      </c>
      <c r="F112" s="15">
        <f t="shared" si="84"/>
        <v>4.577526601563396E-4</v>
      </c>
      <c r="G112" s="15">
        <f t="shared" si="85"/>
        <v>9.3448577246822489E-4</v>
      </c>
      <c r="H112" s="5">
        <f t="shared" si="86"/>
        <v>118962.72445633367</v>
      </c>
      <c r="I112" s="5">
        <f t="shared" si="87"/>
        <v>37481.870178542857</v>
      </c>
      <c r="J112" s="5">
        <f t="shared" si="88"/>
        <v>14528.45432437809</v>
      </c>
      <c r="K112" s="5">
        <f t="shared" si="89"/>
        <v>102529.98831541956</v>
      </c>
      <c r="L112" s="5">
        <f t="shared" si="90"/>
        <v>12755.422097733221</v>
      </c>
      <c r="M112" s="5">
        <f t="shared" si="91"/>
        <v>3384.1637567020221</v>
      </c>
      <c r="N112" s="15">
        <f t="shared" si="92"/>
        <v>1.2944550075228989E-2</v>
      </c>
      <c r="O112" s="15">
        <f t="shared" si="93"/>
        <v>1.7317614535623083E-2</v>
      </c>
      <c r="P112" s="15">
        <f t="shared" si="94"/>
        <v>1.5858216775151757E-2</v>
      </c>
      <c r="Q112" s="5">
        <f t="shared" si="95"/>
        <v>9143.6877396328837</v>
      </c>
      <c r="R112" s="5">
        <f t="shared" si="96"/>
        <v>11309.587637411381</v>
      </c>
      <c r="S112" s="5">
        <f t="shared" si="97"/>
        <v>5518.2074421703373</v>
      </c>
      <c r="T112" s="5">
        <f t="shared" si="98"/>
        <v>76.861788273764333</v>
      </c>
      <c r="U112" s="5">
        <f t="shared" si="99"/>
        <v>301.73488098482744</v>
      </c>
      <c r="V112" s="5">
        <f t="shared" si="100"/>
        <v>379.820682845183</v>
      </c>
      <c r="W112" s="15">
        <f t="shared" si="101"/>
        <v>-1.0734613539272964E-2</v>
      </c>
      <c r="X112" s="15">
        <f t="shared" si="102"/>
        <v>-1.217998157191269E-2</v>
      </c>
      <c r="Y112" s="15">
        <f t="shared" si="103"/>
        <v>-9.7425357312937999E-3</v>
      </c>
      <c r="Z112" s="5">
        <f t="shared" si="123"/>
        <v>16824.314350852947</v>
      </c>
      <c r="AA112" s="5">
        <f t="shared" si="124"/>
        <v>32887.732372821338</v>
      </c>
      <c r="AB112" s="5">
        <f t="shared" si="125"/>
        <v>22205.719508794278</v>
      </c>
      <c r="AC112" s="16">
        <f t="shared" si="107"/>
        <v>1.8442312303065165</v>
      </c>
      <c r="AD112" s="16">
        <f t="shared" si="108"/>
        <v>2.9236158024132406</v>
      </c>
      <c r="AE112" s="16">
        <f t="shared" si="109"/>
        <v>4.0518531974591658</v>
      </c>
      <c r="AF112" s="15">
        <f t="shared" si="110"/>
        <v>-4.0504037456468023E-3</v>
      </c>
      <c r="AG112" s="15">
        <f t="shared" si="111"/>
        <v>2.9673830763510267E-4</v>
      </c>
      <c r="AH112" s="15">
        <f t="shared" si="112"/>
        <v>9.7937136394747881E-3</v>
      </c>
      <c r="AI112" s="1">
        <f t="shared" si="71"/>
        <v>206660.96910215181</v>
      </c>
      <c r="AJ112" s="1">
        <f t="shared" si="72"/>
        <v>62506.609349990948</v>
      </c>
      <c r="AK112" s="1">
        <f t="shared" si="73"/>
        <v>24397.685513029915</v>
      </c>
      <c r="AL112" s="14">
        <f t="shared" si="113"/>
        <v>36.479214684508833</v>
      </c>
      <c r="AM112" s="14">
        <f t="shared" si="114"/>
        <v>7.0354896484946625</v>
      </c>
      <c r="AN112" s="14">
        <f t="shared" si="115"/>
        <v>2.4534253044836469</v>
      </c>
      <c r="AO112" s="11">
        <f t="shared" si="116"/>
        <v>1.1745815291984913E-2</v>
      </c>
      <c r="AP112" s="11">
        <f t="shared" si="117"/>
        <v>1.4796629349838377E-2</v>
      </c>
      <c r="AQ112" s="11">
        <f t="shared" si="118"/>
        <v>1.3422409774446298E-2</v>
      </c>
      <c r="AR112" s="1">
        <f t="shared" si="126"/>
        <v>118962.72445633367</v>
      </c>
      <c r="AS112" s="1">
        <f t="shared" si="122"/>
        <v>37481.870178542857</v>
      </c>
      <c r="AT112" s="1">
        <f t="shared" si="127"/>
        <v>14528.45432437809</v>
      </c>
      <c r="AU112" s="1">
        <f t="shared" si="76"/>
        <v>23792.544891266734</v>
      </c>
      <c r="AV112" s="1">
        <f t="shared" si="77"/>
        <v>7496.3740357085717</v>
      </c>
      <c r="AW112" s="1">
        <f t="shared" si="78"/>
        <v>2905.690864875618</v>
      </c>
      <c r="AX112" s="2">
        <v>0</v>
      </c>
      <c r="AY112" s="2">
        <v>0</v>
      </c>
      <c r="AZ112" s="2">
        <v>0</v>
      </c>
      <c r="BA112" s="2">
        <f t="shared" si="131"/>
        <v>0</v>
      </c>
      <c r="BB112" s="2">
        <f t="shared" si="143"/>
        <v>0</v>
      </c>
      <c r="BC112" s="2">
        <f t="shared" si="132"/>
        <v>0</v>
      </c>
      <c r="BD112" s="2">
        <f t="shared" si="133"/>
        <v>0</v>
      </c>
      <c r="BE112" s="2">
        <f t="shared" si="134"/>
        <v>0</v>
      </c>
      <c r="BF112" s="2">
        <f t="shared" si="135"/>
        <v>0</v>
      </c>
      <c r="BG112" s="2">
        <f t="shared" si="136"/>
        <v>0</v>
      </c>
      <c r="BH112" s="2">
        <f t="shared" si="144"/>
        <v>0</v>
      </c>
      <c r="BI112" s="2">
        <f t="shared" si="145"/>
        <v>0</v>
      </c>
      <c r="BJ112" s="2">
        <f t="shared" si="146"/>
        <v>0</v>
      </c>
      <c r="BK112" s="11">
        <f t="shared" si="147"/>
        <v>4.3813732669389899E-2</v>
      </c>
      <c r="BL112" s="17">
        <f t="shared" si="129"/>
        <v>8.5601556431826972E-2</v>
      </c>
      <c r="BM112" s="17">
        <f t="shared" si="130"/>
        <v>0.60201863830589042</v>
      </c>
      <c r="BN112" s="12">
        <f>(BN$3*temperature!$I222+BN$4*temperature!$I222^2+BN$5*temperature!$I222^6)*(K112/K$56)^$BP$1</f>
        <v>-0.49344152725331558</v>
      </c>
      <c r="BO112" s="12">
        <f>(BO$3*temperature!$I222+BO$4*temperature!$I222^2+BO$5*temperature!$I222^6)*(L112/L$56)^$BP$1</f>
        <v>-1.7789001643051237</v>
      </c>
      <c r="BP112" s="12">
        <f>(BP$3*temperature!$I222+BP$4*temperature!$I222^2+BP$5*temperature!$I222^6)*(M112/M$56)^$BP$1</f>
        <v>-2.6792369275919996</v>
      </c>
      <c r="BQ112" s="12">
        <f>(BQ$3*temperature!$M222+BQ$4*temperature!$M222^2+BQ$5*temperature!$M222^6)*(K112/K$56)^$BP$1</f>
        <v>-0.49345218728768836</v>
      </c>
      <c r="BR112" s="12">
        <f>(BR$3*temperature!$M222+BR$4*temperature!$M222^2+BR$5*temperature!$M222^6)*(L112/L$56)^$BP$1</f>
        <v>-1.7789087184663332</v>
      </c>
      <c r="BS112" s="12">
        <f>(BS$3*temperature!$M222+BS$4*temperature!$M222^2+BS$5*temperature!$M222^6)*(M112/M$56)^$BP$1</f>
        <v>-2.6792445610641065</v>
      </c>
      <c r="BT112" s="19">
        <f t="shared" si="137"/>
        <v>-1.0660034372778071E-5</v>
      </c>
      <c r="BU112" s="19">
        <f t="shared" si="138"/>
        <v>-8.5541612095951791E-6</v>
      </c>
      <c r="BV112" s="19">
        <f t="shared" si="139"/>
        <v>-7.6334721068604949E-6</v>
      </c>
      <c r="BW112" s="19">
        <f t="shared" si="140"/>
        <v>-1.6996752425691541E-2</v>
      </c>
      <c r="BX112" s="19">
        <f t="shared" si="141"/>
        <v>-1.4549484619256264E-3</v>
      </c>
      <c r="BY112" s="19">
        <f t="shared" si="142"/>
        <v>-1.0232361750937162E-2</v>
      </c>
      <c r="BZ112" s="2">
        <f t="shared" si="148"/>
        <v>8059.2958869513604</v>
      </c>
    </row>
    <row r="113" spans="1:78" x14ac:dyDescent="0.3">
      <c r="A113" s="2">
        <f t="shared" si="79"/>
        <v>2067</v>
      </c>
      <c r="B113" s="5">
        <f t="shared" si="80"/>
        <v>1160.5286003220729</v>
      </c>
      <c r="C113" s="5">
        <f t="shared" si="81"/>
        <v>2939.7827406824481</v>
      </c>
      <c r="D113" s="5">
        <f t="shared" si="82"/>
        <v>4296.8819395188175</v>
      </c>
      <c r="E113" s="15">
        <f t="shared" si="83"/>
        <v>2.2073615511651934E-4</v>
      </c>
      <c r="F113" s="15">
        <f t="shared" si="84"/>
        <v>4.3486502714852262E-4</v>
      </c>
      <c r="G113" s="15">
        <f t="shared" si="85"/>
        <v>8.8776148384481365E-4</v>
      </c>
      <c r="H113" s="5">
        <f t="shared" si="86"/>
        <v>120503.24620894507</v>
      </c>
      <c r="I113" s="5">
        <f t="shared" si="87"/>
        <v>38138.727567577007</v>
      </c>
      <c r="J113" s="5">
        <f t="shared" si="88"/>
        <v>14768.857196156923</v>
      </c>
      <c r="K113" s="5">
        <f t="shared" si="89"/>
        <v>103834.79233127275</v>
      </c>
      <c r="L113" s="5">
        <f t="shared" si="90"/>
        <v>12973.31501399433</v>
      </c>
      <c r="M113" s="5">
        <f t="shared" si="91"/>
        <v>3437.1103055744647</v>
      </c>
      <c r="N113" s="15">
        <f t="shared" si="92"/>
        <v>1.272607202332976E-2</v>
      </c>
      <c r="O113" s="15">
        <f t="shared" si="93"/>
        <v>1.7082375995995491E-2</v>
      </c>
      <c r="P113" s="15">
        <f t="shared" si="94"/>
        <v>1.5645386180732856E-2</v>
      </c>
      <c r="Q113" s="5">
        <f t="shared" si="95"/>
        <v>9162.6699860626995</v>
      </c>
      <c r="R113" s="5">
        <f t="shared" si="96"/>
        <v>11367.619821303642</v>
      </c>
      <c r="S113" s="5">
        <f t="shared" si="97"/>
        <v>5554.866501138089</v>
      </c>
      <c r="T113" s="5">
        <f t="shared" si="98"/>
        <v>76.03670668070805</v>
      </c>
      <c r="U113" s="5">
        <f t="shared" si="99"/>
        <v>298.05975569482899</v>
      </c>
      <c r="V113" s="5">
        <f t="shared" si="100"/>
        <v>376.1202662710794</v>
      </c>
      <c r="W113" s="15">
        <f t="shared" si="101"/>
        <v>-1.0734613539272964E-2</v>
      </c>
      <c r="X113" s="15">
        <f t="shared" si="102"/>
        <v>-1.217998157191269E-2</v>
      </c>
      <c r="Y113" s="15">
        <f t="shared" si="103"/>
        <v>-9.7425357312937999E-3</v>
      </c>
      <c r="Z113" s="5">
        <f t="shared" si="123"/>
        <v>16794.772229525959</v>
      </c>
      <c r="AA113" s="5">
        <f t="shared" si="124"/>
        <v>33074.700754757556</v>
      </c>
      <c r="AB113" s="5">
        <f t="shared" si="125"/>
        <v>22577.9437836709</v>
      </c>
      <c r="AC113" s="16">
        <f t="shared" si="107"/>
        <v>1.8367613492234443</v>
      </c>
      <c r="AD113" s="16">
        <f t="shared" si="108"/>
        <v>2.9244833512186239</v>
      </c>
      <c r="AE113" s="16">
        <f t="shared" si="109"/>
        <v>4.0915358873842713</v>
      </c>
      <c r="AF113" s="15">
        <f t="shared" si="110"/>
        <v>-4.0504037456468023E-3</v>
      </c>
      <c r="AG113" s="15">
        <f t="shared" si="111"/>
        <v>2.9673830763510267E-4</v>
      </c>
      <c r="AH113" s="15">
        <f t="shared" si="112"/>
        <v>9.7937136394747881E-3</v>
      </c>
      <c r="AI113" s="1">
        <f t="shared" si="71"/>
        <v>209787.41708320336</v>
      </c>
      <c r="AJ113" s="1">
        <f t="shared" si="72"/>
        <v>63752.322450700427</v>
      </c>
      <c r="AK113" s="1">
        <f t="shared" si="73"/>
        <v>24863.607826602543</v>
      </c>
      <c r="AL113" s="14">
        <f t="shared" si="113"/>
        <v>36.903408021012922</v>
      </c>
      <c r="AM113" s="14">
        <f t="shared" si="114"/>
        <v>7.1385501657918295</v>
      </c>
      <c r="AN113" s="14">
        <f t="shared" si="115"/>
        <v>2.4860268754735442</v>
      </c>
      <c r="AO113" s="11">
        <f t="shared" si="116"/>
        <v>1.1628357139065064E-2</v>
      </c>
      <c r="AP113" s="11">
        <f t="shared" si="117"/>
        <v>1.4648663056339993E-2</v>
      </c>
      <c r="AQ113" s="11">
        <f t="shared" si="118"/>
        <v>1.3288185676701836E-2</v>
      </c>
      <c r="AR113" s="1">
        <f t="shared" si="126"/>
        <v>120503.24620894507</v>
      </c>
      <c r="AS113" s="1">
        <f t="shared" si="122"/>
        <v>38138.727567577007</v>
      </c>
      <c r="AT113" s="1">
        <f t="shared" si="127"/>
        <v>14768.857196156923</v>
      </c>
      <c r="AU113" s="1">
        <f t="shared" si="76"/>
        <v>24100.649241789015</v>
      </c>
      <c r="AV113" s="1">
        <f t="shared" si="77"/>
        <v>7627.7455135154014</v>
      </c>
      <c r="AW113" s="1">
        <f t="shared" si="78"/>
        <v>2953.7714392313846</v>
      </c>
      <c r="AX113" s="2">
        <v>0</v>
      </c>
      <c r="AY113" s="2">
        <v>0</v>
      </c>
      <c r="AZ113" s="2">
        <v>0</v>
      </c>
      <c r="BA113" s="2">
        <f t="shared" si="131"/>
        <v>0</v>
      </c>
      <c r="BB113" s="2">
        <f t="shared" si="143"/>
        <v>0</v>
      </c>
      <c r="BC113" s="2">
        <f t="shared" si="132"/>
        <v>0</v>
      </c>
      <c r="BD113" s="2">
        <f t="shared" si="133"/>
        <v>0</v>
      </c>
      <c r="BE113" s="2">
        <f t="shared" si="134"/>
        <v>0</v>
      </c>
      <c r="BF113" s="2">
        <f t="shared" si="135"/>
        <v>0</v>
      </c>
      <c r="BG113" s="2">
        <f t="shared" si="136"/>
        <v>0</v>
      </c>
      <c r="BH113" s="2">
        <f t="shared" si="144"/>
        <v>0</v>
      </c>
      <c r="BI113" s="2">
        <f t="shared" si="145"/>
        <v>0</v>
      </c>
      <c r="BJ113" s="2">
        <f t="shared" si="146"/>
        <v>0</v>
      </c>
      <c r="BK113" s="11">
        <f t="shared" si="147"/>
        <v>4.3612661531068103E-2</v>
      </c>
      <c r="BL113" s="17">
        <f t="shared" si="129"/>
        <v>8.2008459701822869E-2</v>
      </c>
      <c r="BM113" s="17">
        <f t="shared" si="130"/>
        <v>0.59605805772860432</v>
      </c>
      <c r="BN113" s="12">
        <f>(BN$3*temperature!$I223+BN$4*temperature!$I223^2+BN$5*temperature!$I223^6)*(K113/K$56)^$BP$1</f>
        <v>-0.68502459147255879</v>
      </c>
      <c r="BO113" s="12">
        <f>(BO$3*temperature!$I223+BO$4*temperature!$I223^2+BO$5*temperature!$I223^6)*(L113/L$56)^$BP$1</f>
        <v>-1.9258955014281298</v>
      </c>
      <c r="BP113" s="12">
        <f>(BP$3*temperature!$I223+BP$4*temperature!$I223^2+BP$5*temperature!$I223^6)*(M113/M$56)^$BP$1</f>
        <v>-2.8065466373251287</v>
      </c>
      <c r="BQ113" s="12">
        <f>(BQ$3*temperature!$M223+BQ$4*temperature!$M223^2+BQ$5*temperature!$M223^6)*(K113/K$56)^$BP$1</f>
        <v>-0.68503546941731519</v>
      </c>
      <c r="BR113" s="12">
        <f>(BR$3*temperature!$M223+BR$4*temperature!$M223^2+BR$5*temperature!$M223^6)*(L113/L$56)^$BP$1</f>
        <v>-1.9259041869308862</v>
      </c>
      <c r="BS113" s="12">
        <f>(BS$3*temperature!$M223+BS$4*temperature!$M223^2+BS$5*temperature!$M223^6)*(M113/M$56)^$BP$1</f>
        <v>-2.8065543637650943</v>
      </c>
      <c r="BT113" s="19">
        <f t="shared" si="137"/>
        <v>-1.0877944756404467E-5</v>
      </c>
      <c r="BU113" s="19">
        <f t="shared" si="138"/>
        <v>-8.6855027563448317E-6</v>
      </c>
      <c r="BV113" s="19">
        <f t="shared" si="139"/>
        <v>-7.7264399656051808E-6</v>
      </c>
      <c r="BW113" s="19">
        <f t="shared" si="140"/>
        <v>-1.7561923671266876E-2</v>
      </c>
      <c r="BX113" s="19">
        <f t="shared" si="141"/>
        <v>-1.4402263096815787E-3</v>
      </c>
      <c r="BY113" s="19">
        <f t="shared" si="142"/>
        <v>-1.0467926113473334E-2</v>
      </c>
      <c r="BZ113" s="2">
        <f t="shared" si="148"/>
        <v>7990.0098623091817</v>
      </c>
    </row>
    <row r="114" spans="1:78" x14ac:dyDescent="0.3">
      <c r="A114" s="2">
        <f t="shared" si="79"/>
        <v>2068</v>
      </c>
      <c r="B114" s="5">
        <f t="shared" si="80"/>
        <v>1160.7719624121537</v>
      </c>
      <c r="C114" s="5">
        <f t="shared" si="81"/>
        <v>2940.9972289487187</v>
      </c>
      <c r="D114" s="5">
        <f t="shared" si="82"/>
        <v>4300.5058154910248</v>
      </c>
      <c r="E114" s="15">
        <f t="shared" si="83"/>
        <v>2.0969934736069336E-4</v>
      </c>
      <c r="F114" s="15">
        <f t="shared" si="84"/>
        <v>4.1312177579109647E-4</v>
      </c>
      <c r="G114" s="15">
        <f t="shared" si="85"/>
        <v>8.4337340965257295E-4</v>
      </c>
      <c r="H114" s="5">
        <f t="shared" si="86"/>
        <v>122036.22063003051</v>
      </c>
      <c r="I114" s="5">
        <f t="shared" si="87"/>
        <v>38797.360076602978</v>
      </c>
      <c r="J114" s="5">
        <f t="shared" si="88"/>
        <v>15009.458232420091</v>
      </c>
      <c r="K114" s="5">
        <f t="shared" si="89"/>
        <v>105133.67360840792</v>
      </c>
      <c r="L114" s="5">
        <f t="shared" si="90"/>
        <v>13191.906369279845</v>
      </c>
      <c r="M114" s="5">
        <f t="shared" si="91"/>
        <v>3490.161129036012</v>
      </c>
      <c r="N114" s="15">
        <f t="shared" si="92"/>
        <v>1.2509114218587136E-2</v>
      </c>
      <c r="O114" s="15">
        <f t="shared" si="93"/>
        <v>1.6849306060148894E-2</v>
      </c>
      <c r="P114" s="15">
        <f t="shared" si="94"/>
        <v>1.5434716591872899E-2</v>
      </c>
      <c r="Q114" s="5">
        <f t="shared" si="95"/>
        <v>9179.6233396523276</v>
      </c>
      <c r="R114" s="5">
        <f t="shared" si="96"/>
        <v>11423.083191445412</v>
      </c>
      <c r="S114" s="5">
        <f t="shared" si="97"/>
        <v>5590.36129154424</v>
      </c>
      <c r="T114" s="5">
        <f t="shared" si="98"/>
        <v>75.220482019691602</v>
      </c>
      <c r="U114" s="5">
        <f t="shared" si="99"/>
        <v>294.42939336313719</v>
      </c>
      <c r="V114" s="5">
        <f t="shared" si="100"/>
        <v>372.45590113766968</v>
      </c>
      <c r="W114" s="15">
        <f t="shared" si="101"/>
        <v>-1.0734613539272964E-2</v>
      </c>
      <c r="X114" s="15">
        <f t="shared" si="102"/>
        <v>-1.217998157191269E-2</v>
      </c>
      <c r="Y114" s="15">
        <f t="shared" si="103"/>
        <v>-9.7425357312937999E-3</v>
      </c>
      <c r="Z114" s="5">
        <f t="shared" si="123"/>
        <v>16761.471256947905</v>
      </c>
      <c r="AA114" s="5">
        <f t="shared" si="124"/>
        <v>33254.279801804158</v>
      </c>
      <c r="AB114" s="5">
        <f t="shared" si="125"/>
        <v>22950.526532300315</v>
      </c>
      <c r="AC114" s="16">
        <f t="shared" si="107"/>
        <v>1.8293217241746904</v>
      </c>
      <c r="AD114" s="16">
        <f t="shared" si="108"/>
        <v>2.9253511574589717</v>
      </c>
      <c r="AE114" s="16">
        <f t="shared" si="109"/>
        <v>4.1316072182109469</v>
      </c>
      <c r="AF114" s="15">
        <f t="shared" si="110"/>
        <v>-4.0504037456468023E-3</v>
      </c>
      <c r="AG114" s="15">
        <f t="shared" si="111"/>
        <v>2.9673830763510267E-4</v>
      </c>
      <c r="AH114" s="15">
        <f t="shared" si="112"/>
        <v>9.7937136394747881E-3</v>
      </c>
      <c r="AI114" s="1">
        <f t="shared" si="71"/>
        <v>212909.32461667203</v>
      </c>
      <c r="AJ114" s="1">
        <f t="shared" si="72"/>
        <v>65004.835719145784</v>
      </c>
      <c r="AK114" s="1">
        <f t="shared" si="73"/>
        <v>25331.018483173677</v>
      </c>
      <c r="AL114" s="14">
        <f t="shared" si="113"/>
        <v>37.328242769048728</v>
      </c>
      <c r="AM114" s="14">
        <f t="shared" si="114"/>
        <v>7.2420746797203996</v>
      </c>
      <c r="AN114" s="14">
        <f t="shared" si="115"/>
        <v>2.5187313143249219</v>
      </c>
      <c r="AO114" s="11">
        <f t="shared" si="116"/>
        <v>1.1512073567674414E-2</v>
      </c>
      <c r="AP114" s="11">
        <f t="shared" si="117"/>
        <v>1.4502176425776593E-2</v>
      </c>
      <c r="AQ114" s="11">
        <f t="shared" si="118"/>
        <v>1.3155303819934818E-2</v>
      </c>
      <c r="AR114" s="1">
        <f t="shared" si="126"/>
        <v>122036.22063003051</v>
      </c>
      <c r="AS114" s="1">
        <f t="shared" si="122"/>
        <v>38797.360076602978</v>
      </c>
      <c r="AT114" s="1">
        <f t="shared" si="127"/>
        <v>15009.458232420091</v>
      </c>
      <c r="AU114" s="1">
        <f t="shared" si="76"/>
        <v>24407.244126006102</v>
      </c>
      <c r="AV114" s="1">
        <f t="shared" si="77"/>
        <v>7759.4720153205963</v>
      </c>
      <c r="AW114" s="1">
        <f t="shared" si="78"/>
        <v>3001.8916464840186</v>
      </c>
      <c r="AX114" s="2">
        <v>0</v>
      </c>
      <c r="AY114" s="2">
        <v>0</v>
      </c>
      <c r="AZ114" s="2">
        <v>0</v>
      </c>
      <c r="BA114" s="2">
        <f t="shared" si="131"/>
        <v>0</v>
      </c>
      <c r="BB114" s="2">
        <f t="shared" si="143"/>
        <v>0</v>
      </c>
      <c r="BC114" s="2">
        <f t="shared" si="132"/>
        <v>0</v>
      </c>
      <c r="BD114" s="2">
        <f t="shared" si="133"/>
        <v>0</v>
      </c>
      <c r="BE114" s="2">
        <f t="shared" si="134"/>
        <v>0</v>
      </c>
      <c r="BF114" s="2">
        <f t="shared" si="135"/>
        <v>0</v>
      </c>
      <c r="BG114" s="2">
        <f t="shared" si="136"/>
        <v>0</v>
      </c>
      <c r="BH114" s="2">
        <f t="shared" si="144"/>
        <v>0</v>
      </c>
      <c r="BI114" s="2">
        <f t="shared" si="145"/>
        <v>0</v>
      </c>
      <c r="BJ114" s="2">
        <f t="shared" si="146"/>
        <v>0</v>
      </c>
      <c r="BK114" s="11">
        <f t="shared" si="147"/>
        <v>4.3412411710812976E-2</v>
      </c>
      <c r="BL114" s="17">
        <f t="shared" si="129"/>
        <v>7.8581319223848353E-2</v>
      </c>
      <c r="BM114" s="17">
        <f t="shared" si="130"/>
        <v>0.59015649280059834</v>
      </c>
      <c r="BN114" s="12">
        <f>(BN$3*temperature!$I224+BN$4*temperature!$I224^2+BN$5*temperature!$I224^6)*(K114/K$56)^$BP$1</f>
        <v>-0.88148106964647943</v>
      </c>
      <c r="BO114" s="12">
        <f>(BO$3*temperature!$I224+BO$4*temperature!$I224^2+BO$5*temperature!$I224^6)*(L114/L$56)^$BP$1</f>
        <v>-2.075956524864337</v>
      </c>
      <c r="BP114" s="12">
        <f>(BP$3*temperature!$I224+BP$4*temperature!$I224^2+BP$5*temperature!$I224^6)*(M114/M$56)^$BP$1</f>
        <v>-2.9362645862622005</v>
      </c>
      <c r="BQ114" s="12">
        <f>(BQ$3*temperature!$M224+BQ$4*temperature!$M224^2+BQ$5*temperature!$M224^6)*(K114/K$56)^$BP$1</f>
        <v>-0.88149216011039255</v>
      </c>
      <c r="BR114" s="12">
        <f>(BR$3*temperature!$M224+BR$4*temperature!$M224^2+BR$5*temperature!$M224^6)*(L114/L$56)^$BP$1</f>
        <v>-2.0759653375968714</v>
      </c>
      <c r="BS114" s="12">
        <f>(BS$3*temperature!$M224+BS$4*temperature!$M224^2+BS$5*temperature!$M224^6)*(M114/M$56)^$BP$1</f>
        <v>-2.9362724024446551</v>
      </c>
      <c r="BT114" s="19">
        <f t="shared" si="137"/>
        <v>-1.1090463913121518E-5</v>
      </c>
      <c r="BU114" s="19">
        <f t="shared" si="138"/>
        <v>-8.8127325343911878E-6</v>
      </c>
      <c r="BV114" s="19">
        <f t="shared" si="139"/>
        <v>-7.8161824546008063E-6</v>
      </c>
      <c r="BW114" s="19">
        <f t="shared" si="140"/>
        <v>-1.8126657224759635E-2</v>
      </c>
      <c r="BX114" s="19">
        <f t="shared" si="141"/>
        <v>-1.424416637840114E-3</v>
      </c>
      <c r="BY114" s="19">
        <f t="shared" si="142"/>
        <v>-1.0697564453962773E-2</v>
      </c>
      <c r="BZ114" s="2">
        <f t="shared" si="148"/>
        <v>7921.0758181887259</v>
      </c>
    </row>
    <row r="115" spans="1:78" x14ac:dyDescent="0.3">
      <c r="A115" s="2">
        <f t="shared" si="79"/>
        <v>2069</v>
      </c>
      <c r="B115" s="5">
        <f t="shared" si="80"/>
        <v>1161.0032048789585</v>
      </c>
      <c r="C115" s="5">
        <f t="shared" si="81"/>
        <v>2942.1514694466478</v>
      </c>
      <c r="D115" s="5">
        <f t="shared" si="82"/>
        <v>4303.951401131224</v>
      </c>
      <c r="E115" s="15">
        <f t="shared" si="83"/>
        <v>1.992143799926587E-4</v>
      </c>
      <c r="F115" s="15">
        <f t="shared" si="84"/>
        <v>3.9246568700154164E-4</v>
      </c>
      <c r="G115" s="15">
        <f t="shared" si="85"/>
        <v>8.0120473916994424E-4</v>
      </c>
      <c r="H115" s="5">
        <f t="shared" si="86"/>
        <v>123561.10521238537</v>
      </c>
      <c r="I115" s="5">
        <f t="shared" si="87"/>
        <v>39457.589926804358</v>
      </c>
      <c r="J115" s="5">
        <f t="shared" si="88"/>
        <v>15250.203985647218</v>
      </c>
      <c r="K115" s="5">
        <f t="shared" si="89"/>
        <v>106426.15342760173</v>
      </c>
      <c r="L115" s="5">
        <f t="shared" si="90"/>
        <v>13411.134789136277</v>
      </c>
      <c r="M115" s="5">
        <f t="shared" si="91"/>
        <v>3543.3030172317813</v>
      </c>
      <c r="N115" s="15">
        <f t="shared" si="92"/>
        <v>1.2293680747882174E-2</v>
      </c>
      <c r="O115" s="15">
        <f t="shared" si="93"/>
        <v>1.6618403263303216E-2</v>
      </c>
      <c r="P115" s="15">
        <f t="shared" si="94"/>
        <v>1.5226199086816106E-2</v>
      </c>
      <c r="Q115" s="5">
        <f t="shared" si="95"/>
        <v>9194.5548963924575</v>
      </c>
      <c r="R115" s="5">
        <f t="shared" si="96"/>
        <v>11475.973643251795</v>
      </c>
      <c r="S115" s="5">
        <f t="shared" si="97"/>
        <v>5624.6905877031868</v>
      </c>
      <c r="T115" s="5">
        <f t="shared" si="98"/>
        <v>74.41301921497238</v>
      </c>
      <c r="U115" s="5">
        <f t="shared" si="99"/>
        <v>290.84324877774475</v>
      </c>
      <c r="V115" s="5">
        <f t="shared" si="100"/>
        <v>368.82723621250472</v>
      </c>
      <c r="W115" s="15">
        <f t="shared" si="101"/>
        <v>-1.0734613539272964E-2</v>
      </c>
      <c r="X115" s="15">
        <f t="shared" si="102"/>
        <v>-1.217998157191269E-2</v>
      </c>
      <c r="Y115" s="15">
        <f t="shared" si="103"/>
        <v>-9.7425357312937999E-3</v>
      </c>
      <c r="Z115" s="5">
        <f t="shared" si="123"/>
        <v>16724.468053274933</v>
      </c>
      <c r="AA115" s="5">
        <f t="shared" si="124"/>
        <v>33426.445600296138</v>
      </c>
      <c r="AB115" s="5">
        <f t="shared" si="125"/>
        <v>23323.384202601712</v>
      </c>
      <c r="AC115" s="16">
        <f t="shared" si="107"/>
        <v>1.8219122326111001</v>
      </c>
      <c r="AD115" s="16">
        <f t="shared" si="108"/>
        <v>2.9262192212106743</v>
      </c>
      <c r="AE115" s="16">
        <f t="shared" si="109"/>
        <v>4.1720709961768918</v>
      </c>
      <c r="AF115" s="15">
        <f t="shared" si="110"/>
        <v>-4.0504037456468023E-3</v>
      </c>
      <c r="AG115" s="15">
        <f t="shared" si="111"/>
        <v>2.9673830763510267E-4</v>
      </c>
      <c r="AH115" s="15">
        <f t="shared" si="112"/>
        <v>9.7937136394747881E-3</v>
      </c>
      <c r="AI115" s="1">
        <f t="shared" si="71"/>
        <v>216025.63628101093</v>
      </c>
      <c r="AJ115" s="1">
        <f t="shared" si="72"/>
        <v>66263.824162551799</v>
      </c>
      <c r="AK115" s="1">
        <f t="shared" si="73"/>
        <v>25799.808281340327</v>
      </c>
      <c r="AL115" s="14">
        <f t="shared" si="113"/>
        <v>37.753670991188933</v>
      </c>
      <c r="AM115" s="14">
        <f t="shared" si="114"/>
        <v>7.3460502659674152</v>
      </c>
      <c r="AN115" s="14">
        <f t="shared" si="115"/>
        <v>2.5515346432488428</v>
      </c>
      <c r="AO115" s="11">
        <f t="shared" si="116"/>
        <v>1.1396952831997669E-2</v>
      </c>
      <c r="AP115" s="11">
        <f t="shared" si="117"/>
        <v>1.4357154661518826E-2</v>
      </c>
      <c r="AQ115" s="11">
        <f t="shared" si="118"/>
        <v>1.302375078173547E-2</v>
      </c>
      <c r="AR115" s="1">
        <f t="shared" si="126"/>
        <v>123561.10521238537</v>
      </c>
      <c r="AS115" s="1">
        <f t="shared" si="122"/>
        <v>39457.589926804358</v>
      </c>
      <c r="AT115" s="1">
        <f t="shared" si="127"/>
        <v>15250.203985647218</v>
      </c>
      <c r="AU115" s="1">
        <f t="shared" si="76"/>
        <v>24712.221042477075</v>
      </c>
      <c r="AV115" s="1">
        <f t="shared" si="77"/>
        <v>7891.5179853608715</v>
      </c>
      <c r="AW115" s="1">
        <f t="shared" si="78"/>
        <v>3050.0407971294439</v>
      </c>
      <c r="AX115" s="2">
        <v>0</v>
      </c>
      <c r="AY115" s="2">
        <v>0</v>
      </c>
      <c r="AZ115" s="2">
        <v>0</v>
      </c>
      <c r="BA115" s="2">
        <f t="shared" si="131"/>
        <v>0</v>
      </c>
      <c r="BB115" s="2">
        <f t="shared" si="143"/>
        <v>0</v>
      </c>
      <c r="BC115" s="2">
        <f t="shared" si="132"/>
        <v>0</v>
      </c>
      <c r="BD115" s="2">
        <f t="shared" si="133"/>
        <v>0</v>
      </c>
      <c r="BE115" s="2">
        <f t="shared" si="134"/>
        <v>0</v>
      </c>
      <c r="BF115" s="2">
        <f t="shared" si="135"/>
        <v>0</v>
      </c>
      <c r="BG115" s="2">
        <f t="shared" si="136"/>
        <v>0</v>
      </c>
      <c r="BH115" s="2">
        <f t="shared" si="144"/>
        <v>0</v>
      </c>
      <c r="BI115" s="2">
        <f t="shared" si="145"/>
        <v>0</v>
      </c>
      <c r="BJ115" s="2">
        <f t="shared" si="146"/>
        <v>0</v>
      </c>
      <c r="BK115" s="11">
        <f t="shared" si="147"/>
        <v>4.3213031150784093E-2</v>
      </c>
      <c r="BL115" s="17">
        <f t="shared" si="129"/>
        <v>7.5311850177250492E-2</v>
      </c>
      <c r="BM115" s="17">
        <f t="shared" si="130"/>
        <v>0.58431335920851324</v>
      </c>
      <c r="BN115" s="12">
        <f>(BN$3*temperature!$I225+BN$4*temperature!$I225^2+BN$5*temperature!$I225^6)*(K115/K$56)^$BP$1</f>
        <v>-1.082784986040382</v>
      </c>
      <c r="BO115" s="12">
        <f>(BO$3*temperature!$I225+BO$4*temperature!$I225^2+BO$5*temperature!$I225^6)*(L115/L$56)^$BP$1</f>
        <v>-2.2290529473327783</v>
      </c>
      <c r="BP115" s="12">
        <f>(BP$3*temperature!$I225+BP$4*temperature!$I225^2+BP$5*temperature!$I225^6)*(M115/M$56)^$BP$1</f>
        <v>-3.0683647664260181</v>
      </c>
      <c r="BQ115" s="12">
        <f>(BQ$3*temperature!$M225+BQ$4*temperature!$M225^2+BQ$5*temperature!$M225^6)*(K115/K$56)^$BP$1</f>
        <v>-1.0827962836166867</v>
      </c>
      <c r="BR115" s="12">
        <f>(BR$3*temperature!$M225+BR$4*temperature!$M225^2+BR$5*temperature!$M225^6)*(L115/L$56)^$BP$1</f>
        <v>-2.2290618832055675</v>
      </c>
      <c r="BS115" s="12">
        <f>(BS$3*temperature!$M225+BS$4*temperature!$M225^2+BS$5*temperature!$M225^6)*(M115/M$56)^$BP$1</f>
        <v>-3.0683726691563327</v>
      </c>
      <c r="BT115" s="19">
        <f t="shared" si="137"/>
        <v>-1.1297576304691859E-5</v>
      </c>
      <c r="BU115" s="19">
        <f t="shared" si="138"/>
        <v>-8.9358727892729917E-6</v>
      </c>
      <c r="BV115" s="19">
        <f t="shared" si="139"/>
        <v>-7.9027303145906558E-6</v>
      </c>
      <c r="BW115" s="19">
        <f t="shared" si="140"/>
        <v>-1.8690472679272714E-2</v>
      </c>
      <c r="BX115" s="19">
        <f t="shared" si="141"/>
        <v>-1.4076140781633802E-3</v>
      </c>
      <c r="BY115" s="19">
        <f t="shared" si="142"/>
        <v>-1.092109287642078E-2</v>
      </c>
      <c r="BZ115" s="2">
        <f t="shared" si="148"/>
        <v>7852.5007518850225</v>
      </c>
    </row>
    <row r="116" spans="1:78" x14ac:dyDescent="0.3">
      <c r="A116" s="2">
        <f t="shared" si="79"/>
        <v>2070</v>
      </c>
      <c r="B116" s="5">
        <f t="shared" si="80"/>
        <v>1161.2229289859065</v>
      </c>
      <c r="C116" s="5">
        <f t="shared" si="81"/>
        <v>2943.2484282694809</v>
      </c>
      <c r="D116" s="5">
        <f t="shared" si="82"/>
        <v>4307.2273300779807</v>
      </c>
      <c r="E116" s="15">
        <f t="shared" si="83"/>
        <v>1.8925366099302576E-4</v>
      </c>
      <c r="F116" s="15">
        <f t="shared" si="84"/>
        <v>3.7284240265146454E-4</v>
      </c>
      <c r="G116" s="15">
        <f t="shared" si="85"/>
        <v>7.6114450221144696E-4</v>
      </c>
      <c r="H116" s="5">
        <f t="shared" si="86"/>
        <v>125077.36253869133</v>
      </c>
      <c r="I116" s="5">
        <f t="shared" si="87"/>
        <v>40119.239216159513</v>
      </c>
      <c r="J116" s="5">
        <f t="shared" si="88"/>
        <v>15491.041326586934</v>
      </c>
      <c r="K116" s="5">
        <f t="shared" si="89"/>
        <v>107711.75750716629</v>
      </c>
      <c r="L116" s="5">
        <f t="shared" si="90"/>
        <v>13630.938805851369</v>
      </c>
      <c r="M116" s="5">
        <f t="shared" si="91"/>
        <v>3596.5228067742769</v>
      </c>
      <c r="N116" s="15">
        <f t="shared" si="92"/>
        <v>1.2079775864859199E-2</v>
      </c>
      <c r="O116" s="15">
        <f t="shared" si="93"/>
        <v>1.6389665764387384E-2</v>
      </c>
      <c r="P116" s="15">
        <f t="shared" si="94"/>
        <v>1.5019824520702052E-2</v>
      </c>
      <c r="Q116" s="5">
        <f t="shared" si="95"/>
        <v>9207.4730096949315</v>
      </c>
      <c r="R116" s="5">
        <f t="shared" si="96"/>
        <v>11526.288854903398</v>
      </c>
      <c r="S116" s="5">
        <f t="shared" si="97"/>
        <v>5657.8538056762991</v>
      </c>
      <c r="T116" s="5">
        <f t="shared" si="98"/>
        <v>73.614224211409152</v>
      </c>
      <c r="U116" s="5">
        <f t="shared" si="99"/>
        <v>287.30078336731663</v>
      </c>
      <c r="V116" s="5">
        <f t="shared" si="100"/>
        <v>365.23392368503005</v>
      </c>
      <c r="W116" s="15">
        <f t="shared" si="101"/>
        <v>-1.0734613539272964E-2</v>
      </c>
      <c r="X116" s="15">
        <f t="shared" si="102"/>
        <v>-1.217998157191269E-2</v>
      </c>
      <c r="Y116" s="15">
        <f t="shared" si="103"/>
        <v>-9.7425357312937999E-3</v>
      </c>
      <c r="Z116" s="5">
        <f t="shared" si="123"/>
        <v>16683.821003978479</v>
      </c>
      <c r="AA116" s="5">
        <f t="shared" si="124"/>
        <v>33591.179489796144</v>
      </c>
      <c r="AB116" s="5">
        <f t="shared" si="125"/>
        <v>23696.433706806085</v>
      </c>
      <c r="AC116" s="16">
        <f t="shared" si="107"/>
        <v>1.8145327524798924</v>
      </c>
      <c r="AD116" s="16">
        <f t="shared" si="108"/>
        <v>2.9270875425501459</v>
      </c>
      <c r="AE116" s="16">
        <f t="shared" si="109"/>
        <v>4.2129310647970062</v>
      </c>
      <c r="AF116" s="15">
        <f t="shared" si="110"/>
        <v>-4.0504037456468023E-3</v>
      </c>
      <c r="AG116" s="15">
        <f t="shared" si="111"/>
        <v>2.9673830763510267E-4</v>
      </c>
      <c r="AH116" s="15">
        <f t="shared" si="112"/>
        <v>9.7937136394747881E-3</v>
      </c>
      <c r="AI116" s="1">
        <f t="shared" si="71"/>
        <v>219135.29369538691</v>
      </c>
      <c r="AJ116" s="1">
        <f t="shared" si="72"/>
        <v>67528.959731657495</v>
      </c>
      <c r="AK116" s="1">
        <f t="shared" si="73"/>
        <v>26269.868250335738</v>
      </c>
      <c r="AL116" s="14">
        <f t="shared" si="113"/>
        <v>38.179645030635058</v>
      </c>
      <c r="AM116" s="14">
        <f t="shared" si="114"/>
        <v>7.4504639619890041</v>
      </c>
      <c r="AN116" s="14">
        <f t="shared" si="115"/>
        <v>2.5844328890404338</v>
      </c>
      <c r="AO116" s="11">
        <f t="shared" si="116"/>
        <v>1.1282983303677692E-2</v>
      </c>
      <c r="AP116" s="11">
        <f t="shared" si="117"/>
        <v>1.4213583114903637E-2</v>
      </c>
      <c r="AQ116" s="11">
        <f t="shared" si="118"/>
        <v>1.2893513273918116E-2</v>
      </c>
      <c r="AR116" s="1">
        <f t="shared" si="126"/>
        <v>125077.36253869133</v>
      </c>
      <c r="AS116" s="1">
        <f t="shared" si="122"/>
        <v>40119.239216159513</v>
      </c>
      <c r="AT116" s="1">
        <f t="shared" si="127"/>
        <v>15491.041326586934</v>
      </c>
      <c r="AU116" s="1">
        <f t="shared" si="76"/>
        <v>25015.472507738268</v>
      </c>
      <c r="AV116" s="1">
        <f t="shared" si="77"/>
        <v>8023.8478432319025</v>
      </c>
      <c r="AW116" s="1">
        <f t="shared" si="78"/>
        <v>3098.208265317387</v>
      </c>
      <c r="AX116" s="2">
        <v>0</v>
      </c>
      <c r="AY116" s="2">
        <v>0</v>
      </c>
      <c r="AZ116" s="2">
        <v>0</v>
      </c>
      <c r="BA116" s="2">
        <f t="shared" si="131"/>
        <v>0</v>
      </c>
      <c r="BB116" s="2">
        <f t="shared" si="143"/>
        <v>0</v>
      </c>
      <c r="BC116" s="2">
        <f t="shared" si="132"/>
        <v>0</v>
      </c>
      <c r="BD116" s="2">
        <f t="shared" si="133"/>
        <v>0</v>
      </c>
      <c r="BE116" s="2">
        <f t="shared" si="134"/>
        <v>0</v>
      </c>
      <c r="BF116" s="2">
        <f t="shared" si="135"/>
        <v>0</v>
      </c>
      <c r="BG116" s="2">
        <f t="shared" si="136"/>
        <v>0</v>
      </c>
      <c r="BH116" s="2">
        <f t="shared" si="144"/>
        <v>0</v>
      </c>
      <c r="BI116" s="2">
        <f t="shared" si="145"/>
        <v>0</v>
      </c>
      <c r="BJ116" s="2">
        <f t="shared" si="146"/>
        <v>0</v>
      </c>
      <c r="BK116" s="11">
        <f t="shared" si="147"/>
        <v>4.3014565563550738E-2</v>
      </c>
      <c r="BL116" s="17">
        <f t="shared" si="129"/>
        <v>7.2192206125121783E-2</v>
      </c>
      <c r="BM116" s="17">
        <f t="shared" si="130"/>
        <v>0.57852807842427056</v>
      </c>
      <c r="BN116" s="12">
        <f>(BN$3*temperature!$I226+BN$4*temperature!$I226^2+BN$5*temperature!$I226^6)*(K116/K$56)^$BP$1</f>
        <v>-1.2889072884146553</v>
      </c>
      <c r="BO116" s="12">
        <f>(BO$3*temperature!$I226+BO$4*temperature!$I226^2+BO$5*temperature!$I226^6)*(L116/L$56)^$BP$1</f>
        <v>-2.3851525838648371</v>
      </c>
      <c r="BP116" s="12">
        <f>(BP$3*temperature!$I226+BP$4*temperature!$I226^2+BP$5*temperature!$I226^6)*(M116/M$56)^$BP$1</f>
        <v>-3.2028197364733462</v>
      </c>
      <c r="BQ116" s="12">
        <f>(BQ$3*temperature!$M226+BQ$4*temperature!$M226^2+BQ$5*temperature!$M226^6)*(K116/K$56)^$BP$1</f>
        <v>-1.2889187876917272</v>
      </c>
      <c r="BR116" s="12">
        <f>(BR$3*temperature!$M226+BR$4*temperature!$M226^2+BR$5*temperature!$M226^6)*(L116/L$56)^$BP$1</f>
        <v>-2.3851616388163768</v>
      </c>
      <c r="BS116" s="12">
        <f>(BS$3*temperature!$M226+BS$4*temperature!$M226^2+BS$5*temperature!$M226^6)*(M116/M$56)^$BP$1</f>
        <v>-3.2028277225908974</v>
      </c>
      <c r="BT116" s="19">
        <f t="shared" si="137"/>
        <v>-1.1499277071891356E-5</v>
      </c>
      <c r="BU116" s="19">
        <f t="shared" si="138"/>
        <v>-9.0549515396887159E-6</v>
      </c>
      <c r="BV116" s="19">
        <f t="shared" si="139"/>
        <v>-7.9861175512618843E-6</v>
      </c>
      <c r="BW116" s="19">
        <f t="shared" si="140"/>
        <v>-1.9252902911908988E-2</v>
      </c>
      <c r="BX116" s="19">
        <f t="shared" si="141"/>
        <v>-1.3899095355234912E-3</v>
      </c>
      <c r="BY116" s="19">
        <f t="shared" si="142"/>
        <v>-1.113834492571575E-2</v>
      </c>
      <c r="BZ116" s="2">
        <f t="shared" si="148"/>
        <v>7784.2911907864509</v>
      </c>
    </row>
    <row r="117" spans="1:78" x14ac:dyDescent="0.3">
      <c r="A117" s="2">
        <f t="shared" si="79"/>
        <v>2071</v>
      </c>
      <c r="B117" s="5">
        <f t="shared" si="80"/>
        <v>1161.4317063919191</v>
      </c>
      <c r="C117" s="5">
        <f t="shared" si="81"/>
        <v>2944.2909276942974</v>
      </c>
      <c r="D117" s="5">
        <f t="shared" si="82"/>
        <v>4310.3418313599414</v>
      </c>
      <c r="E117" s="15">
        <f t="shared" si="83"/>
        <v>1.7979097794337446E-4</v>
      </c>
      <c r="F117" s="15">
        <f t="shared" si="84"/>
        <v>3.542002825188913E-4</v>
      </c>
      <c r="G117" s="15">
        <f t="shared" si="85"/>
        <v>7.2308727710087455E-4</v>
      </c>
      <c r="H117" s="5">
        <f t="shared" si="86"/>
        <v>126584.46076919443</v>
      </c>
      <c r="I117" s="5">
        <f t="shared" si="87"/>
        <v>40782.130071300875</v>
      </c>
      <c r="J117" s="5">
        <f t="shared" si="88"/>
        <v>15731.917473200976</v>
      </c>
      <c r="K117" s="5">
        <f t="shared" si="89"/>
        <v>108990.01643621322</v>
      </c>
      <c r="L117" s="5">
        <f t="shared" si="90"/>
        <v>13851.256914763433</v>
      </c>
      <c r="M117" s="5">
        <f t="shared" si="91"/>
        <v>3649.8073908531405</v>
      </c>
      <c r="N117" s="15">
        <f t="shared" si="92"/>
        <v>1.1867403880786886E-2</v>
      </c>
      <c r="O117" s="15">
        <f t="shared" si="93"/>
        <v>1.6163091335828383E-2</v>
      </c>
      <c r="P117" s="15">
        <f t="shared" si="94"/>
        <v>1.4815583534879551E-2</v>
      </c>
      <c r="Q117" s="5">
        <f t="shared" si="95"/>
        <v>9218.38727277412</v>
      </c>
      <c r="R117" s="5">
        <f t="shared" si="96"/>
        <v>11574.028264962102</v>
      </c>
      <c r="S117" s="5">
        <f t="shared" si="97"/>
        <v>5689.8509922731255</v>
      </c>
      <c r="T117" s="5">
        <f t="shared" si="98"/>
        <v>72.824003963506286</v>
      </c>
      <c r="U117" s="5">
        <f t="shared" si="99"/>
        <v>283.8014651203066</v>
      </c>
      <c r="V117" s="5">
        <f t="shared" si="100"/>
        <v>361.67561913324801</v>
      </c>
      <c r="W117" s="15">
        <f t="shared" si="101"/>
        <v>-1.0734613539272964E-2</v>
      </c>
      <c r="X117" s="15">
        <f t="shared" si="102"/>
        <v>-1.217998157191269E-2</v>
      </c>
      <c r="Y117" s="15">
        <f t="shared" si="103"/>
        <v>-9.7425357312937999E-3</v>
      </c>
      <c r="Z117" s="5">
        <f t="shared" si="123"/>
        <v>16639.590189740178</v>
      </c>
      <c r="AA117" s="5">
        <f t="shared" si="124"/>
        <v>33748.468011511999</v>
      </c>
      <c r="AB117" s="5">
        <f t="shared" si="125"/>
        <v>24069.592466361955</v>
      </c>
      <c r="AC117" s="16">
        <f t="shared" si="107"/>
        <v>1.8071831622226491</v>
      </c>
      <c r="AD117" s="16">
        <f t="shared" si="108"/>
        <v>2.9279561215538221</v>
      </c>
      <c r="AE117" s="16">
        <f t="shared" si="109"/>
        <v>4.2541913052284759</v>
      </c>
      <c r="AF117" s="15">
        <f t="shared" si="110"/>
        <v>-4.0504037456468023E-3</v>
      </c>
      <c r="AG117" s="15">
        <f t="shared" si="111"/>
        <v>2.9673830763510267E-4</v>
      </c>
      <c r="AH117" s="15">
        <f t="shared" si="112"/>
        <v>9.7937136394747881E-3</v>
      </c>
      <c r="AI117" s="1">
        <f t="shared" si="71"/>
        <v>222237.2368335865</v>
      </c>
      <c r="AJ117" s="1">
        <f t="shared" si="72"/>
        <v>68799.911601723652</v>
      </c>
      <c r="AK117" s="1">
        <f t="shared" si="73"/>
        <v>26741.089690619548</v>
      </c>
      <c r="AL117" s="14">
        <f t="shared" si="113"/>
        <v>38.606117525081849</v>
      </c>
      <c r="AM117" s="14">
        <f t="shared" si="114"/>
        <v>7.5553027728696458</v>
      </c>
      <c r="AN117" s="14">
        <f t="shared" si="115"/>
        <v>2.617422084603223</v>
      </c>
      <c r="AO117" s="11">
        <f t="shared" si="116"/>
        <v>1.1170153470640916E-2</v>
      </c>
      <c r="AP117" s="11">
        <f t="shared" si="117"/>
        <v>1.40714472837546E-2</v>
      </c>
      <c r="AQ117" s="11">
        <f t="shared" si="118"/>
        <v>1.2764578141178935E-2</v>
      </c>
      <c r="AR117" s="1">
        <f t="shared" si="126"/>
        <v>126584.46076919443</v>
      </c>
      <c r="AS117" s="1">
        <f t="shared" si="122"/>
        <v>40782.130071300875</v>
      </c>
      <c r="AT117" s="1">
        <f t="shared" si="127"/>
        <v>15731.917473200976</v>
      </c>
      <c r="AU117" s="1">
        <f t="shared" si="76"/>
        <v>25316.892153838886</v>
      </c>
      <c r="AV117" s="1">
        <f t="shared" si="77"/>
        <v>8156.4260142601752</v>
      </c>
      <c r="AW117" s="1">
        <f t="shared" si="78"/>
        <v>3146.3834946401953</v>
      </c>
      <c r="AX117" s="2">
        <v>0</v>
      </c>
      <c r="AY117" s="2">
        <v>0</v>
      </c>
      <c r="AZ117" s="2">
        <v>0</v>
      </c>
      <c r="BA117" s="2">
        <f t="shared" si="131"/>
        <v>0</v>
      </c>
      <c r="BB117" s="2">
        <f t="shared" si="143"/>
        <v>0</v>
      </c>
      <c r="BC117" s="2">
        <f t="shared" si="132"/>
        <v>0</v>
      </c>
      <c r="BD117" s="2">
        <f t="shared" si="133"/>
        <v>0</v>
      </c>
      <c r="BE117" s="2">
        <f t="shared" si="134"/>
        <v>0</v>
      </c>
      <c r="BF117" s="2">
        <f t="shared" si="135"/>
        <v>0</v>
      </c>
      <c r="BG117" s="2">
        <f t="shared" si="136"/>
        <v>0</v>
      </c>
      <c r="BH117" s="2">
        <f t="shared" si="144"/>
        <v>0</v>
      </c>
      <c r="BI117" s="2">
        <f t="shared" si="145"/>
        <v>0</v>
      </c>
      <c r="BJ117" s="2">
        <f t="shared" si="146"/>
        <v>0</v>
      </c>
      <c r="BK117" s="11">
        <f t="shared" si="147"/>
        <v>4.2817058462310847E-2</v>
      </c>
      <c r="BL117" s="17">
        <f t="shared" si="129"/>
        <v>6.9214954909201709E-2</v>
      </c>
      <c r="BM117" s="17">
        <f t="shared" si="130"/>
        <v>0.57280007764779262</v>
      </c>
      <c r="BN117" s="12">
        <f>(BN$3*temperature!$I227+BN$4*temperature!$I227^2+BN$5*temperature!$I227^6)*(K117/K$56)^$BP$1</f>
        <v>-1.4998159712458798</v>
      </c>
      <c r="BO117" s="12">
        <f>(BO$3*temperature!$I227+BO$4*temperature!$I227^2+BO$5*temperature!$I227^6)*(L117/L$56)^$BP$1</f>
        <v>-2.5442214393109821</v>
      </c>
      <c r="BP117" s="12">
        <f>(BP$3*temperature!$I227+BP$4*temperature!$I227^2+BP$5*temperature!$I227^6)*(M117/M$56)^$BP$1</f>
        <v>-3.3396006857150398</v>
      </c>
      <c r="BQ117" s="12">
        <f>(BQ$3*temperature!$M227+BQ$4*temperature!$M227^2+BQ$5*temperature!$M227^6)*(K117/K$56)^$BP$1</f>
        <v>-1.4998276668171739</v>
      </c>
      <c r="BR117" s="12">
        <f>(BR$3*temperature!$M227+BR$4*temperature!$M227^2+BR$5*temperature!$M227^6)*(L117/L$56)^$BP$1</f>
        <v>-2.5442306093131086</v>
      </c>
      <c r="BS117" s="12">
        <f>(BS$3*temperature!$M227+BS$4*temperature!$M227^2+BS$5*temperature!$M227^6)*(M117/M$56)^$BP$1</f>
        <v>-3.339608752096221</v>
      </c>
      <c r="BT117" s="19">
        <f t="shared" si="137"/>
        <v>-1.169557129410137E-5</v>
      </c>
      <c r="BU117" s="19">
        <f t="shared" si="138"/>
        <v>-9.1700021265239684E-6</v>
      </c>
      <c r="BV117" s="19">
        <f t="shared" si="139"/>
        <v>-8.0663811812264896E-6</v>
      </c>
      <c r="BW117" s="19">
        <f t="shared" si="140"/>
        <v>-1.9813494481799341E-2</v>
      </c>
      <c r="BX117" s="19">
        <f t="shared" si="141"/>
        <v>-1.3713901271514583E-3</v>
      </c>
      <c r="BY117" s="19">
        <f t="shared" si="142"/>
        <v>-1.1349171177648772E-2</v>
      </c>
      <c r="BZ117" s="2">
        <f t="shared" si="148"/>
        <v>7716.4532160525569</v>
      </c>
    </row>
    <row r="118" spans="1:78" x14ac:dyDescent="0.3">
      <c r="A118" s="2">
        <f t="shared" si="79"/>
        <v>2072</v>
      </c>
      <c r="B118" s="5">
        <f t="shared" si="80"/>
        <v>1161.6300805871103</v>
      </c>
      <c r="C118" s="5">
        <f t="shared" si="81"/>
        <v>2945.2816529387837</v>
      </c>
      <c r="D118" s="5">
        <f t="shared" si="82"/>
        <v>4313.3027470312427</v>
      </c>
      <c r="E118" s="15">
        <f t="shared" si="83"/>
        <v>1.7080142904620573E-4</v>
      </c>
      <c r="F118" s="15">
        <f t="shared" si="84"/>
        <v>3.364902683929467E-4</v>
      </c>
      <c r="G118" s="15">
        <f t="shared" si="85"/>
        <v>6.8693291324583075E-4</v>
      </c>
      <c r="H118" s="5">
        <f t="shared" si="86"/>
        <v>128081.87411028134</v>
      </c>
      <c r="I118" s="5">
        <f t="shared" si="87"/>
        <v>41446.084797359668</v>
      </c>
      <c r="J118" s="5">
        <f t="shared" si="88"/>
        <v>15972.780019488369</v>
      </c>
      <c r="K118" s="5">
        <f t="shared" si="89"/>
        <v>110260.46609050127</v>
      </c>
      <c r="L118" s="5">
        <f t="shared" si="90"/>
        <v>14072.027629685272</v>
      </c>
      <c r="M118" s="5">
        <f t="shared" si="91"/>
        <v>3703.1437291254606</v>
      </c>
      <c r="N118" s="15">
        <f t="shared" si="92"/>
        <v>1.1656569067787892E-2</v>
      </c>
      <c r="O118" s="15">
        <f t="shared" si="93"/>
        <v>1.5938677354726538E-2</v>
      </c>
      <c r="P118" s="15">
        <f t="shared" si="94"/>
        <v>1.461346656428697E-2</v>
      </c>
      <c r="Q118" s="5">
        <f t="shared" si="95"/>
        <v>9227.3084988118353</v>
      </c>
      <c r="R118" s="5">
        <f t="shared" si="96"/>
        <v>11619.19304795686</v>
      </c>
      <c r="S118" s="5">
        <f t="shared" si="97"/>
        <v>5720.682813894894</v>
      </c>
      <c r="T118" s="5">
        <f t="shared" si="98"/>
        <v>72.042266424575558</v>
      </c>
      <c r="U118" s="5">
        <f t="shared" si="99"/>
        <v>280.34476850505945</v>
      </c>
      <c r="V118" s="5">
        <f t="shared" si="100"/>
        <v>358.15198149070454</v>
      </c>
      <c r="W118" s="15">
        <f t="shared" si="101"/>
        <v>-1.0734613539272964E-2</v>
      </c>
      <c r="X118" s="15">
        <f t="shared" si="102"/>
        <v>-1.217998157191269E-2</v>
      </c>
      <c r="Y118" s="15">
        <f t="shared" si="103"/>
        <v>-9.7425357312937999E-3</v>
      </c>
      <c r="Z118" s="5">
        <f t="shared" si="123"/>
        <v>16591.837313317414</v>
      </c>
      <c r="AA118" s="5">
        <f t="shared" si="124"/>
        <v>33898.302850469372</v>
      </c>
      <c r="AB118" s="5">
        <f t="shared" si="125"/>
        <v>24442.778456794942</v>
      </c>
      <c r="AC118" s="16">
        <f t="shared" si="107"/>
        <v>1.7998633407733127</v>
      </c>
      <c r="AD118" s="16">
        <f t="shared" si="108"/>
        <v>2.9288249582981618</v>
      </c>
      <c r="AE118" s="16">
        <f t="shared" si="109"/>
        <v>4.2958556366394269</v>
      </c>
      <c r="AF118" s="15">
        <f t="shared" si="110"/>
        <v>-4.0504037456468023E-3</v>
      </c>
      <c r="AG118" s="15">
        <f t="shared" si="111"/>
        <v>2.9673830763510267E-4</v>
      </c>
      <c r="AH118" s="15">
        <f t="shared" si="112"/>
        <v>9.7937136394747881E-3</v>
      </c>
      <c r="AI118" s="1">
        <f t="shared" si="71"/>
        <v>225330.40530406675</v>
      </c>
      <c r="AJ118" s="1">
        <f t="shared" si="72"/>
        <v>70076.346455811465</v>
      </c>
      <c r="AK118" s="1">
        <f t="shared" si="73"/>
        <v>27213.364216197788</v>
      </c>
      <c r="AL118" s="14">
        <f t="shared" si="113"/>
        <v>39.033041420166008</v>
      </c>
      <c r="AM118" s="14">
        <f t="shared" si="114"/>
        <v>7.6605536771040734</v>
      </c>
      <c r="AN118" s="14">
        <f t="shared" si="115"/>
        <v>2.6504982704433142</v>
      </c>
      <c r="AO118" s="11">
        <f t="shared" si="116"/>
        <v>1.1058451935934506E-2</v>
      </c>
      <c r="AP118" s="11">
        <f t="shared" si="117"/>
        <v>1.3930732810917055E-2</v>
      </c>
      <c r="AQ118" s="11">
        <f t="shared" si="118"/>
        <v>1.2636932359767145E-2</v>
      </c>
      <c r="AR118" s="1">
        <f t="shared" si="126"/>
        <v>128081.87411028134</v>
      </c>
      <c r="AS118" s="1">
        <f t="shared" si="122"/>
        <v>41446.084797359668</v>
      </c>
      <c r="AT118" s="1">
        <f t="shared" si="127"/>
        <v>15972.780019488369</v>
      </c>
      <c r="AU118" s="1">
        <f t="shared" si="76"/>
        <v>25616.37482205627</v>
      </c>
      <c r="AV118" s="1">
        <f t="shared" si="77"/>
        <v>8289.2169594719344</v>
      </c>
      <c r="AW118" s="1">
        <f t="shared" si="78"/>
        <v>3194.5560038976741</v>
      </c>
      <c r="AX118" s="2">
        <v>0</v>
      </c>
      <c r="AY118" s="2">
        <v>0</v>
      </c>
      <c r="AZ118" s="2">
        <v>0</v>
      </c>
      <c r="BA118" s="2">
        <f t="shared" si="131"/>
        <v>0</v>
      </c>
      <c r="BB118" s="2">
        <f t="shared" si="143"/>
        <v>0</v>
      </c>
      <c r="BC118" s="2">
        <f t="shared" si="132"/>
        <v>0</v>
      </c>
      <c r="BD118" s="2">
        <f t="shared" si="133"/>
        <v>0</v>
      </c>
      <c r="BE118" s="2">
        <f t="shared" si="134"/>
        <v>0</v>
      </c>
      <c r="BF118" s="2">
        <f t="shared" si="135"/>
        <v>0</v>
      </c>
      <c r="BG118" s="2">
        <f t="shared" si="136"/>
        <v>0</v>
      </c>
      <c r="BH118" s="2">
        <f t="shared" si="144"/>
        <v>0</v>
      </c>
      <c r="BI118" s="2">
        <f t="shared" si="145"/>
        <v>0</v>
      </c>
      <c r="BJ118" s="2">
        <f t="shared" si="146"/>
        <v>0</v>
      </c>
      <c r="BK118" s="11">
        <f t="shared" si="147"/>
        <v>4.2620551195222872E-2</v>
      </c>
      <c r="BL118" s="17">
        <f t="shared" si="129"/>
        <v>6.6373055894638738E-2</v>
      </c>
      <c r="BM118" s="17">
        <f t="shared" si="130"/>
        <v>0.56712878975028969</v>
      </c>
      <c r="BN118" s="12">
        <f>(BN$3*temperature!$I228+BN$4*temperature!$I228^2+BN$5*temperature!$I228^6)*(K118/K$56)^$BP$1</f>
        <v>-1.7154761992580656</v>
      </c>
      <c r="BO118" s="12">
        <f>(BO$3*temperature!$I228+BO$4*temperature!$I228^2+BO$5*temperature!$I228^6)*(L118/L$56)^$BP$1</f>
        <v>-2.7062237956742492</v>
      </c>
      <c r="BP118" s="12">
        <f>(BP$3*temperature!$I228+BP$4*temperature!$I228^2+BP$5*temperature!$I228^6)*(M118/M$56)^$BP$1</f>
        <v>-3.4786774983095339</v>
      </c>
      <c r="BQ118" s="12">
        <f>(BQ$3*temperature!$M228+BQ$4*temperature!$M228^2+BQ$5*temperature!$M228^6)*(K118/K$56)^$BP$1</f>
        <v>-1.7154880857313588</v>
      </c>
      <c r="BR118" s="12">
        <f>(BR$3*temperature!$M228+BR$4*temperature!$M228^2+BR$5*temperature!$M228^6)*(L118/L$56)^$BP$1</f>
        <v>-2.7062330767370288</v>
      </c>
      <c r="BS118" s="12">
        <f>(BS$3*temperature!$M228+BS$4*temperature!$M228^2+BS$5*temperature!$M228^6)*(M118/M$56)^$BP$1</f>
        <v>-3.4786856418705119</v>
      </c>
      <c r="BT118" s="19">
        <f t="shared" si="137"/>
        <v>-1.1886473293198918E-5</v>
      </c>
      <c r="BU118" s="19">
        <f t="shared" si="138"/>
        <v>-9.2810627796424683E-6</v>
      </c>
      <c r="BV118" s="19">
        <f t="shared" si="139"/>
        <v>-8.1435609780022844E-6</v>
      </c>
      <c r="BW118" s="19">
        <f t="shared" si="140"/>
        <v>-2.0371807990063252E-2</v>
      </c>
      <c r="BX118" s="19">
        <f t="shared" si="141"/>
        <v>-1.3521391503993163E-3</v>
      </c>
      <c r="BY118" s="19">
        <f t="shared" si="142"/>
        <v>-1.1553438810429854E-2</v>
      </c>
      <c r="BZ118" s="2">
        <f t="shared" si="148"/>
        <v>7648.9924850187872</v>
      </c>
    </row>
    <row r="119" spans="1:78" x14ac:dyDescent="0.3">
      <c r="A119" s="2">
        <f t="shared" si="79"/>
        <v>2073</v>
      </c>
      <c r="B119" s="5">
        <f t="shared" si="80"/>
        <v>1161.8185682610083</v>
      </c>
      <c r="C119" s="5">
        <f t="shared" si="81"/>
        <v>2946.2231586219796</v>
      </c>
      <c r="D119" s="5">
        <f t="shared" si="82"/>
        <v>4316.117549171885</v>
      </c>
      <c r="E119" s="15">
        <f t="shared" si="83"/>
        <v>1.6226135759389544E-4</v>
      </c>
      <c r="F119" s="15">
        <f t="shared" si="84"/>
        <v>3.1966575497329933E-4</v>
      </c>
      <c r="G119" s="15">
        <f t="shared" si="85"/>
        <v>6.5258626758353923E-4</v>
      </c>
      <c r="H119" s="5">
        <f t="shared" si="86"/>
        <v>129569.0832636761</v>
      </c>
      <c r="I119" s="5">
        <f t="shared" si="87"/>
        <v>42110.92602553709</v>
      </c>
      <c r="J119" s="5">
        <f t="shared" si="88"/>
        <v>16213.57696409625</v>
      </c>
      <c r="K119" s="5">
        <f t="shared" si="89"/>
        <v>111522.6480306758</v>
      </c>
      <c r="L119" s="5">
        <f t="shared" si="90"/>
        <v>14293.189537357854</v>
      </c>
      <c r="M119" s="5">
        <f t="shared" si="91"/>
        <v>3756.5188573715004</v>
      </c>
      <c r="N119" s="15">
        <f t="shared" si="92"/>
        <v>1.1447275573264193E-2</v>
      </c>
      <c r="O119" s="15">
        <f t="shared" si="93"/>
        <v>1.5716420795396591E-2</v>
      </c>
      <c r="P119" s="15">
        <f t="shared" si="94"/>
        <v>1.4413463843231611E-2</v>
      </c>
      <c r="Q119" s="5">
        <f t="shared" si="95"/>
        <v>9234.2486990431662</v>
      </c>
      <c r="R119" s="5">
        <f t="shared" si="96"/>
        <v>11661.78608801367</v>
      </c>
      <c r="S119" s="5">
        <f t="shared" si="97"/>
        <v>5750.3505452013105</v>
      </c>
      <c r="T119" s="5">
        <f t="shared" si="98"/>
        <v>71.268920536014406</v>
      </c>
      <c r="U119" s="5">
        <f t="shared" si="99"/>
        <v>276.93017439088567</v>
      </c>
      <c r="V119" s="5">
        <f t="shared" si="100"/>
        <v>354.6626730137977</v>
      </c>
      <c r="W119" s="15">
        <f t="shared" si="101"/>
        <v>-1.0734613539272964E-2</v>
      </c>
      <c r="X119" s="15">
        <f t="shared" si="102"/>
        <v>-1.217998157191269E-2</v>
      </c>
      <c r="Y119" s="15">
        <f t="shared" si="103"/>
        <v>-9.7425357312937999E-3</v>
      </c>
      <c r="Z119" s="5">
        <f t="shared" si="123"/>
        <v>16540.625623733304</v>
      </c>
      <c r="AA119" s="5">
        <f t="shared" si="124"/>
        <v>34040.680771627362</v>
      </c>
      <c r="AB119" s="5">
        <f t="shared" si="125"/>
        <v>24815.91025236922</v>
      </c>
      <c r="AC119" s="16">
        <f t="shared" si="107"/>
        <v>1.792573167556192</v>
      </c>
      <c r="AD119" s="16">
        <f t="shared" si="108"/>
        <v>2.9296940528596465</v>
      </c>
      <c r="AE119" s="16">
        <f t="shared" si="109"/>
        <v>4.3379280165811975</v>
      </c>
      <c r="AF119" s="15">
        <f t="shared" si="110"/>
        <v>-4.0504037456468023E-3</v>
      </c>
      <c r="AG119" s="15">
        <f t="shared" si="111"/>
        <v>2.9673830763510267E-4</v>
      </c>
      <c r="AH119" s="15">
        <f t="shared" si="112"/>
        <v>9.7937136394747881E-3</v>
      </c>
      <c r="AI119" s="1">
        <f t="shared" si="71"/>
        <v>228413.73959571635</v>
      </c>
      <c r="AJ119" s="1">
        <f t="shared" si="72"/>
        <v>71357.928769702252</v>
      </c>
      <c r="AK119" s="1">
        <f t="shared" si="73"/>
        <v>27686.583798475684</v>
      </c>
      <c r="AL119" s="14">
        <f t="shared" si="113"/>
        <v>39.460369982499671</v>
      </c>
      <c r="AM119" s="14">
        <f t="shared" si="114"/>
        <v>7.7662036322989048</v>
      </c>
      <c r="AN119" s="14">
        <f t="shared" si="115"/>
        <v>2.6836574961329536</v>
      </c>
      <c r="AO119" s="11">
        <f t="shared" si="116"/>
        <v>1.094786741657516E-2</v>
      </c>
      <c r="AP119" s="11">
        <f t="shared" si="117"/>
        <v>1.3791425482807885E-2</v>
      </c>
      <c r="AQ119" s="11">
        <f t="shared" si="118"/>
        <v>1.2510563036169473E-2</v>
      </c>
      <c r="AR119" s="1">
        <f t="shared" si="126"/>
        <v>129569.0832636761</v>
      </c>
      <c r="AS119" s="1">
        <f t="shared" si="122"/>
        <v>42110.92602553709</v>
      </c>
      <c r="AT119" s="1">
        <f t="shared" si="127"/>
        <v>16213.57696409625</v>
      </c>
      <c r="AU119" s="1">
        <f t="shared" si="76"/>
        <v>25913.816652735222</v>
      </c>
      <c r="AV119" s="1">
        <f t="shared" si="77"/>
        <v>8422.1852051074184</v>
      </c>
      <c r="AW119" s="1">
        <f t="shared" si="78"/>
        <v>3242.7153928192502</v>
      </c>
      <c r="AX119" s="2">
        <v>0</v>
      </c>
      <c r="AY119" s="2">
        <v>0</v>
      </c>
      <c r="AZ119" s="2">
        <v>0</v>
      </c>
      <c r="BA119" s="2">
        <f t="shared" si="131"/>
        <v>0</v>
      </c>
      <c r="BB119" s="2">
        <f t="shared" si="143"/>
        <v>0</v>
      </c>
      <c r="BC119" s="2">
        <f t="shared" si="132"/>
        <v>0</v>
      </c>
      <c r="BD119" s="2">
        <f t="shared" si="133"/>
        <v>0</v>
      </c>
      <c r="BE119" s="2">
        <f t="shared" si="134"/>
        <v>0</v>
      </c>
      <c r="BF119" s="2">
        <f t="shared" si="135"/>
        <v>0</v>
      </c>
      <c r="BG119" s="2">
        <f t="shared" si="136"/>
        <v>0</v>
      </c>
      <c r="BH119" s="2">
        <f t="shared" si="144"/>
        <v>0</v>
      </c>
      <c r="BI119" s="2">
        <f t="shared" si="145"/>
        <v>0</v>
      </c>
      <c r="BJ119" s="2">
        <f t="shared" si="146"/>
        <v>0</v>
      </c>
      <c r="BK119" s="11">
        <f t="shared" si="147"/>
        <v>4.2425082983216872E-2</v>
      </c>
      <c r="BL119" s="17">
        <f t="shared" si="129"/>
        <v>6.3659838489228932E-2</v>
      </c>
      <c r="BM119" s="17">
        <f t="shared" si="130"/>
        <v>0.56151365321810864</v>
      </c>
      <c r="BN119" s="12">
        <f>(BN$3*temperature!$I229+BN$4*temperature!$I229^2+BN$5*temperature!$I229^6)*(K119/K$56)^$BP$1</f>
        <v>-1.9358504310134663</v>
      </c>
      <c r="BO119" s="12">
        <f>(BO$3*temperature!$I229+BO$4*temperature!$I229^2+BO$5*temperature!$I229^6)*(L119/L$56)^$BP$1</f>
        <v>-2.8711222991012839</v>
      </c>
      <c r="BP119" s="12">
        <f>(BP$3*temperature!$I229+BP$4*temperature!$I229^2+BP$5*temperature!$I229^6)*(M119/M$56)^$BP$1</f>
        <v>-3.6200188174873213</v>
      </c>
      <c r="BQ119" s="12">
        <f>(BQ$3*temperature!$M229+BQ$4*temperature!$M229^2+BQ$5*temperature!$M229^6)*(K119/K$56)^$BP$1</f>
        <v>-1.9358625030193775</v>
      </c>
      <c r="BR119" s="12">
        <f>(BR$3*temperature!$M229+BR$4*temperature!$M229^2+BR$5*temperature!$M229^6)*(L119/L$56)^$BP$1</f>
        <v>-2.8711316872774795</v>
      </c>
      <c r="BS119" s="12">
        <f>(BS$3*temperature!$M229+BS$4*temperature!$M229^2+BS$5*temperature!$M229^6)*(M119/M$56)^$BP$1</f>
        <v>-3.6200270351865398</v>
      </c>
      <c r="BT119" s="19">
        <f t="shared" si="137"/>
        <v>-1.2072005911134553E-5</v>
      </c>
      <c r="BU119" s="19">
        <f t="shared" si="138"/>
        <v>-9.3881761955572074E-6</v>
      </c>
      <c r="BV119" s="19">
        <f t="shared" si="139"/>
        <v>-8.2176992184379571E-6</v>
      </c>
      <c r="BW119" s="19">
        <f t="shared" si="140"/>
        <v>-2.0927418310911383E-2</v>
      </c>
      <c r="BX119" s="19">
        <f t="shared" si="141"/>
        <v>-1.3322360696691508E-3</v>
      </c>
      <c r="BY119" s="19">
        <f t="shared" si="142"/>
        <v>-1.1751031108183391E-2</v>
      </c>
      <c r="BZ119" s="2">
        <f t="shared" si="148"/>
        <v>7581.9142524002873</v>
      </c>
    </row>
    <row r="120" spans="1:78" x14ac:dyDescent="0.3">
      <c r="A120" s="2">
        <f t="shared" si="79"/>
        <v>2074</v>
      </c>
      <c r="B120" s="5">
        <f t="shared" si="80"/>
        <v>1161.9976606062639</v>
      </c>
      <c r="C120" s="5">
        <f t="shared" si="81"/>
        <v>2947.1178749397845</v>
      </c>
      <c r="D120" s="5">
        <f t="shared" si="82"/>
        <v>4318.7933562616581</v>
      </c>
      <c r="E120" s="15">
        <f t="shared" si="83"/>
        <v>1.5414828971420066E-4</v>
      </c>
      <c r="F120" s="15">
        <f t="shared" si="84"/>
        <v>3.0368246722463436E-4</v>
      </c>
      <c r="G120" s="15">
        <f t="shared" si="85"/>
        <v>6.1995695420436229E-4</v>
      </c>
      <c r="H120" s="5">
        <f t="shared" si="86"/>
        <v>131045.57585601832</v>
      </c>
      <c r="I120" s="5">
        <f t="shared" si="87"/>
        <v>42776.476858157053</v>
      </c>
      <c r="J120" s="5">
        <f t="shared" si="88"/>
        <v>16454.256738629403</v>
      </c>
      <c r="K120" s="5">
        <f t="shared" si="89"/>
        <v>112776.10988273955</v>
      </c>
      <c r="L120" s="5">
        <f t="shared" si="90"/>
        <v>14514.681350854031</v>
      </c>
      <c r="M120" s="5">
        <f t="shared" si="91"/>
        <v>3809.9198969019872</v>
      </c>
      <c r="N120" s="15">
        <f t="shared" si="92"/>
        <v>1.1239527344427458E-2</v>
      </c>
      <c r="O120" s="15">
        <f t="shared" si="93"/>
        <v>1.5496318223253702E-2</v>
      </c>
      <c r="P120" s="15">
        <f t="shared" si="94"/>
        <v>1.4215565409899877E-2</v>
      </c>
      <c r="Q120" s="5">
        <f t="shared" si="95"/>
        <v>9239.2210588987728</v>
      </c>
      <c r="R120" s="5">
        <f t="shared" si="96"/>
        <v>11701.811950608839</v>
      </c>
      <c r="S120" s="5">
        <f t="shared" si="97"/>
        <v>5778.8560575857537</v>
      </c>
      <c r="T120" s="5">
        <f t="shared" si="98"/>
        <v>70.50387621669914</v>
      </c>
      <c r="U120" s="5">
        <f t="shared" si="99"/>
        <v>273.55716997009813</v>
      </c>
      <c r="V120" s="5">
        <f t="shared" si="100"/>
        <v>351.20735924940459</v>
      </c>
      <c r="W120" s="15">
        <f t="shared" si="101"/>
        <v>-1.0734613539272964E-2</v>
      </c>
      <c r="X120" s="15">
        <f t="shared" si="102"/>
        <v>-1.217998157191269E-2</v>
      </c>
      <c r="Y120" s="15">
        <f t="shared" si="103"/>
        <v>-9.7425357312937999E-3</v>
      </c>
      <c r="Z120" s="5">
        <f t="shared" si="123"/>
        <v>16486.019838133132</v>
      </c>
      <c r="AA120" s="5">
        <f t="shared" si="124"/>
        <v>34175.603550141874</v>
      </c>
      <c r="AB120" s="5">
        <f t="shared" si="125"/>
        <v>25188.907070405512</v>
      </c>
      <c r="AC120" s="16">
        <f t="shared" si="107"/>
        <v>1.7853125224839765</v>
      </c>
      <c r="AD120" s="16">
        <f t="shared" si="108"/>
        <v>2.9305634053147807</v>
      </c>
      <c r="AE120" s="16">
        <f t="shared" si="109"/>
        <v>4.3804124413642489</v>
      </c>
      <c r="AF120" s="15">
        <f t="shared" si="110"/>
        <v>-4.0504037456468023E-3</v>
      </c>
      <c r="AG120" s="15">
        <f t="shared" si="111"/>
        <v>2.9673830763510267E-4</v>
      </c>
      <c r="AH120" s="15">
        <f t="shared" si="112"/>
        <v>9.7937136394747881E-3</v>
      </c>
      <c r="AI120" s="1">
        <f t="shared" si="71"/>
        <v>231486.18228887997</v>
      </c>
      <c r="AJ120" s="1">
        <f t="shared" si="72"/>
        <v>72644.321097839449</v>
      </c>
      <c r="AK120" s="1">
        <f t="shared" si="73"/>
        <v>28160.640811447363</v>
      </c>
      <c r="AL120" s="14">
        <f t="shared" si="113"/>
        <v>39.888056812289307</v>
      </c>
      <c r="AM120" s="14">
        <f t="shared" si="114"/>
        <v>7.8722395807912759</v>
      </c>
      <c r="AN120" s="14">
        <f t="shared" si="115"/>
        <v>2.7168958217430852</v>
      </c>
      <c r="AO120" s="11">
        <f t="shared" si="116"/>
        <v>1.0838388742409407E-2</v>
      </c>
      <c r="AP120" s="11">
        <f t="shared" si="117"/>
        <v>1.3653511227979807E-2</v>
      </c>
      <c r="AQ120" s="11">
        <f t="shared" si="118"/>
        <v>1.2385457405807777E-2</v>
      </c>
      <c r="AR120" s="1">
        <f t="shared" si="126"/>
        <v>131045.57585601832</v>
      </c>
      <c r="AS120" s="1">
        <f t="shared" si="122"/>
        <v>42776.476858157053</v>
      </c>
      <c r="AT120" s="1">
        <f t="shared" si="127"/>
        <v>16454.256738629403</v>
      </c>
      <c r="AU120" s="1">
        <f t="shared" si="76"/>
        <v>26209.115171203666</v>
      </c>
      <c r="AV120" s="1">
        <f t="shared" si="77"/>
        <v>8555.2953716314114</v>
      </c>
      <c r="AW120" s="1">
        <f t="shared" si="78"/>
        <v>3290.8513477258807</v>
      </c>
      <c r="AX120" s="2">
        <v>0</v>
      </c>
      <c r="AY120" s="2">
        <v>0</v>
      </c>
      <c r="AZ120" s="2">
        <v>0</v>
      </c>
      <c r="BA120" s="2">
        <f t="shared" si="131"/>
        <v>0</v>
      </c>
      <c r="BB120" s="2">
        <f t="shared" si="143"/>
        <v>0</v>
      </c>
      <c r="BC120" s="2">
        <f t="shared" si="132"/>
        <v>0</v>
      </c>
      <c r="BD120" s="2">
        <f t="shared" si="133"/>
        <v>0</v>
      </c>
      <c r="BE120" s="2">
        <f t="shared" si="134"/>
        <v>0</v>
      </c>
      <c r="BF120" s="2">
        <f t="shared" si="135"/>
        <v>0</v>
      </c>
      <c r="BG120" s="2">
        <f t="shared" si="136"/>
        <v>0</v>
      </c>
      <c r="BH120" s="2">
        <f t="shared" si="144"/>
        <v>0</v>
      </c>
      <c r="BI120" s="2">
        <f t="shared" si="145"/>
        <v>0</v>
      </c>
      <c r="BJ120" s="2">
        <f t="shared" si="146"/>
        <v>0</v>
      </c>
      <c r="BK120" s="11">
        <f t="shared" si="147"/>
        <v>4.2230690960681078E-2</v>
      </c>
      <c r="BL120" s="17">
        <f t="shared" si="129"/>
        <v>6.1068981865868878E-2</v>
      </c>
      <c r="BM120" s="17">
        <f t="shared" si="130"/>
        <v>0.5559541120971373</v>
      </c>
      <c r="BN120" s="12">
        <f>(BN$3*temperature!$I230+BN$4*temperature!$I230^2+BN$5*temperature!$I230^6)*(K120/K$56)^$BP$1</f>
        <v>-2.1608985423246625</v>
      </c>
      <c r="BO120" s="12">
        <f>(BO$3*temperature!$I230+BO$4*temperature!$I230^2+BO$5*temperature!$I230^6)*(L120/L$56)^$BP$1</f>
        <v>-3.0388780463714697</v>
      </c>
      <c r="BP120" s="12">
        <f>(BP$3*temperature!$I230+BP$4*temperature!$I230^2+BP$5*temperature!$I230^6)*(M120/M$56)^$BP$1</f>
        <v>-3.7635921096712477</v>
      </c>
      <c r="BQ120" s="12">
        <f>(BQ$3*temperature!$M230+BQ$4*temperature!$M230^2+BQ$5*temperature!$M230^6)*(K120/K$56)^$BP$1</f>
        <v>-2.1609107945245825</v>
      </c>
      <c r="BR120" s="12">
        <f>(BR$3*temperature!$M230+BR$4*temperature!$M230^2+BR$5*temperature!$M230^6)*(L120/L$56)^$BP$1</f>
        <v>-3.0388875377606341</v>
      </c>
      <c r="BS120" s="12">
        <f>(BS$3*temperature!$M230+BS$4*temperature!$M230^2+BS$5*temperature!$M230^6)*(M120/M$56)^$BP$1</f>
        <v>-3.763600398511727</v>
      </c>
      <c r="BT120" s="19">
        <f t="shared" si="137"/>
        <v>-1.225219991995985E-5</v>
      </c>
      <c r="BU120" s="19">
        <f t="shared" si="138"/>
        <v>-9.4913891643955139E-6</v>
      </c>
      <c r="BV120" s="19">
        <f t="shared" si="139"/>
        <v>-8.2888404793202142E-6</v>
      </c>
      <c r="BW120" s="19">
        <f t="shared" si="140"/>
        <v>-2.1479914922690063E-2</v>
      </c>
      <c r="BX120" s="19">
        <f t="shared" si="141"/>
        <v>-1.3117565348941657E-3</v>
      </c>
      <c r="BY120" s="19">
        <f t="shared" si="142"/>
        <v>-1.1941847028766203E-2</v>
      </c>
      <c r="BZ120" s="2">
        <f t="shared" si="148"/>
        <v>7515.2233903627912</v>
      </c>
    </row>
    <row r="121" spans="1:78" x14ac:dyDescent="0.3">
      <c r="A121" s="2">
        <f t="shared" si="79"/>
        <v>2075</v>
      </c>
      <c r="B121" s="5">
        <f t="shared" si="80"/>
        <v>1162.1678245606965</v>
      </c>
      <c r="C121" s="5">
        <f t="shared" si="81"/>
        <v>2947.9681135658748</v>
      </c>
      <c r="D121" s="5">
        <f t="shared" si="82"/>
        <v>4321.3369489378947</v>
      </c>
      <c r="E121" s="15">
        <f t="shared" si="83"/>
        <v>1.4644087522849061E-4</v>
      </c>
      <c r="F121" s="15">
        <f t="shared" si="84"/>
        <v>2.8849834386340264E-4</v>
      </c>
      <c r="G121" s="15">
        <f t="shared" si="85"/>
        <v>5.8895910649414413E-4</v>
      </c>
      <c r="H121" s="5">
        <f t="shared" si="86"/>
        <v>132510.84684862554</v>
      </c>
      <c r="I121" s="5">
        <f t="shared" si="87"/>
        <v>43442.561010969148</v>
      </c>
      <c r="J121" s="5">
        <f t="shared" si="88"/>
        <v>16694.768235575353</v>
      </c>
      <c r="K121" s="5">
        <f t="shared" si="89"/>
        <v>114020.40570062686</v>
      </c>
      <c r="L121" s="5">
        <f t="shared" si="90"/>
        <v>14736.441961857192</v>
      </c>
      <c r="M121" s="5">
        <f t="shared" si="91"/>
        <v>3863.3340637042015</v>
      </c>
      <c r="N121" s="15">
        <f t="shared" si="92"/>
        <v>1.1033328061954562E-2</v>
      </c>
      <c r="O121" s="15">
        <f t="shared" si="93"/>
        <v>1.5278365789967108E-2</v>
      </c>
      <c r="P121" s="15">
        <f t="shared" si="94"/>
        <v>1.4019761109845819E-2</v>
      </c>
      <c r="Q121" s="5">
        <f t="shared" si="95"/>
        <v>9242.2399123373798</v>
      </c>
      <c r="R121" s="5">
        <f t="shared" si="96"/>
        <v>11739.276852528556</v>
      </c>
      <c r="S121" s="5">
        <f t="shared" si="97"/>
        <v>5806.2018074473981</v>
      </c>
      <c r="T121" s="5">
        <f t="shared" si="98"/>
        <v>69.747044352492139</v>
      </c>
      <c r="U121" s="5">
        <f t="shared" si="99"/>
        <v>270.22524868099777</v>
      </c>
      <c r="V121" s="5">
        <f t="shared" si="100"/>
        <v>347.78570900282392</v>
      </c>
      <c r="W121" s="15">
        <f t="shared" si="101"/>
        <v>-1.0734613539272964E-2</v>
      </c>
      <c r="X121" s="15">
        <f t="shared" si="102"/>
        <v>-1.217998157191269E-2</v>
      </c>
      <c r="Y121" s="15">
        <f t="shared" si="103"/>
        <v>-9.7425357312937999E-3</v>
      </c>
      <c r="Z121" s="5">
        <f t="shared" si="123"/>
        <v>16428.086061636244</v>
      </c>
      <c r="AA121" s="5">
        <f t="shared" si="124"/>
        <v>34303.077895996707</v>
      </c>
      <c r="AB121" s="5">
        <f t="shared" si="125"/>
        <v>25561.688815119356</v>
      </c>
      <c r="AC121" s="16">
        <f t="shared" si="107"/>
        <v>1.7780812859557573</v>
      </c>
      <c r="AD121" s="16">
        <f t="shared" si="108"/>
        <v>2.9314330157400912</v>
      </c>
      <c r="AE121" s="16">
        <f t="shared" si="109"/>
        <v>4.423312946437763</v>
      </c>
      <c r="AF121" s="15">
        <f t="shared" si="110"/>
        <v>-4.0504037456468023E-3</v>
      </c>
      <c r="AG121" s="15">
        <f t="shared" si="111"/>
        <v>2.9673830763510267E-4</v>
      </c>
      <c r="AH121" s="15">
        <f t="shared" si="112"/>
        <v>9.7937136394747881E-3</v>
      </c>
      <c r="AI121" s="1">
        <f t="shared" ref="AI121:AI184" si="149">(1-$AI$5)*AI120+AU120</f>
        <v>234546.67923119565</v>
      </c>
      <c r="AJ121" s="1">
        <f t="shared" ref="AJ121:AJ184" si="150">(1-$AI$5)*AJ120+AV120</f>
        <v>73935.184359686915</v>
      </c>
      <c r="AK121" s="1">
        <f t="shared" ref="AK121:AK184" si="151">(1-$AI$5)*AK120+AW120</f>
        <v>28635.428078028508</v>
      </c>
      <c r="AL121" s="14">
        <f t="shared" si="113"/>
        <v>40.316055855541094</v>
      </c>
      <c r="AM121" s="14">
        <f t="shared" si="114"/>
        <v>7.978648455181899</v>
      </c>
      <c r="AN121" s="14">
        <f t="shared" si="115"/>
        <v>2.7502093192445392</v>
      </c>
      <c r="AO121" s="11">
        <f t="shared" si="116"/>
        <v>1.0730004854985313E-2</v>
      </c>
      <c r="AP121" s="11">
        <f t="shared" si="117"/>
        <v>1.3516976115700009E-2</v>
      </c>
      <c r="AQ121" s="11">
        <f t="shared" si="118"/>
        <v>1.2261602831749699E-2</v>
      </c>
      <c r="AR121" s="1">
        <f t="shared" si="126"/>
        <v>132510.84684862554</v>
      </c>
      <c r="AS121" s="1">
        <f t="shared" si="122"/>
        <v>43442.561010969148</v>
      </c>
      <c r="AT121" s="1">
        <f t="shared" si="127"/>
        <v>16694.768235575353</v>
      </c>
      <c r="AU121" s="1">
        <f t="shared" ref="AU121:AU184" si="152">$AU$5*AR121</f>
        <v>26502.16936972511</v>
      </c>
      <c r="AV121" s="1">
        <f t="shared" ref="AV121:AV184" si="153">$AU$5*AS121</f>
        <v>8688.5122021938296</v>
      </c>
      <c r="AW121" s="1">
        <f t="shared" ref="AW121:AW184" si="154">$AU$5*AT121</f>
        <v>3338.9536471150709</v>
      </c>
      <c r="AX121" s="2">
        <v>0</v>
      </c>
      <c r="AY121" s="2">
        <v>0</v>
      </c>
      <c r="AZ121" s="2">
        <v>0</v>
      </c>
      <c r="BA121" s="2">
        <f t="shared" si="131"/>
        <v>0</v>
      </c>
      <c r="BB121" s="2">
        <f t="shared" si="143"/>
        <v>0</v>
      </c>
      <c r="BC121" s="2">
        <f t="shared" si="132"/>
        <v>0</v>
      </c>
      <c r="BD121" s="2">
        <f t="shared" si="133"/>
        <v>0</v>
      </c>
      <c r="BE121" s="2">
        <f t="shared" si="134"/>
        <v>0</v>
      </c>
      <c r="BF121" s="2">
        <f t="shared" si="135"/>
        <v>0</v>
      </c>
      <c r="BG121" s="2">
        <f t="shared" si="136"/>
        <v>0</v>
      </c>
      <c r="BH121" s="2">
        <f t="shared" si="144"/>
        <v>0</v>
      </c>
      <c r="BI121" s="2">
        <f t="shared" si="145"/>
        <v>0</v>
      </c>
      <c r="BJ121" s="2">
        <f t="shared" si="146"/>
        <v>0</v>
      </c>
      <c r="BK121" s="11">
        <f t="shared" si="147"/>
        <v>4.2037410218496579E-2</v>
      </c>
      <c r="BL121" s="17">
        <f t="shared" si="129"/>
        <v>5.8594495820861167E-2</v>
      </c>
      <c r="BM121" s="17">
        <f t="shared" si="130"/>
        <v>0.55044961593775965</v>
      </c>
      <c r="BN121" s="12">
        <f>(BN$3*temperature!$I231+BN$4*temperature!$I231^2+BN$5*temperature!$I231^6)*(K121/K$56)^$BP$1</f>
        <v>-2.3905779492623758</v>
      </c>
      <c r="BO121" s="12">
        <f>(BO$3*temperature!$I231+BO$4*temperature!$I231^2+BO$5*temperature!$I231^6)*(L121/L$56)^$BP$1</f>
        <v>-3.2094506707341433</v>
      </c>
      <c r="BP121" s="12">
        <f>(BP$3*temperature!$I231+BP$4*temperature!$I231^2+BP$5*temperature!$I231^6)*(M121/M$56)^$BP$1</f>
        <v>-3.9093637283647951</v>
      </c>
      <c r="BQ121" s="12">
        <f>(BQ$3*temperature!$M231+BQ$4*temperature!$M231^2+BQ$5*temperature!$M231^6)*(K121/K$56)^$BP$1</f>
        <v>-2.3905903763557474</v>
      </c>
      <c r="BR121" s="12">
        <f>(BR$3*temperature!$M231+BR$4*temperature!$M231^2+BR$5*temperature!$M231^6)*(L121/L$56)^$BP$1</f>
        <v>-3.2094602614863388</v>
      </c>
      <c r="BS121" s="12">
        <f>(BS$3*temperature!$M231+BS$4*temperature!$M231^2+BS$5*temperature!$M231^6)*(M121/M$56)^$BP$1</f>
        <v>-3.9093720853961971</v>
      </c>
      <c r="BT121" s="19">
        <f t="shared" si="137"/>
        <v>-1.2427093371680797E-5</v>
      </c>
      <c r="BU121" s="19">
        <f t="shared" si="138"/>
        <v>-9.5907521955318487E-6</v>
      </c>
      <c r="BV121" s="19">
        <f t="shared" si="139"/>
        <v>-8.3570314020064984E-6</v>
      </c>
      <c r="BW121" s="19">
        <f t="shared" si="140"/>
        <v>-2.202890206337766E-2</v>
      </c>
      <c r="BX121" s="19">
        <f t="shared" si="141"/>
        <v>-1.2907724098907422E-3</v>
      </c>
      <c r="BY121" s="19">
        <f t="shared" si="142"/>
        <v>-1.2125800680316753E-2</v>
      </c>
      <c r="BZ121" s="2">
        <f t="shared" si="148"/>
        <v>7448.9244075247107</v>
      </c>
    </row>
    <row r="122" spans="1:78" x14ac:dyDescent="0.3">
      <c r="A122" s="2">
        <f t="shared" ref="A122:A185" si="155">1+A121</f>
        <v>2076</v>
      </c>
      <c r="B122" s="5">
        <f t="shared" ref="B122:B185" si="156">B121*(1+E122)</f>
        <v>1162.3295039904181</v>
      </c>
      <c r="C122" s="5">
        <f t="shared" ref="C122:C185" si="157">C121*(1+F122)</f>
        <v>2948.7760732884744</v>
      </c>
      <c r="D122" s="5">
        <f t="shared" ref="D122:D185" si="158">D121*(1+G122)</f>
        <v>4323.7547851487852</v>
      </c>
      <c r="E122" s="15">
        <f t="shared" ref="E122:E185" si="159">E121*$E$5</f>
        <v>1.3911883146706607E-4</v>
      </c>
      <c r="F122" s="15">
        <f t="shared" ref="F122:F185" si="160">F121*$E$5</f>
        <v>2.7407342667023251E-4</v>
      </c>
      <c r="G122" s="15">
        <f t="shared" ref="G122:G185" si="161">G121*$E$5</f>
        <v>5.5951115116943694E-4</v>
      </c>
      <c r="H122" s="5">
        <f t="shared" ref="H122:H185" si="162">AR122</f>
        <v>133964.39892728356</v>
      </c>
      <c r="I122" s="5">
        <f t="shared" ref="I122:I185" si="163">AS122</f>
        <v>44109.002952485032</v>
      </c>
      <c r="J122" s="5">
        <f t="shared" ref="J122:J185" si="164">AT122</f>
        <v>16935.060835766784</v>
      </c>
      <c r="K122" s="5">
        <f t="shared" ref="K122:K185" si="165">H122/B122*1000</f>
        <v>115255.09631078583</v>
      </c>
      <c r="L122" s="5">
        <f t="shared" ref="L122:L185" si="166">I122/C122*1000</f>
        <v>14958.410491745031</v>
      </c>
      <c r="M122" s="5">
        <f t="shared" ref="M122:M185" si="167">J122/D122*1000</f>
        <v>3916.7486773152032</v>
      </c>
      <c r="N122" s="15">
        <f t="shared" ref="N122:N185" si="168">K122/K121-1</f>
        <v>1.0828681081882729E-2</v>
      </c>
      <c r="O122" s="15">
        <f t="shared" ref="O122:O185" si="169">L122/L121-1</f>
        <v>1.5062559229858108E-2</v>
      </c>
      <c r="P122" s="15">
        <f t="shared" ref="P122:P185" si="170">M122/M121-1</f>
        <v>1.3826040598670764E-2</v>
      </c>
      <c r="Q122" s="5">
        <f t="shared" ref="Q122:Q185" si="171">T122*H122/1000</f>
        <v>9243.3207145002307</v>
      </c>
      <c r="R122" s="5">
        <f t="shared" ref="R122:R185" si="172">U122*I122/1000</f>
        <v>11774.188630121838</v>
      </c>
      <c r="S122" s="5">
        <f t="shared" ref="S122:S185" si="173">V122*J122/1000</f>
        <v>5832.3908242521884</v>
      </c>
      <c r="T122" s="5">
        <f t="shared" ref="T122:T185" si="174">T121*(1+W122)</f>
        <v>68.998336785861611</v>
      </c>
      <c r="U122" s="5">
        <f t="shared" ref="U122:U185" si="175">U121*(1+X122)</f>
        <v>266.93391013179769</v>
      </c>
      <c r="V122" s="5">
        <f t="shared" ref="V122:V185" si="176">V121*(1+Y122)</f>
        <v>344.39739430603055</v>
      </c>
      <c r="W122" s="15">
        <f t="shared" ref="W122:W185" si="177">T$5-1</f>
        <v>-1.0734613539272964E-2</v>
      </c>
      <c r="X122" s="15">
        <f t="shared" ref="X122:X185" si="178">U$5-1</f>
        <v>-1.217998157191269E-2</v>
      </c>
      <c r="Y122" s="15">
        <f t="shared" ref="Y122:Y185" si="179">V$5-1</f>
        <v>-9.7425357312937999E-3</v>
      </c>
      <c r="Z122" s="5">
        <f t="shared" si="123"/>
        <v>16366.891705499846</v>
      </c>
      <c r="AA122" s="5">
        <f t="shared" si="124"/>
        <v>34423.115373234148</v>
      </c>
      <c r="AB122" s="5">
        <f t="shared" si="125"/>
        <v>25934.176120850429</v>
      </c>
      <c r="AC122" s="16">
        <f t="shared" ref="AC122:AC185" si="180">AC121*(1+AF122)</f>
        <v>1.7708793388550577</v>
      </c>
      <c r="AD122" s="16">
        <f t="shared" ref="AD122:AD185" si="181">AD121*(1+AG122)</f>
        <v>2.9323028842121275</v>
      </c>
      <c r="AE122" s="16">
        <f t="shared" ref="AE122:AE185" si="182">AE121*(1+AH122)</f>
        <v>4.4666336067729562</v>
      </c>
      <c r="AF122" s="15">
        <f t="shared" ref="AF122:AF185" si="183">AC$5-1</f>
        <v>-4.0504037456468023E-3</v>
      </c>
      <c r="AG122" s="15">
        <f t="shared" ref="AG122:AG185" si="184">AD$5-1</f>
        <v>2.9673830763510267E-4</v>
      </c>
      <c r="AH122" s="15">
        <f t="shared" ref="AH122:AH185" si="185">AE$5-1</f>
        <v>9.7937136394747881E-3</v>
      </c>
      <c r="AI122" s="1">
        <f t="shared" si="149"/>
        <v>237594.1806778012</v>
      </c>
      <c r="AJ122" s="1">
        <f t="shared" si="150"/>
        <v>75230.178125912062</v>
      </c>
      <c r="AK122" s="1">
        <f t="shared" si="151"/>
        <v>29110.83891734073</v>
      </c>
      <c r="AL122" s="14">
        <f t="shared" ref="AL122:AL185" si="186">AL121*(1+AO122)</f>
        <v>40.744321415854273</v>
      </c>
      <c r="AM122" s="14">
        <f t="shared" ref="AM122:AM185" si="187">AM121*(1+AP122)</f>
        <v>8.0854171837801161</v>
      </c>
      <c r="AN122" s="14">
        <f t="shared" ref="AN122:AN185" si="188">AN121*(1+AQ122)</f>
        <v>2.7835940738775249</v>
      </c>
      <c r="AO122" s="11">
        <f t="shared" ref="AO122:AO185" si="189">AO$5*AO121</f>
        <v>1.062270480643546E-2</v>
      </c>
      <c r="AP122" s="11">
        <f t="shared" ref="AP122:AP185" si="190">AP$5*AP121</f>
        <v>1.3381806354543009E-2</v>
      </c>
      <c r="AQ122" s="11">
        <f t="shared" ref="AQ122:AQ185" si="191">AQ$5*AQ121</f>
        <v>1.2138986803432202E-2</v>
      </c>
      <c r="AR122" s="1">
        <f t="shared" si="126"/>
        <v>133964.39892728356</v>
      </c>
      <c r="AS122" s="1">
        <f t="shared" si="122"/>
        <v>44109.002952485032</v>
      </c>
      <c r="AT122" s="1">
        <f t="shared" si="127"/>
        <v>16935.060835766784</v>
      </c>
      <c r="AU122" s="1">
        <f t="shared" si="152"/>
        <v>26792.879785456713</v>
      </c>
      <c r="AV122" s="1">
        <f t="shared" si="153"/>
        <v>8821.8005904970069</v>
      </c>
      <c r="AW122" s="1">
        <f t="shared" si="154"/>
        <v>3387.012167153357</v>
      </c>
      <c r="AX122" s="2">
        <v>0</v>
      </c>
      <c r="AY122" s="2">
        <v>0</v>
      </c>
      <c r="AZ122" s="2">
        <v>0</v>
      </c>
      <c r="BA122" s="2">
        <f t="shared" si="131"/>
        <v>0</v>
      </c>
      <c r="BB122" s="2">
        <f t="shared" si="143"/>
        <v>0</v>
      </c>
      <c r="BC122" s="2">
        <f t="shared" si="132"/>
        <v>0</v>
      </c>
      <c r="BD122" s="2">
        <f t="shared" si="133"/>
        <v>0</v>
      </c>
      <c r="BE122" s="2">
        <f t="shared" si="134"/>
        <v>0</v>
      </c>
      <c r="BF122" s="2">
        <f t="shared" si="135"/>
        <v>0</v>
      </c>
      <c r="BG122" s="2">
        <f t="shared" si="136"/>
        <v>0</v>
      </c>
      <c r="BH122" s="2">
        <f t="shared" si="144"/>
        <v>0</v>
      </c>
      <c r="BI122" s="2">
        <f t="shared" si="145"/>
        <v>0</v>
      </c>
      <c r="BJ122" s="2">
        <f t="shared" si="146"/>
        <v>0</v>
      </c>
      <c r="BK122" s="11">
        <f t="shared" si="147"/>
        <v>4.1845273848964054E-2</v>
      </c>
      <c r="BL122" s="17">
        <f t="shared" si="129"/>
        <v>5.6230702704401898E-2</v>
      </c>
      <c r="BM122" s="17">
        <f t="shared" si="130"/>
        <v>0.54499961974035604</v>
      </c>
      <c r="BN122" s="12">
        <f>(BN$3*temperature!$I232+BN$4*temperature!$I232^2+BN$5*temperature!$I232^6)*(K122/K$56)^$BP$1</f>
        <v>-2.6248437305457011</v>
      </c>
      <c r="BO122" s="12">
        <f>(BO$3*temperature!$I232+BO$4*temperature!$I232^2+BO$5*temperature!$I232^6)*(L122/L$56)^$BP$1</f>
        <v>-3.382798426953288</v>
      </c>
      <c r="BP122" s="12">
        <f>(BP$3*temperature!$I232+BP$4*temperature!$I232^2+BP$5*temperature!$I232^6)*(M122/M$56)^$BP$1</f>
        <v>-4.0572989776876316</v>
      </c>
      <c r="BQ122" s="12">
        <f>(BQ$3*temperature!$M232+BQ$4*temperature!$M232^2+BQ$5*temperature!$M232^6)*(K122/K$56)^$BP$1</f>
        <v>-2.6248563272767185</v>
      </c>
      <c r="BR122" s="12">
        <f>(BR$3*temperature!$M232+BR$4*temperature!$M232^2+BR$5*temperature!$M232^6)*(L122/L$56)^$BP$1</f>
        <v>-3.3828081132724437</v>
      </c>
      <c r="BS122" s="12">
        <f>(BS$3*temperature!$M232+BS$4*temperature!$M232^2+BS$5*temperature!$M232^6)*(M122/M$56)^$BP$1</f>
        <v>-4.0573074000081117</v>
      </c>
      <c r="BT122" s="19">
        <f t="shared" si="137"/>
        <v>-1.2596731017389118E-5</v>
      </c>
      <c r="BU122" s="19">
        <f t="shared" si="138"/>
        <v>-9.6863191556550987E-6</v>
      </c>
      <c r="BV122" s="19">
        <f t="shared" si="139"/>
        <v>-8.4223204801503471E-6</v>
      </c>
      <c r="BW122" s="19">
        <f t="shared" si="140"/>
        <v>-2.2573998891383763E-2</v>
      </c>
      <c r="BX122" s="19">
        <f t="shared" si="141"/>
        <v>-1.2693518205108985E-3</v>
      </c>
      <c r="BY122" s="19">
        <f t="shared" si="142"/>
        <v>-1.230282081182337E-2</v>
      </c>
      <c r="BZ122" s="2">
        <f t="shared" si="148"/>
        <v>7383.0214669508459</v>
      </c>
    </row>
    <row r="123" spans="1:78" x14ac:dyDescent="0.3">
      <c r="A123" s="2">
        <f t="shared" si="155"/>
        <v>2077</v>
      </c>
      <c r="B123" s="5">
        <f t="shared" si="156"/>
        <v>1162.4831208166743</v>
      </c>
      <c r="C123" s="5">
        <f t="shared" si="157"/>
        <v>2949.5438453932193</v>
      </c>
      <c r="D123" s="5">
        <f t="shared" si="158"/>
        <v>4326.0530147151367</v>
      </c>
      <c r="E123" s="15">
        <f t="shared" si="159"/>
        <v>1.3216288989371277E-4</v>
      </c>
      <c r="F123" s="15">
        <f t="shared" si="160"/>
        <v>2.6036975533672089E-4</v>
      </c>
      <c r="G123" s="15">
        <f t="shared" si="161"/>
        <v>5.3153559361096504E-4</v>
      </c>
      <c r="H123" s="5">
        <f t="shared" si="162"/>
        <v>135405.74287194904</v>
      </c>
      <c r="I123" s="5">
        <f t="shared" si="163"/>
        <v>44775.628040146054</v>
      </c>
      <c r="J123" s="5">
        <f t="shared" si="164"/>
        <v>17175.084435308654</v>
      </c>
      <c r="K123" s="5">
        <f t="shared" si="165"/>
        <v>116479.74963870703</v>
      </c>
      <c r="L123" s="5">
        <f t="shared" si="166"/>
        <v>15180.526341413575</v>
      </c>
      <c r="M123" s="5">
        <f t="shared" si="167"/>
        <v>3970.1511694117798</v>
      </c>
      <c r="N123" s="15">
        <f t="shared" si="168"/>
        <v>1.0625589384949397E-2</v>
      </c>
      <c r="O123" s="15">
        <f t="shared" si="169"/>
        <v>1.484889385748045E-2</v>
      </c>
      <c r="P123" s="15">
        <f t="shared" si="170"/>
        <v>1.3634393344119866E-2</v>
      </c>
      <c r="Q123" s="5">
        <f t="shared" si="171"/>
        <v>9242.4800128171046</v>
      </c>
      <c r="R123" s="5">
        <f t="shared" si="172"/>
        <v>11806.556705936902</v>
      </c>
      <c r="S123" s="5">
        <f t="shared" si="173"/>
        <v>5857.4266983778307</v>
      </c>
      <c r="T123" s="5">
        <f t="shared" si="174"/>
        <v>68.257666305612787</v>
      </c>
      <c r="U123" s="5">
        <f t="shared" si="175"/>
        <v>263.68266002547381</v>
      </c>
      <c r="V123" s="5">
        <f t="shared" si="176"/>
        <v>341.04209038623958</v>
      </c>
      <c r="W123" s="15">
        <f t="shared" si="177"/>
        <v>-1.0734613539272964E-2</v>
      </c>
      <c r="X123" s="15">
        <f t="shared" si="178"/>
        <v>-1.217998157191269E-2</v>
      </c>
      <c r="Y123" s="15">
        <f t="shared" si="179"/>
        <v>-9.7425357312937999E-3</v>
      </c>
      <c r="Z123" s="5">
        <f t="shared" si="123"/>
        <v>16302.505403898727</v>
      </c>
      <c r="AA123" s="5">
        <f t="shared" si="124"/>
        <v>34535.732314029461</v>
      </c>
      <c r="AB123" s="5">
        <f t="shared" si="125"/>
        <v>26306.290394561755</v>
      </c>
      <c r="AC123" s="16">
        <f t="shared" si="180"/>
        <v>1.7637065625478705</v>
      </c>
      <c r="AD123" s="16">
        <f t="shared" si="181"/>
        <v>2.9331730108074621</v>
      </c>
      <c r="AE123" s="16">
        <f t="shared" si="182"/>
        <v>4.510378537250145</v>
      </c>
      <c r="AF123" s="15">
        <f t="shared" si="183"/>
        <v>-4.0504037456468023E-3</v>
      </c>
      <c r="AG123" s="15">
        <f t="shared" si="184"/>
        <v>2.9673830763510267E-4</v>
      </c>
      <c r="AH123" s="15">
        <f t="shared" si="185"/>
        <v>9.7937136394747881E-3</v>
      </c>
      <c r="AI123" s="1">
        <f t="shared" si="149"/>
        <v>240627.6423954778</v>
      </c>
      <c r="AJ123" s="1">
        <f t="shared" si="150"/>
        <v>76528.960903817861</v>
      </c>
      <c r="AK123" s="1">
        <f t="shared" si="151"/>
        <v>29586.767192760013</v>
      </c>
      <c r="AL123" s="14">
        <f t="shared" si="186"/>
        <v>41.172808165804028</v>
      </c>
      <c r="AM123" s="14">
        <f t="shared" si="187"/>
        <v>8.1925326959586648</v>
      </c>
      <c r="AN123" s="14">
        <f t="shared" si="188"/>
        <v>2.8170461854891471</v>
      </c>
      <c r="AO123" s="11">
        <f t="shared" si="189"/>
        <v>1.0516477758371105E-2</v>
      </c>
      <c r="AP123" s="11">
        <f t="shared" si="190"/>
        <v>1.3247988290997579E-2</v>
      </c>
      <c r="AQ123" s="11">
        <f t="shared" si="191"/>
        <v>1.2017596935397879E-2</v>
      </c>
      <c r="AR123" s="1">
        <f t="shared" si="126"/>
        <v>135405.74287194904</v>
      </c>
      <c r="AS123" s="1">
        <f t="shared" si="122"/>
        <v>44775.628040146054</v>
      </c>
      <c r="AT123" s="1">
        <f t="shared" si="127"/>
        <v>17175.084435308654</v>
      </c>
      <c r="AU123" s="1">
        <f t="shared" si="152"/>
        <v>27081.148574389808</v>
      </c>
      <c r="AV123" s="1">
        <f t="shared" si="153"/>
        <v>8955.1256080292114</v>
      </c>
      <c r="AW123" s="1">
        <f t="shared" si="154"/>
        <v>3435.0168870617308</v>
      </c>
      <c r="AX123" s="2">
        <v>0</v>
      </c>
      <c r="AY123" s="2">
        <v>0</v>
      </c>
      <c r="AZ123" s="2">
        <v>0</v>
      </c>
      <c r="BA123" s="2">
        <f t="shared" si="131"/>
        <v>0</v>
      </c>
      <c r="BB123" s="2">
        <f t="shared" si="143"/>
        <v>0</v>
      </c>
      <c r="BC123" s="2">
        <f t="shared" si="132"/>
        <v>0</v>
      </c>
      <c r="BD123" s="2">
        <f t="shared" si="133"/>
        <v>0</v>
      </c>
      <c r="BE123" s="2">
        <f t="shared" si="134"/>
        <v>0</v>
      </c>
      <c r="BF123" s="2">
        <f t="shared" si="135"/>
        <v>0</v>
      </c>
      <c r="BG123" s="2">
        <f t="shared" si="136"/>
        <v>0</v>
      </c>
      <c r="BH123" s="2">
        <f t="shared" si="144"/>
        <v>0</v>
      </c>
      <c r="BI123" s="2">
        <f t="shared" si="145"/>
        <v>0</v>
      </c>
      <c r="BJ123" s="2">
        <f t="shared" si="146"/>
        <v>0</v>
      </c>
      <c r="BK123" s="11">
        <f t="shared" si="147"/>
        <v>4.1654312992219306E-2</v>
      </c>
      <c r="BL123" s="17">
        <f t="shared" si="129"/>
        <v>5.3972220363072497E-2</v>
      </c>
      <c r="BM123" s="17">
        <f t="shared" si="130"/>
        <v>0.53960358390134266</v>
      </c>
      <c r="BN123" s="12">
        <f>(BN$3*temperature!$I233+BN$4*temperature!$I233^2+BN$5*temperature!$I233^6)*(K123/K$56)^$BP$1</f>
        <v>-2.8636487491140956</v>
      </c>
      <c r="BO123" s="12">
        <f>(BO$3*temperature!$I233+BO$4*temperature!$I233^2+BO$5*temperature!$I233^6)*(L123/L$56)^$BP$1</f>
        <v>-3.5588782754284223</v>
      </c>
      <c r="BP123" s="12">
        <f>(BP$3*temperature!$I233+BP$4*temperature!$I233^2+BP$5*temperature!$I233^6)*(M123/M$56)^$BP$1</f>
        <v>-4.207362175444878</v>
      </c>
      <c r="BQ123" s="12">
        <f>(BQ$3*temperature!$M233+BQ$4*temperature!$M233^2+BQ$5*temperature!$M233^6)*(K123/K$56)^$BP$1</f>
        <v>-2.8636615102778689</v>
      </c>
      <c r="BR123" s="12">
        <f>(BR$3*temperature!$M233+BR$4*temperature!$M233^2+BR$5*temperature!$M233^6)*(L123/L$56)^$BP$1</f>
        <v>-3.5588880535753638</v>
      </c>
      <c r="BS123" s="12">
        <f>(BS$3*temperature!$M233+BS$4*temperature!$M233^2+BS$5*temperature!$M233^6)*(M123/M$56)^$BP$1</f>
        <v>-4.2073706602027467</v>
      </c>
      <c r="BT123" s="19">
        <f t="shared" si="137"/>
        <v>-1.2761163773244988E-5</v>
      </c>
      <c r="BU123" s="19">
        <f t="shared" si="138"/>
        <v>-9.7781469414748301E-6</v>
      </c>
      <c r="BV123" s="19">
        <f t="shared" si="139"/>
        <v>-8.4847578687430314E-6</v>
      </c>
      <c r="BW123" s="19">
        <f t="shared" si="140"/>
        <v>-2.3114839638090218E-2</v>
      </c>
      <c r="BX123" s="19">
        <f t="shared" si="141"/>
        <v>-1.2475592186040883E-3</v>
      </c>
      <c r="BY123" s="19">
        <f t="shared" si="142"/>
        <v>-1.2472850310018296E-2</v>
      </c>
      <c r="BZ123" s="2">
        <f t="shared" si="148"/>
        <v>7317.5184031946201</v>
      </c>
    </row>
    <row r="124" spans="1:78" x14ac:dyDescent="0.3">
      <c r="A124" s="2">
        <f t="shared" si="155"/>
        <v>2078</v>
      </c>
      <c r="B124" s="5">
        <f t="shared" si="156"/>
        <v>1162.6290760889392</v>
      </c>
      <c r="C124" s="5">
        <f t="shared" si="157"/>
        <v>2950.27341880213</v>
      </c>
      <c r="D124" s="5">
        <f t="shared" si="158"/>
        <v>4328.2374933144465</v>
      </c>
      <c r="E124" s="15">
        <f t="shared" si="159"/>
        <v>1.2555474539902711E-4</v>
      </c>
      <c r="F124" s="15">
        <f t="shared" si="160"/>
        <v>2.4735126756988485E-4</v>
      </c>
      <c r="G124" s="15">
        <f t="shared" si="161"/>
        <v>5.0495881393041678E-4</v>
      </c>
      <c r="H124" s="5">
        <f t="shared" si="162"/>
        <v>136834.39790629197</v>
      </c>
      <c r="I124" s="5">
        <f t="shared" si="163"/>
        <v>45442.262653133541</v>
      </c>
      <c r="J124" s="5">
        <f t="shared" si="164"/>
        <v>17414.789471902237</v>
      </c>
      <c r="K124" s="5">
        <f t="shared" si="165"/>
        <v>117693.94101737085</v>
      </c>
      <c r="L124" s="5">
        <f t="shared" si="166"/>
        <v>15402.729239781447</v>
      </c>
      <c r="M124" s="5">
        <f t="shared" si="167"/>
        <v>4023.5290921077585</v>
      </c>
      <c r="N124" s="15">
        <f t="shared" si="168"/>
        <v>1.0424055532656684E-2</v>
      </c>
      <c r="O124" s="15">
        <f t="shared" si="169"/>
        <v>1.4637364566318478E-2</v>
      </c>
      <c r="P124" s="15">
        <f t="shared" si="170"/>
        <v>1.3444808627749882E-2</v>
      </c>
      <c r="Q124" s="5">
        <f t="shared" si="171"/>
        <v>9239.7354166913592</v>
      </c>
      <c r="R124" s="5">
        <f t="shared" si="172"/>
        <v>11836.392053833679</v>
      </c>
      <c r="S124" s="5">
        <f t="shared" si="173"/>
        <v>5881.3135687408503</v>
      </c>
      <c r="T124" s="5">
        <f t="shared" si="174"/>
        <v>67.524946636729382</v>
      </c>
      <c r="U124" s="5">
        <f t="shared" si="175"/>
        <v>260.47101008553062</v>
      </c>
      <c r="V124" s="5">
        <f t="shared" si="176"/>
        <v>337.71947563477653</v>
      </c>
      <c r="W124" s="15">
        <f t="shared" si="177"/>
        <v>-1.0734613539272964E-2</v>
      </c>
      <c r="X124" s="15">
        <f t="shared" si="178"/>
        <v>-1.217998157191269E-2</v>
      </c>
      <c r="Y124" s="15">
        <f t="shared" si="179"/>
        <v>-9.7425357312937999E-3</v>
      </c>
      <c r="Z124" s="5">
        <f t="shared" si="123"/>
        <v>16234.996929612187</v>
      </c>
      <c r="AA124" s="5">
        <f t="shared" si="124"/>
        <v>34640.949727862819</v>
      </c>
      <c r="AB124" s="5">
        <f t="shared" si="125"/>
        <v>26677.95385749605</v>
      </c>
      <c r="AC124" s="16">
        <f t="shared" si="180"/>
        <v>1.7565628388807049</v>
      </c>
      <c r="AD124" s="16">
        <f t="shared" si="181"/>
        <v>2.9340433956026901</v>
      </c>
      <c r="AE124" s="16">
        <f t="shared" si="182"/>
        <v>4.5545518930496058</v>
      </c>
      <c r="AF124" s="15">
        <f t="shared" si="183"/>
        <v>-4.0504037456468023E-3</v>
      </c>
      <c r="AG124" s="15">
        <f t="shared" si="184"/>
        <v>2.9673830763510267E-4</v>
      </c>
      <c r="AH124" s="15">
        <f t="shared" si="185"/>
        <v>9.7937136394747881E-3</v>
      </c>
      <c r="AI124" s="1">
        <f t="shared" si="149"/>
        <v>243646.02673031983</v>
      </c>
      <c r="AJ124" s="1">
        <f t="shared" si="150"/>
        <v>77831.19042146529</v>
      </c>
      <c r="AK124" s="1">
        <f t="shared" si="151"/>
        <v>30063.107360545742</v>
      </c>
      <c r="AL124" s="14">
        <f t="shared" si="186"/>
        <v>41.601471157916137</v>
      </c>
      <c r="AM124" s="14">
        <f t="shared" si="187"/>
        <v>8.2999819274160433</v>
      </c>
      <c r="AN124" s="14">
        <f t="shared" si="188"/>
        <v>2.8505617698386994</v>
      </c>
      <c r="AO124" s="11">
        <f t="shared" si="189"/>
        <v>1.0411312980787395E-2</v>
      </c>
      <c r="AP124" s="11">
        <f t="shared" si="190"/>
        <v>1.3115508408087603E-2</v>
      </c>
      <c r="AQ124" s="11">
        <f t="shared" si="191"/>
        <v>1.18974209660439E-2</v>
      </c>
      <c r="AR124" s="1">
        <f t="shared" si="126"/>
        <v>136834.39790629197</v>
      </c>
      <c r="AS124" s="1">
        <f t="shared" si="122"/>
        <v>45442.262653133541</v>
      </c>
      <c r="AT124" s="1">
        <f t="shared" si="127"/>
        <v>17414.789471902237</v>
      </c>
      <c r="AU124" s="1">
        <f t="shared" si="152"/>
        <v>27366.879581258396</v>
      </c>
      <c r="AV124" s="1">
        <f t="shared" si="153"/>
        <v>9088.4525306267078</v>
      </c>
      <c r="AW124" s="1">
        <f t="shared" si="154"/>
        <v>3482.9578943804477</v>
      </c>
      <c r="AX124" s="2">
        <v>0</v>
      </c>
      <c r="AY124" s="2">
        <v>0</v>
      </c>
      <c r="AZ124" s="2">
        <v>0</v>
      </c>
      <c r="BA124" s="2">
        <f t="shared" si="131"/>
        <v>0</v>
      </c>
      <c r="BB124" s="2">
        <f t="shared" si="143"/>
        <v>0</v>
      </c>
      <c r="BC124" s="2">
        <f t="shared" si="132"/>
        <v>0</v>
      </c>
      <c r="BD124" s="2">
        <f t="shared" si="133"/>
        <v>0</v>
      </c>
      <c r="BE124" s="2">
        <f t="shared" si="134"/>
        <v>0</v>
      </c>
      <c r="BF124" s="2">
        <f t="shared" si="135"/>
        <v>0</v>
      </c>
      <c r="BG124" s="2">
        <f t="shared" si="136"/>
        <v>0</v>
      </c>
      <c r="BH124" s="2">
        <f t="shared" si="144"/>
        <v>0</v>
      </c>
      <c r="BI124" s="2">
        <f t="shared" si="145"/>
        <v>0</v>
      </c>
      <c r="BJ124" s="2">
        <f t="shared" si="146"/>
        <v>0</v>
      </c>
      <c r="BK124" s="11">
        <f t="shared" si="147"/>
        <v>4.1464556883792775E-2</v>
      </c>
      <c r="BL124" s="17">
        <f t="shared" si="129"/>
        <v>5.1813946037465926E-2</v>
      </c>
      <c r="BM124" s="17">
        <f t="shared" si="130"/>
        <v>0.53426097415974516</v>
      </c>
      <c r="BN124" s="12">
        <f>(BN$3*temperature!$I234+BN$4*temperature!$I234^2+BN$5*temperature!$I234^6)*(K124/K$56)^$BP$1</f>
        <v>-3.1069437726926794</v>
      </c>
      <c r="BO124" s="12">
        <f>(BO$3*temperature!$I234+BO$4*temperature!$I234^2+BO$5*temperature!$I234^6)*(L124/L$56)^$BP$1</f>
        <v>-3.7376459652694467</v>
      </c>
      <c r="BP124" s="12">
        <f>(BP$3*temperature!$I234+BP$4*temperature!$I234^2+BP$5*temperature!$I234^6)*(M124/M$56)^$BP$1</f>
        <v>-4.3595167156235544</v>
      </c>
      <c r="BQ124" s="12">
        <f>(BQ$3*temperature!$M234+BQ$4*temperature!$M234^2+BQ$5*temperature!$M234^6)*(K124/K$56)^$BP$1</f>
        <v>-3.1069566931408485</v>
      </c>
      <c r="BR124" s="12">
        <f>(BR$3*temperature!$M234+BR$4*temperature!$M234^2+BR$5*temperature!$M234^6)*(L124/L$56)^$BP$1</f>
        <v>-3.7376558315646164</v>
      </c>
      <c r="BS124" s="12">
        <f>(BS$3*temperature!$M234+BS$4*temperature!$M234^2+BS$5*temperature!$M234^6)*(M124/M$56)^$BP$1</f>
        <v>-4.3595252600187502</v>
      </c>
      <c r="BT124" s="19">
        <f t="shared" si="137"/>
        <v>-1.2920448169140286E-5</v>
      </c>
      <c r="BU124" s="19">
        <f t="shared" si="138"/>
        <v>-9.8662951697470191E-6</v>
      </c>
      <c r="BV124" s="19">
        <f t="shared" si="139"/>
        <v>-8.5443951958197317E-6</v>
      </c>
      <c r="BW124" s="19">
        <f t="shared" si="140"/>
        <v>-2.365107365920684E-2</v>
      </c>
      <c r="BX124" s="19">
        <f t="shared" si="141"/>
        <v>-1.225455454306275E-3</v>
      </c>
      <c r="BY124" s="19">
        <f t="shared" si="142"/>
        <v>-1.2635845653091735E-2</v>
      </c>
      <c r="BZ124" s="2">
        <f t="shared" si="148"/>
        <v>7252.4187384425641</v>
      </c>
    </row>
    <row r="125" spans="1:78" x14ac:dyDescent="0.3">
      <c r="A125" s="2">
        <f t="shared" si="155"/>
        <v>2079</v>
      </c>
      <c r="B125" s="5">
        <f t="shared" si="156"/>
        <v>1162.767751006699</v>
      </c>
      <c r="C125" s="5">
        <f t="shared" si="157"/>
        <v>2950.9666849784571</v>
      </c>
      <c r="D125" s="5">
        <f t="shared" si="158"/>
        <v>4330.3137959019286</v>
      </c>
      <c r="E125" s="15">
        <f t="shared" si="159"/>
        <v>1.1927700812907576E-4</v>
      </c>
      <c r="F125" s="15">
        <f t="shared" si="160"/>
        <v>2.3498370419139061E-4</v>
      </c>
      <c r="G125" s="15">
        <f t="shared" si="161"/>
        <v>4.7971087323389595E-4</v>
      </c>
      <c r="H125" s="5">
        <f t="shared" si="162"/>
        <v>138249.89202704313</v>
      </c>
      <c r="I125" s="5">
        <f t="shared" si="163"/>
        <v>46108.73432164808</v>
      </c>
      <c r="J125" s="5">
        <f t="shared" si="164"/>
        <v>17654.126950502781</v>
      </c>
      <c r="K125" s="5">
        <f t="shared" si="165"/>
        <v>118897.25347761785</v>
      </c>
      <c r="L125" s="5">
        <f t="shared" si="166"/>
        <v>15624.959290919505</v>
      </c>
      <c r="M125" s="5">
        <f t="shared" si="167"/>
        <v>4076.8701259502454</v>
      </c>
      <c r="N125" s="15">
        <f t="shared" si="168"/>
        <v>1.0224081629396808E-2</v>
      </c>
      <c r="O125" s="15">
        <f t="shared" si="169"/>
        <v>1.4427965828555323E-2</v>
      </c>
      <c r="P125" s="15">
        <f t="shared" si="170"/>
        <v>1.3257275546265213E-2</v>
      </c>
      <c r="Q125" s="5">
        <f t="shared" si="171"/>
        <v>9235.1055658888017</v>
      </c>
      <c r="R125" s="5">
        <f t="shared" si="172"/>
        <v>11863.707162667411</v>
      </c>
      <c r="S125" s="5">
        <f t="shared" si="173"/>
        <v>5904.0561102062265</v>
      </c>
      <c r="T125" s="5">
        <f t="shared" si="174"/>
        <v>66.800092430324057</v>
      </c>
      <c r="U125" s="5">
        <f t="shared" si="175"/>
        <v>257.29847798267139</v>
      </c>
      <c r="V125" s="5">
        <f t="shared" si="176"/>
        <v>334.42923157625091</v>
      </c>
      <c r="W125" s="15">
        <f t="shared" si="177"/>
        <v>-1.0734613539272964E-2</v>
      </c>
      <c r="X125" s="15">
        <f t="shared" si="178"/>
        <v>-1.217998157191269E-2</v>
      </c>
      <c r="Y125" s="15">
        <f t="shared" si="179"/>
        <v>-9.7425357312937999E-3</v>
      </c>
      <c r="Z125" s="5">
        <f t="shared" si="123"/>
        <v>16164.437108897208</v>
      </c>
      <c r="AA125" s="5">
        <f t="shared" si="124"/>
        <v>34738.793206050919</v>
      </c>
      <c r="AB125" s="5">
        <f t="shared" si="125"/>
        <v>27049.089585884347</v>
      </c>
      <c r="AC125" s="16">
        <f t="shared" si="180"/>
        <v>1.7494480501786385</v>
      </c>
      <c r="AD125" s="16">
        <f t="shared" si="181"/>
        <v>2.934914038674429</v>
      </c>
      <c r="AE125" s="16">
        <f t="shared" si="182"/>
        <v>4.5991578700462616</v>
      </c>
      <c r="AF125" s="15">
        <f t="shared" si="183"/>
        <v>-4.0504037456468023E-3</v>
      </c>
      <c r="AG125" s="15">
        <f t="shared" si="184"/>
        <v>2.9673830763510267E-4</v>
      </c>
      <c r="AH125" s="15">
        <f t="shared" si="185"/>
        <v>9.7937136394747881E-3</v>
      </c>
      <c r="AI125" s="1">
        <f t="shared" si="149"/>
        <v>246648.30363854626</v>
      </c>
      <c r="AJ125" s="1">
        <f t="shared" si="150"/>
        <v>79136.523909945463</v>
      </c>
      <c r="AK125" s="1">
        <f t="shared" si="151"/>
        <v>30539.754518871618</v>
      </c>
      <c r="AL125" s="14">
        <f t="shared" si="186"/>
        <v>42.030265835235539</v>
      </c>
      <c r="AM125" s="14">
        <f t="shared" si="187"/>
        <v>8.4077518253444836</v>
      </c>
      <c r="AN125" s="14">
        <f t="shared" si="188"/>
        <v>2.8841369598705269</v>
      </c>
      <c r="AO125" s="11">
        <f t="shared" si="189"/>
        <v>1.0307199850979521E-2</v>
      </c>
      <c r="AP125" s="11">
        <f t="shared" si="190"/>
        <v>1.2984353324006727E-2</v>
      </c>
      <c r="AQ125" s="11">
        <f t="shared" si="191"/>
        <v>1.1778446756383461E-2</v>
      </c>
      <c r="AR125" s="1">
        <f t="shared" si="126"/>
        <v>138249.89202704313</v>
      </c>
      <c r="AS125" s="1">
        <f t="shared" ref="AS125:AS188" si="192">MAX(0.3*C125,AM125*AJ125^$AR$5*C125^(1-$AR$5)*(1-BC124+BO124/100))</f>
        <v>46108.73432164808</v>
      </c>
      <c r="AT125" s="1">
        <f t="shared" ref="AT125:AT188" si="193">MAX(0.3*D125,AN125*AK125^$AR$5*D125^(1-$AR$5)*(1-BD124+BP124/100))</f>
        <v>17654.126950502781</v>
      </c>
      <c r="AU125" s="1">
        <f t="shared" si="152"/>
        <v>27649.978405408627</v>
      </c>
      <c r="AV125" s="1">
        <f t="shared" si="153"/>
        <v>9221.7468643296161</v>
      </c>
      <c r="AW125" s="1">
        <f t="shared" si="154"/>
        <v>3530.8253901005564</v>
      </c>
      <c r="AX125" s="2">
        <v>0</v>
      </c>
      <c r="AY125" s="2">
        <v>0</v>
      </c>
      <c r="AZ125" s="2">
        <v>0</v>
      </c>
      <c r="BA125" s="2">
        <f t="shared" si="131"/>
        <v>0</v>
      </c>
      <c r="BB125" s="2">
        <f t="shared" si="143"/>
        <v>0</v>
      </c>
      <c r="BC125" s="2">
        <f t="shared" si="132"/>
        <v>0</v>
      </c>
      <c r="BD125" s="2">
        <f t="shared" si="133"/>
        <v>0</v>
      </c>
      <c r="BE125" s="2">
        <f t="shared" si="134"/>
        <v>0</v>
      </c>
      <c r="BF125" s="2">
        <f t="shared" si="135"/>
        <v>0</v>
      </c>
      <c r="BG125" s="2">
        <f t="shared" si="136"/>
        <v>0</v>
      </c>
      <c r="BH125" s="2">
        <f t="shared" si="144"/>
        <v>0</v>
      </c>
      <c r="BI125" s="2">
        <f t="shared" si="145"/>
        <v>0</v>
      </c>
      <c r="BJ125" s="2">
        <f t="shared" si="146"/>
        <v>0</v>
      </c>
      <c r="BK125" s="11">
        <f t="shared" si="147"/>
        <v>4.1276032902981069E-2</v>
      </c>
      <c r="BL125" s="17">
        <f t="shared" si="129"/>
        <v>4.9751041161209056E-2</v>
      </c>
      <c r="BM125" s="17">
        <f t="shared" si="130"/>
        <v>0.52897126154430218</v>
      </c>
      <c r="BN125" s="12">
        <f>(BN$3*temperature!$I235+BN$4*temperature!$I235^2+BN$5*temperature!$I235^6)*(K125/K$56)^$BP$1</f>
        <v>-3.3546775931746331</v>
      </c>
      <c r="BO125" s="12">
        <f>(BO$3*temperature!$I235+BO$4*temperature!$I235^2+BO$5*temperature!$I235^6)*(L125/L$56)^$BP$1</f>
        <v>-3.9190561162122095</v>
      </c>
      <c r="BP125" s="12">
        <f>(BP$3*temperature!$I235+BP$4*temperature!$I235^2+BP$5*temperature!$I235^6)*(M125/M$56)^$BP$1</f>
        <v>-4.5137251302166979</v>
      </c>
      <c r="BQ125" s="12">
        <f>(BQ$3*temperature!$M235+BQ$4*temperature!$M235^2+BQ$5*temperature!$M235^6)*(K125/K$56)^$BP$1</f>
        <v>-3.3546906678204946</v>
      </c>
      <c r="BR125" s="12">
        <f>(BR$3*temperature!$M235+BR$4*temperature!$M235^2+BR$5*temperature!$M235^6)*(L125/L$56)^$BP$1</f>
        <v>-3.9190660670380866</v>
      </c>
      <c r="BS125" s="12">
        <f>(BS$3*temperature!$M235+BS$4*temperature!$M235^2+BS$5*temperature!$M235^6)*(M125/M$56)^$BP$1</f>
        <v>-4.5137337315020689</v>
      </c>
      <c r="BT125" s="19">
        <f t="shared" si="137"/>
        <v>-1.307464586153273E-5</v>
      </c>
      <c r="BU125" s="19">
        <f t="shared" si="138"/>
        <v>-9.9508258770697466E-6</v>
      </c>
      <c r="BV125" s="19">
        <f t="shared" si="139"/>
        <v>-8.601285371057088E-6</v>
      </c>
      <c r="BW125" s="19">
        <f t="shared" si="140"/>
        <v>-2.4182365491736597E-2</v>
      </c>
      <c r="BX125" s="19">
        <f t="shared" si="141"/>
        <v>-1.203097860954789E-3</v>
      </c>
      <c r="BY125" s="19">
        <f t="shared" si="142"/>
        <v>-1.2791776381289307E-2</v>
      </c>
      <c r="BZ125" s="2">
        <f t="shared" si="148"/>
        <v>7187.7256978115929</v>
      </c>
    </row>
    <row r="126" spans="1:78" x14ac:dyDescent="0.3">
      <c r="A126" s="2">
        <f t="shared" si="155"/>
        <v>2080</v>
      </c>
      <c r="B126" s="5">
        <f t="shared" si="156"/>
        <v>1162.8995078922637</v>
      </c>
      <c r="C126" s="5">
        <f t="shared" si="157"/>
        <v>2951.6254426069099</v>
      </c>
      <c r="D126" s="5">
        <f t="shared" si="158"/>
        <v>4332.2872295837178</v>
      </c>
      <c r="E126" s="15">
        <f t="shared" si="159"/>
        <v>1.1331315772262197E-4</v>
      </c>
      <c r="F126" s="15">
        <f t="shared" si="160"/>
        <v>2.2323451898182106E-4</v>
      </c>
      <c r="G126" s="15">
        <f t="shared" si="161"/>
        <v>4.557253295722011E-4</v>
      </c>
      <c r="H126" s="5">
        <f t="shared" si="162"/>
        <v>139651.7623131522</v>
      </c>
      <c r="I126" s="5">
        <f t="shared" si="163"/>
        <v>46774.871852499382</v>
      </c>
      <c r="J126" s="5">
        <f t="shared" si="164"/>
        <v>17893.048468253506</v>
      </c>
      <c r="K126" s="5">
        <f t="shared" si="165"/>
        <v>120089.27802047895</v>
      </c>
      <c r="L126" s="5">
        <f t="shared" si="166"/>
        <v>15847.157019756298</v>
      </c>
      <c r="M126" s="5">
        <f t="shared" si="167"/>
        <v>4130.1620876076631</v>
      </c>
      <c r="N126" s="15">
        <f t="shared" si="168"/>
        <v>1.0025669290043782E-2</v>
      </c>
      <c r="O126" s="15">
        <f t="shared" si="169"/>
        <v>1.4220691695876919E-2</v>
      </c>
      <c r="P126" s="15">
        <f t="shared" si="170"/>
        <v>1.3071783012709171E-2</v>
      </c>
      <c r="Q126" s="5">
        <f t="shared" si="171"/>
        <v>9228.6100977527276</v>
      </c>
      <c r="R126" s="5">
        <f t="shared" si="172"/>
        <v>11888.515998640345</v>
      </c>
      <c r="S126" s="5">
        <f t="shared" si="173"/>
        <v>5925.6595207829314</v>
      </c>
      <c r="T126" s="5">
        <f t="shared" si="174"/>
        <v>66.083019253696818</v>
      </c>
      <c r="U126" s="5">
        <f t="shared" si="175"/>
        <v>254.16458726236127</v>
      </c>
      <c r="V126" s="5">
        <f t="shared" si="176"/>
        <v>331.17104283803013</v>
      </c>
      <c r="W126" s="15">
        <f t="shared" si="177"/>
        <v>-1.0734613539272964E-2</v>
      </c>
      <c r="X126" s="15">
        <f t="shared" si="178"/>
        <v>-1.217998157191269E-2</v>
      </c>
      <c r="Y126" s="15">
        <f t="shared" si="179"/>
        <v>-9.7425357312937999E-3</v>
      </c>
      <c r="Z126" s="5">
        <f t="shared" ref="Z126:Z189" si="194">Q125*AC126*(1-AX125)</f>
        <v>16090.897735814129</v>
      </c>
      <c r="AA126" s="5">
        <f t="shared" ref="AA126:AA189" si="195">R125*AD126*(1-AY125)</f>
        <v>34829.292821907417</v>
      </c>
      <c r="AB126" s="5">
        <f t="shared" ref="AB126:AB189" si="196">S125*AE126*(1-AZ125)</f>
        <v>27419.621550608728</v>
      </c>
      <c r="AC126" s="16">
        <f t="shared" si="180"/>
        <v>1.7423620792433805</v>
      </c>
      <c r="AD126" s="16">
        <f t="shared" si="181"/>
        <v>2.9357849400993197</v>
      </c>
      <c r="AE126" s="16">
        <f t="shared" si="182"/>
        <v>4.6442007052082319</v>
      </c>
      <c r="AF126" s="15">
        <f t="shared" si="183"/>
        <v>-4.0504037456468023E-3</v>
      </c>
      <c r="AG126" s="15">
        <f t="shared" si="184"/>
        <v>2.9673830763510267E-4</v>
      </c>
      <c r="AH126" s="15">
        <f t="shared" si="185"/>
        <v>9.7937136394747881E-3</v>
      </c>
      <c r="AI126" s="1">
        <f t="shared" si="149"/>
        <v>249633.45168010026</v>
      </c>
      <c r="AJ126" s="1">
        <f t="shared" si="150"/>
        <v>80444.61838328054</v>
      </c>
      <c r="AK126" s="1">
        <f t="shared" si="151"/>
        <v>31016.604457085014</v>
      </c>
      <c r="AL126" s="14">
        <f t="shared" si="186"/>
        <v>42.459148041491581</v>
      </c>
      <c r="AM126" s="14">
        <f t="shared" si="187"/>
        <v>8.5158293535017098</v>
      </c>
      <c r="AN126" s="14">
        <f t="shared" si="188"/>
        <v>2.9177679069542797</v>
      </c>
      <c r="AO126" s="11">
        <f t="shared" si="189"/>
        <v>1.0204127852469725E-2</v>
      </c>
      <c r="AP126" s="11">
        <f t="shared" si="190"/>
        <v>1.2854509790766659E-2</v>
      </c>
      <c r="AQ126" s="11">
        <f t="shared" si="191"/>
        <v>1.1660662288819627E-2</v>
      </c>
      <c r="AR126" s="1">
        <f t="shared" ref="AR126:AR189" si="197">AL126*AI126^$AR$5*B126^(1-$AR$5)*(1-BB125+BN125/100)</f>
        <v>139651.7623131522</v>
      </c>
      <c r="AS126" s="1">
        <f t="shared" si="192"/>
        <v>46774.871852499382</v>
      </c>
      <c r="AT126" s="1">
        <f t="shared" si="193"/>
        <v>17893.048468253506</v>
      </c>
      <c r="AU126" s="1">
        <f t="shared" si="152"/>
        <v>27930.352462630442</v>
      </c>
      <c r="AV126" s="1">
        <f t="shared" si="153"/>
        <v>9354.9743704998764</v>
      </c>
      <c r="AW126" s="1">
        <f t="shared" si="154"/>
        <v>3578.6096936507015</v>
      </c>
      <c r="AX126" s="2">
        <v>0</v>
      </c>
      <c r="AY126" s="2">
        <v>0</v>
      </c>
      <c r="AZ126" s="2">
        <v>0</v>
      </c>
      <c r="BA126" s="2">
        <f t="shared" si="131"/>
        <v>0</v>
      </c>
      <c r="BB126" s="2">
        <f t="shared" si="143"/>
        <v>0</v>
      </c>
      <c r="BC126" s="2">
        <f t="shared" si="132"/>
        <v>0</v>
      </c>
      <c r="BD126" s="2">
        <f t="shared" si="133"/>
        <v>0</v>
      </c>
      <c r="BE126" s="2">
        <f t="shared" si="134"/>
        <v>0</v>
      </c>
      <c r="BF126" s="2">
        <f t="shared" si="135"/>
        <v>0</v>
      </c>
      <c r="BG126" s="2">
        <f t="shared" si="136"/>
        <v>0</v>
      </c>
      <c r="BH126" s="2">
        <f t="shared" si="144"/>
        <v>0</v>
      </c>
      <c r="BI126" s="2">
        <f t="shared" si="145"/>
        <v>0</v>
      </c>
      <c r="BJ126" s="2">
        <f t="shared" si="146"/>
        <v>0</v>
      </c>
      <c r="BK126" s="11">
        <f t="shared" si="147"/>
        <v>4.1088766621789813E-2</v>
      </c>
      <c r="BL126" s="17">
        <f t="shared" si="129"/>
        <v>4.7778917010610301E-2</v>
      </c>
      <c r="BM126" s="17">
        <f t="shared" si="130"/>
        <v>0.52373392232109128</v>
      </c>
      <c r="BN126" s="12">
        <f>(BN$3*temperature!$I236+BN$4*temperature!$I236^2+BN$5*temperature!$I236^6)*(K126/K$56)^$BP$1</f>
        <v>-3.6067971446564053</v>
      </c>
      <c r="BO126" s="12">
        <f>(BO$3*temperature!$I236+BO$4*temperature!$I236^2+BO$5*temperature!$I236^6)*(L126/L$56)^$BP$1</f>
        <v>-4.1030622992701167</v>
      </c>
      <c r="BP126" s="12">
        <f>(BP$3*temperature!$I236+BP$4*temperature!$I236^2+BP$5*temperature!$I236^6)*(M126/M$56)^$BP$1</f>
        <v>-4.6699491502823003</v>
      </c>
      <c r="BQ126" s="12">
        <f>(BQ$3*temperature!$M236+BQ$4*temperature!$M236^2+BQ$5*temperature!$M236^6)*(K126/K$56)^$BP$1</f>
        <v>-3.6068103684795836</v>
      </c>
      <c r="BR126" s="12">
        <f>(BR$3*temperature!$M236+BR$4*temperature!$M236^2+BR$5*temperature!$M236^6)*(L126/L$56)^$BP$1</f>
        <v>-4.1030723310733492</v>
      </c>
      <c r="BS126" s="12">
        <f>(BS$3*temperature!$M236+BS$4*temperature!$M236^2+BS$5*temperature!$M236^6)*(M126/M$56)^$BP$1</f>
        <v>-4.6699578057647289</v>
      </c>
      <c r="BT126" s="19">
        <f t="shared" si="137"/>
        <v>-1.3223823178254435E-5</v>
      </c>
      <c r="BU126" s="19">
        <f t="shared" si="138"/>
        <v>-1.0031803232557479E-5</v>
      </c>
      <c r="BV126" s="19">
        <f t="shared" si="139"/>
        <v>-8.6554824285656196E-6</v>
      </c>
      <c r="BW126" s="19">
        <f t="shared" si="140"/>
        <v>-2.4708394886235472E-2</v>
      </c>
      <c r="BX126" s="19">
        <f t="shared" si="141"/>
        <v>-1.1805403487348326E-3</v>
      </c>
      <c r="BY126" s="19">
        <f t="shared" si="142"/>
        <v>-1.2940624568026499E-2</v>
      </c>
      <c r="BZ126" s="2">
        <f t="shared" si="148"/>
        <v>7123.442223846745</v>
      </c>
    </row>
    <row r="127" spans="1:78" x14ac:dyDescent="0.3">
      <c r="A127" s="2">
        <f t="shared" si="155"/>
        <v>2081</v>
      </c>
      <c r="B127" s="5">
        <f t="shared" si="156"/>
        <v>1163.0246911168495</v>
      </c>
      <c r="C127" s="5">
        <f t="shared" si="157"/>
        <v>2952.2514020585104</v>
      </c>
      <c r="D127" s="5">
        <f t="shared" si="158"/>
        <v>4334.162845957946</v>
      </c>
      <c r="E127" s="15">
        <f t="shared" si="159"/>
        <v>1.0764749983649086E-4</v>
      </c>
      <c r="F127" s="15">
        <f t="shared" si="160"/>
        <v>2.1207279303273E-4</v>
      </c>
      <c r="G127" s="15">
        <f t="shared" si="161"/>
        <v>4.3293906309359103E-4</v>
      </c>
      <c r="H127" s="5">
        <f t="shared" si="162"/>
        <v>141039.55521480311</v>
      </c>
      <c r="I127" s="5">
        <f t="shared" si="163"/>
        <v>47440.505450859826</v>
      </c>
      <c r="J127" s="5">
        <f t="shared" si="164"/>
        <v>18131.506238642636</v>
      </c>
      <c r="K127" s="5">
        <f t="shared" si="165"/>
        <v>121269.6138715363</v>
      </c>
      <c r="L127" s="5">
        <f t="shared" si="166"/>
        <v>16069.263416313759</v>
      </c>
      <c r="M127" s="5">
        <f t="shared" si="167"/>
        <v>4183.392937243264</v>
      </c>
      <c r="N127" s="15">
        <f t="shared" si="168"/>
        <v>9.8288196124891591E-3</v>
      </c>
      <c r="O127" s="15">
        <f t="shared" si="169"/>
        <v>1.4015535801189305E-2</v>
      </c>
      <c r="P127" s="15">
        <f t="shared" si="170"/>
        <v>1.288831975755067E-2</v>
      </c>
      <c r="Q127" s="5">
        <f t="shared" si="171"/>
        <v>9220.2696133647951</v>
      </c>
      <c r="R127" s="5">
        <f t="shared" si="172"/>
        <v>11910.833966418904</v>
      </c>
      <c r="S127" s="5">
        <f t="shared" si="173"/>
        <v>5946.1295086106211</v>
      </c>
      <c r="T127" s="5">
        <f t="shared" si="174"/>
        <v>65.373643580500044</v>
      </c>
      <c r="U127" s="5">
        <f t="shared" si="175"/>
        <v>251.0688672732729</v>
      </c>
      <c r="V127" s="5">
        <f t="shared" si="176"/>
        <v>327.94459712001077</v>
      </c>
      <c r="W127" s="15">
        <f t="shared" si="177"/>
        <v>-1.0734613539272964E-2</v>
      </c>
      <c r="X127" s="15">
        <f t="shared" si="178"/>
        <v>-1.217998157191269E-2</v>
      </c>
      <c r="Y127" s="15">
        <f t="shared" si="179"/>
        <v>-9.7425357312937999E-3</v>
      </c>
      <c r="Z127" s="5">
        <f t="shared" si="194"/>
        <v>16014.451486258649</v>
      </c>
      <c r="AA127" s="5">
        <f t="shared" si="195"/>
        <v>34912.483026808186</v>
      </c>
      <c r="AB127" s="5">
        <f t="shared" si="196"/>
        <v>27789.474655730661</v>
      </c>
      <c r="AC127" s="16">
        <f t="shared" si="180"/>
        <v>1.7353048093513401</v>
      </c>
      <c r="AD127" s="16">
        <f t="shared" si="181"/>
        <v>2.9366560999540252</v>
      </c>
      <c r="AE127" s="16">
        <f t="shared" si="182"/>
        <v>4.6896846769992884</v>
      </c>
      <c r="AF127" s="15">
        <f t="shared" si="183"/>
        <v>-4.0504037456468023E-3</v>
      </c>
      <c r="AG127" s="15">
        <f t="shared" si="184"/>
        <v>2.9673830763510267E-4</v>
      </c>
      <c r="AH127" s="15">
        <f t="shared" si="185"/>
        <v>9.7937136394747881E-3</v>
      </c>
      <c r="AI127" s="1">
        <f t="shared" si="149"/>
        <v>252600.45897472068</v>
      </c>
      <c r="AJ127" s="1">
        <f t="shared" si="150"/>
        <v>81755.130915452377</v>
      </c>
      <c r="AK127" s="1">
        <f t="shared" si="151"/>
        <v>31493.553705027214</v>
      </c>
      <c r="AL127" s="14">
        <f t="shared" si="186"/>
        <v>42.888074030862676</v>
      </c>
      <c r="AM127" s="14">
        <f t="shared" si="187"/>
        <v>8.6242014971847851</v>
      </c>
      <c r="AN127" s="14">
        <f t="shared" si="188"/>
        <v>2.9514507820924281</v>
      </c>
      <c r="AO127" s="11">
        <f t="shared" si="189"/>
        <v>1.0102086573945028E-2</v>
      </c>
      <c r="AP127" s="11">
        <f t="shared" si="190"/>
        <v>1.2725964692858992E-2</v>
      </c>
      <c r="AQ127" s="11">
        <f t="shared" si="191"/>
        <v>1.1544055665931431E-2</v>
      </c>
      <c r="AR127" s="1">
        <f t="shared" si="197"/>
        <v>141039.55521480311</v>
      </c>
      <c r="AS127" s="1">
        <f t="shared" si="192"/>
        <v>47440.505450859826</v>
      </c>
      <c r="AT127" s="1">
        <f t="shared" si="193"/>
        <v>18131.506238642636</v>
      </c>
      <c r="AU127" s="1">
        <f t="shared" si="152"/>
        <v>28207.911042960623</v>
      </c>
      <c r="AV127" s="1">
        <f t="shared" si="153"/>
        <v>9488.1010901719656</v>
      </c>
      <c r="AW127" s="1">
        <f t="shared" si="154"/>
        <v>3626.3012477285274</v>
      </c>
      <c r="AX127" s="2">
        <v>0</v>
      </c>
      <c r="AY127" s="2">
        <v>0</v>
      </c>
      <c r="AZ127" s="2">
        <v>0</v>
      </c>
      <c r="BA127" s="2">
        <f t="shared" si="131"/>
        <v>0</v>
      </c>
      <c r="BB127" s="2">
        <f t="shared" si="143"/>
        <v>0</v>
      </c>
      <c r="BC127" s="2">
        <f t="shared" si="132"/>
        <v>0</v>
      </c>
      <c r="BD127" s="2">
        <f t="shared" si="133"/>
        <v>0</v>
      </c>
      <c r="BE127" s="2">
        <f t="shared" si="134"/>
        <v>0</v>
      </c>
      <c r="BF127" s="2">
        <f t="shared" si="135"/>
        <v>0</v>
      </c>
      <c r="BG127" s="2">
        <f t="shared" si="136"/>
        <v>0</v>
      </c>
      <c r="BH127" s="2">
        <f t="shared" si="144"/>
        <v>0</v>
      </c>
      <c r="BI127" s="2">
        <f t="shared" si="145"/>
        <v>0</v>
      </c>
      <c r="BJ127" s="2">
        <f t="shared" si="146"/>
        <v>0</v>
      </c>
      <c r="BK127" s="11">
        <f t="shared" si="147"/>
        <v>4.0902781854180253E-2</v>
      </c>
      <c r="BL127" s="17">
        <f t="shared" ref="BL127:BL190" si="198">BL126/(1+BK126)</f>
        <v>4.5893221156969401E-2</v>
      </c>
      <c r="BM127" s="17">
        <f t="shared" ref="BM127:BM190" si="199">BM126/(1+BM$5)</f>
        <v>0.51854843794167449</v>
      </c>
      <c r="BN127" s="12">
        <f>(BN$3*temperature!$I237+BN$4*temperature!$I237^2+BN$5*temperature!$I237^6)*(K127/K$56)^$BP$1</f>
        <v>-3.863247619973369</v>
      </c>
      <c r="BO127" s="12">
        <f>(BO$3*temperature!$I237+BO$4*temperature!$I237^2+BO$5*temperature!$I237^6)*(L127/L$56)^$BP$1</f>
        <v>-4.2896171160258056</v>
      </c>
      <c r="BP127" s="12">
        <f>(BP$3*temperature!$I237+BP$4*temperature!$I237^2+BP$5*temperature!$I237^6)*(M127/M$56)^$BP$1</f>
        <v>-4.8281497661510882</v>
      </c>
      <c r="BQ127" s="12">
        <f>(BQ$3*temperature!$M237+BQ$4*temperature!$M237^2+BQ$5*temperature!$M237^6)*(K127/K$56)^$BP$1</f>
        <v>-3.8632609880240163</v>
      </c>
      <c r="BR127" s="12">
        <f>(BR$3*temperature!$M237+BR$4*temperature!$M237^2+BR$5*temperature!$M237^6)*(L127/L$56)^$BP$1</f>
        <v>-4.2896272253190899</v>
      </c>
      <c r="BS127" s="12">
        <f>(BS$3*temperature!$M237+BS$4*temperature!$M237^2+BS$5*temperature!$M237^6)*(M127/M$56)^$BP$1</f>
        <v>-4.8281584731924472</v>
      </c>
      <c r="BT127" s="19">
        <f t="shared" si="137"/>
        <v>-1.3368050647333263E-5</v>
      </c>
      <c r="BU127" s="19">
        <f t="shared" si="138"/>
        <v>-1.010929328426613E-5</v>
      </c>
      <c r="BV127" s="19">
        <f t="shared" si="139"/>
        <v>-8.7070413590240037E-6</v>
      </c>
      <c r="BW127" s="19">
        <f t="shared" si="140"/>
        <v>-2.5228856752666756E-2</v>
      </c>
      <c r="BX127" s="19">
        <f t="shared" si="141"/>
        <v>-1.1578335024876364E-3</v>
      </c>
      <c r="BY127" s="19">
        <f t="shared" si="142"/>
        <v>-1.3082384260149613E-2</v>
      </c>
      <c r="BZ127" s="2">
        <f t="shared" si="148"/>
        <v>7059.5709902643475</v>
      </c>
    </row>
    <row r="128" spans="1:78" x14ac:dyDescent="0.3">
      <c r="A128" s="2">
        <f t="shared" si="155"/>
        <v>2082</v>
      </c>
      <c r="B128" s="5">
        <f t="shared" si="156"/>
        <v>1163.1436279820839</v>
      </c>
      <c r="C128" s="5">
        <f t="shared" si="157"/>
        <v>2952.8461896490512</v>
      </c>
      <c r="D128" s="5">
        <f t="shared" si="158"/>
        <v>4335.9454529396789</v>
      </c>
      <c r="E128" s="15">
        <f t="shared" si="159"/>
        <v>1.0226512484466631E-4</v>
      </c>
      <c r="F128" s="15">
        <f t="shared" si="160"/>
        <v>2.0146915338109349E-4</v>
      </c>
      <c r="G128" s="15">
        <f t="shared" si="161"/>
        <v>4.1129210993891144E-4</v>
      </c>
      <c r="H128" s="5">
        <f t="shared" si="162"/>
        <v>142412.82682236697</v>
      </c>
      <c r="I128" s="5">
        <f t="shared" si="163"/>
        <v>48105.466838052591</v>
      </c>
      <c r="J128" s="5">
        <f t="shared" si="164"/>
        <v>18369.453114835404</v>
      </c>
      <c r="K128" s="5">
        <f t="shared" si="165"/>
        <v>122437.86871741396</v>
      </c>
      <c r="L128" s="5">
        <f t="shared" si="166"/>
        <v>16291.219978433748</v>
      </c>
      <c r="M128" s="5">
        <f t="shared" si="167"/>
        <v>4236.5507855688784</v>
      </c>
      <c r="N128" s="15">
        <f t="shared" si="168"/>
        <v>9.633533154605578E-3</v>
      </c>
      <c r="O128" s="15">
        <f t="shared" si="169"/>
        <v>1.3812491361281376E-2</v>
      </c>
      <c r="P128" s="15">
        <f t="shared" si="170"/>
        <v>1.2706874329774021E-2</v>
      </c>
      <c r="Q128" s="5">
        <f t="shared" si="171"/>
        <v>9210.1056427682797</v>
      </c>
      <c r="R128" s="5">
        <f t="shared" si="172"/>
        <v>11930.677869115791</v>
      </c>
      <c r="S128" s="5">
        <f t="shared" si="173"/>
        <v>5965.4722787449155</v>
      </c>
      <c r="T128" s="5">
        <f t="shared" si="174"/>
        <v>64.671882781009202</v>
      </c>
      <c r="U128" s="5">
        <f t="shared" si="175"/>
        <v>248.01085309660346</v>
      </c>
      <c r="V128" s="5">
        <f t="shared" si="176"/>
        <v>324.74958516468433</v>
      </c>
      <c r="W128" s="15">
        <f t="shared" si="177"/>
        <v>-1.0734613539272964E-2</v>
      </c>
      <c r="X128" s="15">
        <f t="shared" si="178"/>
        <v>-1.217998157191269E-2</v>
      </c>
      <c r="Y128" s="15">
        <f t="shared" si="179"/>
        <v>-9.7425357312937999E-3</v>
      </c>
      <c r="Z128" s="5">
        <f t="shared" si="194"/>
        <v>15935.171831941871</v>
      </c>
      <c r="AA128" s="5">
        <f t="shared" si="195"/>
        <v>34988.402542439297</v>
      </c>
      <c r="AB128" s="5">
        <f t="shared" si="196"/>
        <v>28158.57477580239</v>
      </c>
      <c r="AC128" s="16">
        <f t="shared" si="180"/>
        <v>1.7282761242517046</v>
      </c>
      <c r="AD128" s="16">
        <f t="shared" si="181"/>
        <v>2.9375275183152318</v>
      </c>
      <c r="AE128" s="16">
        <f t="shared" si="182"/>
        <v>4.7356141057852525</v>
      </c>
      <c r="AF128" s="15">
        <f t="shared" si="183"/>
        <v>-4.0504037456468023E-3</v>
      </c>
      <c r="AG128" s="15">
        <f t="shared" si="184"/>
        <v>2.9673830763510267E-4</v>
      </c>
      <c r="AH128" s="15">
        <f t="shared" si="185"/>
        <v>9.7937136394747881E-3</v>
      </c>
      <c r="AI128" s="1">
        <f t="shared" si="149"/>
        <v>255548.32412020923</v>
      </c>
      <c r="AJ128" s="1">
        <f t="shared" si="150"/>
        <v>83067.718914079116</v>
      </c>
      <c r="AK128" s="1">
        <f t="shared" si="151"/>
        <v>31970.499582253018</v>
      </c>
      <c r="AL128" s="14">
        <f t="shared" si="186"/>
        <v>43.317000477343711</v>
      </c>
      <c r="AM128" s="14">
        <f t="shared" si="187"/>
        <v>8.7328552681044869</v>
      </c>
      <c r="AN128" s="14">
        <f t="shared" si="188"/>
        <v>2.9851817770949229</v>
      </c>
      <c r="AO128" s="11">
        <f t="shared" si="189"/>
        <v>1.0001065708205577E-2</v>
      </c>
      <c r="AP128" s="11">
        <f t="shared" si="190"/>
        <v>1.2598705045930402E-2</v>
      </c>
      <c r="AQ128" s="11">
        <f t="shared" si="191"/>
        <v>1.1428615109272117E-2</v>
      </c>
      <c r="AR128" s="1">
        <f t="shared" si="197"/>
        <v>142412.82682236697</v>
      </c>
      <c r="AS128" s="1">
        <f t="shared" si="192"/>
        <v>48105.466838052591</v>
      </c>
      <c r="AT128" s="1">
        <f t="shared" si="193"/>
        <v>18369.453114835404</v>
      </c>
      <c r="AU128" s="1">
        <f t="shared" si="152"/>
        <v>28482.565364473397</v>
      </c>
      <c r="AV128" s="1">
        <f t="shared" si="153"/>
        <v>9621.0933676105178</v>
      </c>
      <c r="AW128" s="1">
        <f t="shared" si="154"/>
        <v>3673.8906229670811</v>
      </c>
      <c r="AX128" s="2">
        <v>0</v>
      </c>
      <c r="AY128" s="2">
        <v>0</v>
      </c>
      <c r="AZ128" s="2">
        <v>0</v>
      </c>
      <c r="BA128" s="2">
        <f t="shared" si="131"/>
        <v>0</v>
      </c>
      <c r="BB128" s="2">
        <f t="shared" si="143"/>
        <v>0</v>
      </c>
      <c r="BC128" s="2">
        <f t="shared" si="132"/>
        <v>0</v>
      </c>
      <c r="BD128" s="2">
        <f t="shared" si="133"/>
        <v>0</v>
      </c>
      <c r="BE128" s="2">
        <f t="shared" si="134"/>
        <v>0</v>
      </c>
      <c r="BF128" s="2">
        <f t="shared" si="135"/>
        <v>0</v>
      </c>
      <c r="BG128" s="2">
        <f t="shared" si="136"/>
        <v>0</v>
      </c>
      <c r="BH128" s="2">
        <f t="shared" si="144"/>
        <v>0</v>
      </c>
      <c r="BI128" s="2">
        <f t="shared" si="145"/>
        <v>0</v>
      </c>
      <c r="BJ128" s="2">
        <f t="shared" si="146"/>
        <v>0</v>
      </c>
      <c r="BK128" s="11">
        <f t="shared" si="147"/>
        <v>4.0718100705436217E-2</v>
      </c>
      <c r="BL128" s="17">
        <f t="shared" si="198"/>
        <v>4.408982467624778E-2</v>
      </c>
      <c r="BM128" s="17">
        <f t="shared" si="199"/>
        <v>0.51341429499175695</v>
      </c>
      <c r="BN128" s="12">
        <f>(BN$3*temperature!$I238+BN$4*temperature!$I238^2+BN$5*temperature!$I238^6)*(K128/K$56)^$BP$1</f>
        <v>-4.1239725855948626</v>
      </c>
      <c r="BO128" s="12">
        <f>(BO$3*temperature!$I238+BO$4*temperature!$I238^2+BO$5*temperature!$I238^6)*(L128/L$56)^$BP$1</f>
        <v>-4.4786722764749207</v>
      </c>
      <c r="BP128" s="12">
        <f>(BP$3*temperature!$I238+BP$4*temperature!$I238^2+BP$5*temperature!$I238^6)*(M128/M$56)^$BP$1</f>
        <v>-4.9882872867035122</v>
      </c>
      <c r="BQ128" s="12">
        <f>(BQ$3*temperature!$M238+BQ$4*temperature!$M238^2+BQ$5*temperature!$M238^6)*(K128/K$56)^$BP$1</f>
        <v>-4.123986092997443</v>
      </c>
      <c r="BR128" s="12">
        <f>(BR$3*temperature!$M238+BR$4*temperature!$M238^2+BR$5*temperature!$M238^6)*(L128/L$56)^$BP$1</f>
        <v>-4.4786824598386197</v>
      </c>
      <c r="BS128" s="12">
        <f>(BS$3*temperature!$M238+BS$4*temperature!$M238^2+BS$5*temperature!$M238^6)*(M128/M$56)^$BP$1</f>
        <v>-4.9882960427214629</v>
      </c>
      <c r="BT128" s="19">
        <f t="shared" si="137"/>
        <v>-1.3507402580437144E-5</v>
      </c>
      <c r="BU128" s="19">
        <f t="shared" si="138"/>
        <v>-1.0183363698956782E-5</v>
      </c>
      <c r="BV128" s="19">
        <f t="shared" si="139"/>
        <v>-8.7560179506951386E-6</v>
      </c>
      <c r="BW128" s="19">
        <f t="shared" si="140"/>
        <v>-2.5743461104457334E-2</v>
      </c>
      <c r="BX128" s="19">
        <f t="shared" si="141"/>
        <v>-1.135024686655328E-3</v>
      </c>
      <c r="BY128" s="19">
        <f t="shared" si="142"/>
        <v>-1.3217060933592678E-2</v>
      </c>
      <c r="BZ128" s="2">
        <f t="shared" si="148"/>
        <v>6996.1144149829106</v>
      </c>
    </row>
    <row r="129" spans="1:78" x14ac:dyDescent="0.3">
      <c r="A129" s="2">
        <f t="shared" si="155"/>
        <v>2083</v>
      </c>
      <c r="B129" s="5">
        <f t="shared" si="156"/>
        <v>1163.2566295589952</v>
      </c>
      <c r="C129" s="5">
        <f t="shared" si="157"/>
        <v>2953.4113516998495</v>
      </c>
      <c r="D129" s="5">
        <f t="shared" si="158"/>
        <v>4337.6396260859019</v>
      </c>
      <c r="E129" s="15">
        <f t="shared" si="159"/>
        <v>9.7151868602433E-5</v>
      </c>
      <c r="F129" s="15">
        <f t="shared" si="160"/>
        <v>1.9139569571203881E-4</v>
      </c>
      <c r="G129" s="15">
        <f t="shared" si="161"/>
        <v>3.9072750444196585E-4</v>
      </c>
      <c r="H129" s="5">
        <f t="shared" si="162"/>
        <v>143771.14311541503</v>
      </c>
      <c r="I129" s="5">
        <f t="shared" si="163"/>
        <v>48769.589365255459</v>
      </c>
      <c r="J129" s="5">
        <f t="shared" si="164"/>
        <v>18606.842612137785</v>
      </c>
      <c r="K129" s="5">
        <f t="shared" si="165"/>
        <v>123593.65892453192</v>
      </c>
      <c r="L129" s="5">
        <f t="shared" si="166"/>
        <v>16512.968752959488</v>
      </c>
      <c r="M129" s="5">
        <f t="shared" si="167"/>
        <v>4289.6239005746529</v>
      </c>
      <c r="N129" s="15">
        <f t="shared" si="168"/>
        <v>9.4398099152273041E-3</v>
      </c>
      <c r="O129" s="15">
        <f t="shared" si="169"/>
        <v>1.3611551180285453E-2</v>
      </c>
      <c r="P129" s="15">
        <f t="shared" si="170"/>
        <v>1.2527435098042439E-2</v>
      </c>
      <c r="Q129" s="5">
        <f t="shared" si="171"/>
        <v>9198.1406093676014</v>
      </c>
      <c r="R129" s="5">
        <f t="shared" si="172"/>
        <v>11948.065867235669</v>
      </c>
      <c r="S129" s="5">
        <f t="shared" si="173"/>
        <v>5983.6945197505347</v>
      </c>
      <c r="T129" s="5">
        <f t="shared" si="174"/>
        <v>63.977655112497906</v>
      </c>
      <c r="U129" s="5">
        <f t="shared" si="175"/>
        <v>244.99008547625249</v>
      </c>
      <c r="V129" s="5">
        <f t="shared" si="176"/>
        <v>321.58570072749455</v>
      </c>
      <c r="W129" s="15">
        <f t="shared" si="177"/>
        <v>-1.0734613539272964E-2</v>
      </c>
      <c r="X129" s="15">
        <f t="shared" si="178"/>
        <v>-1.217998157191269E-2</v>
      </c>
      <c r="Y129" s="15">
        <f t="shared" si="179"/>
        <v>-9.7425357312937999E-3</v>
      </c>
      <c r="Z129" s="5">
        <f t="shared" si="194"/>
        <v>15853.132954547174</v>
      </c>
      <c r="AA129" s="5">
        <f t="shared" si="195"/>
        <v>35057.094249511938</v>
      </c>
      <c r="AB129" s="5">
        <f t="shared" si="196"/>
        <v>28526.848791887209</v>
      </c>
      <c r="AC129" s="16">
        <f t="shared" si="180"/>
        <v>1.7212759081645237</v>
      </c>
      <c r="AD129" s="16">
        <f t="shared" si="181"/>
        <v>2.9383991952596484</v>
      </c>
      <c r="AE129" s="16">
        <f t="shared" si="182"/>
        <v>4.7819933542443707</v>
      </c>
      <c r="AF129" s="15">
        <f t="shared" si="183"/>
        <v>-4.0504037456468023E-3</v>
      </c>
      <c r="AG129" s="15">
        <f t="shared" si="184"/>
        <v>2.9673830763510267E-4</v>
      </c>
      <c r="AH129" s="15">
        <f t="shared" si="185"/>
        <v>9.7937136394747881E-3</v>
      </c>
      <c r="AI129" s="1">
        <f t="shared" si="149"/>
        <v>258476.0570726617</v>
      </c>
      <c r="AJ129" s="1">
        <f t="shared" si="150"/>
        <v>84382.04039028172</v>
      </c>
      <c r="AK129" s="1">
        <f t="shared" si="151"/>
        <v>32447.340246994798</v>
      </c>
      <c r="AL129" s="14">
        <f t="shared" si="186"/>
        <v>43.745884483719436</v>
      </c>
      <c r="AM129" s="14">
        <f t="shared" si="187"/>
        <v>8.8417777091588192</v>
      </c>
      <c r="AN129" s="14">
        <f t="shared" si="188"/>
        <v>3.0189571057209377</v>
      </c>
      <c r="AO129" s="11">
        <f t="shared" si="189"/>
        <v>9.901055051123521E-3</v>
      </c>
      <c r="AP129" s="11">
        <f t="shared" si="190"/>
        <v>1.2472717995471097E-2</v>
      </c>
      <c r="AQ129" s="11">
        <f t="shared" si="191"/>
        <v>1.1314328958179395E-2</v>
      </c>
      <c r="AR129" s="1">
        <f t="shared" si="197"/>
        <v>143771.14311541503</v>
      </c>
      <c r="AS129" s="1">
        <f t="shared" si="192"/>
        <v>48769.589365255459</v>
      </c>
      <c r="AT129" s="1">
        <f t="shared" si="193"/>
        <v>18606.842612137785</v>
      </c>
      <c r="AU129" s="1">
        <f t="shared" si="152"/>
        <v>28754.228623083007</v>
      </c>
      <c r="AV129" s="1">
        <f t="shared" si="153"/>
        <v>9753.9178730510921</v>
      </c>
      <c r="AW129" s="1">
        <f t="shared" si="154"/>
        <v>3721.3685224275573</v>
      </c>
      <c r="AX129" s="2">
        <v>0</v>
      </c>
      <c r="AY129" s="2">
        <v>0</v>
      </c>
      <c r="AZ129" s="2">
        <v>0</v>
      </c>
      <c r="BA129" s="2">
        <f t="shared" si="131"/>
        <v>0</v>
      </c>
      <c r="BB129" s="2">
        <f t="shared" si="143"/>
        <v>0</v>
      </c>
      <c r="BC129" s="2">
        <f t="shared" si="132"/>
        <v>0</v>
      </c>
      <c r="BD129" s="2">
        <f t="shared" si="133"/>
        <v>0</v>
      </c>
      <c r="BE129" s="2">
        <f t="shared" si="134"/>
        <v>0</v>
      </c>
      <c r="BF129" s="2">
        <f t="shared" si="135"/>
        <v>0</v>
      </c>
      <c r="BG129" s="2">
        <f t="shared" si="136"/>
        <v>0</v>
      </c>
      <c r="BH129" s="2">
        <f t="shared" si="144"/>
        <v>0</v>
      </c>
      <c r="BI129" s="2">
        <f t="shared" si="145"/>
        <v>0</v>
      </c>
      <c r="BJ129" s="2">
        <f t="shared" si="146"/>
        <v>0</v>
      </c>
      <c r="BK129" s="11">
        <f t="shared" si="147"/>
        <v>4.0534743621463337E-2</v>
      </c>
      <c r="BL129" s="17">
        <f t="shared" si="198"/>
        <v>4.2364810073315828E-2</v>
      </c>
      <c r="BM129" s="17">
        <f t="shared" si="199"/>
        <v>0.50833098514035346</v>
      </c>
      <c r="BN129" s="12">
        <f>(BN$3*temperature!$I239+BN$4*temperature!$I239^2+BN$5*temperature!$I239^6)*(K129/K$56)^$BP$1</f>
        <v>-4.388914094748964</v>
      </c>
      <c r="BO129" s="12">
        <f>(BO$3*temperature!$I239+BO$4*temperature!$I239^2+BO$5*temperature!$I239^6)*(L129/L$56)^$BP$1</f>
        <v>-4.6701786753421954</v>
      </c>
      <c r="BP129" s="12">
        <f>(BP$3*temperature!$I239+BP$4*temperature!$I239^2+BP$5*temperature!$I239^6)*(M129/M$56)^$BP$1</f>
        <v>-5.1503213976427675</v>
      </c>
      <c r="BQ129" s="12">
        <f>(BQ$3*temperature!$M239+BQ$4*temperature!$M239^2+BQ$5*temperature!$M239^6)*(K129/K$56)^$BP$1</f>
        <v>-4.3889277367056394</v>
      </c>
      <c r="BR129" s="12">
        <f>(BR$3*temperature!$M239+BR$4*temperature!$M239^2+BR$5*temperature!$M239^6)*(L129/L$56)^$BP$1</f>
        <v>-4.6701889294257164</v>
      </c>
      <c r="BS129" s="12">
        <f>(BS$3*temperature!$M239+BS$4*temperature!$M239^2+BS$5*temperature!$M239^6)*(M129/M$56)^$BP$1</f>
        <v>-5.1503302001114184</v>
      </c>
      <c r="BT129" s="19">
        <f t="shared" si="137"/>
        <v>-1.3641956675414235E-5</v>
      </c>
      <c r="BU129" s="19">
        <f t="shared" si="138"/>
        <v>-1.0254083520955248E-5</v>
      </c>
      <c r="BV129" s="19">
        <f t="shared" si="139"/>
        <v>-8.8024686508703098E-6</v>
      </c>
      <c r="BW129" s="19">
        <f t="shared" si="140"/>
        <v>-2.6251932969743125E-2</v>
      </c>
      <c r="BX129" s="19">
        <f t="shared" si="141"/>
        <v>-1.1121581543205854E-3</v>
      </c>
      <c r="BY129" s="19">
        <f t="shared" si="142"/>
        <v>-1.3344670948348047E-2</v>
      </c>
      <c r="BZ129" s="2">
        <f t="shared" si="148"/>
        <v>6933.0746724816918</v>
      </c>
    </row>
    <row r="130" spans="1:78" x14ac:dyDescent="0.3">
      <c r="A130" s="2">
        <f t="shared" si="155"/>
        <v>2084</v>
      </c>
      <c r="B130" s="5">
        <f t="shared" si="156"/>
        <v>1163.3639914864596</v>
      </c>
      <c r="C130" s="5">
        <f t="shared" si="157"/>
        <v>2953.9483584092131</v>
      </c>
      <c r="D130" s="5">
        <f t="shared" si="158"/>
        <v>4339.249719436858</v>
      </c>
      <c r="E130" s="15">
        <f t="shared" si="159"/>
        <v>9.229427517231135E-5</v>
      </c>
      <c r="F130" s="15">
        <f t="shared" si="160"/>
        <v>1.8182591092643686E-4</v>
      </c>
      <c r="G130" s="15">
        <f t="shared" si="161"/>
        <v>3.7119112921986754E-4</v>
      </c>
      <c r="H130" s="5">
        <f t="shared" si="162"/>
        <v>145114.08019194208</v>
      </c>
      <c r="I130" s="5">
        <f t="shared" si="163"/>
        <v>49432.708123017801</v>
      </c>
      <c r="J130" s="5">
        <f t="shared" si="164"/>
        <v>18843.628929552484</v>
      </c>
      <c r="K130" s="5">
        <f t="shared" si="165"/>
        <v>124736.60974028098</v>
      </c>
      <c r="L130" s="5">
        <f t="shared" si="166"/>
        <v>16734.452375341712</v>
      </c>
      <c r="M130" s="5">
        <f t="shared" si="167"/>
        <v>4342.6007139312524</v>
      </c>
      <c r="N130" s="15">
        <f t="shared" si="168"/>
        <v>9.2476493186997022E-3</v>
      </c>
      <c r="O130" s="15">
        <f t="shared" si="169"/>
        <v>1.3412707653948086E-2</v>
      </c>
      <c r="P130" s="15">
        <f t="shared" si="170"/>
        <v>1.2349990251943277E-2</v>
      </c>
      <c r="Q130" s="5">
        <f t="shared" si="171"/>
        <v>9184.3977936143365</v>
      </c>
      <c r="R130" s="5">
        <f t="shared" si="172"/>
        <v>11963.017436684077</v>
      </c>
      <c r="S130" s="5">
        <f t="shared" si="173"/>
        <v>6000.8033901129438</v>
      </c>
      <c r="T130" s="5">
        <f t="shared" si="174"/>
        <v>63.29087970971635</v>
      </c>
      <c r="U130" s="5">
        <f t="shared" si="175"/>
        <v>242.00611074985042</v>
      </c>
      <c r="V130" s="5">
        <f t="shared" si="176"/>
        <v>318.45264054748378</v>
      </c>
      <c r="W130" s="15">
        <f t="shared" si="177"/>
        <v>-1.0734613539272964E-2</v>
      </c>
      <c r="X130" s="15">
        <f t="shared" si="178"/>
        <v>-1.217998157191269E-2</v>
      </c>
      <c r="Y130" s="15">
        <f t="shared" si="179"/>
        <v>-9.7425357312937999E-3</v>
      </c>
      <c r="Z130" s="5">
        <f t="shared" si="194"/>
        <v>15768.409660281179</v>
      </c>
      <c r="AA130" s="5">
        <f t="shared" si="195"/>
        <v>35118.605073227416</v>
      </c>
      <c r="AB130" s="5">
        <f t="shared" si="196"/>
        <v>28894.224626221789</v>
      </c>
      <c r="AC130" s="16">
        <f t="shared" si="180"/>
        <v>1.7143040457788026</v>
      </c>
      <c r="AD130" s="16">
        <f t="shared" si="181"/>
        <v>2.939271130864006</v>
      </c>
      <c r="AE130" s="16">
        <f t="shared" si="182"/>
        <v>4.8288268277817119</v>
      </c>
      <c r="AF130" s="15">
        <f t="shared" si="183"/>
        <v>-4.0504037456468023E-3</v>
      </c>
      <c r="AG130" s="15">
        <f t="shared" si="184"/>
        <v>2.9673830763510267E-4</v>
      </c>
      <c r="AH130" s="15">
        <f t="shared" si="185"/>
        <v>9.7937136394747881E-3</v>
      </c>
      <c r="AI130" s="1">
        <f t="shared" si="149"/>
        <v>261382.67998847854</v>
      </c>
      <c r="AJ130" s="1">
        <f t="shared" si="150"/>
        <v>85697.754224304634</v>
      </c>
      <c r="AK130" s="1">
        <f t="shared" si="151"/>
        <v>32923.974744722873</v>
      </c>
      <c r="AL130" s="14">
        <f t="shared" si="186"/>
        <v>44.174683590147502</v>
      </c>
      <c r="AM130" s="14">
        <f t="shared" si="187"/>
        <v>8.9509558991043505</v>
      </c>
      <c r="AN130" s="14">
        <f t="shared" si="188"/>
        <v>3.05277300478765</v>
      </c>
      <c r="AO130" s="11">
        <f t="shared" si="189"/>
        <v>9.8020445006122853E-3</v>
      </c>
      <c r="AP130" s="11">
        <f t="shared" si="190"/>
        <v>1.2347990815516387E-2</v>
      </c>
      <c r="AQ130" s="11">
        <f t="shared" si="191"/>
        <v>1.1201185668597602E-2</v>
      </c>
      <c r="AR130" s="1">
        <f t="shared" si="197"/>
        <v>145114.08019194208</v>
      </c>
      <c r="AS130" s="1">
        <f t="shared" si="192"/>
        <v>49432.708123017801</v>
      </c>
      <c r="AT130" s="1">
        <f t="shared" si="193"/>
        <v>18843.628929552484</v>
      </c>
      <c r="AU130" s="1">
        <f t="shared" si="152"/>
        <v>29022.816038388417</v>
      </c>
      <c r="AV130" s="1">
        <f t="shared" si="153"/>
        <v>9886.5416246035602</v>
      </c>
      <c r="AW130" s="1">
        <f t="shared" si="154"/>
        <v>3768.7257859104971</v>
      </c>
      <c r="AX130" s="2">
        <v>0</v>
      </c>
      <c r="AY130" s="2">
        <v>0</v>
      </c>
      <c r="AZ130" s="2">
        <v>0</v>
      </c>
      <c r="BA130" s="2">
        <f t="shared" si="131"/>
        <v>0</v>
      </c>
      <c r="BB130" s="2">
        <f t="shared" si="143"/>
        <v>0</v>
      </c>
      <c r="BC130" s="2">
        <f t="shared" si="132"/>
        <v>0</v>
      </c>
      <c r="BD130" s="2">
        <f t="shared" si="133"/>
        <v>0</v>
      </c>
      <c r="BE130" s="2">
        <f t="shared" si="134"/>
        <v>0</v>
      </c>
      <c r="BF130" s="2">
        <f t="shared" si="135"/>
        <v>0</v>
      </c>
      <c r="BG130" s="2">
        <f t="shared" si="136"/>
        <v>0</v>
      </c>
      <c r="BH130" s="2">
        <f t="shared" si="144"/>
        <v>0</v>
      </c>
      <c r="BI130" s="2">
        <f t="shared" si="145"/>
        <v>0</v>
      </c>
      <c r="BJ130" s="2">
        <f t="shared" si="146"/>
        <v>0</v>
      </c>
      <c r="BK130" s="11">
        <f t="shared" si="147"/>
        <v>4.0352729437845375E-2</v>
      </c>
      <c r="BL130" s="17">
        <f t="shared" si="198"/>
        <v>4.0714459880378334E-2</v>
      </c>
      <c r="BM130" s="17">
        <f t="shared" si="199"/>
        <v>0.50329800508945888</v>
      </c>
      <c r="BN130" s="12">
        <f>(BN$3*temperature!$I240+BN$4*temperature!$I240^2+BN$5*temperature!$I240^6)*(K130/K$56)^$BP$1</f>
        <v>-4.6580127986582855</v>
      </c>
      <c r="BO130" s="12">
        <f>(BO$3*temperature!$I240+BO$4*temperature!$I240^2+BO$5*temperature!$I240^6)*(L130/L$56)^$BP$1</f>
        <v>-4.8640864667976533</v>
      </c>
      <c r="BP130" s="12">
        <f>(BP$3*temperature!$I240+BP$4*temperature!$I240^2+BP$5*temperature!$I240^6)*(M130/M$56)^$BP$1</f>
        <v>-5.3142112186968751</v>
      </c>
      <c r="BQ130" s="12">
        <f>(BQ$3*temperature!$M240+BQ$4*temperature!$M240^2+BQ$5*temperature!$M240^6)*(K130/K$56)^$BP$1</f>
        <v>-4.6580265704519492</v>
      </c>
      <c r="BR130" s="12">
        <f>(BR$3*temperature!$M240+BR$4*temperature!$M240^2+BR$5*temperature!$M240^6)*(L130/L$56)^$BP$1</f>
        <v>-4.8640967883206372</v>
      </c>
      <c r="BS130" s="12">
        <f>(BS$3*temperature!$M240+BS$4*temperature!$M240^2+BS$5*temperature!$M240^6)*(M130/M$56)^$BP$1</f>
        <v>-5.314220065147313</v>
      </c>
      <c r="BT130" s="19">
        <f t="shared" si="137"/>
        <v>-1.3771793663686083E-5</v>
      </c>
      <c r="BU130" s="19">
        <f t="shared" si="138"/>
        <v>-1.0321522983858245E-5</v>
      </c>
      <c r="BV130" s="19">
        <f t="shared" si="139"/>
        <v>-8.8464504379714981E-6</v>
      </c>
      <c r="BW130" s="19">
        <f t="shared" si="140"/>
        <v>-2.6754012325419185E-2</v>
      </c>
      <c r="BX130" s="19">
        <f t="shared" si="141"/>
        <v>-1.089275161462427E-3</v>
      </c>
      <c r="BY130" s="19">
        <f t="shared" si="142"/>
        <v>-1.346524103152227E-2</v>
      </c>
      <c r="BZ130" s="2">
        <f t="shared" si="148"/>
        <v>6870.4537055245173</v>
      </c>
    </row>
    <row r="131" spans="1:78" x14ac:dyDescent="0.3">
      <c r="A131" s="2">
        <f t="shared" si="155"/>
        <v>2085</v>
      </c>
      <c r="B131" s="5">
        <f t="shared" si="156"/>
        <v>1163.4659947309976</v>
      </c>
      <c r="C131" s="5">
        <f t="shared" si="157"/>
        <v>2954.4586075427555</v>
      </c>
      <c r="D131" s="5">
        <f t="shared" si="158"/>
        <v>4340.7798758900162</v>
      </c>
      <c r="E131" s="15">
        <f t="shared" si="159"/>
        <v>8.7679561413695777E-5</v>
      </c>
      <c r="F131" s="15">
        <f t="shared" si="160"/>
        <v>1.7273461538011502E-4</v>
      </c>
      <c r="G131" s="15">
        <f t="shared" si="161"/>
        <v>3.5263157275887413E-4</v>
      </c>
      <c r="H131" s="5">
        <f t="shared" si="162"/>
        <v>146441.22447799242</v>
      </c>
      <c r="I131" s="5">
        <f t="shared" si="163"/>
        <v>50094.660046500503</v>
      </c>
      <c r="J131" s="5">
        <f t="shared" si="164"/>
        <v>19079.766970393815</v>
      </c>
      <c r="K131" s="5">
        <f t="shared" si="165"/>
        <v>125866.35547681029</v>
      </c>
      <c r="L131" s="5">
        <f t="shared" si="166"/>
        <v>16955.614107643429</v>
      </c>
      <c r="M131" s="5">
        <f t="shared" si="167"/>
        <v>4395.469827062303</v>
      </c>
      <c r="N131" s="15">
        <f t="shared" si="168"/>
        <v>9.057050202675887E-3</v>
      </c>
      <c r="O131" s="15">
        <f t="shared" si="169"/>
        <v>1.3215952774624284E-2</v>
      </c>
      <c r="P131" s="15">
        <f t="shared" si="170"/>
        <v>1.217452780345285E-2</v>
      </c>
      <c r="Q131" s="5">
        <f t="shared" si="171"/>
        <v>9168.9012960872496</v>
      </c>
      <c r="R131" s="5">
        <f t="shared" si="172"/>
        <v>11975.553325938383</v>
      </c>
      <c r="S131" s="5">
        <f t="shared" si="173"/>
        <v>6016.8065044811156</v>
      </c>
      <c r="T131" s="5">
        <f t="shared" si="174"/>
        <v>62.611476575471933</v>
      </c>
      <c r="U131" s="5">
        <f t="shared" si="175"/>
        <v>239.05848078062698</v>
      </c>
      <c r="V131" s="5">
        <f t="shared" si="176"/>
        <v>315.35010431822508</v>
      </c>
      <c r="W131" s="15">
        <f t="shared" si="177"/>
        <v>-1.0734613539272964E-2</v>
      </c>
      <c r="X131" s="15">
        <f t="shared" si="178"/>
        <v>-1.217998157191269E-2</v>
      </c>
      <c r="Y131" s="15">
        <f t="shared" si="179"/>
        <v>-9.7425357312937999E-3</v>
      </c>
      <c r="Z131" s="5">
        <f t="shared" si="194"/>
        <v>15681.077295022877</v>
      </c>
      <c r="AA131" s="5">
        <f t="shared" si="195"/>
        <v>35172.985865778428</v>
      </c>
      <c r="AB131" s="5">
        <f t="shared" si="196"/>
        <v>29260.631275459727</v>
      </c>
      <c r="AC131" s="16">
        <f t="shared" si="180"/>
        <v>1.7073604222506027</v>
      </c>
      <c r="AD131" s="16">
        <f t="shared" si="181"/>
        <v>2.9401433252050593</v>
      </c>
      <c r="AE131" s="16">
        <f t="shared" si="182"/>
        <v>4.8761189749476195</v>
      </c>
      <c r="AF131" s="15">
        <f t="shared" si="183"/>
        <v>-4.0504037456468023E-3</v>
      </c>
      <c r="AG131" s="15">
        <f t="shared" si="184"/>
        <v>2.9673830763510267E-4</v>
      </c>
      <c r="AH131" s="15">
        <f t="shared" si="185"/>
        <v>9.7937136394747881E-3</v>
      </c>
      <c r="AI131" s="1">
        <f t="shared" si="149"/>
        <v>264267.22802801913</v>
      </c>
      <c r="AJ131" s="1">
        <f t="shared" si="150"/>
        <v>87014.520426477728</v>
      </c>
      <c r="AK131" s="1">
        <f t="shared" si="151"/>
        <v>33400.303056161079</v>
      </c>
      <c r="AL131" s="14">
        <f t="shared" si="186"/>
        <v>44.603355782355081</v>
      </c>
      <c r="AM131" s="14">
        <f t="shared" si="187"/>
        <v>9.0603769571242623</v>
      </c>
      <c r="AN131" s="14">
        <f t="shared" si="188"/>
        <v>3.0866257352460522</v>
      </c>
      <c r="AO131" s="11">
        <f t="shared" si="189"/>
        <v>9.7040240556061624E-3</v>
      </c>
      <c r="AP131" s="11">
        <f t="shared" si="190"/>
        <v>1.2224510907361224E-2</v>
      </c>
      <c r="AQ131" s="11">
        <f t="shared" si="191"/>
        <v>1.1089173811911626E-2</v>
      </c>
      <c r="AR131" s="1">
        <f t="shared" si="197"/>
        <v>146441.22447799242</v>
      </c>
      <c r="AS131" s="1">
        <f t="shared" si="192"/>
        <v>50094.660046500503</v>
      </c>
      <c r="AT131" s="1">
        <f t="shared" si="193"/>
        <v>19079.766970393815</v>
      </c>
      <c r="AU131" s="1">
        <f t="shared" si="152"/>
        <v>29288.244895598487</v>
      </c>
      <c r="AV131" s="1">
        <f t="shared" si="153"/>
        <v>10018.932009300101</v>
      </c>
      <c r="AW131" s="1">
        <f t="shared" si="154"/>
        <v>3815.9533940787633</v>
      </c>
      <c r="AX131" s="2">
        <v>0</v>
      </c>
      <c r="AY131" s="2">
        <v>0</v>
      </c>
      <c r="AZ131" s="2">
        <v>0</v>
      </c>
      <c r="BA131" s="2">
        <f t="shared" si="131"/>
        <v>0</v>
      </c>
      <c r="BB131" s="2">
        <f t="shared" si="143"/>
        <v>0</v>
      </c>
      <c r="BC131" s="2">
        <f t="shared" si="132"/>
        <v>0</v>
      </c>
      <c r="BD131" s="2">
        <f t="shared" si="133"/>
        <v>0</v>
      </c>
      <c r="BE131" s="2">
        <f t="shared" si="134"/>
        <v>0</v>
      </c>
      <c r="BF131" s="2">
        <f t="shared" si="135"/>
        <v>0</v>
      </c>
      <c r="BG131" s="2">
        <f t="shared" si="136"/>
        <v>0</v>
      </c>
      <c r="BH131" s="2">
        <f t="shared" si="144"/>
        <v>0</v>
      </c>
      <c r="BI131" s="2">
        <f t="shared" si="145"/>
        <v>0</v>
      </c>
      <c r="BJ131" s="2">
        <f t="shared" si="146"/>
        <v>0</v>
      </c>
      <c r="BK131" s="11">
        <f t="shared" si="147"/>
        <v>4.017207542856524E-2</v>
      </c>
      <c r="BL131" s="17">
        <f t="shared" si="198"/>
        <v>3.9135245891437603E-2</v>
      </c>
      <c r="BM131" s="17">
        <f t="shared" si="199"/>
        <v>0.4983148565242167</v>
      </c>
      <c r="BN131" s="12">
        <f>(BN$3*temperature!$I241+BN$4*temperature!$I241^2+BN$5*temperature!$I241^6)*(K131/K$56)^$BP$1</f>
        <v>-4.9312080557786651</v>
      </c>
      <c r="BO131" s="12">
        <f>(BO$3*temperature!$I241+BO$4*temperature!$I241^2+BO$5*temperature!$I241^6)*(L131/L$56)^$BP$1</f>
        <v>-5.0603451375083655</v>
      </c>
      <c r="BP131" s="12">
        <f>(BP$3*temperature!$I241+BP$4*temperature!$I241^2+BP$5*temperature!$I241^6)*(M131/M$56)^$BP$1</f>
        <v>-5.4799153596887678</v>
      </c>
      <c r="BQ131" s="12">
        <f>(BQ$3*temperature!$M241+BQ$4*temperature!$M241^2+BQ$5*temperature!$M241^6)*(K131/K$56)^$BP$1</f>
        <v>-4.9312219527755774</v>
      </c>
      <c r="BR131" s="12">
        <f>(BR$3*temperature!$M241+BR$4*temperature!$M241^2+BR$5*temperature!$M241^6)*(L131/L$56)^$BP$1</f>
        <v>-5.0603555232616335</v>
      </c>
      <c r="BS131" s="12">
        <f>(BS$3*temperature!$M241+BS$4*temperature!$M241^2+BS$5*temperature!$M241^6)*(M131/M$56)^$BP$1</f>
        <v>-5.4799242477094419</v>
      </c>
      <c r="BT131" s="19">
        <f t="shared" si="137"/>
        <v>-1.3896996912343695E-5</v>
      </c>
      <c r="BU131" s="19">
        <f t="shared" si="138"/>
        <v>-1.0385753268060682E-5</v>
      </c>
      <c r="BV131" s="19">
        <f t="shared" si="139"/>
        <v>-8.8880206741137613E-6</v>
      </c>
      <c r="BW131" s="19">
        <f t="shared" si="140"/>
        <v>-2.7249453869909554E-2</v>
      </c>
      <c r="BX131" s="19">
        <f t="shared" si="141"/>
        <v>-1.0664140776062963E-3</v>
      </c>
      <c r="BY131" s="19">
        <f t="shared" si="142"/>
        <v>-1.3578807695547241E-2</v>
      </c>
      <c r="BZ131" s="2">
        <f t="shared" si="148"/>
        <v>6808.2532362843185</v>
      </c>
    </row>
    <row r="132" spans="1:78" x14ac:dyDescent="0.3">
      <c r="A132" s="2">
        <f t="shared" si="155"/>
        <v>2086</v>
      </c>
      <c r="B132" s="5">
        <f t="shared" si="156"/>
        <v>1163.5629063097285</v>
      </c>
      <c r="C132" s="5">
        <f t="shared" si="157"/>
        <v>2954.9434279504244</v>
      </c>
      <c r="D132" s="5">
        <f t="shared" si="158"/>
        <v>4342.2340371229193</v>
      </c>
      <c r="E132" s="15">
        <f t="shared" si="159"/>
        <v>8.3295583343010989E-5</v>
      </c>
      <c r="F132" s="15">
        <f t="shared" si="160"/>
        <v>1.6409788461110926E-4</v>
      </c>
      <c r="G132" s="15">
        <f t="shared" si="161"/>
        <v>3.3499999412093043E-4</v>
      </c>
      <c r="H132" s="5">
        <f t="shared" si="162"/>
        <v>147752.17291790637</v>
      </c>
      <c r="I132" s="5">
        <f t="shared" si="163"/>
        <v>50755.28401636106</v>
      </c>
      <c r="J132" s="5">
        <f t="shared" si="164"/>
        <v>19315.212361930389</v>
      </c>
      <c r="K132" s="5">
        <f t="shared" si="165"/>
        <v>126982.53967764099</v>
      </c>
      <c r="L132" s="5">
        <f t="shared" si="166"/>
        <v>17176.397874921549</v>
      </c>
      <c r="M132" s="5">
        <f t="shared" si="167"/>
        <v>4448.2200168851969</v>
      </c>
      <c r="N132" s="15">
        <f t="shared" si="168"/>
        <v>8.8680108087848541E-3</v>
      </c>
      <c r="O132" s="15">
        <f t="shared" si="169"/>
        <v>1.3021278136932546E-2</v>
      </c>
      <c r="P132" s="15">
        <f t="shared" si="170"/>
        <v>1.200103558853205E-2</v>
      </c>
      <c r="Q132" s="5">
        <f t="shared" si="171"/>
        <v>9151.6760000699305</v>
      </c>
      <c r="R132" s="5">
        <f t="shared" si="172"/>
        <v>11985.69551247894</v>
      </c>
      <c r="S132" s="5">
        <f t="shared" si="173"/>
        <v>6031.7119197546017</v>
      </c>
      <c r="T132" s="5">
        <f t="shared" si="174"/>
        <v>61.939366571310998</v>
      </c>
      <c r="U132" s="5">
        <f t="shared" si="175"/>
        <v>236.1467528901095</v>
      </c>
      <c r="V132" s="5">
        <f t="shared" si="176"/>
        <v>312.27779465903757</v>
      </c>
      <c r="W132" s="15">
        <f t="shared" si="177"/>
        <v>-1.0734613539272964E-2</v>
      </c>
      <c r="X132" s="15">
        <f t="shared" si="178"/>
        <v>-1.217998157191269E-2</v>
      </c>
      <c r="Y132" s="15">
        <f t="shared" si="179"/>
        <v>-9.7425357312937999E-3</v>
      </c>
      <c r="Z132" s="5">
        <f t="shared" si="194"/>
        <v>15591.211660264005</v>
      </c>
      <c r="AA132" s="5">
        <f t="shared" si="195"/>
        <v>35220.291286171392</v>
      </c>
      <c r="AB132" s="5">
        <f t="shared" si="196"/>
        <v>29625.998842444969</v>
      </c>
      <c r="AC132" s="16">
        <f t="shared" si="180"/>
        <v>1.7004449232011498</v>
      </c>
      <c r="AD132" s="16">
        <f t="shared" si="181"/>
        <v>2.9410157783595854</v>
      </c>
      <c r="AE132" s="16">
        <f t="shared" si="182"/>
        <v>4.9238742878602659</v>
      </c>
      <c r="AF132" s="15">
        <f t="shared" si="183"/>
        <v>-4.0504037456468023E-3</v>
      </c>
      <c r="AG132" s="15">
        <f t="shared" si="184"/>
        <v>2.9673830763510267E-4</v>
      </c>
      <c r="AH132" s="15">
        <f t="shared" si="185"/>
        <v>9.7937136394747881E-3</v>
      </c>
      <c r="AI132" s="1">
        <f t="shared" si="149"/>
        <v>267128.7501208157</v>
      </c>
      <c r="AJ132" s="1">
        <f t="shared" si="150"/>
        <v>88332.00039313006</v>
      </c>
      <c r="AK132" s="1">
        <f t="shared" si="151"/>
        <v>33876.226144623739</v>
      </c>
      <c r="AL132" s="14">
        <f t="shared" si="186"/>
        <v>45.031859499453084</v>
      </c>
      <c r="AM132" s="14">
        <f t="shared" si="187"/>
        <v>9.1700280472920603</v>
      </c>
      <c r="AN132" s="14">
        <f t="shared" si="188"/>
        <v>3.1205115832238106</v>
      </c>
      <c r="AO132" s="11">
        <f t="shared" si="189"/>
        <v>9.6069838150500998E-3</v>
      </c>
      <c r="AP132" s="11">
        <f t="shared" si="190"/>
        <v>1.2102265798287611E-2</v>
      </c>
      <c r="AQ132" s="11">
        <f t="shared" si="191"/>
        <v>1.0978282073792509E-2</v>
      </c>
      <c r="AR132" s="1">
        <f t="shared" si="197"/>
        <v>147752.17291790637</v>
      </c>
      <c r="AS132" s="1">
        <f t="shared" si="192"/>
        <v>50755.28401636106</v>
      </c>
      <c r="AT132" s="1">
        <f t="shared" si="193"/>
        <v>19315.212361930389</v>
      </c>
      <c r="AU132" s="1">
        <f t="shared" si="152"/>
        <v>29550.434583581275</v>
      </c>
      <c r="AV132" s="1">
        <f t="shared" si="153"/>
        <v>10151.056803272213</v>
      </c>
      <c r="AW132" s="1">
        <f t="shared" si="154"/>
        <v>3863.0424723860779</v>
      </c>
      <c r="AX132" s="2">
        <v>0</v>
      </c>
      <c r="AY132" s="2">
        <v>0</v>
      </c>
      <c r="AZ132" s="2">
        <v>0</v>
      </c>
      <c r="BA132" s="2">
        <f t="shared" si="131"/>
        <v>0</v>
      </c>
      <c r="BB132" s="2">
        <f t="shared" si="143"/>
        <v>0</v>
      </c>
      <c r="BC132" s="2">
        <f t="shared" si="132"/>
        <v>0</v>
      </c>
      <c r="BD132" s="2">
        <f t="shared" si="133"/>
        <v>0</v>
      </c>
      <c r="BE132" s="2">
        <f t="shared" si="134"/>
        <v>0</v>
      </c>
      <c r="BF132" s="2">
        <f t="shared" si="135"/>
        <v>0</v>
      </c>
      <c r="BG132" s="2">
        <f t="shared" si="136"/>
        <v>0</v>
      </c>
      <c r="BH132" s="2">
        <f t="shared" si="144"/>
        <v>0</v>
      </c>
      <c r="BI132" s="2">
        <f t="shared" si="145"/>
        <v>0</v>
      </c>
      <c r="BJ132" s="2">
        <f t="shared" si="146"/>
        <v>0</v>
      </c>
      <c r="BK132" s="11">
        <f t="shared" si="147"/>
        <v>3.9992797354213322E-2</v>
      </c>
      <c r="BL132" s="17">
        <f t="shared" si="198"/>
        <v>3.7623818996787954E-2</v>
      </c>
      <c r="BM132" s="17">
        <f t="shared" si="199"/>
        <v>0.49338104606358091</v>
      </c>
      <c r="BN132" s="12">
        <f>(BN$3*temperature!$I242+BN$4*temperature!$I242^2+BN$5*temperature!$I242^6)*(K132/K$56)^$BP$1</f>
        <v>-5.208438038942889</v>
      </c>
      <c r="BO132" s="12">
        <f>(BO$3*temperature!$I242+BO$4*temperature!$I242^2+BO$5*temperature!$I242^6)*(L132/L$56)^$BP$1</f>
        <v>-5.2589035779681401</v>
      </c>
      <c r="BP132" s="12">
        <f>(BP$3*temperature!$I242+BP$4*temperature!$I242^2+BP$5*temperature!$I242^6)*(M132/M$56)^$BP$1</f>
        <v>-5.6473919754191888</v>
      </c>
      <c r="BQ132" s="12">
        <f>(BQ$3*temperature!$M242+BQ$4*temperature!$M242^2+BQ$5*temperature!$M242^6)*(K132/K$56)^$BP$1</f>
        <v>-5.2084520565950259</v>
      </c>
      <c r="BR132" s="12">
        <f>(BR$3*temperature!$M242+BR$4*temperature!$M242^2+BR$5*temperature!$M242^6)*(L132/L$56)^$BP$1</f>
        <v>-5.2589140248144588</v>
      </c>
      <c r="BS132" s="12">
        <f>(BS$3*temperature!$M242+BS$4*temperature!$M242^2+BS$5*temperature!$M242^6)*(M132/M$56)^$BP$1</f>
        <v>-5.6474009026561909</v>
      </c>
      <c r="BT132" s="19">
        <f t="shared" si="137"/>
        <v>-1.4017652136821823E-5</v>
      </c>
      <c r="BU132" s="19">
        <f t="shared" si="138"/>
        <v>-1.0446846318679093E-5</v>
      </c>
      <c r="BV132" s="19">
        <f t="shared" si="139"/>
        <v>-8.9272370020765379E-6</v>
      </c>
      <c r="BW132" s="19">
        <f t="shared" si="140"/>
        <v>-2.7738026929029824E-2</v>
      </c>
      <c r="BX132" s="19">
        <f t="shared" si="141"/>
        <v>-1.0436105045058481E-3</v>
      </c>
      <c r="BY132" s="19">
        <f t="shared" si="142"/>
        <v>-1.3685416741984511E-2</v>
      </c>
      <c r="BZ132" s="2">
        <f t="shared" si="148"/>
        <v>6746.4747769017758</v>
      </c>
    </row>
    <row r="133" spans="1:78" x14ac:dyDescent="0.3">
      <c r="A133" s="2">
        <f t="shared" si="155"/>
        <v>2087</v>
      </c>
      <c r="B133" s="5">
        <f t="shared" si="156"/>
        <v>1163.654979978214</v>
      </c>
      <c r="C133" s="5">
        <f t="shared" si="157"/>
        <v>2955.4040829178134</v>
      </c>
      <c r="D133" s="5">
        <f t="shared" si="158"/>
        <v>4343.6159530809819</v>
      </c>
      <c r="E133" s="15">
        <f t="shared" si="159"/>
        <v>7.9130804175860434E-5</v>
      </c>
      <c r="F133" s="15">
        <f t="shared" si="160"/>
        <v>1.5589299038055378E-4</v>
      </c>
      <c r="G133" s="15">
        <f t="shared" si="161"/>
        <v>3.1824999441488387E-4</v>
      </c>
      <c r="H133" s="5">
        <f t="shared" si="162"/>
        <v>149046.53314544068</v>
      </c>
      <c r="I133" s="5">
        <f t="shared" si="163"/>
        <v>51414.420955220208</v>
      </c>
      <c r="J133" s="5">
        <f t="shared" si="164"/>
        <v>19549.921474030616</v>
      </c>
      <c r="K133" s="5">
        <f t="shared" si="165"/>
        <v>128084.81526734938</v>
      </c>
      <c r="L133" s="5">
        <f t="shared" si="166"/>
        <v>17396.748299968422</v>
      </c>
      <c r="M133" s="5">
        <f t="shared" si="167"/>
        <v>4500.840241219671</v>
      </c>
      <c r="N133" s="15">
        <f t="shared" si="168"/>
        <v>8.6805287758981997E-3</v>
      </c>
      <c r="O133" s="15">
        <f t="shared" si="169"/>
        <v>1.2828674944040275E-2</v>
      </c>
      <c r="P133" s="15">
        <f t="shared" si="170"/>
        <v>1.1829501268986409E-2</v>
      </c>
      <c r="Q133" s="5">
        <f t="shared" si="171"/>
        <v>9132.7475337266351</v>
      </c>
      <c r="R133" s="5">
        <f t="shared" si="172"/>
        <v>11993.467158577825</v>
      </c>
      <c r="S133" s="5">
        <f t="shared" si="173"/>
        <v>6045.5281210298335</v>
      </c>
      <c r="T133" s="5">
        <f t="shared" si="174"/>
        <v>61.274471408300613</v>
      </c>
      <c r="U133" s="5">
        <f t="shared" si="175"/>
        <v>233.27048979164095</v>
      </c>
      <c r="V133" s="5">
        <f t="shared" si="176"/>
        <v>309.23541708648224</v>
      </c>
      <c r="W133" s="15">
        <f t="shared" si="177"/>
        <v>-1.0734613539272964E-2</v>
      </c>
      <c r="X133" s="15">
        <f t="shared" si="178"/>
        <v>-1.217998157191269E-2</v>
      </c>
      <c r="Y133" s="15">
        <f t="shared" si="179"/>
        <v>-9.7425357312937999E-3</v>
      </c>
      <c r="Z133" s="5">
        <f t="shared" si="194"/>
        <v>15498.888930020805</v>
      </c>
      <c r="AA133" s="5">
        <f t="shared" si="195"/>
        <v>35260.579677653266</v>
      </c>
      <c r="AB133" s="5">
        <f t="shared" si="196"/>
        <v>29990.258566467201</v>
      </c>
      <c r="AC133" s="16">
        <f t="shared" si="180"/>
        <v>1.6935574347149498</v>
      </c>
      <c r="AD133" s="16">
        <f t="shared" si="181"/>
        <v>2.9418884904043838</v>
      </c>
      <c r="AE133" s="16">
        <f t="shared" si="182"/>
        <v>4.9720973026323421</v>
      </c>
      <c r="AF133" s="15">
        <f t="shared" si="183"/>
        <v>-4.0504037456468023E-3</v>
      </c>
      <c r="AG133" s="15">
        <f t="shared" si="184"/>
        <v>2.9673830763510267E-4</v>
      </c>
      <c r="AH133" s="15">
        <f t="shared" si="185"/>
        <v>9.7937136394747881E-3</v>
      </c>
      <c r="AI133" s="1">
        <f t="shared" si="149"/>
        <v>269966.30969231541</v>
      </c>
      <c r="AJ133" s="1">
        <f t="shared" si="150"/>
        <v>89649.857157089267</v>
      </c>
      <c r="AK133" s="1">
        <f t="shared" si="151"/>
        <v>34351.646002547444</v>
      </c>
      <c r="AL133" s="14">
        <f t="shared" si="186"/>
        <v>45.460153641372216</v>
      </c>
      <c r="AM133" s="14">
        <f t="shared" si="187"/>
        <v>9.2798963829300813</v>
      </c>
      <c r="AN133" s="14">
        <f t="shared" si="188"/>
        <v>3.1544268610352266</v>
      </c>
      <c r="AO133" s="11">
        <f t="shared" si="189"/>
        <v>9.5109139768995987E-3</v>
      </c>
      <c r="AP133" s="11">
        <f t="shared" si="190"/>
        <v>1.1981243140304734E-2</v>
      </c>
      <c r="AQ133" s="11">
        <f t="shared" si="191"/>
        <v>1.0868499253054584E-2</v>
      </c>
      <c r="AR133" s="1">
        <f t="shared" si="197"/>
        <v>149046.53314544068</v>
      </c>
      <c r="AS133" s="1">
        <f t="shared" si="192"/>
        <v>51414.420955220208</v>
      </c>
      <c r="AT133" s="1">
        <f t="shared" si="193"/>
        <v>19549.921474030616</v>
      </c>
      <c r="AU133" s="1">
        <f t="shared" si="152"/>
        <v>29809.30662908814</v>
      </c>
      <c r="AV133" s="1">
        <f t="shared" si="153"/>
        <v>10282.884191044042</v>
      </c>
      <c r="AW133" s="1">
        <f t="shared" si="154"/>
        <v>3909.9842948061232</v>
      </c>
      <c r="AX133" s="2">
        <v>0</v>
      </c>
      <c r="AY133" s="2">
        <v>0</v>
      </c>
      <c r="AZ133" s="2">
        <v>0</v>
      </c>
      <c r="BA133" s="2">
        <f t="shared" si="131"/>
        <v>0</v>
      </c>
      <c r="BB133" s="2">
        <f t="shared" si="143"/>
        <v>0</v>
      </c>
      <c r="BC133" s="2">
        <f t="shared" si="132"/>
        <v>0</v>
      </c>
      <c r="BD133" s="2">
        <f t="shared" si="133"/>
        <v>0</v>
      </c>
      <c r="BE133" s="2">
        <f t="shared" si="134"/>
        <v>0</v>
      </c>
      <c r="BF133" s="2">
        <f t="shared" si="135"/>
        <v>0</v>
      </c>
      <c r="BG133" s="2">
        <f t="shared" si="136"/>
        <v>0</v>
      </c>
      <c r="BH133" s="2">
        <f t="shared" si="144"/>
        <v>0</v>
      </c>
      <c r="BI133" s="2">
        <f t="shared" si="145"/>
        <v>0</v>
      </c>
      <c r="BJ133" s="2">
        <f t="shared" si="146"/>
        <v>0</v>
      </c>
      <c r="BK133" s="11">
        <f t="shared" si="147"/>
        <v>3.9814909509638036E-2</v>
      </c>
      <c r="BL133" s="17">
        <f t="shared" si="198"/>
        <v>3.6176999583559209E-2</v>
      </c>
      <c r="BM133" s="17">
        <f t="shared" si="199"/>
        <v>0.48849608521146626</v>
      </c>
      <c r="BN133" s="12">
        <f>(BN$3*temperature!$I243+BN$4*temperature!$I243^2+BN$5*temperature!$I243^6)*(K133/K$56)^$BP$1</f>
        <v>-5.4896398403217512</v>
      </c>
      <c r="BO133" s="12">
        <f>(BO$3*temperature!$I243+BO$4*temperature!$I243^2+BO$5*temperature!$I243^6)*(L133/L$56)^$BP$1</f>
        <v>-5.4597101520546998</v>
      </c>
      <c r="BP133" s="12">
        <f>(BP$3*temperature!$I243+BP$4*temperature!$I243^2+BP$5*temperature!$I243^6)*(M133/M$56)^$BP$1</f>
        <v>-5.8165988193128211</v>
      </c>
      <c r="BQ133" s="12">
        <f>(BQ$3*temperature!$M243+BQ$4*temperature!$M243^2+BQ$5*temperature!$M243^6)*(K133/K$56)^$BP$1</f>
        <v>-5.489653974168788</v>
      </c>
      <c r="BR133" s="12">
        <f>(BR$3*temperature!$M243+BR$4*temperature!$M243^2+BR$5*temperature!$M243^6)*(L133/L$56)^$BP$1</f>
        <v>-5.4597206569293668</v>
      </c>
      <c r="BS133" s="12">
        <f>(BS$3*temperature!$M243+BS$4*temperature!$M243^2+BS$5*temperature!$M243^6)*(M133/M$56)^$BP$1</f>
        <v>-5.8166077834700394</v>
      </c>
      <c r="BT133" s="19">
        <f t="shared" si="137"/>
        <v>-1.4133847036745806E-5</v>
      </c>
      <c r="BU133" s="19">
        <f t="shared" si="138"/>
        <v>-1.0504874667027764E-5</v>
      </c>
      <c r="BV133" s="19">
        <f t="shared" si="139"/>
        <v>-8.9641572182941331E-6</v>
      </c>
      <c r="BW133" s="19">
        <f t="shared" si="140"/>
        <v>-2.8219515187458313E-2</v>
      </c>
      <c r="BX133" s="19">
        <f t="shared" si="141"/>
        <v>-1.0208973891849221E-3</v>
      </c>
      <c r="BY133" s="19">
        <f t="shared" si="142"/>
        <v>-1.3785122695638903E-2</v>
      </c>
      <c r="BZ133" s="2">
        <f t="shared" si="148"/>
        <v>6685.1196395095503</v>
      </c>
    </row>
    <row r="134" spans="1:78" x14ac:dyDescent="0.3">
      <c r="A134" s="2">
        <f t="shared" si="155"/>
        <v>2088</v>
      </c>
      <c r="B134" s="5">
        <f t="shared" si="156"/>
        <v>1163.7424568848455</v>
      </c>
      <c r="C134" s="5">
        <f t="shared" si="157"/>
        <v>2955.8417733590686</v>
      </c>
      <c r="D134" s="5">
        <f t="shared" si="158"/>
        <v>4344.9291910461498</v>
      </c>
      <c r="E134" s="15">
        <f t="shared" si="159"/>
        <v>7.5174263967067411E-5</v>
      </c>
      <c r="F134" s="15">
        <f t="shared" si="160"/>
        <v>1.4809834086152609E-4</v>
      </c>
      <c r="G134" s="15">
        <f t="shared" si="161"/>
        <v>3.0233749469413967E-4</v>
      </c>
      <c r="H134" s="5">
        <f t="shared" si="162"/>
        <v>150323.92363604216</v>
      </c>
      <c r="I134" s="5">
        <f t="shared" si="163"/>
        <v>52071.913919658567</v>
      </c>
      <c r="J134" s="5">
        <f t="shared" si="164"/>
        <v>19783.85143678882</v>
      </c>
      <c r="K134" s="5">
        <f t="shared" si="165"/>
        <v>129172.84468458385</v>
      </c>
      <c r="L134" s="5">
        <f t="shared" si="166"/>
        <v>17616.610736400537</v>
      </c>
      <c r="M134" s="5">
        <f t="shared" si="167"/>
        <v>4553.3196438640616</v>
      </c>
      <c r="N134" s="15">
        <f t="shared" si="168"/>
        <v>8.494601135688562E-3</v>
      </c>
      <c r="O134" s="15">
        <f t="shared" si="169"/>
        <v>1.2638134014533842E-2</v>
      </c>
      <c r="P134" s="15">
        <f t="shared" si="170"/>
        <v>1.1659912334539779E-2</v>
      </c>
      <c r="Q134" s="5">
        <f t="shared" si="171"/>
        <v>9112.1422319729099</v>
      </c>
      <c r="R134" s="5">
        <f t="shared" si="172"/>
        <v>11998.892566541244</v>
      </c>
      <c r="S134" s="5">
        <f t="shared" si="173"/>
        <v>6058.2640074210321</v>
      </c>
      <c r="T134" s="5">
        <f t="shared" si="174"/>
        <v>60.616713637909278</v>
      </c>
      <c r="U134" s="5">
        <f t="shared" si="175"/>
        <v>230.42925952470773</v>
      </c>
      <c r="V134" s="5">
        <f t="shared" si="176"/>
        <v>306.22267998613563</v>
      </c>
      <c r="W134" s="15">
        <f t="shared" si="177"/>
        <v>-1.0734613539272964E-2</v>
      </c>
      <c r="X134" s="15">
        <f t="shared" si="178"/>
        <v>-1.217998157191269E-2</v>
      </c>
      <c r="Y134" s="15">
        <f t="shared" si="179"/>
        <v>-9.7425357312937999E-3</v>
      </c>
      <c r="Z134" s="5">
        <f t="shared" si="194"/>
        <v>15404.185568886352</v>
      </c>
      <c r="AA134" s="5">
        <f t="shared" si="195"/>
        <v>35293.91294302461</v>
      </c>
      <c r="AB134" s="5">
        <f t="shared" si="196"/>
        <v>30353.342851961046</v>
      </c>
      <c r="AC134" s="16">
        <f t="shared" si="180"/>
        <v>1.6866978433379123</v>
      </c>
      <c r="AD134" s="16">
        <f t="shared" si="181"/>
        <v>2.9427614614162776</v>
      </c>
      <c r="AE134" s="16">
        <f t="shared" si="182"/>
        <v>5.0207925998019283</v>
      </c>
      <c r="AF134" s="15">
        <f t="shared" si="183"/>
        <v>-4.0504037456468023E-3</v>
      </c>
      <c r="AG134" s="15">
        <f t="shared" si="184"/>
        <v>2.9673830763510267E-4</v>
      </c>
      <c r="AH134" s="15">
        <f t="shared" si="185"/>
        <v>9.7937136394747881E-3</v>
      </c>
      <c r="AI134" s="1">
        <f t="shared" si="149"/>
        <v>272778.98535217199</v>
      </c>
      <c r="AJ134" s="1">
        <f t="shared" si="150"/>
        <v>90967.755632424378</v>
      </c>
      <c r="AK134" s="1">
        <f t="shared" si="151"/>
        <v>34826.465697098829</v>
      </c>
      <c r="AL134" s="14">
        <f t="shared" si="186"/>
        <v>45.888197575925354</v>
      </c>
      <c r="AM134" s="14">
        <f t="shared" si="187"/>
        <v>9.3899692308619951</v>
      </c>
      <c r="AN134" s="14">
        <f t="shared" si="188"/>
        <v>3.1883679081583738</v>
      </c>
      <c r="AO134" s="11">
        <f t="shared" si="189"/>
        <v>9.4158048371306025E-3</v>
      </c>
      <c r="AP134" s="11">
        <f t="shared" si="190"/>
        <v>1.1861430708901687E-2</v>
      </c>
      <c r="AQ134" s="11">
        <f t="shared" si="191"/>
        <v>1.0759814260524039E-2</v>
      </c>
      <c r="AR134" s="1">
        <f t="shared" si="197"/>
        <v>150323.92363604216</v>
      </c>
      <c r="AS134" s="1">
        <f t="shared" si="192"/>
        <v>52071.913919658567</v>
      </c>
      <c r="AT134" s="1">
        <f t="shared" si="193"/>
        <v>19783.85143678882</v>
      </c>
      <c r="AU134" s="1">
        <f t="shared" si="152"/>
        <v>30064.784727208433</v>
      </c>
      <c r="AV134" s="1">
        <f t="shared" si="153"/>
        <v>10414.382783931715</v>
      </c>
      <c r="AW134" s="1">
        <f t="shared" si="154"/>
        <v>3956.7702873577641</v>
      </c>
      <c r="AX134" s="2">
        <v>0</v>
      </c>
      <c r="AY134" s="2">
        <v>0</v>
      </c>
      <c r="AZ134" s="2">
        <v>0</v>
      </c>
      <c r="BA134" s="2">
        <f t="shared" ref="BA134:BA197" si="200">(AX134*Z134+AY134*AA134+AZ134*AB134)/(Z134+AA134+AB134)</f>
        <v>0</v>
      </c>
      <c r="BB134" s="2">
        <f t="shared" si="143"/>
        <v>0</v>
      </c>
      <c r="BC134" s="2">
        <f t="shared" ref="BC134:BC197" si="201">BC$5*AY134^2</f>
        <v>0</v>
      </c>
      <c r="BD134" s="2">
        <f t="shared" ref="BD134:BD197" si="202">BD$5*AZ134^2</f>
        <v>0</v>
      </c>
      <c r="BE134" s="2">
        <f t="shared" ref="BE134:BE197" si="203">BB134*AR134</f>
        <v>0</v>
      </c>
      <c r="BF134" s="2">
        <f t="shared" ref="BF134:BF197" si="204">BC134*AS134</f>
        <v>0</v>
      </c>
      <c r="BG134" s="2">
        <f t="shared" ref="BG134:BG197" si="205">BD134*AT134</f>
        <v>0</v>
      </c>
      <c r="BH134" s="2">
        <f t="shared" si="144"/>
        <v>0</v>
      </c>
      <c r="BI134" s="2">
        <f t="shared" si="145"/>
        <v>0</v>
      </c>
      <c r="BJ134" s="2">
        <f t="shared" si="146"/>
        <v>0</v>
      </c>
      <c r="BK134" s="11">
        <f t="shared" si="147"/>
        <v>3.9638424770920472E-2</v>
      </c>
      <c r="BL134" s="17">
        <f t="shared" si="198"/>
        <v>3.4791768470236469E-2</v>
      </c>
      <c r="BM134" s="17">
        <f t="shared" si="199"/>
        <v>0.48365949030838246</v>
      </c>
      <c r="BN134" s="12">
        <f>(BN$3*temperature!$I244+BN$4*temperature!$I244^2+BN$5*temperature!$I244^6)*(K134/K$56)^$BP$1</f>
        <v>-5.7747495741240646</v>
      </c>
      <c r="BO134" s="12">
        <f>(BO$3*temperature!$I244+BO$4*temperature!$I244^2+BO$5*temperature!$I244^6)*(L134/L$56)^$BP$1</f>
        <v>-5.6627127647702657</v>
      </c>
      <c r="BP134" s="12">
        <f>(BP$3*temperature!$I244+BP$4*temperature!$I244^2+BP$5*temperature!$I244^6)*(M134/M$56)^$BP$1</f>
        <v>-5.987493295783433</v>
      </c>
      <c r="BQ134" s="12">
        <f>(BQ$3*temperature!$M244+BQ$4*temperature!$M244^2+BQ$5*temperature!$M244^6)*(K134/K$56)^$BP$1</f>
        <v>-5.7747638197951261</v>
      </c>
      <c r="BR134" s="12">
        <f>(BR$3*temperature!$M244+BR$4*temperature!$M244^2+BR$5*temperature!$M244^6)*(L134/L$56)^$BP$1</f>
        <v>-5.6627233246815321</v>
      </c>
      <c r="BS134" s="12">
        <f>(BS$3*temperature!$M244+BS$4*temperature!$M244^2+BS$5*temperature!$M244^6)*(M134/M$56)^$BP$1</f>
        <v>-5.9875022946226126</v>
      </c>
      <c r="BT134" s="19">
        <f t="shared" ref="BT134:BT197" si="206">BQ134-BN134</f>
        <v>-1.424567106145247E-5</v>
      </c>
      <c r="BU134" s="19">
        <f t="shared" ref="BU134:BU197" si="207">BR134-BO134</f>
        <v>-1.0559911266305733E-5</v>
      </c>
      <c r="BV134" s="19">
        <f t="shared" ref="BV134:BV197" si="208">BS134-BP134</f>
        <v>-8.9988391795969846E-6</v>
      </c>
      <c r="BW134" s="19">
        <f t="shared" ref="BW134:BW197" si="209">SUMPRODUCT(BT134:BV134,AR134:AT134)/100</f>
        <v>-2.8693716566769632E-2</v>
      </c>
      <c r="BX134" s="19">
        <f t="shared" ref="BX134:BX197" si="210">BW134*BL134</f>
        <v>-9.983051433416375E-4</v>
      </c>
      <c r="BY134" s="19">
        <f t="shared" ref="BY134:BY197" si="211">BW134*BM134</f>
        <v>-1.387798832973699E-2</v>
      </c>
      <c r="BZ134" s="2">
        <f t="shared" si="148"/>
        <v>6624.1889457517736</v>
      </c>
    </row>
    <row r="135" spans="1:78" x14ac:dyDescent="0.3">
      <c r="A135" s="2">
        <f t="shared" si="155"/>
        <v>2089</v>
      </c>
      <c r="B135" s="5">
        <f t="shared" si="156"/>
        <v>1163.8255661933567</v>
      </c>
      <c r="C135" s="5">
        <f t="shared" si="157"/>
        <v>2956.2576408584277</v>
      </c>
      <c r="D135" s="5">
        <f t="shared" si="158"/>
        <v>4346.1771443020816</v>
      </c>
      <c r="E135" s="15">
        <f t="shared" si="159"/>
        <v>7.1415550768714036E-5</v>
      </c>
      <c r="F135" s="15">
        <f t="shared" si="160"/>
        <v>1.4069342381844977E-4</v>
      </c>
      <c r="G135" s="15">
        <f t="shared" si="161"/>
        <v>2.8722061995943267E-4</v>
      </c>
      <c r="H135" s="5">
        <f t="shared" si="162"/>
        <v>151583.97384058393</v>
      </c>
      <c r="I135" s="5">
        <f t="shared" si="163"/>
        <v>52727.608187702317</v>
      </c>
      <c r="J135" s="5">
        <f t="shared" si="164"/>
        <v>20016.960157114318</v>
      </c>
      <c r="K135" s="5">
        <f t="shared" si="165"/>
        <v>130246.29999870609</v>
      </c>
      <c r="L135" s="5">
        <f t="shared" si="166"/>
        <v>17835.931300085016</v>
      </c>
      <c r="M135" s="5">
        <f t="shared" si="167"/>
        <v>4605.6475593400328</v>
      </c>
      <c r="N135" s="15">
        <f t="shared" si="168"/>
        <v>8.3102243102519679E-3</v>
      </c>
      <c r="O135" s="15">
        <f t="shared" si="169"/>
        <v>1.2449645789771813E-2</v>
      </c>
      <c r="P135" s="15">
        <f t="shared" si="170"/>
        <v>1.1492256105166465E-2</v>
      </c>
      <c r="Q135" s="5">
        <f t="shared" si="171"/>
        <v>9089.8870981343407</v>
      </c>
      <c r="R135" s="5">
        <f t="shared" si="172"/>
        <v>12001.997133499692</v>
      </c>
      <c r="S135" s="5">
        <f t="shared" si="173"/>
        <v>6069.9288777721531</v>
      </c>
      <c r="T135" s="5">
        <f t="shared" si="174"/>
        <v>59.966016642985544</v>
      </c>
      <c r="U135" s="5">
        <f t="shared" si="175"/>
        <v>227.6226353900673</v>
      </c>
      <c r="V135" s="5">
        <f t="shared" si="176"/>
        <v>303.23929458463817</v>
      </c>
      <c r="W135" s="15">
        <f t="shared" si="177"/>
        <v>-1.0734613539272964E-2</v>
      </c>
      <c r="X135" s="15">
        <f t="shared" si="178"/>
        <v>-1.217998157191269E-2</v>
      </c>
      <c r="Y135" s="15">
        <f t="shared" si="179"/>
        <v>-9.7425357312937999E-3</v>
      </c>
      <c r="Z135" s="5">
        <f t="shared" si="194"/>
        <v>15307.178251380328</v>
      </c>
      <c r="AA135" s="5">
        <f t="shared" si="195"/>
        <v>35320.356418117655</v>
      </c>
      <c r="AB135" s="5">
        <f t="shared" si="196"/>
        <v>30715.185295614847</v>
      </c>
      <c r="AC135" s="16">
        <f t="shared" si="180"/>
        <v>1.679866036075482</v>
      </c>
      <c r="AD135" s="16">
        <f t="shared" si="181"/>
        <v>2.9436346914721119</v>
      </c>
      <c r="AE135" s="16">
        <f t="shared" si="182"/>
        <v>5.0699648047675829</v>
      </c>
      <c r="AF135" s="15">
        <f t="shared" si="183"/>
        <v>-4.0504037456468023E-3</v>
      </c>
      <c r="AG135" s="15">
        <f t="shared" si="184"/>
        <v>2.9673830763510267E-4</v>
      </c>
      <c r="AH135" s="15">
        <f t="shared" si="185"/>
        <v>9.7937136394747881E-3</v>
      </c>
      <c r="AI135" s="1">
        <f t="shared" si="149"/>
        <v>275565.87154416321</v>
      </c>
      <c r="AJ135" s="1">
        <f t="shared" si="150"/>
        <v>92285.362853113649</v>
      </c>
      <c r="AK135" s="1">
        <f t="shared" si="151"/>
        <v>35300.589414746712</v>
      </c>
      <c r="AL135" s="14">
        <f t="shared" si="186"/>
        <v>46.315951145500932</v>
      </c>
      <c r="AM135" s="14">
        <f t="shared" si="187"/>
        <v>9.5002339155586775</v>
      </c>
      <c r="AN135" s="14">
        <f t="shared" si="188"/>
        <v>3.2223310921795134</v>
      </c>
      <c r="AO135" s="11">
        <f t="shared" si="189"/>
        <v>9.3216467887592969E-3</v>
      </c>
      <c r="AP135" s="11">
        <f t="shared" si="190"/>
        <v>1.174281640181267E-2</v>
      </c>
      <c r="AQ135" s="11">
        <f t="shared" si="191"/>
        <v>1.0652216117918799E-2</v>
      </c>
      <c r="AR135" s="1">
        <f t="shared" si="197"/>
        <v>151583.97384058393</v>
      </c>
      <c r="AS135" s="1">
        <f t="shared" si="192"/>
        <v>52727.608187702317</v>
      </c>
      <c r="AT135" s="1">
        <f t="shared" si="193"/>
        <v>20016.960157114318</v>
      </c>
      <c r="AU135" s="1">
        <f t="shared" si="152"/>
        <v>30316.794768116786</v>
      </c>
      <c r="AV135" s="1">
        <f t="shared" si="153"/>
        <v>10545.521637540463</v>
      </c>
      <c r="AW135" s="1">
        <f t="shared" si="154"/>
        <v>4003.3920314228635</v>
      </c>
      <c r="AX135" s="2">
        <v>0</v>
      </c>
      <c r="AY135" s="2">
        <v>0</v>
      </c>
      <c r="AZ135" s="2">
        <v>0</v>
      </c>
      <c r="BA135" s="2">
        <f t="shared" si="200"/>
        <v>0</v>
      </c>
      <c r="BB135" s="2">
        <f t="shared" ref="BB135:BB198" si="212">BB$5*AX135^2</f>
        <v>0</v>
      </c>
      <c r="BC135" s="2">
        <f t="shared" si="201"/>
        <v>0</v>
      </c>
      <c r="BD135" s="2">
        <f t="shared" si="202"/>
        <v>0</v>
      </c>
      <c r="BE135" s="2">
        <f t="shared" si="203"/>
        <v>0</v>
      </c>
      <c r="BF135" s="2">
        <f t="shared" si="204"/>
        <v>0</v>
      </c>
      <c r="BG135" s="2">
        <f t="shared" si="205"/>
        <v>0</v>
      </c>
      <c r="BH135" s="2">
        <f t="shared" ref="BH135:BH198" si="213">2*BB$5*AX135*AR135/Z135*1000</f>
        <v>0</v>
      </c>
      <c r="BI135" s="2">
        <f t="shared" ref="BI135:BI198" si="214">2*BC$5*AY135*AS135/AA135*1000</f>
        <v>0</v>
      </c>
      <c r="BJ135" s="2">
        <f t="shared" ref="BJ135:BJ198" si="215">2*BD$5*AZ135*AT135/AB135*1000</f>
        <v>0</v>
      </c>
      <c r="BK135" s="11">
        <f t="shared" ref="BK135:BK198" si="216">SUM(H135:J135)*SUM(B134:D134)/SUM(H134:J134)/SUM(B135:D135)-1+BK$5</f>
        <v>3.9463354641596754E-2</v>
      </c>
      <c r="BL135" s="17">
        <f t="shared" si="198"/>
        <v>3.3465258344893008E-2</v>
      </c>
      <c r="BM135" s="17">
        <f t="shared" si="199"/>
        <v>0.47887078248354698</v>
      </c>
      <c r="BN135" s="12">
        <f>(BN$3*temperature!$I245+BN$4*temperature!$I245^2+BN$5*temperature!$I245^6)*(K135/K$56)^$BP$1</f>
        <v>-6.0637024769667782</v>
      </c>
      <c r="BO135" s="12">
        <f>(BO$3*temperature!$I245+BO$4*temperature!$I245^2+BO$5*temperature!$I245^6)*(L135/L$56)^$BP$1</f>
        <v>-5.8678589281280358</v>
      </c>
      <c r="BP135" s="12">
        <f>(BP$3*temperature!$I245+BP$4*temperature!$I245^2+BP$5*temperature!$I245^6)*(M135/M$56)^$BP$1</f>
        <v>-6.1600325112790904</v>
      </c>
      <c r="BQ135" s="12">
        <f>(BQ$3*temperature!$M245+BQ$4*temperature!$M245^2+BQ$5*temperature!$M245^6)*(K135/K$56)^$BP$1</f>
        <v>-6.0637168301818622</v>
      </c>
      <c r="BR135" s="12">
        <f>(BR$3*temperature!$M245+BR$4*temperature!$M245^2+BR$5*temperature!$M245^6)*(L135/L$56)^$BP$1</f>
        <v>-5.8678695401573542</v>
      </c>
      <c r="BS135" s="12">
        <f>(BS$3*temperature!$M245+BS$4*temperature!$M245^2+BS$5*temperature!$M245^6)*(M135/M$56)^$BP$1</f>
        <v>-6.1600415426197852</v>
      </c>
      <c r="BT135" s="19">
        <f t="shared" si="206"/>
        <v>-1.4353215084028648E-5</v>
      </c>
      <c r="BU135" s="19">
        <f t="shared" si="207"/>
        <v>-1.0612029318401994E-5</v>
      </c>
      <c r="BV135" s="19">
        <f t="shared" si="208"/>
        <v>-9.0313406948538955E-6</v>
      </c>
      <c r="BW135" s="19">
        <f t="shared" si="209"/>
        <v>-2.9160442906569987E-2</v>
      </c>
      <c r="BX135" s="19">
        <f t="shared" si="210"/>
        <v>-9.7586175531986737E-4</v>
      </c>
      <c r="BY135" s="19">
        <f t="shared" si="211"/>
        <v>-1.3964084112235967E-2</v>
      </c>
      <c r="BZ135" s="2">
        <f t="shared" ref="BZ135:BZ198" si="217">LN(K135)*B135*BM135</f>
        <v>6563.6836358267246</v>
      </c>
    </row>
    <row r="136" spans="1:78" x14ac:dyDescent="0.3">
      <c r="A136" s="2">
        <f t="shared" si="155"/>
        <v>2090</v>
      </c>
      <c r="B136" s="5">
        <f t="shared" si="156"/>
        <v>1163.9045256749748</v>
      </c>
      <c r="C136" s="5">
        <f t="shared" si="157"/>
        <v>2956.6527705671506</v>
      </c>
      <c r="D136" s="5">
        <f t="shared" si="158"/>
        <v>4347.3630404112291</v>
      </c>
      <c r="E136" s="15">
        <f t="shared" si="159"/>
        <v>6.7844773230278332E-5</v>
      </c>
      <c r="F136" s="15">
        <f t="shared" si="160"/>
        <v>1.3365875262752726E-4</v>
      </c>
      <c r="G136" s="15">
        <f t="shared" si="161"/>
        <v>2.7285958896146101E-4</v>
      </c>
      <c r="H136" s="5">
        <f t="shared" si="162"/>
        <v>152826.32430089678</v>
      </c>
      <c r="I136" s="5">
        <f t="shared" si="163"/>
        <v>53381.35134177078</v>
      </c>
      <c r="J136" s="5">
        <f t="shared" si="164"/>
        <v>20249.206334269165</v>
      </c>
      <c r="K136" s="5">
        <f t="shared" si="165"/>
        <v>131304.86301036531</v>
      </c>
      <c r="L136" s="5">
        <f t="shared" si="166"/>
        <v>18054.656898899586</v>
      </c>
      <c r="M136" s="5">
        <f t="shared" si="167"/>
        <v>4657.8135173072033</v>
      </c>
      <c r="N136" s="15">
        <f t="shared" si="168"/>
        <v>8.1273941115389547E-3</v>
      </c>
      <c r="O136" s="15">
        <f t="shared" si="169"/>
        <v>1.2263200341746439E-2</v>
      </c>
      <c r="P136" s="15">
        <f t="shared" si="170"/>
        <v>1.1326519733664941E-2</v>
      </c>
      <c r="Q136" s="5">
        <f t="shared" si="171"/>
        <v>9066.009765482695</v>
      </c>
      <c r="R136" s="5">
        <f t="shared" si="172"/>
        <v>12002.807305838724</v>
      </c>
      <c r="S136" s="5">
        <f t="shared" si="173"/>
        <v>6080.5324162767238</v>
      </c>
      <c r="T136" s="5">
        <f t="shared" si="174"/>
        <v>59.322304628833486</v>
      </c>
      <c r="U136" s="5">
        <f t="shared" si="175"/>
        <v>224.85019588566607</v>
      </c>
      <c r="V136" s="5">
        <f t="shared" si="176"/>
        <v>300.28497492201501</v>
      </c>
      <c r="W136" s="15">
        <f t="shared" si="177"/>
        <v>-1.0734613539272964E-2</v>
      </c>
      <c r="X136" s="15">
        <f t="shared" si="178"/>
        <v>-1.217998157191269E-2</v>
      </c>
      <c r="Y136" s="15">
        <f t="shared" si="179"/>
        <v>-9.7425357312937999E-3</v>
      </c>
      <c r="Z136" s="5">
        <f t="shared" si="194"/>
        <v>15207.943782742244</v>
      </c>
      <c r="AA136" s="5">
        <f t="shared" si="195"/>
        <v>35339.978743712752</v>
      </c>
      <c r="AB136" s="5">
        <f t="shared" si="196"/>
        <v>31075.72071186237</v>
      </c>
      <c r="AC136" s="16">
        <f t="shared" si="180"/>
        <v>1.673061900390777</v>
      </c>
      <c r="AD136" s="16">
        <f t="shared" si="181"/>
        <v>2.9445081806487554</v>
      </c>
      <c r="AE136" s="16">
        <f t="shared" si="182"/>
        <v>5.1196185882276923</v>
      </c>
      <c r="AF136" s="15">
        <f t="shared" si="183"/>
        <v>-4.0504037456468023E-3</v>
      </c>
      <c r="AG136" s="15">
        <f t="shared" si="184"/>
        <v>2.9673830763510267E-4</v>
      </c>
      <c r="AH136" s="15">
        <f t="shared" si="185"/>
        <v>9.7937136394747881E-3</v>
      </c>
      <c r="AI136" s="1">
        <f t="shared" si="149"/>
        <v>278326.07915786369</v>
      </c>
      <c r="AJ136" s="1">
        <f t="shared" si="150"/>
        <v>93602.348205342743</v>
      </c>
      <c r="AK136" s="1">
        <f t="shared" si="151"/>
        <v>35773.9225046949</v>
      </c>
      <c r="AL136" s="14">
        <f t="shared" si="186"/>
        <v>46.743374673392083</v>
      </c>
      <c r="AM136" s="14">
        <f t="shared" si="187"/>
        <v>9.6106778231769106</v>
      </c>
      <c r="AN136" s="14">
        <f t="shared" si="188"/>
        <v>3.2563128097049252</v>
      </c>
      <c r="AO136" s="11">
        <f t="shared" si="189"/>
        <v>9.2284303208717035E-3</v>
      </c>
      <c r="AP136" s="11">
        <f t="shared" si="190"/>
        <v>1.1625388237794543E-2</v>
      </c>
      <c r="AQ136" s="11">
        <f t="shared" si="191"/>
        <v>1.0545693956739611E-2</v>
      </c>
      <c r="AR136" s="1">
        <f t="shared" si="197"/>
        <v>152826.32430089678</v>
      </c>
      <c r="AS136" s="1">
        <f t="shared" si="192"/>
        <v>53381.35134177078</v>
      </c>
      <c r="AT136" s="1">
        <f t="shared" si="193"/>
        <v>20249.206334269165</v>
      </c>
      <c r="AU136" s="1">
        <f t="shared" si="152"/>
        <v>30565.264860179359</v>
      </c>
      <c r="AV136" s="1">
        <f t="shared" si="153"/>
        <v>10676.270268354157</v>
      </c>
      <c r="AW136" s="1">
        <f t="shared" si="154"/>
        <v>4049.8412668538331</v>
      </c>
      <c r="AX136" s="2">
        <v>0</v>
      </c>
      <c r="AY136" s="2">
        <v>0</v>
      </c>
      <c r="AZ136" s="2">
        <v>0</v>
      </c>
      <c r="BA136" s="2">
        <f t="shared" si="200"/>
        <v>0</v>
      </c>
      <c r="BB136" s="2">
        <f t="shared" si="212"/>
        <v>0</v>
      </c>
      <c r="BC136" s="2">
        <f t="shared" si="201"/>
        <v>0</v>
      </c>
      <c r="BD136" s="2">
        <f t="shared" si="202"/>
        <v>0</v>
      </c>
      <c r="BE136" s="2">
        <f t="shared" si="203"/>
        <v>0</v>
      </c>
      <c r="BF136" s="2">
        <f t="shared" si="204"/>
        <v>0</v>
      </c>
      <c r="BG136" s="2">
        <f t="shared" si="205"/>
        <v>0</v>
      </c>
      <c r="BH136" s="2">
        <f t="shared" si="213"/>
        <v>0</v>
      </c>
      <c r="BI136" s="2">
        <f t="shared" si="214"/>
        <v>0</v>
      </c>
      <c r="BJ136" s="2">
        <f t="shared" si="215"/>
        <v>0</v>
      </c>
      <c r="BK136" s="11">
        <f t="shared" si="216"/>
        <v>3.9289709298086145E-2</v>
      </c>
      <c r="BL136" s="17">
        <f t="shared" si="198"/>
        <v>3.2194745678583069E-2</v>
      </c>
      <c r="BM136" s="17">
        <f t="shared" si="199"/>
        <v>0.47412948760747226</v>
      </c>
      <c r="BN136" s="12">
        <f>(BN$3*temperature!$I246+BN$4*temperature!$I246^2+BN$5*temperature!$I246^6)*(K136/K$56)^$BP$1</f>
        <v>-6.3564330058550897</v>
      </c>
      <c r="BO136" s="12">
        <f>(BO$3*temperature!$I246+BO$4*temperature!$I246^2+BO$5*temperature!$I246^6)*(L136/L$56)^$BP$1</f>
        <v>-6.0750958251528697</v>
      </c>
      <c r="BP136" s="12">
        <f>(BP$3*temperature!$I246+BP$4*temperature!$I246^2+BP$5*temperature!$I246^6)*(M136/M$56)^$BP$1</f>
        <v>-6.3341733239733964</v>
      </c>
      <c r="BQ136" s="12">
        <f>(BQ$3*temperature!$M246+BQ$4*temperature!$M246^2+BQ$5*temperature!$M246^6)*(K136/K$56)^$BP$1</f>
        <v>-6.3564474624262584</v>
      </c>
      <c r="BR136" s="12">
        <f>(BR$3*temperature!$M246+BR$4*temperature!$M246^2+BR$5*temperature!$M246^6)*(L136/L$56)^$BP$1</f>
        <v>-6.0751064864550077</v>
      </c>
      <c r="BS136" s="12">
        <f>(BS$3*temperature!$M246+BS$4*temperature!$M246^2+BS$5*temperature!$M246^6)*(M136/M$56)^$BP$1</f>
        <v>-6.3341823856928308</v>
      </c>
      <c r="BT136" s="19">
        <f t="shared" si="206"/>
        <v>-1.4456571168608434E-5</v>
      </c>
      <c r="BU136" s="19">
        <f t="shared" si="207"/>
        <v>-1.0661302138004203E-5</v>
      </c>
      <c r="BV136" s="19">
        <f t="shared" si="208"/>
        <v>-9.0617194343778351E-6</v>
      </c>
      <c r="BW136" s="19">
        <f t="shared" si="209"/>
        <v>-2.9619519754522945E-2</v>
      </c>
      <c r="BX136" s="19">
        <f t="shared" si="210"/>
        <v>-9.5359290561863343E-4</v>
      </c>
      <c r="BY136" s="19">
        <f t="shared" si="211"/>
        <v>-1.4043487724391367E-2</v>
      </c>
      <c r="BZ136" s="2">
        <f t="shared" si="217"/>
        <v>6503.6044770790713</v>
      </c>
    </row>
    <row r="137" spans="1:78" x14ac:dyDescent="0.3">
      <c r="A137" s="2">
        <f t="shared" si="155"/>
        <v>2091</v>
      </c>
      <c r="B137" s="5">
        <f t="shared" si="156"/>
        <v>1163.9795422716506</v>
      </c>
      <c r="C137" s="5">
        <f t="shared" si="157"/>
        <v>2957.0281939623542</v>
      </c>
      <c r="D137" s="5">
        <f t="shared" si="158"/>
        <v>4348.4899491188889</v>
      </c>
      <c r="E137" s="15">
        <f t="shared" si="159"/>
        <v>6.4452534568764416E-5</v>
      </c>
      <c r="F137" s="15">
        <f t="shared" si="160"/>
        <v>1.269758149961509E-4</v>
      </c>
      <c r="G137" s="15">
        <f t="shared" si="161"/>
        <v>2.5921660951338794E-4</v>
      </c>
      <c r="H137" s="5">
        <f t="shared" si="162"/>
        <v>154050.62674745457</v>
      </c>
      <c r="I137" s="5">
        <f t="shared" si="163"/>
        <v>54032.99334706823</v>
      </c>
      <c r="J137" s="5">
        <f t="shared" si="164"/>
        <v>20480.549474344865</v>
      </c>
      <c r="K137" s="5">
        <f t="shared" si="165"/>
        <v>132348.22533633679</v>
      </c>
      <c r="L137" s="5">
        <f t="shared" si="166"/>
        <v>18272.735260824542</v>
      </c>
      <c r="M137" s="5">
        <f t="shared" si="167"/>
        <v>4709.807246650008</v>
      </c>
      <c r="N137" s="15">
        <f t="shared" si="168"/>
        <v>7.9461057423981796E-3</v>
      </c>
      <c r="O137" s="15">
        <f t="shared" si="169"/>
        <v>1.2078787381345713E-2</v>
      </c>
      <c r="P137" s="15">
        <f t="shared" si="170"/>
        <v>1.1162690208530224E-2</v>
      </c>
      <c r="Q137" s="5">
        <f t="shared" si="171"/>
        <v>9040.5384587352291</v>
      </c>
      <c r="R137" s="5">
        <f t="shared" si="172"/>
        <v>12001.350533360646</v>
      </c>
      <c r="S137" s="5">
        <f t="shared" si="173"/>
        <v>6090.0846780232678</v>
      </c>
      <c r="T137" s="5">
        <f t="shared" si="174"/>
        <v>58.685502614383935</v>
      </c>
      <c r="U137" s="5">
        <f t="shared" si="175"/>
        <v>222.1115246433377</v>
      </c>
      <c r="V137" s="5">
        <f t="shared" si="176"/>
        <v>297.35943782426659</v>
      </c>
      <c r="W137" s="15">
        <f t="shared" si="177"/>
        <v>-1.0734613539272964E-2</v>
      </c>
      <c r="X137" s="15">
        <f t="shared" si="178"/>
        <v>-1.217998157191269E-2</v>
      </c>
      <c r="Y137" s="15">
        <f t="shared" si="179"/>
        <v>-9.7425357312937999E-3</v>
      </c>
      <c r="Z137" s="5">
        <f t="shared" si="194"/>
        <v>15106.559021302495</v>
      </c>
      <c r="AA137" s="5">
        <f t="shared" si="195"/>
        <v>35352.851736163801</v>
      </c>
      <c r="AB137" s="5">
        <f t="shared" si="196"/>
        <v>31434.885156735534</v>
      </c>
      <c r="AC137" s="16">
        <f t="shared" si="180"/>
        <v>1.6662853242027351</v>
      </c>
      <c r="AD137" s="16">
        <f t="shared" si="181"/>
        <v>2.9453819290230987</v>
      </c>
      <c r="AE137" s="16">
        <f t="shared" si="182"/>
        <v>5.1697586666241264</v>
      </c>
      <c r="AF137" s="15">
        <f t="shared" si="183"/>
        <v>-4.0504037456468023E-3</v>
      </c>
      <c r="AG137" s="15">
        <f t="shared" si="184"/>
        <v>2.9673830763510267E-4</v>
      </c>
      <c r="AH137" s="15">
        <f t="shared" si="185"/>
        <v>9.7937136394747881E-3</v>
      </c>
      <c r="AI137" s="1">
        <f t="shared" si="149"/>
        <v>281058.73610225669</v>
      </c>
      <c r="AJ137" s="1">
        <f t="shared" si="150"/>
        <v>94918.383653162629</v>
      </c>
      <c r="AK137" s="1">
        <f t="shared" si="151"/>
        <v>36246.371521079243</v>
      </c>
      <c r="AL137" s="14">
        <f t="shared" si="186"/>
        <v>47.170428969766519</v>
      </c>
      <c r="AM137" s="14">
        <f t="shared" si="187"/>
        <v>9.7212884054904762</v>
      </c>
      <c r="AN137" s="14">
        <f t="shared" si="188"/>
        <v>3.2903094872402985</v>
      </c>
      <c r="AO137" s="11">
        <f t="shared" si="189"/>
        <v>9.1361460176629869E-3</v>
      </c>
      <c r="AP137" s="11">
        <f t="shared" si="190"/>
        <v>1.1509134355416598E-2</v>
      </c>
      <c r="AQ137" s="11">
        <f t="shared" si="191"/>
        <v>1.0440237017172215E-2</v>
      </c>
      <c r="AR137" s="1">
        <f t="shared" si="197"/>
        <v>154050.62674745457</v>
      </c>
      <c r="AS137" s="1">
        <f t="shared" si="192"/>
        <v>54032.99334706823</v>
      </c>
      <c r="AT137" s="1">
        <f t="shared" si="193"/>
        <v>20480.549474344865</v>
      </c>
      <c r="AU137" s="1">
        <f t="shared" si="152"/>
        <v>30810.125349490918</v>
      </c>
      <c r="AV137" s="1">
        <f t="shared" si="153"/>
        <v>10806.598669413646</v>
      </c>
      <c r="AW137" s="1">
        <f t="shared" si="154"/>
        <v>4096.1098948689732</v>
      </c>
      <c r="AX137" s="2">
        <v>0</v>
      </c>
      <c r="AY137" s="2">
        <v>0</v>
      </c>
      <c r="AZ137" s="2">
        <v>0</v>
      </c>
      <c r="BA137" s="2">
        <f t="shared" si="200"/>
        <v>0</v>
      </c>
      <c r="BB137" s="2">
        <f t="shared" si="212"/>
        <v>0</v>
      </c>
      <c r="BC137" s="2">
        <f t="shared" si="201"/>
        <v>0</v>
      </c>
      <c r="BD137" s="2">
        <f t="shared" si="202"/>
        <v>0</v>
      </c>
      <c r="BE137" s="2">
        <f t="shared" si="203"/>
        <v>0</v>
      </c>
      <c r="BF137" s="2">
        <f t="shared" si="204"/>
        <v>0</v>
      </c>
      <c r="BG137" s="2">
        <f t="shared" si="205"/>
        <v>0</v>
      </c>
      <c r="BH137" s="2">
        <f t="shared" si="213"/>
        <v>0</v>
      </c>
      <c r="BI137" s="2">
        <f t="shared" si="214"/>
        <v>0</v>
      </c>
      <c r="BJ137" s="2">
        <f t="shared" si="215"/>
        <v>0</v>
      </c>
      <c r="BK137" s="11">
        <f t="shared" si="216"/>
        <v>3.9117497634248072E-2</v>
      </c>
      <c r="BL137" s="17">
        <f t="shared" si="198"/>
        <v>3.0977643086956674E-2</v>
      </c>
      <c r="BM137" s="17">
        <f t="shared" si="199"/>
        <v>0.46943513624502203</v>
      </c>
      <c r="BN137" s="12">
        <f>(BN$3*temperature!$I247+BN$4*temperature!$I247^2+BN$5*temperature!$I247^6)*(K137/K$56)^$BP$1</f>
        <v>-6.6528749337209554</v>
      </c>
      <c r="BO137" s="12">
        <f>(BO$3*temperature!$I247+BO$4*temperature!$I247^2+BO$5*temperature!$I247^6)*(L137/L$56)^$BP$1</f>
        <v>-6.2843703719704296</v>
      </c>
      <c r="BP137" s="12">
        <f>(BP$3*temperature!$I247+BP$4*temperature!$I247^2+BP$5*temperature!$I247^6)*(M137/M$56)^$BP$1</f>
        <v>-6.5098723920735182</v>
      </c>
      <c r="BQ137" s="12">
        <f>(BQ$3*temperature!$M247+BQ$4*temperature!$M247^2+BQ$5*temperature!$M247^6)*(K137/K$56)^$BP$1</f>
        <v>-6.6528894895532664</v>
      </c>
      <c r="BR137" s="12">
        <f>(BR$3*temperature!$M247+BR$4*temperature!$M247^2+BR$5*temperature!$M247^6)*(L137/L$56)^$BP$1</f>
        <v>-6.2843810797734454</v>
      </c>
      <c r="BS137" s="12">
        <f>(BS$3*temperature!$M247+BS$4*temperature!$M247^2+BS$5*temperature!$M247^6)*(M137/M$56)^$BP$1</f>
        <v>-6.5098814821063655</v>
      </c>
      <c r="BT137" s="19">
        <f t="shared" si="206"/>
        <v>-1.4555832311025085E-5</v>
      </c>
      <c r="BU137" s="19">
        <f t="shared" si="207"/>
        <v>-1.0707803015819195E-5</v>
      </c>
      <c r="BV137" s="19">
        <f t="shared" si="208"/>
        <v>-9.0900328473253467E-6</v>
      </c>
      <c r="BW137" s="19">
        <f t="shared" si="209"/>
        <v>-3.007078606912807E-2</v>
      </c>
      <c r="BX137" s="19">
        <f t="shared" si="210"/>
        <v>-9.3152207819367815E-4</v>
      </c>
      <c r="BY137" s="19">
        <f t="shared" si="211"/>
        <v>-1.4116283555356046E-2</v>
      </c>
      <c r="BZ137" s="2">
        <f t="shared" si="217"/>
        <v>6443.952072166443</v>
      </c>
    </row>
    <row r="138" spans="1:78" x14ac:dyDescent="0.3">
      <c r="A138" s="2">
        <f t="shared" si="155"/>
        <v>2092</v>
      </c>
      <c r="B138" s="5">
        <f t="shared" si="156"/>
        <v>1164.050812631752</v>
      </c>
      <c r="C138" s="5">
        <f t="shared" si="157"/>
        <v>2957.3848914740047</v>
      </c>
      <c r="D138" s="5">
        <f t="shared" si="158"/>
        <v>4349.5607898989465</v>
      </c>
      <c r="E138" s="15">
        <f t="shared" si="159"/>
        <v>6.1229907840326195E-5</v>
      </c>
      <c r="F138" s="15">
        <f t="shared" si="160"/>
        <v>1.2062702424634335E-4</v>
      </c>
      <c r="G138" s="15">
        <f t="shared" si="161"/>
        <v>2.4625577903771852E-4</v>
      </c>
      <c r="H138" s="5">
        <f t="shared" si="162"/>
        <v>155256.54417959347</v>
      </c>
      <c r="I138" s="5">
        <f t="shared" si="163"/>
        <v>54682.386625415085</v>
      </c>
      <c r="J138" s="5">
        <f t="shared" si="164"/>
        <v>20710.949903669785</v>
      </c>
      <c r="K138" s="5">
        <f t="shared" si="165"/>
        <v>133376.08847897343</v>
      </c>
      <c r="L138" s="5">
        <f t="shared" si="166"/>
        <v>18490.114960369792</v>
      </c>
      <c r="M138" s="5">
        <f t="shared" si="167"/>
        <v>4761.6186792393273</v>
      </c>
      <c r="N138" s="15">
        <f t="shared" si="168"/>
        <v>7.7663537990366738E-3</v>
      </c>
      <c r="O138" s="15">
        <f t="shared" si="169"/>
        <v>1.189639626702732E-2</v>
      </c>
      <c r="P138" s="15">
        <f t="shared" si="170"/>
        <v>1.100075435702208E-2</v>
      </c>
      <c r="Q138" s="5">
        <f t="shared" si="171"/>
        <v>9013.5019555989984</v>
      </c>
      <c r="R138" s="5">
        <f t="shared" si="172"/>
        <v>11997.655223265663</v>
      </c>
      <c r="S138" s="5">
        <f t="shared" si="173"/>
        <v>6098.5960744837512</v>
      </c>
      <c r="T138" s="5">
        <f t="shared" si="174"/>
        <v>58.055536423460531</v>
      </c>
      <c r="U138" s="5">
        <f t="shared" si="175"/>
        <v>219.4062103662724</v>
      </c>
      <c r="V138" s="5">
        <f t="shared" si="176"/>
        <v>294.46240287622624</v>
      </c>
      <c r="W138" s="15">
        <f t="shared" si="177"/>
        <v>-1.0734613539272964E-2</v>
      </c>
      <c r="X138" s="15">
        <f t="shared" si="178"/>
        <v>-1.217998157191269E-2</v>
      </c>
      <c r="Y138" s="15">
        <f t="shared" si="179"/>
        <v>-9.7425357312937999E-3</v>
      </c>
      <c r="Z138" s="5">
        <f t="shared" si="194"/>
        <v>15003.100802554885</v>
      </c>
      <c r="AA138" s="5">
        <f t="shared" si="195"/>
        <v>35359.050256996154</v>
      </c>
      <c r="AB138" s="5">
        <f t="shared" si="196"/>
        <v>31792.615950063708</v>
      </c>
      <c r="AC138" s="16">
        <f t="shared" si="180"/>
        <v>1.659536195884268</v>
      </c>
      <c r="AD138" s="16">
        <f t="shared" si="181"/>
        <v>2.9462559366720562</v>
      </c>
      <c r="AE138" s="16">
        <f t="shared" si="182"/>
        <v>5.220389802590236</v>
      </c>
      <c r="AF138" s="15">
        <f t="shared" si="183"/>
        <v>-4.0504037456468023E-3</v>
      </c>
      <c r="AG138" s="15">
        <f t="shared" si="184"/>
        <v>2.9673830763510267E-4</v>
      </c>
      <c r="AH138" s="15">
        <f t="shared" si="185"/>
        <v>9.7937136394747881E-3</v>
      </c>
      <c r="AI138" s="1">
        <f t="shared" si="149"/>
        <v>283762.98784152197</v>
      </c>
      <c r="AJ138" s="1">
        <f t="shared" si="150"/>
        <v>96233.143957260021</v>
      </c>
      <c r="AK138" s="1">
        <f t="shared" si="151"/>
        <v>36717.844263840292</v>
      </c>
      <c r="AL138" s="14">
        <f t="shared" si="186"/>
        <v>47.59707533728227</v>
      </c>
      <c r="AM138" s="14">
        <f t="shared" si="187"/>
        <v>9.832053183713354</v>
      </c>
      <c r="AN138" s="14">
        <f t="shared" si="188"/>
        <v>3.324317582037871</v>
      </c>
      <c r="AO138" s="11">
        <f t="shared" si="189"/>
        <v>9.0447845574863576E-3</v>
      </c>
      <c r="AP138" s="11">
        <f t="shared" si="190"/>
        <v>1.1394043011862432E-2</v>
      </c>
      <c r="AQ138" s="11">
        <f t="shared" si="191"/>
        <v>1.0335834647000492E-2</v>
      </c>
      <c r="AR138" s="1">
        <f t="shared" si="197"/>
        <v>155256.54417959347</v>
      </c>
      <c r="AS138" s="1">
        <f t="shared" si="192"/>
        <v>54682.386625415085</v>
      </c>
      <c r="AT138" s="1">
        <f t="shared" si="193"/>
        <v>20710.949903669785</v>
      </c>
      <c r="AU138" s="1">
        <f t="shared" si="152"/>
        <v>31051.308835918695</v>
      </c>
      <c r="AV138" s="1">
        <f t="shared" si="153"/>
        <v>10936.477325083019</v>
      </c>
      <c r="AW138" s="1">
        <f t="shared" si="154"/>
        <v>4142.1899807339569</v>
      </c>
      <c r="AX138" s="2">
        <v>0</v>
      </c>
      <c r="AY138" s="2">
        <v>0</v>
      </c>
      <c r="AZ138" s="2">
        <v>0</v>
      </c>
      <c r="BA138" s="2">
        <f t="shared" si="200"/>
        <v>0</v>
      </c>
      <c r="BB138" s="2">
        <f t="shared" si="212"/>
        <v>0</v>
      </c>
      <c r="BC138" s="2">
        <f t="shared" si="201"/>
        <v>0</v>
      </c>
      <c r="BD138" s="2">
        <f t="shared" si="202"/>
        <v>0</v>
      </c>
      <c r="BE138" s="2">
        <f t="shared" si="203"/>
        <v>0</v>
      </c>
      <c r="BF138" s="2">
        <f t="shared" si="204"/>
        <v>0</v>
      </c>
      <c r="BG138" s="2">
        <f t="shared" si="205"/>
        <v>0</v>
      </c>
      <c r="BH138" s="2">
        <f t="shared" si="213"/>
        <v>0</v>
      </c>
      <c r="BI138" s="2">
        <f t="shared" si="214"/>
        <v>0</v>
      </c>
      <c r="BJ138" s="2">
        <f t="shared" si="215"/>
        <v>0</v>
      </c>
      <c r="BK138" s="11">
        <f t="shared" si="216"/>
        <v>3.8946727305049417E-2</v>
      </c>
      <c r="BL138" s="17">
        <f t="shared" si="198"/>
        <v>2.9811492114686998E-2</v>
      </c>
      <c r="BM138" s="17">
        <f t="shared" si="199"/>
        <v>0.46478726360893269</v>
      </c>
      <c r="BN138" s="12">
        <f>(BN$3*temperature!$I248+BN$4*temperature!$I248^2+BN$5*temperature!$I248^6)*(K138/K$56)^$BP$1</f>
        <v>-6.9529614424766075</v>
      </c>
      <c r="BO138" s="12">
        <f>(BO$3*temperature!$I248+BO$4*temperature!$I248^2+BO$5*temperature!$I248^6)*(L138/L$56)^$BP$1</f>
        <v>-6.4956292779643361</v>
      </c>
      <c r="BP138" s="12">
        <f>(BP$3*temperature!$I248+BP$4*temperature!$I248^2+BP$5*temperature!$I248^6)*(M138/M$56)^$BP$1</f>
        <v>-6.6870862207204071</v>
      </c>
      <c r="BQ138" s="12">
        <f>(BQ$3*temperature!$M248+BQ$4*temperature!$M248^2+BQ$5*temperature!$M248^6)*(K138/K$56)^$BP$1</f>
        <v>-6.9529760935688376</v>
      </c>
      <c r="BR138" s="12">
        <f>(BR$3*temperature!$M248+BR$4*temperature!$M248^2+BR$5*temperature!$M248^6)*(L138/L$56)^$BP$1</f>
        <v>-6.495640029569417</v>
      </c>
      <c r="BS138" s="12">
        <f>(BS$3*temperature!$M248+BS$4*temperature!$M248^2+BS$5*temperature!$M248^6)*(M138/M$56)^$BP$1</f>
        <v>-6.6870953370584836</v>
      </c>
      <c r="BT138" s="19">
        <f t="shared" si="206"/>
        <v>-1.4651092230089091E-5</v>
      </c>
      <c r="BU138" s="19">
        <f t="shared" si="207"/>
        <v>-1.0751605080905335E-5</v>
      </c>
      <c r="BV138" s="19">
        <f t="shared" si="208"/>
        <v>-9.1163380764314184E-6</v>
      </c>
      <c r="BW138" s="19">
        <f t="shared" si="209"/>
        <v>-3.0514093951838569E-2</v>
      </c>
      <c r="BX138" s="19">
        <f t="shared" si="210"/>
        <v>-9.0967067123205367E-4</v>
      </c>
      <c r="BY138" s="19">
        <f t="shared" si="211"/>
        <v>-1.4182562229380932E-2</v>
      </c>
      <c r="BZ138" s="2">
        <f t="shared" si="217"/>
        <v>6384.726866823783</v>
      </c>
    </row>
    <row r="139" spans="1:78" x14ac:dyDescent="0.3">
      <c r="A139" s="2">
        <f t="shared" si="155"/>
        <v>2093</v>
      </c>
      <c r="B139" s="5">
        <f t="shared" si="156"/>
        <v>1164.118523619532</v>
      </c>
      <c r="C139" s="5">
        <f t="shared" si="157"/>
        <v>2957.7237949860637</v>
      </c>
      <c r="D139" s="5">
        <f t="shared" si="158"/>
        <v>4350.5783391556952</v>
      </c>
      <c r="E139" s="15">
        <f t="shared" si="159"/>
        <v>5.8168412448309883E-5</v>
      </c>
      <c r="F139" s="15">
        <f t="shared" si="160"/>
        <v>1.1459567303402617E-4</v>
      </c>
      <c r="G139" s="15">
        <f t="shared" si="161"/>
        <v>2.3394299008583258E-4</v>
      </c>
      <c r="H139" s="5">
        <f t="shared" si="162"/>
        <v>156443.75092866528</v>
      </c>
      <c r="I139" s="5">
        <f t="shared" si="163"/>
        <v>55329.386124520744</v>
      </c>
      <c r="J139" s="5">
        <f t="shared" si="164"/>
        <v>20940.368781144967</v>
      </c>
      <c r="K139" s="5">
        <f t="shared" si="165"/>
        <v>134388.16388063563</v>
      </c>
      <c r="L139" s="5">
        <f t="shared" si="166"/>
        <v>18706.745443342334</v>
      </c>
      <c r="M139" s="5">
        <f t="shared" si="167"/>
        <v>4813.2379533726098</v>
      </c>
      <c r="N139" s="15">
        <f t="shared" si="168"/>
        <v>7.5881322747124447E-3</v>
      </c>
      <c r="O139" s="15">
        <f t="shared" si="169"/>
        <v>1.1716016013791686E-2</v>
      </c>
      <c r="P139" s="15">
        <f t="shared" si="170"/>
        <v>1.0840698848553876E-2</v>
      </c>
      <c r="Q139" s="5">
        <f t="shared" si="171"/>
        <v>8984.9295484382128</v>
      </c>
      <c r="R139" s="5">
        <f t="shared" si="172"/>
        <v>11991.750694037777</v>
      </c>
      <c r="S139" s="5">
        <f t="shared" si="173"/>
        <v>6106.0773589635091</v>
      </c>
      <c r="T139" s="5">
        <f t="shared" si="174"/>
        <v>57.432332676139495</v>
      </c>
      <c r="U139" s="5">
        <f t="shared" si="175"/>
        <v>216.733846767248</v>
      </c>
      <c r="V139" s="5">
        <f t="shared" si="176"/>
        <v>291.59359239468199</v>
      </c>
      <c r="W139" s="15">
        <f t="shared" si="177"/>
        <v>-1.0734613539272964E-2</v>
      </c>
      <c r="X139" s="15">
        <f t="shared" si="178"/>
        <v>-1.217998157191269E-2</v>
      </c>
      <c r="Y139" s="15">
        <f t="shared" si="179"/>
        <v>-9.7425357312937999E-3</v>
      </c>
      <c r="Z139" s="5">
        <f t="shared" si="194"/>
        <v>14897.645865043507</v>
      </c>
      <c r="AA139" s="5">
        <f t="shared" si="195"/>
        <v>35358.652081736138</v>
      </c>
      <c r="AB139" s="5">
        <f t="shared" si="196"/>
        <v>32148.851696007321</v>
      </c>
      <c r="AC139" s="16">
        <f t="shared" si="180"/>
        <v>1.652814404260422</v>
      </c>
      <c r="AD139" s="16">
        <f t="shared" si="181"/>
        <v>2.9471302036725642</v>
      </c>
      <c r="AE139" s="16">
        <f t="shared" si="182"/>
        <v>5.2715168054032393</v>
      </c>
      <c r="AF139" s="15">
        <f t="shared" si="183"/>
        <v>-4.0504037456468023E-3</v>
      </c>
      <c r="AG139" s="15">
        <f t="shared" si="184"/>
        <v>2.9673830763510267E-4</v>
      </c>
      <c r="AH139" s="15">
        <f t="shared" si="185"/>
        <v>9.7937136394747881E-3</v>
      </c>
      <c r="AI139" s="1">
        <f t="shared" si="149"/>
        <v>286437.9978932885</v>
      </c>
      <c r="AJ139" s="1">
        <f t="shared" si="150"/>
        <v>97546.306886617036</v>
      </c>
      <c r="AK139" s="1">
        <f t="shared" si="151"/>
        <v>37188.249818190219</v>
      </c>
      <c r="AL139" s="14">
        <f t="shared" si="186"/>
        <v>48.023275576354521</v>
      </c>
      <c r="AM139" s="14">
        <f t="shared" si="187"/>
        <v>9.9429597522148008</v>
      </c>
      <c r="AN139" s="14">
        <f t="shared" si="188"/>
        <v>3.3583335829115106</v>
      </c>
      <c r="AO139" s="11">
        <f t="shared" si="189"/>
        <v>8.9543367119114935E-3</v>
      </c>
      <c r="AP139" s="11">
        <f t="shared" si="190"/>
        <v>1.1280102581743808E-2</v>
      </c>
      <c r="AQ139" s="11">
        <f t="shared" si="191"/>
        <v>1.0232476300530487E-2</v>
      </c>
      <c r="AR139" s="1">
        <f t="shared" si="197"/>
        <v>156443.75092866528</v>
      </c>
      <c r="AS139" s="1">
        <f t="shared" si="192"/>
        <v>55329.386124520744</v>
      </c>
      <c r="AT139" s="1">
        <f t="shared" si="193"/>
        <v>20940.368781144967</v>
      </c>
      <c r="AU139" s="1">
        <f t="shared" si="152"/>
        <v>31288.750185733057</v>
      </c>
      <c r="AV139" s="1">
        <f t="shared" si="153"/>
        <v>11065.87722490415</v>
      </c>
      <c r="AW139" s="1">
        <f t="shared" si="154"/>
        <v>4188.0737562289933</v>
      </c>
      <c r="AX139" s="2">
        <v>0</v>
      </c>
      <c r="AY139" s="2">
        <v>0</v>
      </c>
      <c r="AZ139" s="2">
        <v>0</v>
      </c>
      <c r="BA139" s="2">
        <f t="shared" si="200"/>
        <v>0</v>
      </c>
      <c r="BB139" s="2">
        <f t="shared" si="212"/>
        <v>0</v>
      </c>
      <c r="BC139" s="2">
        <f t="shared" si="201"/>
        <v>0</v>
      </c>
      <c r="BD139" s="2">
        <f t="shared" si="202"/>
        <v>0</v>
      </c>
      <c r="BE139" s="2">
        <f t="shared" si="203"/>
        <v>0</v>
      </c>
      <c r="BF139" s="2">
        <f t="shared" si="204"/>
        <v>0</v>
      </c>
      <c r="BG139" s="2">
        <f t="shared" si="205"/>
        <v>0</v>
      </c>
      <c r="BH139" s="2">
        <f t="shared" si="213"/>
        <v>0</v>
      </c>
      <c r="BI139" s="2">
        <f t="shared" si="214"/>
        <v>0</v>
      </c>
      <c r="BJ139" s="2">
        <f t="shared" si="215"/>
        <v>0</v>
      </c>
      <c r="BK139" s="11">
        <f t="shared" si="216"/>
        <v>3.8777404769275908E-2</v>
      </c>
      <c r="BL139" s="17">
        <f t="shared" si="198"/>
        <v>2.8693956418743231E-2</v>
      </c>
      <c r="BM139" s="17">
        <f t="shared" si="199"/>
        <v>0.46018540951379472</v>
      </c>
      <c r="BN139" s="12">
        <f>(BN$3*temperature!$I249+BN$4*temperature!$I249^2+BN$5*temperature!$I249^6)*(K139/K$56)^$BP$1</f>
        <v>-7.2566252135475233</v>
      </c>
      <c r="BO139" s="12">
        <f>(BO$3*temperature!$I249+BO$4*temperature!$I249^2+BO$5*temperature!$I249^6)*(L139/L$56)^$BP$1</f>
        <v>-6.7088191039862783</v>
      </c>
      <c r="BP139" s="12">
        <f>(BP$3*temperature!$I249+BP$4*temperature!$I249^2+BP$5*temperature!$I249^6)*(M139/M$56)^$BP$1</f>
        <v>-6.8657712074608241</v>
      </c>
      <c r="BQ139" s="12">
        <f>(BQ$3*temperature!$M249+BQ$4*temperature!$M249^2+BQ$5*temperature!$M249^6)*(K139/K$56)^$BP$1</f>
        <v>-7.2566399559926777</v>
      </c>
      <c r="BR139" s="12">
        <f>(BR$3*temperature!$M249+BR$4*temperature!$M249^2+BR$5*temperature!$M249^6)*(L139/L$56)^$BP$1</f>
        <v>-6.7088298967674778</v>
      </c>
      <c r="BS139" s="12">
        <f>(BS$3*temperature!$M249+BS$4*temperature!$M249^2+BS$5*temperature!$M249^6)*(M139/M$56)^$BP$1</f>
        <v>-6.8657803481527173</v>
      </c>
      <c r="BT139" s="19">
        <f t="shared" si="206"/>
        <v>-1.4742445154425354E-5</v>
      </c>
      <c r="BU139" s="19">
        <f t="shared" si="207"/>
        <v>-1.0792781199420176E-5</v>
      </c>
      <c r="BV139" s="19">
        <f t="shared" si="208"/>
        <v>-9.140691893172459E-6</v>
      </c>
      <c r="BW139" s="19">
        <f t="shared" si="209"/>
        <v>-3.094930835316469E-2</v>
      </c>
      <c r="BX139" s="19">
        <f t="shared" si="210"/>
        <v>-8.8805810507595342E-4</v>
      </c>
      <c r="BY139" s="19">
        <f t="shared" si="211"/>
        <v>-1.42424201386698E-2</v>
      </c>
      <c r="BZ139" s="2">
        <f t="shared" si="217"/>
        <v>6325.929157247474</v>
      </c>
    </row>
    <row r="140" spans="1:78" x14ac:dyDescent="0.3">
      <c r="A140" s="2">
        <f t="shared" si="155"/>
        <v>2094</v>
      </c>
      <c r="B140" s="5">
        <f t="shared" si="156"/>
        <v>1164.1828527996317</v>
      </c>
      <c r="C140" s="5">
        <f t="shared" si="157"/>
        <v>2958.0457902175522</v>
      </c>
      <c r="D140" s="5">
        <f t="shared" si="158"/>
        <v>4351.5452370956973</v>
      </c>
      <c r="E140" s="15">
        <f t="shared" si="159"/>
        <v>5.5259991825894384E-5</v>
      </c>
      <c r="F140" s="15">
        <f t="shared" si="160"/>
        <v>1.0886588938232486E-4</v>
      </c>
      <c r="G140" s="15">
        <f t="shared" si="161"/>
        <v>2.2224584058154093E-4</v>
      </c>
      <c r="H140" s="5">
        <f t="shared" si="162"/>
        <v>157611.93270454436</v>
      </c>
      <c r="I140" s="5">
        <f t="shared" si="163"/>
        <v>55973.849382713968</v>
      </c>
      <c r="J140" s="5">
        <f t="shared" si="164"/>
        <v>21168.768109506644</v>
      </c>
      <c r="K140" s="5">
        <f t="shared" si="165"/>
        <v>135384.17296348122</v>
      </c>
      <c r="L140" s="5">
        <f t="shared" si="166"/>
        <v>18922.577049964231</v>
      </c>
      <c r="M140" s="5">
        <f t="shared" si="167"/>
        <v>4864.6554168962466</v>
      </c>
      <c r="N140" s="15">
        <f t="shared" si="168"/>
        <v>7.4114345645071023E-3</v>
      </c>
      <c r="O140" s="15">
        <f t="shared" si="169"/>
        <v>1.1537635302495186E-2</v>
      </c>
      <c r="P140" s="15">
        <f t="shared" si="170"/>
        <v>1.068251019827704E-2</v>
      </c>
      <c r="Q140" s="5">
        <f t="shared" si="171"/>
        <v>8954.8510061388133</v>
      </c>
      <c r="R140" s="5">
        <f t="shared" si="172"/>
        <v>11983.667129319008</v>
      </c>
      <c r="S140" s="5">
        <f t="shared" si="173"/>
        <v>6112.5396120305249</v>
      </c>
      <c r="T140" s="5">
        <f t="shared" si="174"/>
        <v>56.815818780202179</v>
      </c>
      <c r="U140" s="5">
        <f t="shared" si="175"/>
        <v>214.09403250761318</v>
      </c>
      <c r="V140" s="5">
        <f t="shared" si="176"/>
        <v>288.75273140176046</v>
      </c>
      <c r="W140" s="15">
        <f t="shared" si="177"/>
        <v>-1.0734613539272964E-2</v>
      </c>
      <c r="X140" s="15">
        <f t="shared" si="178"/>
        <v>-1.217998157191269E-2</v>
      </c>
      <c r="Y140" s="15">
        <f t="shared" si="179"/>
        <v>-9.7425357312937999E-3</v>
      </c>
      <c r="Z140" s="5">
        <f t="shared" si="194"/>
        <v>14790.270778166301</v>
      </c>
      <c r="AA140" s="5">
        <f t="shared" si="195"/>
        <v>35351.737768222301</v>
      </c>
      <c r="AB140" s="5">
        <f t="shared" si="196"/>
        <v>32503.53230192254</v>
      </c>
      <c r="AC140" s="16">
        <f t="shared" si="180"/>
        <v>1.6461198386065465</v>
      </c>
      <c r="AD140" s="16">
        <f t="shared" si="181"/>
        <v>2.9480047301015824</v>
      </c>
      <c r="AE140" s="16">
        <f t="shared" si="182"/>
        <v>5.3231445314410379</v>
      </c>
      <c r="AF140" s="15">
        <f t="shared" si="183"/>
        <v>-4.0504037456468023E-3</v>
      </c>
      <c r="AG140" s="15">
        <f t="shared" si="184"/>
        <v>2.9673830763510267E-4</v>
      </c>
      <c r="AH140" s="15">
        <f t="shared" si="185"/>
        <v>9.7937136394747881E-3</v>
      </c>
      <c r="AI140" s="1">
        <f t="shared" si="149"/>
        <v>289082.94828969269</v>
      </c>
      <c r="AJ140" s="1">
        <f t="shared" si="150"/>
        <v>98857.553422859492</v>
      </c>
      <c r="AK140" s="1">
        <f t="shared" si="151"/>
        <v>37657.49859260019</v>
      </c>
      <c r="AL140" s="14">
        <f t="shared" si="186"/>
        <v>48.448991990078916</v>
      </c>
      <c r="AM140" s="14">
        <f t="shared" si="187"/>
        <v>10.053995782126222</v>
      </c>
      <c r="AN140" s="14">
        <f t="shared" si="188"/>
        <v>3.3923540110199641</v>
      </c>
      <c r="AO140" s="11">
        <f t="shared" si="189"/>
        <v>8.864793344792378E-3</v>
      </c>
      <c r="AP140" s="11">
        <f t="shared" si="190"/>
        <v>1.116730155592637E-2</v>
      </c>
      <c r="AQ140" s="11">
        <f t="shared" si="191"/>
        <v>1.0130151537525181E-2</v>
      </c>
      <c r="AR140" s="1">
        <f t="shared" si="197"/>
        <v>157611.93270454436</v>
      </c>
      <c r="AS140" s="1">
        <f t="shared" si="192"/>
        <v>55973.849382713968</v>
      </c>
      <c r="AT140" s="1">
        <f t="shared" si="193"/>
        <v>21168.768109506644</v>
      </c>
      <c r="AU140" s="1">
        <f t="shared" si="152"/>
        <v>31522.386540908876</v>
      </c>
      <c r="AV140" s="1">
        <f t="shared" si="153"/>
        <v>11194.769876542794</v>
      </c>
      <c r="AW140" s="1">
        <f t="shared" si="154"/>
        <v>4233.7536219013291</v>
      </c>
      <c r="AX140" s="2">
        <v>0</v>
      </c>
      <c r="AY140" s="2">
        <v>0</v>
      </c>
      <c r="AZ140" s="2">
        <v>0</v>
      </c>
      <c r="BA140" s="2">
        <f t="shared" si="200"/>
        <v>0</v>
      </c>
      <c r="BB140" s="2">
        <f t="shared" si="212"/>
        <v>0</v>
      </c>
      <c r="BC140" s="2">
        <f t="shared" si="201"/>
        <v>0</v>
      </c>
      <c r="BD140" s="2">
        <f t="shared" si="202"/>
        <v>0</v>
      </c>
      <c r="BE140" s="2">
        <f t="shared" si="203"/>
        <v>0</v>
      </c>
      <c r="BF140" s="2">
        <f t="shared" si="204"/>
        <v>0</v>
      </c>
      <c r="BG140" s="2">
        <f t="shared" si="205"/>
        <v>0</v>
      </c>
      <c r="BH140" s="2">
        <f t="shared" si="213"/>
        <v>0</v>
      </c>
      <c r="BI140" s="2">
        <f t="shared" si="214"/>
        <v>0</v>
      </c>
      <c r="BJ140" s="2">
        <f t="shared" si="215"/>
        <v>0</v>
      </c>
      <c r="BK140" s="11">
        <f t="shared" si="216"/>
        <v>3.8609535331286277E-2</v>
      </c>
      <c r="BL140" s="17">
        <f t="shared" si="198"/>
        <v>2.7622815327906058E-2</v>
      </c>
      <c r="BM140" s="17">
        <f t="shared" si="199"/>
        <v>0.4556291183304898</v>
      </c>
      <c r="BN140" s="12">
        <f>(BN$3*temperature!$I250+BN$4*temperature!$I250^2+BN$5*temperature!$I250^6)*(K140/K$56)^$BP$1</f>
        <v>-7.5637985158564858</v>
      </c>
      <c r="BO140" s="12">
        <f>(BO$3*temperature!$I250+BO$4*temperature!$I250^2+BO$5*temperature!$I250^6)*(L140/L$56)^$BP$1</f>
        <v>-6.9238863186086839</v>
      </c>
      <c r="BP140" s="12">
        <f>(BP$3*temperature!$I250+BP$4*temperature!$I250^2+BP$5*temperature!$I250^6)*(M140/M$56)^$BP$1</f>
        <v>-7.0458836862750429</v>
      </c>
      <c r="BQ140" s="12">
        <f>(BQ$3*temperature!$M250+BQ$4*temperature!$M250^2+BQ$5*temperature!$M250^6)*(K140/K$56)^$BP$1</f>
        <v>-7.5638133458420995</v>
      </c>
      <c r="BR140" s="12">
        <f>(BR$3*temperature!$M250+BR$4*temperature!$M250^2+BR$5*temperature!$M250^6)*(L140/L$56)^$BP$1</f>
        <v>-6.9238971500125359</v>
      </c>
      <c r="BS140" s="12">
        <f>(BS$3*temperature!$M250+BS$4*temperature!$M250^2+BS$5*temperature!$M250^6)*(M140/M$56)^$BP$1</f>
        <v>-7.0458928494256554</v>
      </c>
      <c r="BT140" s="19">
        <f t="shared" si="206"/>
        <v>-1.4829985613751262E-5</v>
      </c>
      <c r="BU140" s="19">
        <f t="shared" si="207"/>
        <v>-1.0831403852051835E-5</v>
      </c>
      <c r="BV140" s="19">
        <f t="shared" si="208"/>
        <v>-9.1631506125011697E-6</v>
      </c>
      <c r="BW140" s="19">
        <f t="shared" si="209"/>
        <v>-3.1376306728505436E-2</v>
      </c>
      <c r="BX140" s="19">
        <f t="shared" si="210"/>
        <v>-8.6670192643324196E-4</v>
      </c>
      <c r="BY140" s="19">
        <f t="shared" si="211"/>
        <v>-1.4295958971175946E-2</v>
      </c>
      <c r="BZ140" s="2">
        <f t="shared" si="217"/>
        <v>6267.5590971200381</v>
      </c>
    </row>
    <row r="141" spans="1:78" x14ac:dyDescent="0.3">
      <c r="A141" s="2">
        <f t="shared" si="155"/>
        <v>2095</v>
      </c>
      <c r="B141" s="5">
        <f t="shared" si="156"/>
        <v>1164.243968897815</v>
      </c>
      <c r="C141" s="5">
        <f t="shared" si="157"/>
        <v>2958.3517189890485</v>
      </c>
      <c r="D141" s="5">
        <f t="shared" si="158"/>
        <v>4352.4639942832919</v>
      </c>
      <c r="E141" s="15">
        <f t="shared" si="159"/>
        <v>5.249699223459966E-5</v>
      </c>
      <c r="F141" s="15">
        <f t="shared" si="160"/>
        <v>1.0342259491320861E-4</v>
      </c>
      <c r="G141" s="15">
        <f t="shared" si="161"/>
        <v>2.1113354855246388E-4</v>
      </c>
      <c r="H141" s="5">
        <f t="shared" si="162"/>
        <v>158760.78662592519</v>
      </c>
      <c r="I141" s="5">
        <f t="shared" si="163"/>
        <v>56615.636589153786</v>
      </c>
      <c r="J141" s="5">
        <f t="shared" si="164"/>
        <v>21396.110745518403</v>
      </c>
      <c r="K141" s="5">
        <f t="shared" si="165"/>
        <v>136363.84715501114</v>
      </c>
      <c r="L141" s="5">
        <f t="shared" si="166"/>
        <v>19137.561036353352</v>
      </c>
      <c r="M141" s="5">
        <f t="shared" si="167"/>
        <v>4915.8616300148487</v>
      </c>
      <c r="N141" s="15">
        <f t="shared" si="168"/>
        <v>7.2362534710330717E-3</v>
      </c>
      <c r="O141" s="15">
        <f t="shared" si="169"/>
        <v>1.1361242489406509E-2</v>
      </c>
      <c r="P141" s="15">
        <f t="shared" si="170"/>
        <v>1.0526174770930208E-2</v>
      </c>
      <c r="Q141" s="5">
        <f t="shared" si="171"/>
        <v>8923.296536240694</v>
      </c>
      <c r="R141" s="5">
        <f t="shared" si="172"/>
        <v>11973.435531852085</v>
      </c>
      <c r="S141" s="5">
        <f t="shared" si="173"/>
        <v>6117.9942269424364</v>
      </c>
      <c r="T141" s="5">
        <f t="shared" si="174"/>
        <v>56.205922922679342</v>
      </c>
      <c r="U141" s="5">
        <f t="shared" si="175"/>
        <v>211.48637113701398</v>
      </c>
      <c r="V141" s="5">
        <f t="shared" si="176"/>
        <v>285.93954759857013</v>
      </c>
      <c r="W141" s="15">
        <f t="shared" si="177"/>
        <v>-1.0734613539272964E-2</v>
      </c>
      <c r="X141" s="15">
        <f t="shared" si="178"/>
        <v>-1.217998157191269E-2</v>
      </c>
      <c r="Y141" s="15">
        <f t="shared" si="179"/>
        <v>-9.7425357312937999E-3</v>
      </c>
      <c r="Z141" s="5">
        <f t="shared" si="194"/>
        <v>14681.051871987533</v>
      </c>
      <c r="AA141" s="5">
        <f t="shared" si="195"/>
        <v>35338.390524643874</v>
      </c>
      <c r="AB141" s="5">
        <f t="shared" si="196"/>
        <v>32856.598995555083</v>
      </c>
      <c r="AC141" s="16">
        <f t="shared" si="180"/>
        <v>1.6394523886464711</v>
      </c>
      <c r="AD141" s="16">
        <f t="shared" si="181"/>
        <v>2.9488795160360928</v>
      </c>
      <c r="AE141" s="16">
        <f t="shared" si="182"/>
        <v>5.3752778846435074</v>
      </c>
      <c r="AF141" s="15">
        <f t="shared" si="183"/>
        <v>-4.0504037456468023E-3</v>
      </c>
      <c r="AG141" s="15">
        <f t="shared" si="184"/>
        <v>2.9673830763510267E-4</v>
      </c>
      <c r="AH141" s="15">
        <f t="shared" si="185"/>
        <v>9.7937136394747881E-3</v>
      </c>
      <c r="AI141" s="1">
        <f t="shared" si="149"/>
        <v>291697.0400016323</v>
      </c>
      <c r="AJ141" s="1">
        <f t="shared" si="150"/>
        <v>100166.56795711633</v>
      </c>
      <c r="AK141" s="1">
        <f t="shared" si="151"/>
        <v>38125.5023552415</v>
      </c>
      <c r="AL141" s="14">
        <f t="shared" si="186"/>
        <v>48.874187388816907</v>
      </c>
      <c r="AM141" s="14">
        <f t="shared" si="187"/>
        <v>10.165149024839828</v>
      </c>
      <c r="AN141" s="14">
        <f t="shared" si="188"/>
        <v>3.426375420618522</v>
      </c>
      <c r="AO141" s="11">
        <f t="shared" si="189"/>
        <v>8.7761454113444541E-3</v>
      </c>
      <c r="AP141" s="11">
        <f t="shared" si="190"/>
        <v>1.1055628540367107E-2</v>
      </c>
      <c r="AQ141" s="11">
        <f t="shared" si="191"/>
        <v>1.0028850022149928E-2</v>
      </c>
      <c r="AR141" s="1">
        <f t="shared" si="197"/>
        <v>158760.78662592519</v>
      </c>
      <c r="AS141" s="1">
        <f t="shared" si="192"/>
        <v>56615.636589153786</v>
      </c>
      <c r="AT141" s="1">
        <f t="shared" si="193"/>
        <v>21396.110745518403</v>
      </c>
      <c r="AU141" s="1">
        <f t="shared" si="152"/>
        <v>31752.157325185039</v>
      </c>
      <c r="AV141" s="1">
        <f t="shared" si="153"/>
        <v>11323.127317830758</v>
      </c>
      <c r="AW141" s="1">
        <f t="shared" si="154"/>
        <v>4279.2221491036807</v>
      </c>
      <c r="AX141" s="2">
        <v>0</v>
      </c>
      <c r="AY141" s="2">
        <v>0</v>
      </c>
      <c r="AZ141" s="2">
        <v>0</v>
      </c>
      <c r="BA141" s="2">
        <f t="shared" si="200"/>
        <v>0</v>
      </c>
      <c r="BB141" s="2">
        <f t="shared" si="212"/>
        <v>0</v>
      </c>
      <c r="BC141" s="2">
        <f t="shared" si="201"/>
        <v>0</v>
      </c>
      <c r="BD141" s="2">
        <f t="shared" si="202"/>
        <v>0</v>
      </c>
      <c r="BE141" s="2">
        <f t="shared" si="203"/>
        <v>0</v>
      </c>
      <c r="BF141" s="2">
        <f t="shared" si="204"/>
        <v>0</v>
      </c>
      <c r="BG141" s="2">
        <f t="shared" si="205"/>
        <v>0</v>
      </c>
      <c r="BH141" s="2">
        <f t="shared" si="213"/>
        <v>0</v>
      </c>
      <c r="BI141" s="2">
        <f t="shared" si="214"/>
        <v>0</v>
      </c>
      <c r="BJ141" s="2">
        <f t="shared" si="215"/>
        <v>0</v>
      </c>
      <c r="BK141" s="11">
        <f t="shared" si="216"/>
        <v>3.8443123181773203E-2</v>
      </c>
      <c r="BL141" s="17">
        <f t="shared" si="198"/>
        <v>2.6595957757209673E-2</v>
      </c>
      <c r="BM141" s="17">
        <f t="shared" si="199"/>
        <v>0.45111793894107899</v>
      </c>
      <c r="BN141" s="12">
        <f>(BN$3*temperature!$I251+BN$4*temperature!$I251^2+BN$5*temperature!$I251^6)*(K141/K$56)^$BP$1</f>
        <v>-7.8744132912376958</v>
      </c>
      <c r="BO141" s="12">
        <f>(BO$3*temperature!$I251+BO$4*temperature!$I251^2+BO$5*temperature!$I251^6)*(L141/L$56)^$BP$1</f>
        <v>-7.1407773524144416</v>
      </c>
      <c r="BP141" s="12">
        <f>(BP$3*temperature!$I251+BP$4*temperature!$I251^2+BP$5*temperature!$I251^6)*(M141/M$56)^$BP$1</f>
        <v>-7.2273799701479859</v>
      </c>
      <c r="BQ141" s="12">
        <f>(BQ$3*temperature!$M251+BQ$4*temperature!$M251^2+BQ$5*temperature!$M251^6)*(K141/K$56)^$BP$1</f>
        <v>-7.8744282050459606</v>
      </c>
      <c r="BR141" s="12">
        <f>(BR$3*temperature!$M251+BR$4*temperature!$M251^2+BR$5*temperature!$M251^6)*(L141/L$56)^$BP$1</f>
        <v>-7.1407882199594814</v>
      </c>
      <c r="BS141" s="12">
        <f>(BS$3*temperature!$M251+BS$4*temperature!$M251^2+BS$5*temperature!$M251^6)*(M141/M$56)^$BP$1</f>
        <v>-7.2273891539180362</v>
      </c>
      <c r="BT141" s="19">
        <f t="shared" si="206"/>
        <v>-1.4913808264793715E-5</v>
      </c>
      <c r="BU141" s="19">
        <f t="shared" si="207"/>
        <v>-1.0867545039872084E-5</v>
      </c>
      <c r="BV141" s="19">
        <f t="shared" si="208"/>
        <v>-9.1837700502139796E-6</v>
      </c>
      <c r="BW141" s="19">
        <f t="shared" si="209"/>
        <v>-3.1794978733562872E-2</v>
      </c>
      <c r="BX141" s="19">
        <f t="shared" si="210"/>
        <v>-8.4561791128921803E-4</v>
      </c>
      <c r="BY141" s="19">
        <f t="shared" si="211"/>
        <v>-1.4343285274960321E-2</v>
      </c>
      <c r="BZ141" s="2">
        <f t="shared" si="217"/>
        <v>6209.6167042949401</v>
      </c>
    </row>
    <row r="142" spans="1:78" x14ac:dyDescent="0.3">
      <c r="A142" s="2">
        <f t="shared" si="155"/>
        <v>2096</v>
      </c>
      <c r="B142" s="5">
        <f t="shared" si="156"/>
        <v>1164.3020322390798</v>
      </c>
      <c r="C142" s="5">
        <f t="shared" si="157"/>
        <v>2958.6423813799202</v>
      </c>
      <c r="D142" s="5">
        <f t="shared" si="158"/>
        <v>4353.3369978929486</v>
      </c>
      <c r="E142" s="15">
        <f t="shared" si="159"/>
        <v>4.9872142622869677E-5</v>
      </c>
      <c r="F142" s="15">
        <f t="shared" si="160"/>
        <v>9.8251465167548176E-5</v>
      </c>
      <c r="G142" s="15">
        <f t="shared" si="161"/>
        <v>2.0057687112484069E-4</v>
      </c>
      <c r="H142" s="5">
        <f t="shared" si="162"/>
        <v>159890.02123486015</v>
      </c>
      <c r="I142" s="5">
        <f t="shared" si="163"/>
        <v>57254.61063955311</v>
      </c>
      <c r="J142" s="5">
        <f t="shared" si="164"/>
        <v>21622.360409098485</v>
      </c>
      <c r="K142" s="5">
        <f t="shared" si="165"/>
        <v>137326.92789977716</v>
      </c>
      <c r="L142" s="5">
        <f t="shared" si="166"/>
        <v>19351.649594382332</v>
      </c>
      <c r="M142" s="5">
        <f t="shared" si="167"/>
        <v>4966.847367792544</v>
      </c>
      <c r="N142" s="15">
        <f t="shared" si="168"/>
        <v>7.0625812109219588E-3</v>
      </c>
      <c r="O142" s="15">
        <f t="shared" si="169"/>
        <v>1.1186825615986384E-2</v>
      </c>
      <c r="P142" s="15">
        <f t="shared" si="170"/>
        <v>1.0371678784933724E-2</v>
      </c>
      <c r="Q142" s="5">
        <f t="shared" si="171"/>
        <v>8890.296747403916</v>
      </c>
      <c r="R142" s="5">
        <f t="shared" si="172"/>
        <v>11961.087677568976</v>
      </c>
      <c r="S142" s="5">
        <f t="shared" si="173"/>
        <v>6122.4528950895046</v>
      </c>
      <c r="T142" s="5">
        <f t="shared" si="174"/>
        <v>55.602574061486216</v>
      </c>
      <c r="U142" s="5">
        <f t="shared" si="175"/>
        <v>208.91047103385446</v>
      </c>
      <c r="V142" s="5">
        <f t="shared" si="176"/>
        <v>283.15377133910107</v>
      </c>
      <c r="W142" s="15">
        <f t="shared" si="177"/>
        <v>-1.0734613539272964E-2</v>
      </c>
      <c r="X142" s="15">
        <f t="shared" si="178"/>
        <v>-1.217998157191269E-2</v>
      </c>
      <c r="Y142" s="15">
        <f t="shared" si="179"/>
        <v>-9.7425357312937999E-3</v>
      </c>
      <c r="Z142" s="5">
        <f t="shared" si="194"/>
        <v>14570.065169141586</v>
      </c>
      <c r="AA142" s="5">
        <f t="shared" si="195"/>
        <v>35318.696077542671</v>
      </c>
      <c r="AB142" s="5">
        <f t="shared" si="196"/>
        <v>33207.994340568184</v>
      </c>
      <c r="AC142" s="16">
        <f t="shared" si="180"/>
        <v>1.6328119445506879</v>
      </c>
      <c r="AD142" s="16">
        <f t="shared" si="181"/>
        <v>2.9497545615531013</v>
      </c>
      <c r="AE142" s="16">
        <f t="shared" si="182"/>
        <v>5.4279218169783077</v>
      </c>
      <c r="AF142" s="15">
        <f t="shared" si="183"/>
        <v>-4.0504037456468023E-3</v>
      </c>
      <c r="AG142" s="15">
        <f t="shared" si="184"/>
        <v>2.9673830763510267E-4</v>
      </c>
      <c r="AH142" s="15">
        <f t="shared" si="185"/>
        <v>9.7937136394747881E-3</v>
      </c>
      <c r="AI142" s="1">
        <f t="shared" si="149"/>
        <v>294279.49332665408</v>
      </c>
      <c r="AJ142" s="1">
        <f t="shared" si="150"/>
        <v>101473.03847923546</v>
      </c>
      <c r="AK142" s="1">
        <f t="shared" si="151"/>
        <v>38592.174268821036</v>
      </c>
      <c r="AL142" s="14">
        <f t="shared" si="186"/>
        <v>49.298825094448603</v>
      </c>
      <c r="AM142" s="14">
        <f t="shared" si="187"/>
        <v>10.276407315399169</v>
      </c>
      <c r="AN142" s="14">
        <f t="shared" si="188"/>
        <v>3.4603943997793563</v>
      </c>
      <c r="AO142" s="11">
        <f t="shared" si="189"/>
        <v>8.6883839572310089E-3</v>
      </c>
      <c r="AP142" s="11">
        <f t="shared" si="190"/>
        <v>1.0945072254963436E-2</v>
      </c>
      <c r="AQ142" s="11">
        <f t="shared" si="191"/>
        <v>9.9285615219284282E-3</v>
      </c>
      <c r="AR142" s="1">
        <f t="shared" si="197"/>
        <v>159890.02123486015</v>
      </c>
      <c r="AS142" s="1">
        <f t="shared" si="192"/>
        <v>57254.61063955311</v>
      </c>
      <c r="AT142" s="1">
        <f t="shared" si="193"/>
        <v>21622.360409098485</v>
      </c>
      <c r="AU142" s="1">
        <f t="shared" si="152"/>
        <v>31978.004246972032</v>
      </c>
      <c r="AV142" s="1">
        <f t="shared" si="153"/>
        <v>11450.922127910622</v>
      </c>
      <c r="AW142" s="1">
        <f t="shared" si="154"/>
        <v>4324.4720818196975</v>
      </c>
      <c r="AX142" s="2">
        <v>0</v>
      </c>
      <c r="AY142" s="2">
        <v>0</v>
      </c>
      <c r="AZ142" s="2">
        <v>0</v>
      </c>
      <c r="BA142" s="2">
        <f t="shared" si="200"/>
        <v>0</v>
      </c>
      <c r="BB142" s="2">
        <f t="shared" si="212"/>
        <v>0</v>
      </c>
      <c r="BC142" s="2">
        <f t="shared" si="201"/>
        <v>0</v>
      </c>
      <c r="BD142" s="2">
        <f t="shared" si="202"/>
        <v>0</v>
      </c>
      <c r="BE142" s="2">
        <f t="shared" si="203"/>
        <v>0</v>
      </c>
      <c r="BF142" s="2">
        <f t="shared" si="204"/>
        <v>0</v>
      </c>
      <c r="BG142" s="2">
        <f t="shared" si="205"/>
        <v>0</v>
      </c>
      <c r="BH142" s="2">
        <f t="shared" si="213"/>
        <v>0</v>
      </c>
      <c r="BI142" s="2">
        <f t="shared" si="214"/>
        <v>0</v>
      </c>
      <c r="BJ142" s="2">
        <f t="shared" si="215"/>
        <v>0</v>
      </c>
      <c r="BK142" s="11">
        <f t="shared" si="216"/>
        <v>3.8278171437505532E-2</v>
      </c>
      <c r="BL142" s="17">
        <f t="shared" si="198"/>
        <v>2.5611376457210368E-2</v>
      </c>
      <c r="BM142" s="17">
        <f t="shared" si="199"/>
        <v>0.4466514246941376</v>
      </c>
      <c r="BN142" s="12">
        <f>(BN$3*temperature!$I252+BN$4*temperature!$I252^2+BN$5*temperature!$I252^6)*(K142/K$56)^$BP$1</f>
        <v>-8.1884012372664365</v>
      </c>
      <c r="BO142" s="12">
        <f>(BO$3*temperature!$I252+BO$4*temperature!$I252^2+BO$5*temperature!$I252^6)*(L142/L$56)^$BP$1</f>
        <v>-7.3594386503223097</v>
      </c>
      <c r="BP142" s="12">
        <f>(BP$3*temperature!$I252+BP$4*temperature!$I252^2+BP$5*temperature!$I252^6)*(M142/M$56)^$BP$1</f>
        <v>-7.4102163921752275</v>
      </c>
      <c r="BQ142" s="12">
        <f>(BQ$3*temperature!$M252+BQ$4*temperature!$M252^2+BQ$5*temperature!$M252^6)*(K142/K$56)^$BP$1</f>
        <v>-8.188416231274136</v>
      </c>
      <c r="BR142" s="12">
        <f>(BR$3*temperature!$M252+BR$4*temperature!$M252^2+BR$5*temperature!$M252^6)*(L142/L$56)^$BP$1</f>
        <v>-7.3594495515984955</v>
      </c>
      <c r="BS142" s="12">
        <f>(BS$3*temperature!$M252+BS$4*temperature!$M252^2+BS$5*temperature!$M252^6)*(M142/M$56)^$BP$1</f>
        <v>-7.4102255947806741</v>
      </c>
      <c r="BT142" s="19">
        <f t="shared" si="206"/>
        <v>-1.4994007699442591E-5</v>
      </c>
      <c r="BU142" s="19">
        <f t="shared" si="207"/>
        <v>-1.0901276185748543E-5</v>
      </c>
      <c r="BV142" s="19">
        <f t="shared" si="208"/>
        <v>-9.2026054465677021E-6</v>
      </c>
      <c r="BW142" s="19">
        <f t="shared" si="209"/>
        <v>-3.2205225846172178E-2</v>
      </c>
      <c r="BX142" s="19">
        <f t="shared" si="210"/>
        <v>-8.2482016303579697E-4</v>
      </c>
      <c r="BY142" s="19">
        <f t="shared" si="211"/>
        <v>-1.4384510006789267E-2</v>
      </c>
      <c r="BZ142" s="2">
        <f t="shared" si="217"/>
        <v>6152.1018671599895</v>
      </c>
    </row>
    <row r="143" spans="1:78" x14ac:dyDescent="0.3">
      <c r="A143" s="2">
        <f t="shared" si="155"/>
        <v>2097</v>
      </c>
      <c r="B143" s="5">
        <f t="shared" si="156"/>
        <v>1164.3571951642373</v>
      </c>
      <c r="C143" s="5">
        <f t="shared" si="157"/>
        <v>2958.9185377813533</v>
      </c>
      <c r="D143" s="5">
        <f t="shared" si="158"/>
        <v>4354.1665176712386</v>
      </c>
      <c r="E143" s="15">
        <f t="shared" si="159"/>
        <v>4.737853549172619E-5</v>
      </c>
      <c r="F143" s="15">
        <f t="shared" si="160"/>
        <v>9.3338891909170766E-5</v>
      </c>
      <c r="G143" s="15">
        <f t="shared" si="161"/>
        <v>1.9054802756859865E-4</v>
      </c>
      <c r="H143" s="5">
        <f t="shared" si="162"/>
        <v>160999.35649600389</v>
      </c>
      <c r="I143" s="5">
        <f t="shared" si="163"/>
        <v>57890.637187456938</v>
      </c>
      <c r="J143" s="5">
        <f t="shared" si="164"/>
        <v>21847.481691388828</v>
      </c>
      <c r="K143" s="5">
        <f t="shared" si="165"/>
        <v>138273.16665767183</v>
      </c>
      <c r="L143" s="5">
        <f t="shared" si="166"/>
        <v>19564.795869934394</v>
      </c>
      <c r="M143" s="5">
        <f t="shared" si="167"/>
        <v>5017.6036223515011</v>
      </c>
      <c r="N143" s="15">
        <f t="shared" si="168"/>
        <v>6.8904094219979228E-3</v>
      </c>
      <c r="O143" s="15">
        <f t="shared" si="169"/>
        <v>1.1014372418873153E-2</v>
      </c>
      <c r="P143" s="15">
        <f t="shared" si="170"/>
        <v>1.0219008316640688E-2</v>
      </c>
      <c r="Q143" s="5">
        <f t="shared" si="171"/>
        <v>8855.882612271731</v>
      </c>
      <c r="R143" s="5">
        <f t="shared" si="172"/>
        <v>11946.656069899786</v>
      </c>
      <c r="S143" s="5">
        <f t="shared" si="173"/>
        <v>6125.9275914711634</v>
      </c>
      <c r="T143" s="5">
        <f t="shared" si="174"/>
        <v>55.005701917147356</v>
      </c>
      <c r="U143" s="5">
        <f t="shared" si="175"/>
        <v>206.3659453464825</v>
      </c>
      <c r="V143" s="5">
        <f t="shared" si="176"/>
        <v>280.39513560437928</v>
      </c>
      <c r="W143" s="15">
        <f t="shared" si="177"/>
        <v>-1.0734613539272964E-2</v>
      </c>
      <c r="X143" s="15">
        <f t="shared" si="178"/>
        <v>-1.217998157191269E-2</v>
      </c>
      <c r="Y143" s="15">
        <f t="shared" si="179"/>
        <v>-9.7425357312937999E-3</v>
      </c>
      <c r="Z143" s="5">
        <f t="shared" si="194"/>
        <v>14457.38631890063</v>
      </c>
      <c r="AA143" s="5">
        <f t="shared" si="195"/>
        <v>35292.742540006831</v>
      </c>
      <c r="AB143" s="5">
        <f t="shared" si="196"/>
        <v>33557.662250413719</v>
      </c>
      <c r="AC143" s="16">
        <f t="shared" si="180"/>
        <v>1.626198396934543</v>
      </c>
      <c r="AD143" s="16">
        <f t="shared" si="181"/>
        <v>2.9506298667296353</v>
      </c>
      <c r="AE143" s="16">
        <f t="shared" si="182"/>
        <v>5.4810813289112508</v>
      </c>
      <c r="AF143" s="15">
        <f t="shared" si="183"/>
        <v>-4.0504037456468023E-3</v>
      </c>
      <c r="AG143" s="15">
        <f t="shared" si="184"/>
        <v>2.9673830763510267E-4</v>
      </c>
      <c r="AH143" s="15">
        <f t="shared" si="185"/>
        <v>9.7937136394747881E-3</v>
      </c>
      <c r="AI143" s="1">
        <f t="shared" si="149"/>
        <v>296829.54824096069</v>
      </c>
      <c r="AJ143" s="1">
        <f t="shared" si="150"/>
        <v>102776.65675922255</v>
      </c>
      <c r="AK143" s="1">
        <f t="shared" si="151"/>
        <v>39057.428923758627</v>
      </c>
      <c r="AL143" s="14">
        <f t="shared" si="186"/>
        <v>49.722868944298938</v>
      </c>
      <c r="AM143" s="14">
        <f t="shared" si="187"/>
        <v>10.387758575781763</v>
      </c>
      <c r="AN143" s="14">
        <f t="shared" si="188"/>
        <v>3.4944075710808185</v>
      </c>
      <c r="AO143" s="11">
        <f t="shared" si="189"/>
        <v>8.6015001176586985E-3</v>
      </c>
      <c r="AP143" s="11">
        <f t="shared" si="190"/>
        <v>1.0835621532413801E-2</v>
      </c>
      <c r="AQ143" s="11">
        <f t="shared" si="191"/>
        <v>9.8292759067091437E-3</v>
      </c>
      <c r="AR143" s="1">
        <f t="shared" si="197"/>
        <v>160999.35649600389</v>
      </c>
      <c r="AS143" s="1">
        <f t="shared" si="192"/>
        <v>57890.637187456938</v>
      </c>
      <c r="AT143" s="1">
        <f t="shared" si="193"/>
        <v>21847.481691388828</v>
      </c>
      <c r="AU143" s="1">
        <f t="shared" si="152"/>
        <v>32199.871299200779</v>
      </c>
      <c r="AV143" s="1">
        <f t="shared" si="153"/>
        <v>11578.127437491388</v>
      </c>
      <c r="AW143" s="1">
        <f t="shared" si="154"/>
        <v>4369.496338277766</v>
      </c>
      <c r="AX143" s="2">
        <v>0</v>
      </c>
      <c r="AY143" s="2">
        <v>0</v>
      </c>
      <c r="AZ143" s="2">
        <v>0</v>
      </c>
      <c r="BA143" s="2">
        <f t="shared" si="200"/>
        <v>0</v>
      </c>
      <c r="BB143" s="2">
        <f t="shared" si="212"/>
        <v>0</v>
      </c>
      <c r="BC143" s="2">
        <f t="shared" si="201"/>
        <v>0</v>
      </c>
      <c r="BD143" s="2">
        <f t="shared" si="202"/>
        <v>0</v>
      </c>
      <c r="BE143" s="2">
        <f t="shared" si="203"/>
        <v>0</v>
      </c>
      <c r="BF143" s="2">
        <f t="shared" si="204"/>
        <v>0</v>
      </c>
      <c r="BG143" s="2">
        <f t="shared" si="205"/>
        <v>0</v>
      </c>
      <c r="BH143" s="2">
        <f t="shared" si="213"/>
        <v>0</v>
      </c>
      <c r="BI143" s="2">
        <f t="shared" si="214"/>
        <v>0</v>
      </c>
      <c r="BJ143" s="2">
        <f t="shared" si="215"/>
        <v>0</v>
      </c>
      <c r="BK143" s="11">
        <f t="shared" si="216"/>
        <v>3.8114682180057285E-2</v>
      </c>
      <c r="BL143" s="17">
        <f t="shared" si="198"/>
        <v>2.4667162579129622E-2</v>
      </c>
      <c r="BM143" s="17">
        <f t="shared" si="199"/>
        <v>0.44222913336053227</v>
      </c>
      <c r="BN143" s="12">
        <f>(BN$3*temperature!$I253+BN$4*temperature!$I253^2+BN$5*temperature!$I253^6)*(K143/K$56)^$BP$1</f>
        <v>-8.5056938874959993</v>
      </c>
      <c r="BO143" s="12">
        <f>(BO$3*temperature!$I253+BO$4*temperature!$I253^2+BO$5*temperature!$I253^6)*(L143/L$56)^$BP$1</f>
        <v>-7.5798167219509027</v>
      </c>
      <c r="BP143" s="12">
        <f>(BP$3*temperature!$I253+BP$4*temperature!$I253^2+BP$5*temperature!$I253^6)*(M143/M$56)^$BP$1</f>
        <v>-7.5943493451989665</v>
      </c>
      <c r="BQ143" s="12">
        <f>(BQ$3*temperature!$M253+BQ$4*temperature!$M253^2+BQ$5*temperature!$M253^6)*(K143/K$56)^$BP$1</f>
        <v>-8.5057089581743561</v>
      </c>
      <c r="BR143" s="12">
        <f>(BR$3*temperature!$M253+BR$4*temperature!$M253^2+BR$5*temperature!$M253^6)*(L143/L$56)^$BP$1</f>
        <v>-7.5798276546189776</v>
      </c>
      <c r="BS143" s="12">
        <f>(BS$3*temperature!$M253+BS$4*temperature!$M253^2+BS$5*temperature!$M253^6)*(M143/M$56)^$BP$1</f>
        <v>-7.5943585649103955</v>
      </c>
      <c r="BT143" s="19">
        <f t="shared" si="206"/>
        <v>-1.5070678356821077E-5</v>
      </c>
      <c r="BU143" s="19">
        <f t="shared" si="207"/>
        <v>-1.0932668074836727E-5</v>
      </c>
      <c r="BV143" s="19">
        <f t="shared" si="208"/>
        <v>-9.2197114289760407E-6</v>
      </c>
      <c r="BW143" s="19">
        <f t="shared" si="209"/>
        <v>-3.2606961150621554E-2</v>
      </c>
      <c r="BX143" s="19">
        <f t="shared" si="210"/>
        <v>-8.0432121191374533E-4</v>
      </c>
      <c r="BY143" s="19">
        <f t="shared" si="211"/>
        <v>-1.4419748171159914E-2</v>
      </c>
      <c r="BZ143" s="2">
        <f t="shared" si="217"/>
        <v>6095.0143506966706</v>
      </c>
    </row>
    <row r="144" spans="1:78" x14ac:dyDescent="0.3">
      <c r="A144" s="2">
        <f t="shared" si="155"/>
        <v>2098</v>
      </c>
      <c r="B144" s="5">
        <f t="shared" si="156"/>
        <v>1164.4096024259986</v>
      </c>
      <c r="C144" s="5">
        <f t="shared" si="157"/>
        <v>2959.1809108500406</v>
      </c>
      <c r="D144" s="5">
        <f t="shared" si="158"/>
        <v>4354.9547116208032</v>
      </c>
      <c r="E144" s="15">
        <f t="shared" si="159"/>
        <v>4.5009608717139881E-5</v>
      </c>
      <c r="F144" s="15">
        <f t="shared" si="160"/>
        <v>8.8671947313712221E-5</v>
      </c>
      <c r="G144" s="15">
        <f t="shared" si="161"/>
        <v>1.8102062619016873E-4</v>
      </c>
      <c r="H144" s="5">
        <f t="shared" si="162"/>
        <v>162088.52378104115</v>
      </c>
      <c r="I144" s="5">
        <f t="shared" si="163"/>
        <v>58523.584691123535</v>
      </c>
      <c r="J144" s="5">
        <f t="shared" si="164"/>
        <v>22071.440061777896</v>
      </c>
      <c r="K144" s="5">
        <f t="shared" si="165"/>
        <v>139202.32488922842</v>
      </c>
      <c r="L144" s="5">
        <f t="shared" si="166"/>
        <v>19776.953979576843</v>
      </c>
      <c r="M144" s="5">
        <f t="shared" si="167"/>
        <v>5068.1216047740409</v>
      </c>
      <c r="N144" s="15">
        <f t="shared" si="168"/>
        <v>6.7197291710034968E-3</v>
      </c>
      <c r="O144" s="15">
        <f t="shared" si="169"/>
        <v>1.0843870340015993E-2</v>
      </c>
      <c r="P144" s="15">
        <f t="shared" si="170"/>
        <v>1.0068149304879537E-2</v>
      </c>
      <c r="Q144" s="5">
        <f t="shared" si="171"/>
        <v>8820.0854307892296</v>
      </c>
      <c r="R144" s="5">
        <f t="shared" si="172"/>
        <v>11930.173894373158</v>
      </c>
      <c r="S144" s="5">
        <f t="shared" si="173"/>
        <v>6128.4305602244458</v>
      </c>
      <c r="T144" s="5">
        <f t="shared" si="174"/>
        <v>54.41523696461033</v>
      </c>
      <c r="U144" s="5">
        <f t="shared" si="175"/>
        <v>203.85241193509199</v>
      </c>
      <c r="V144" s="5">
        <f t="shared" si="176"/>
        <v>277.66337597687266</v>
      </c>
      <c r="W144" s="15">
        <f t="shared" si="177"/>
        <v>-1.0734613539272964E-2</v>
      </c>
      <c r="X144" s="15">
        <f t="shared" si="178"/>
        <v>-1.217998157191269E-2</v>
      </c>
      <c r="Y144" s="15">
        <f t="shared" si="179"/>
        <v>-9.7425357312937999E-3</v>
      </c>
      <c r="Z144" s="5">
        <f t="shared" si="194"/>
        <v>14343.090533469856</v>
      </c>
      <c r="AA144" s="5">
        <f t="shared" si="195"/>
        <v>35260.620280277006</v>
      </c>
      <c r="AB144" s="5">
        <f t="shared" si="196"/>
        <v>33905.548000557224</v>
      </c>
      <c r="AC144" s="16">
        <f t="shared" si="180"/>
        <v>1.6196116368564346</v>
      </c>
      <c r="AD144" s="16">
        <f t="shared" si="181"/>
        <v>2.9515054316427465</v>
      </c>
      <c r="AE144" s="16">
        <f t="shared" si="182"/>
        <v>5.5347614698812793</v>
      </c>
      <c r="AF144" s="15">
        <f t="shared" si="183"/>
        <v>-4.0504037456468023E-3</v>
      </c>
      <c r="AG144" s="15">
        <f t="shared" si="184"/>
        <v>2.9673830763510267E-4</v>
      </c>
      <c r="AH144" s="15">
        <f t="shared" si="185"/>
        <v>9.7937136394747881E-3</v>
      </c>
      <c r="AI144" s="1">
        <f t="shared" si="149"/>
        <v>299346.46471606544</v>
      </c>
      <c r="AJ144" s="1">
        <f t="shared" si="150"/>
        <v>104077.11852079169</v>
      </c>
      <c r="AK144" s="1">
        <f t="shared" si="151"/>
        <v>39521.182369660528</v>
      </c>
      <c r="AL144" s="14">
        <f t="shared" si="186"/>
        <v>50.146283294742908</v>
      </c>
      <c r="AM144" s="14">
        <f t="shared" si="187"/>
        <v>10.499190818074046</v>
      </c>
      <c r="AN144" s="14">
        <f t="shared" si="188"/>
        <v>3.5284115922659987</v>
      </c>
      <c r="AO144" s="11">
        <f t="shared" si="189"/>
        <v>8.5154851164821119E-3</v>
      </c>
      <c r="AP144" s="11">
        <f t="shared" si="190"/>
        <v>1.0727265317089663E-2</v>
      </c>
      <c r="AQ144" s="11">
        <f t="shared" si="191"/>
        <v>9.7309831476420517E-3</v>
      </c>
      <c r="AR144" s="1">
        <f t="shared" si="197"/>
        <v>162088.52378104115</v>
      </c>
      <c r="AS144" s="1">
        <f t="shared" si="192"/>
        <v>58523.584691123535</v>
      </c>
      <c r="AT144" s="1">
        <f t="shared" si="193"/>
        <v>22071.440061777896</v>
      </c>
      <c r="AU144" s="1">
        <f t="shared" si="152"/>
        <v>32417.70475620823</v>
      </c>
      <c r="AV144" s="1">
        <f t="shared" si="153"/>
        <v>11704.716938224708</v>
      </c>
      <c r="AW144" s="1">
        <f t="shared" si="154"/>
        <v>4414.2880123555797</v>
      </c>
      <c r="AX144" s="2">
        <v>0</v>
      </c>
      <c r="AY144" s="2">
        <v>0</v>
      </c>
      <c r="AZ144" s="2">
        <v>0</v>
      </c>
      <c r="BA144" s="2">
        <f t="shared" si="200"/>
        <v>0</v>
      </c>
      <c r="BB144" s="2">
        <f t="shared" si="212"/>
        <v>0</v>
      </c>
      <c r="BC144" s="2">
        <f t="shared" si="201"/>
        <v>0</v>
      </c>
      <c r="BD144" s="2">
        <f t="shared" si="202"/>
        <v>0</v>
      </c>
      <c r="BE144" s="2">
        <f t="shared" si="203"/>
        <v>0</v>
      </c>
      <c r="BF144" s="2">
        <f t="shared" si="204"/>
        <v>0</v>
      </c>
      <c r="BG144" s="2">
        <f t="shared" si="205"/>
        <v>0</v>
      </c>
      <c r="BH144" s="2">
        <f t="shared" si="213"/>
        <v>0</v>
      </c>
      <c r="BI144" s="2">
        <f t="shared" si="214"/>
        <v>0</v>
      </c>
      <c r="BJ144" s="2">
        <f t="shared" si="215"/>
        <v>0</v>
      </c>
      <c r="BK144" s="11">
        <f t="shared" si="216"/>
        <v>3.7952656493504183E-2</v>
      </c>
      <c r="BL144" s="17">
        <f t="shared" si="198"/>
        <v>2.3761500538002401E-2</v>
      </c>
      <c r="BM144" s="17">
        <f t="shared" si="199"/>
        <v>0.4378506270896359</v>
      </c>
      <c r="BN144" s="12">
        <f>(BN$3*temperature!$I254+BN$4*temperature!$I254^2+BN$5*temperature!$I254^6)*(K144/K$56)^$BP$1</f>
        <v>-8.8262226891000122</v>
      </c>
      <c r="BO144" s="12">
        <f>(BO$3*temperature!$I254+BO$4*temperature!$I254^2+BO$5*temperature!$I254^6)*(L144/L$56)^$BP$1</f>
        <v>-7.8018581900279038</v>
      </c>
      <c r="BP144" s="12">
        <f>(BP$3*temperature!$I254+BP$4*temperature!$I254^2+BP$5*temperature!$I254^6)*(M144/M$56)^$BP$1</f>
        <v>-7.7797353199721568</v>
      </c>
      <c r="BQ144" s="12">
        <f>(BQ$3*temperature!$M254+BQ$4*temperature!$M254^2+BQ$5*temperature!$M254^6)*(K144/K$56)^$BP$1</f>
        <v>-8.8262378330143054</v>
      </c>
      <c r="BR144" s="12">
        <f>(BR$3*temperature!$M254+BR$4*temperature!$M254^2+BR$5*temperature!$M254^6)*(L144/L$56)^$BP$1</f>
        <v>-7.8018691518186394</v>
      </c>
      <c r="BS144" s="12">
        <f>(BS$3*temperature!$M254+BS$4*temperature!$M254^2+BS$5*temperature!$M254^6)*(M144/M$56)^$BP$1</f>
        <v>-7.779744555114104</v>
      </c>
      <c r="BT144" s="19">
        <f t="shared" si="206"/>
        <v>-1.5143914293247462E-5</v>
      </c>
      <c r="BU144" s="19">
        <f t="shared" si="207"/>
        <v>-1.0961790735564136E-5</v>
      </c>
      <c r="BV144" s="19">
        <f t="shared" si="208"/>
        <v>-9.2351419471725649E-6</v>
      </c>
      <c r="BW144" s="19">
        <f t="shared" si="209"/>
        <v>-3.3000108824872816E-2</v>
      </c>
      <c r="BX144" s="19">
        <f t="shared" si="210"/>
        <v>-7.8413210359635317E-4</v>
      </c>
      <c r="BY144" s="19">
        <f t="shared" si="211"/>
        <v>-1.4449118342996791E-2</v>
      </c>
      <c r="BZ144" s="2">
        <f t="shared" si="217"/>
        <v>6038.3538022518096</v>
      </c>
    </row>
    <row r="145" spans="1:78" x14ac:dyDescent="0.3">
      <c r="A145" s="2">
        <f t="shared" si="155"/>
        <v>2099</v>
      </c>
      <c r="B145" s="5">
        <f t="shared" si="156"/>
        <v>1164.4593915655607</v>
      </c>
      <c r="C145" s="5">
        <f t="shared" si="157"/>
        <v>2959.4301873671679</v>
      </c>
      <c r="D145" s="5">
        <f t="shared" si="158"/>
        <v>4355.7036314182842</v>
      </c>
      <c r="E145" s="15">
        <f t="shared" si="159"/>
        <v>4.2759128281282883E-5</v>
      </c>
      <c r="F145" s="15">
        <f t="shared" si="160"/>
        <v>8.42383499480266E-5</v>
      </c>
      <c r="G145" s="15">
        <f t="shared" si="161"/>
        <v>1.7196959488066028E-4</v>
      </c>
      <c r="H145" s="5">
        <f t="shared" si="162"/>
        <v>163157.26583878312</v>
      </c>
      <c r="I145" s="5">
        <f t="shared" si="163"/>
        <v>59153.324456065995</v>
      </c>
      <c r="J145" s="5">
        <f t="shared" si="164"/>
        <v>22294.201873888334</v>
      </c>
      <c r="K145" s="5">
        <f t="shared" si="165"/>
        <v>140114.1740283668</v>
      </c>
      <c r="L145" s="5">
        <f t="shared" si="166"/>
        <v>19988.079025675968</v>
      </c>
      <c r="M145" s="5">
        <f t="shared" si="167"/>
        <v>5118.3927467142657</v>
      </c>
      <c r="N145" s="15">
        <f t="shared" si="168"/>
        <v>6.550530961778156E-3</v>
      </c>
      <c r="O145" s="15">
        <f t="shared" si="169"/>
        <v>1.0675306536949369E-2</v>
      </c>
      <c r="P145" s="15">
        <f t="shared" si="170"/>
        <v>9.9190875556085523E-3</v>
      </c>
      <c r="Q145" s="5">
        <f t="shared" si="171"/>
        <v>8782.9367940326447</v>
      </c>
      <c r="R145" s="5">
        <f t="shared" si="172"/>
        <v>11911.67497357633</v>
      </c>
      <c r="S145" s="5">
        <f t="shared" si="173"/>
        <v>6129.9743002212163</v>
      </c>
      <c r="T145" s="5">
        <f t="shared" si="174"/>
        <v>53.83111042514728</v>
      </c>
      <c r="U145" s="5">
        <f t="shared" si="175"/>
        <v>201.36949331433263</v>
      </c>
      <c r="V145" s="5">
        <f t="shared" si="176"/>
        <v>274.95823061514631</v>
      </c>
      <c r="W145" s="15">
        <f t="shared" si="177"/>
        <v>-1.0734613539272964E-2</v>
      </c>
      <c r="X145" s="15">
        <f t="shared" si="178"/>
        <v>-1.217998157191269E-2</v>
      </c>
      <c r="Y145" s="15">
        <f t="shared" si="179"/>
        <v>-9.7425357312937999E-3</v>
      </c>
      <c r="Z145" s="5">
        <f t="shared" si="194"/>
        <v>14227.252526564762</v>
      </c>
      <c r="AA145" s="5">
        <f t="shared" si="195"/>
        <v>35222.421790976128</v>
      </c>
      <c r="AB145" s="5">
        <f t="shared" si="196"/>
        <v>34251.598239076229</v>
      </c>
      <c r="AC145" s="16">
        <f t="shared" si="180"/>
        <v>1.6130515558160181</v>
      </c>
      <c r="AD145" s="16">
        <f t="shared" si="181"/>
        <v>2.9523812563695078</v>
      </c>
      <c r="AE145" s="16">
        <f t="shared" si="182"/>
        <v>5.5889673387800949</v>
      </c>
      <c r="AF145" s="15">
        <f t="shared" si="183"/>
        <v>-4.0504037456468023E-3</v>
      </c>
      <c r="AG145" s="15">
        <f t="shared" si="184"/>
        <v>2.9673830763510267E-4</v>
      </c>
      <c r="AH145" s="15">
        <f t="shared" si="185"/>
        <v>9.7937136394747881E-3</v>
      </c>
      <c r="AI145" s="1">
        <f t="shared" si="149"/>
        <v>301829.52300066716</v>
      </c>
      <c r="AJ145" s="1">
        <f t="shared" si="150"/>
        <v>105374.12360693722</v>
      </c>
      <c r="AK145" s="1">
        <f t="shared" si="151"/>
        <v>39983.352145050056</v>
      </c>
      <c r="AL145" s="14">
        <f t="shared" si="186"/>
        <v>50.569033024495752</v>
      </c>
      <c r="AM145" s="14">
        <f t="shared" si="187"/>
        <v>10.610692147539076</v>
      </c>
      <c r="AN145" s="14">
        <f t="shared" si="188"/>
        <v>3.5624031568708614</v>
      </c>
      <c r="AO145" s="11">
        <f t="shared" si="189"/>
        <v>8.4303302653172905E-3</v>
      </c>
      <c r="AP145" s="11">
        <f t="shared" si="190"/>
        <v>1.0619992663918767E-2</v>
      </c>
      <c r="AQ145" s="11">
        <f t="shared" si="191"/>
        <v>9.6336733161656307E-3</v>
      </c>
      <c r="AR145" s="1">
        <f t="shared" si="197"/>
        <v>163157.26583878312</v>
      </c>
      <c r="AS145" s="1">
        <f t="shared" si="192"/>
        <v>59153.324456065995</v>
      </c>
      <c r="AT145" s="1">
        <f t="shared" si="193"/>
        <v>22294.201873888334</v>
      </c>
      <c r="AU145" s="1">
        <f t="shared" si="152"/>
        <v>32631.453167756626</v>
      </c>
      <c r="AV145" s="1">
        <f t="shared" si="153"/>
        <v>11830.6648912132</v>
      </c>
      <c r="AW145" s="1">
        <f t="shared" si="154"/>
        <v>4458.8403747776674</v>
      </c>
      <c r="AX145" s="2">
        <v>0</v>
      </c>
      <c r="AY145" s="2">
        <v>0</v>
      </c>
      <c r="AZ145" s="2">
        <v>0</v>
      </c>
      <c r="BA145" s="2">
        <f t="shared" si="200"/>
        <v>0</v>
      </c>
      <c r="BB145" s="2">
        <f t="shared" si="212"/>
        <v>0</v>
      </c>
      <c r="BC145" s="2">
        <f t="shared" si="201"/>
        <v>0</v>
      </c>
      <c r="BD145" s="2">
        <f t="shared" si="202"/>
        <v>0</v>
      </c>
      <c r="BE145" s="2">
        <f t="shared" si="203"/>
        <v>0</v>
      </c>
      <c r="BF145" s="2">
        <f t="shared" si="204"/>
        <v>0</v>
      </c>
      <c r="BG145" s="2">
        <f t="shared" si="205"/>
        <v>0</v>
      </c>
      <c r="BH145" s="2">
        <f t="shared" si="213"/>
        <v>0</v>
      </c>
      <c r="BI145" s="2">
        <f t="shared" si="214"/>
        <v>0</v>
      </c>
      <c r="BJ145" s="2">
        <f t="shared" si="215"/>
        <v>0</v>
      </c>
      <c r="BK145" s="11">
        <f t="shared" si="216"/>
        <v>3.7792094501074541E-2</v>
      </c>
      <c r="BL145" s="17">
        <f t="shared" si="198"/>
        <v>2.2892663156983892E-2</v>
      </c>
      <c r="BM145" s="17">
        <f t="shared" si="199"/>
        <v>0.43351547236597615</v>
      </c>
      <c r="BN145" s="12">
        <f>(BN$3*temperature!$I255+BN$4*temperature!$I255^2+BN$5*temperature!$I255^6)*(K145/K$56)^$BP$1</f>
        <v>-9.1499190779233093</v>
      </c>
      <c r="BO145" s="12">
        <f>(BO$3*temperature!$I255+BO$4*temperature!$I255^2+BO$5*temperature!$I255^6)*(L145/L$56)^$BP$1</f>
        <v>-8.0255098368547362</v>
      </c>
      <c r="BP145" s="12">
        <f>(BP$3*temperature!$I255+BP$4*temperature!$I255^2+BP$5*temperature!$I255^6)*(M145/M$56)^$BP$1</f>
        <v>-7.9663309418523305</v>
      </c>
      <c r="BQ145" s="12">
        <f>(BQ$3*temperature!$M255+BQ$4*temperature!$M255^2+BQ$5*temperature!$M255^6)*(K145/K$56)^$BP$1</f>
        <v>-9.1499342917323965</v>
      </c>
      <c r="BR145" s="12">
        <f>(BR$3*temperature!$M255+BR$4*temperature!$M255^2+BR$5*temperature!$M255^6)*(L145/L$56)^$BP$1</f>
        <v>-8.0255208255681474</v>
      </c>
      <c r="BS145" s="12">
        <f>(BS$3*temperature!$M255+BS$4*temperature!$M255^2+BS$5*temperature!$M255^6)*(M145/M$56)^$BP$1</f>
        <v>-7.9663401908025815</v>
      </c>
      <c r="BT145" s="19">
        <f t="shared" si="206"/>
        <v>-1.5213809087200048E-5</v>
      </c>
      <c r="BU145" s="19">
        <f t="shared" si="207"/>
        <v>-1.098871341120855E-5</v>
      </c>
      <c r="BV145" s="19">
        <f t="shared" si="208"/>
        <v>-9.2489502510062493E-6</v>
      </c>
      <c r="BW145" s="19">
        <f t="shared" si="209"/>
        <v>-3.3384603874462196E-2</v>
      </c>
      <c r="BX145" s="19">
        <f t="shared" si="210"/>
        <v>-7.6426249112740235E-4</v>
      </c>
      <c r="BY145" s="19">
        <f t="shared" si="211"/>
        <v>-1.4472742318388477E-2</v>
      </c>
      <c r="BZ145" s="2">
        <f t="shared" si="217"/>
        <v>5982.1197570369904</v>
      </c>
    </row>
    <row r="146" spans="1:78" x14ac:dyDescent="0.3">
      <c r="A146" s="2">
        <f t="shared" si="155"/>
        <v>2100</v>
      </c>
      <c r="B146" s="5">
        <f t="shared" si="156"/>
        <v>1164.5066932706379</v>
      </c>
      <c r="C146" s="5">
        <f t="shared" si="157"/>
        <v>2959.6670200071494</v>
      </c>
      <c r="D146" s="5">
        <f t="shared" si="158"/>
        <v>4356.4152275777533</v>
      </c>
      <c r="E146" s="15">
        <f t="shared" si="159"/>
        <v>4.0621171867218736E-5</v>
      </c>
      <c r="F146" s="15">
        <f t="shared" si="160"/>
        <v>8.0026432450625273E-5</v>
      </c>
      <c r="G146" s="15">
        <f t="shared" si="161"/>
        <v>1.6337111513662725E-4</v>
      </c>
      <c r="H146" s="5">
        <f t="shared" si="162"/>
        <v>164205.33675142869</v>
      </c>
      <c r="I146" s="5">
        <f t="shared" si="163"/>
        <v>59779.730673316881</v>
      </c>
      <c r="J146" s="5">
        <f t="shared" si="164"/>
        <v>22515.734370545255</v>
      </c>
      <c r="K146" s="5">
        <f t="shared" si="165"/>
        <v>141008.49544302828</v>
      </c>
      <c r="L146" s="5">
        <f t="shared" si="166"/>
        <v>20198.127109978905</v>
      </c>
      <c r="M146" s="5">
        <f t="shared" si="167"/>
        <v>5168.40870172617</v>
      </c>
      <c r="N146" s="15">
        <f t="shared" si="168"/>
        <v>6.3828047437970437E-3</v>
      </c>
      <c r="O146" s="15">
        <f t="shared" si="169"/>
        <v>1.0508667893153412E-2</v>
      </c>
      <c r="P146" s="15">
        <f t="shared" si="170"/>
        <v>9.7718087468008363E-3</v>
      </c>
      <c r="Q146" s="5">
        <f t="shared" si="171"/>
        <v>8744.4685486007311</v>
      </c>
      <c r="R146" s="5">
        <f t="shared" si="172"/>
        <v>11891.193722539434</v>
      </c>
      <c r="S146" s="5">
        <f t="shared" si="173"/>
        <v>6130.5715507516252</v>
      </c>
      <c r="T146" s="5">
        <f t="shared" si="174"/>
        <v>53.253254258343397</v>
      </c>
      <c r="U146" s="5">
        <f t="shared" si="175"/>
        <v>198.91681659661867</v>
      </c>
      <c r="V146" s="5">
        <f t="shared" si="176"/>
        <v>272.27944022876494</v>
      </c>
      <c r="W146" s="15">
        <f t="shared" si="177"/>
        <v>-1.0734613539272964E-2</v>
      </c>
      <c r="X146" s="15">
        <f t="shared" si="178"/>
        <v>-1.217998157191269E-2</v>
      </c>
      <c r="Y146" s="15">
        <f t="shared" si="179"/>
        <v>-9.7425357312937999E-3</v>
      </c>
      <c r="Z146" s="5">
        <f t="shared" si="194"/>
        <v>14109.946454316345</v>
      </c>
      <c r="AA146" s="5">
        <f t="shared" si="195"/>
        <v>35178.241559165624</v>
      </c>
      <c r="AB146" s="5">
        <f t="shared" si="196"/>
        <v>34595.760995649165</v>
      </c>
      <c r="AC146" s="16">
        <f t="shared" si="180"/>
        <v>1.6065180457524195</v>
      </c>
      <c r="AD146" s="16">
        <f t="shared" si="181"/>
        <v>2.9532573409870166</v>
      </c>
      <c r="AE146" s="16">
        <f t="shared" si="182"/>
        <v>5.643704084436485</v>
      </c>
      <c r="AF146" s="15">
        <f t="shared" si="183"/>
        <v>-4.0504037456468023E-3</v>
      </c>
      <c r="AG146" s="15">
        <f t="shared" si="184"/>
        <v>2.9673830763510267E-4</v>
      </c>
      <c r="AH146" s="15">
        <f t="shared" si="185"/>
        <v>9.7937136394747881E-3</v>
      </c>
      <c r="AI146" s="1">
        <f t="shared" si="149"/>
        <v>304278.02386835706</v>
      </c>
      <c r="AJ146" s="1">
        <f t="shared" si="150"/>
        <v>106667.37613745671</v>
      </c>
      <c r="AK146" s="1">
        <f t="shared" si="151"/>
        <v>40443.857305322723</v>
      </c>
      <c r="AL146" s="14">
        <f t="shared" si="186"/>
        <v>50.991083537594044</v>
      </c>
      <c r="AM146" s="14">
        <f t="shared" si="187"/>
        <v>10.722250765577382</v>
      </c>
      <c r="AN146" s="14">
        <f t="shared" si="188"/>
        <v>3.5963789948222948</v>
      </c>
      <c r="AO146" s="11">
        <f t="shared" si="189"/>
        <v>8.346026962664118E-3</v>
      </c>
      <c r="AP146" s="11">
        <f t="shared" si="190"/>
        <v>1.0513792737279579E-2</v>
      </c>
      <c r="AQ146" s="11">
        <f t="shared" si="191"/>
        <v>9.5373365830039736E-3</v>
      </c>
      <c r="AR146" s="1">
        <f t="shared" si="197"/>
        <v>164205.33675142869</v>
      </c>
      <c r="AS146" s="1">
        <f t="shared" si="192"/>
        <v>59779.730673316881</v>
      </c>
      <c r="AT146" s="1">
        <f t="shared" si="193"/>
        <v>22515.734370545255</v>
      </c>
      <c r="AU146" s="1">
        <f t="shared" si="152"/>
        <v>32841.067350285739</v>
      </c>
      <c r="AV146" s="1">
        <f t="shared" si="153"/>
        <v>11955.946134663376</v>
      </c>
      <c r="AW146" s="1">
        <f t="shared" si="154"/>
        <v>4503.1468741090512</v>
      </c>
      <c r="AX146" s="2">
        <v>0</v>
      </c>
      <c r="AY146" s="2">
        <v>0</v>
      </c>
      <c r="AZ146" s="2">
        <v>0</v>
      </c>
      <c r="BA146" s="2">
        <f t="shared" si="200"/>
        <v>0</v>
      </c>
      <c r="BB146" s="2">
        <f t="shared" si="212"/>
        <v>0</v>
      </c>
      <c r="BC146" s="2">
        <f t="shared" si="201"/>
        <v>0</v>
      </c>
      <c r="BD146" s="2">
        <f t="shared" si="202"/>
        <v>0</v>
      </c>
      <c r="BE146" s="2">
        <f t="shared" si="203"/>
        <v>0</v>
      </c>
      <c r="BF146" s="2">
        <f t="shared" si="204"/>
        <v>0</v>
      </c>
      <c r="BG146" s="2">
        <f t="shared" si="205"/>
        <v>0</v>
      </c>
      <c r="BH146" s="2">
        <f t="shared" si="213"/>
        <v>0</v>
      </c>
      <c r="BI146" s="2">
        <f t="shared" si="214"/>
        <v>0</v>
      </c>
      <c r="BJ146" s="2">
        <f t="shared" si="215"/>
        <v>0</v>
      </c>
      <c r="BK146" s="11">
        <f t="shared" si="216"/>
        <v>3.7632995400767894E-2</v>
      </c>
      <c r="BL146" s="17">
        <f t="shared" si="198"/>
        <v>2.2059007076932584E-2</v>
      </c>
      <c r="BM146" s="17">
        <f t="shared" si="199"/>
        <v>0.42922323996631301</v>
      </c>
      <c r="BN146" s="12">
        <f>(BN$3*temperature!$I256+BN$4*temperature!$I256^2+BN$5*temperature!$I256^6)*(K146/K$56)^$BP$1</f>
        <v>-9.4767145509503621</v>
      </c>
      <c r="BO146" s="12">
        <f>(BO$3*temperature!$I256+BO$4*temperature!$I256^2+BO$5*temperature!$I256^6)*(L146/L$56)^$BP$1</f>
        <v>-8.2507186488403459</v>
      </c>
      <c r="BP146" s="12">
        <f>(BP$3*temperature!$I256+BP$4*temperature!$I256^2+BP$5*temperature!$I256^6)*(M146/M$56)^$BP$1</f>
        <v>-8.1540930060294325</v>
      </c>
      <c r="BQ146" s="12">
        <f>(BQ$3*temperature!$M256+BQ$4*temperature!$M256^2+BQ$5*temperature!$M256^6)*(K146/K$56)^$BP$1</f>
        <v>-9.4767298314060842</v>
      </c>
      <c r="BR146" s="12">
        <f>(BR$3*temperature!$M256+BR$4*temperature!$M256^2+BR$5*temperature!$M256^6)*(L146/L$56)^$BP$1</f>
        <v>-8.2507296623448116</v>
      </c>
      <c r="BS146" s="12">
        <f>(BS$3*temperature!$M256+BS$4*temperature!$M256^2+BS$5*temperature!$M256^6)*(M146/M$56)^$BP$1</f>
        <v>-8.1541022672182564</v>
      </c>
      <c r="BT146" s="19">
        <f t="shared" si="206"/>
        <v>-1.5280455722077591E-5</v>
      </c>
      <c r="BU146" s="19">
        <f t="shared" si="207"/>
        <v>-1.1013504465751112E-5</v>
      </c>
      <c r="BV146" s="19">
        <f t="shared" si="208"/>
        <v>-9.2611888238280926E-6</v>
      </c>
      <c r="BW146" s="19">
        <f t="shared" si="209"/>
        <v>-3.3760391758037966E-2</v>
      </c>
      <c r="BX146" s="19">
        <f t="shared" si="210"/>
        <v>-7.44720720710576E-4</v>
      </c>
      <c r="BY146" s="19">
        <f t="shared" si="211"/>
        <v>-1.4490744732917065E-2</v>
      </c>
      <c r="BZ146" s="2">
        <f t="shared" si="217"/>
        <v>5926.3116433702689</v>
      </c>
    </row>
    <row r="147" spans="1:78" x14ac:dyDescent="0.3">
      <c r="A147" s="2">
        <f t="shared" si="155"/>
        <v>2101</v>
      </c>
      <c r="B147" s="5">
        <f t="shared" si="156"/>
        <v>1164.5516317158392</v>
      </c>
      <c r="C147" s="5">
        <f t="shared" si="157"/>
        <v>2959.8920290203596</v>
      </c>
      <c r="D147" s="5">
        <f t="shared" si="158"/>
        <v>4357.0913543707948</v>
      </c>
      <c r="E147" s="15">
        <f t="shared" si="159"/>
        <v>3.8590113273857797E-5</v>
      </c>
      <c r="F147" s="15">
        <f t="shared" si="160"/>
        <v>7.6025110828094008E-5</v>
      </c>
      <c r="G147" s="15">
        <f t="shared" si="161"/>
        <v>1.5520255937979588E-4</v>
      </c>
      <c r="H147" s="5">
        <f t="shared" si="162"/>
        <v>165232.50187749456</v>
      </c>
      <c r="I147" s="5">
        <f t="shared" si="163"/>
        <v>60402.680453487461</v>
      </c>
      <c r="J147" s="5">
        <f t="shared" si="164"/>
        <v>22736.005687741272</v>
      </c>
      <c r="K147" s="5">
        <f t="shared" si="165"/>
        <v>141885.08038414971</v>
      </c>
      <c r="L147" s="5">
        <f t="shared" si="166"/>
        <v>20407.055345690784</v>
      </c>
      <c r="M147" s="5">
        <f t="shared" si="167"/>
        <v>5218.1613463150725</v>
      </c>
      <c r="N147" s="15">
        <f t="shared" si="168"/>
        <v>6.21653992099791E-3</v>
      </c>
      <c r="O147" s="15">
        <f t="shared" si="169"/>
        <v>1.0343941028505554E-2</v>
      </c>
      <c r="P147" s="15">
        <f t="shared" si="170"/>
        <v>9.6262984334589685E-3</v>
      </c>
      <c r="Q147" s="5">
        <f t="shared" si="171"/>
        <v>8704.7127616160506</v>
      </c>
      <c r="R147" s="5">
        <f t="shared" si="172"/>
        <v>11868.765104605731</v>
      </c>
      <c r="S147" s="5">
        <f t="shared" si="173"/>
        <v>6130.2352773101838</v>
      </c>
      <c r="T147" s="5">
        <f t="shared" si="174"/>
        <v>52.681601154171439</v>
      </c>
      <c r="U147" s="5">
        <f t="shared" si="175"/>
        <v>196.49401343612831</v>
      </c>
      <c r="V147" s="5">
        <f t="shared" si="176"/>
        <v>269.62674805343954</v>
      </c>
      <c r="W147" s="15">
        <f t="shared" si="177"/>
        <v>-1.0734613539272964E-2</v>
      </c>
      <c r="X147" s="15">
        <f t="shared" si="178"/>
        <v>-1.217998157191269E-2</v>
      </c>
      <c r="Y147" s="15">
        <f t="shared" si="179"/>
        <v>-9.7425357312937999E-3</v>
      </c>
      <c r="Z147" s="5">
        <f t="shared" si="194"/>
        <v>13991.245858541979</v>
      </c>
      <c r="AA147" s="5">
        <f t="shared" si="195"/>
        <v>35128.17593742071</v>
      </c>
      <c r="AB147" s="5">
        <f t="shared" si="196"/>
        <v>34937.985688960216</v>
      </c>
      <c r="AC147" s="16">
        <f t="shared" si="180"/>
        <v>1.6000109990424547</v>
      </c>
      <c r="AD147" s="16">
        <f t="shared" si="181"/>
        <v>2.9541336855723919</v>
      </c>
      <c r="AE147" s="16">
        <f t="shared" si="182"/>
        <v>5.6989769061053899</v>
      </c>
      <c r="AF147" s="15">
        <f t="shared" si="183"/>
        <v>-4.0504037456468023E-3</v>
      </c>
      <c r="AG147" s="15">
        <f t="shared" si="184"/>
        <v>2.9673830763510267E-4</v>
      </c>
      <c r="AH147" s="15">
        <f t="shared" si="185"/>
        <v>9.7937136394747881E-3</v>
      </c>
      <c r="AI147" s="1">
        <f t="shared" si="149"/>
        <v>306691.28883180709</v>
      </c>
      <c r="AJ147" s="1">
        <f t="shared" si="150"/>
        <v>107956.58465837441</v>
      </c>
      <c r="AK147" s="1">
        <f t="shared" si="151"/>
        <v>40902.618448899499</v>
      </c>
      <c r="AL147" s="14">
        <f t="shared" si="186"/>
        <v>51.412400766073652</v>
      </c>
      <c r="AM147" s="14">
        <f t="shared" si="187"/>
        <v>10.833854972581534</v>
      </c>
      <c r="AN147" s="14">
        <f t="shared" si="188"/>
        <v>3.6303358730064237</v>
      </c>
      <c r="AO147" s="11">
        <f t="shared" si="189"/>
        <v>8.2625666930374771E-3</v>
      </c>
      <c r="AP147" s="11">
        <f t="shared" si="190"/>
        <v>1.0408654809906782E-2</v>
      </c>
      <c r="AQ147" s="11">
        <f t="shared" si="191"/>
        <v>9.4419632171739345E-3</v>
      </c>
      <c r="AR147" s="1">
        <f t="shared" si="197"/>
        <v>165232.50187749456</v>
      </c>
      <c r="AS147" s="1">
        <f t="shared" si="192"/>
        <v>60402.680453487461</v>
      </c>
      <c r="AT147" s="1">
        <f t="shared" si="193"/>
        <v>22736.005687741272</v>
      </c>
      <c r="AU147" s="1">
        <f t="shared" si="152"/>
        <v>33046.500375498916</v>
      </c>
      <c r="AV147" s="1">
        <f t="shared" si="153"/>
        <v>12080.536090697493</v>
      </c>
      <c r="AW147" s="1">
        <f t="shared" si="154"/>
        <v>4547.2011375482543</v>
      </c>
      <c r="AX147" s="2">
        <v>0</v>
      </c>
      <c r="AY147" s="2">
        <v>0</v>
      </c>
      <c r="AZ147" s="2">
        <v>0</v>
      </c>
      <c r="BA147" s="2">
        <f t="shared" si="200"/>
        <v>0</v>
      </c>
      <c r="BB147" s="2">
        <f t="shared" si="212"/>
        <v>0</v>
      </c>
      <c r="BC147" s="2">
        <f t="shared" si="201"/>
        <v>0</v>
      </c>
      <c r="BD147" s="2">
        <f t="shared" si="202"/>
        <v>0</v>
      </c>
      <c r="BE147" s="2">
        <f t="shared" si="203"/>
        <v>0</v>
      </c>
      <c r="BF147" s="2">
        <f t="shared" si="204"/>
        <v>0</v>
      </c>
      <c r="BG147" s="2">
        <f t="shared" si="205"/>
        <v>0</v>
      </c>
      <c r="BH147" s="2">
        <f t="shared" si="213"/>
        <v>0</v>
      </c>
      <c r="BI147" s="2">
        <f t="shared" si="214"/>
        <v>0</v>
      </c>
      <c r="BJ147" s="2">
        <f t="shared" si="215"/>
        <v>0</v>
      </c>
      <c r="BK147" s="11">
        <f t="shared" si="216"/>
        <v>3.7475357499941769E-2</v>
      </c>
      <c r="BL147" s="17">
        <f t="shared" si="198"/>
        <v>2.1258968416297007E-2</v>
      </c>
      <c r="BM147" s="17">
        <f t="shared" si="199"/>
        <v>0.42497350491714159</v>
      </c>
      <c r="BN147" s="12">
        <f>(BN$3*temperature!$I257+BN$4*temperature!$I257^2+BN$5*temperature!$I257^6)*(K147/K$56)^$BP$1</f>
        <v>-9.8065407362049637</v>
      </c>
      <c r="BO147" s="12">
        <f>(BO$3*temperature!$I257+BO$4*temperature!$I257^2+BO$5*temperature!$I257^6)*(L147/L$56)^$BP$1</f>
        <v>-8.477431859120701</v>
      </c>
      <c r="BP147" s="12">
        <f>(BP$3*temperature!$I257+BP$4*temperature!$I257^2+BP$5*temperature!$I257^6)*(M147/M$56)^$BP$1</f>
        <v>-8.3429785112947581</v>
      </c>
      <c r="BQ147" s="12">
        <f>(BQ$3*temperature!$M257+BQ$4*temperature!$M257^2+BQ$5*temperature!$M257^6)*(K147/K$56)^$BP$1</f>
        <v>-9.8065560801514309</v>
      </c>
      <c r="BR147" s="12">
        <f>(BR$3*temperature!$M257+BR$4*temperature!$M257^2+BR$5*temperature!$M257^6)*(L147/L$56)^$BP$1</f>
        <v>-8.477442895352052</v>
      </c>
      <c r="BS147" s="12">
        <f>(BS$3*temperature!$M257+BS$4*temperature!$M257^2+BS$5*temperature!$M257^6)*(M147/M$56)^$BP$1</f>
        <v>-8.3429877832041264</v>
      </c>
      <c r="BT147" s="19">
        <f t="shared" si="206"/>
        <v>-1.53439464671834E-5</v>
      </c>
      <c r="BU147" s="19">
        <f t="shared" si="207"/>
        <v>-1.1036231351013726E-5</v>
      </c>
      <c r="BV147" s="19">
        <f t="shared" si="208"/>
        <v>-9.2719093682802622E-6</v>
      </c>
      <c r="BW147" s="19">
        <f t="shared" si="209"/>
        <v>-3.4127428032865413E-2</v>
      </c>
      <c r="BX147" s="19">
        <f t="shared" si="210"/>
        <v>-7.2551391468013491E-4</v>
      </c>
      <c r="BY147" s="19">
        <f t="shared" si="211"/>
        <v>-1.4503252704934326E-2</v>
      </c>
      <c r="BZ147" s="2">
        <f t="shared" si="217"/>
        <v>5870.9287876739118</v>
      </c>
    </row>
    <row r="148" spans="1:78" x14ac:dyDescent="0.3">
      <c r="A148" s="2">
        <f t="shared" si="155"/>
        <v>2102</v>
      </c>
      <c r="B148" s="5">
        <f t="shared" si="156"/>
        <v>1164.5943248862513</v>
      </c>
      <c r="C148" s="5">
        <f t="shared" si="157"/>
        <v>2960.1058038339274</v>
      </c>
      <c r="D148" s="5">
        <f t="shared" si="158"/>
        <v>4357.7337745139621</v>
      </c>
      <c r="E148" s="15">
        <f t="shared" si="159"/>
        <v>3.6660607610164905E-5</v>
      </c>
      <c r="F148" s="15">
        <f t="shared" si="160"/>
        <v>7.2223855286689307E-5</v>
      </c>
      <c r="G148" s="15">
        <f t="shared" si="161"/>
        <v>1.4744243141080607E-4</v>
      </c>
      <c r="H148" s="5">
        <f t="shared" si="162"/>
        <v>166238.53778191863</v>
      </c>
      <c r="I148" s="5">
        <f t="shared" si="163"/>
        <v>61022.053856697174</v>
      </c>
      <c r="J148" s="5">
        <f t="shared" si="164"/>
        <v>22954.984857617703</v>
      </c>
      <c r="K148" s="5">
        <f t="shared" si="165"/>
        <v>142743.72992342678</v>
      </c>
      <c r="L148" s="5">
        <f t="shared" si="166"/>
        <v>20614.821868076961</v>
      </c>
      <c r="M148" s="5">
        <f t="shared" si="167"/>
        <v>5267.6427807198879</v>
      </c>
      <c r="N148" s="15">
        <f t="shared" si="168"/>
        <v>6.0517253607801358E-3</v>
      </c>
      <c r="O148" s="15">
        <f t="shared" si="169"/>
        <v>1.0181112309770368E-2</v>
      </c>
      <c r="P148" s="15">
        <f t="shared" si="170"/>
        <v>9.4825420528166227E-3</v>
      </c>
      <c r="Q148" s="5">
        <f t="shared" si="171"/>
        <v>8663.7016863800291</v>
      </c>
      <c r="R148" s="5">
        <f t="shared" si="172"/>
        <v>11844.424587845704</v>
      </c>
      <c r="S148" s="5">
        <f t="shared" si="173"/>
        <v>6128.9786575008311</v>
      </c>
      <c r="T148" s="5">
        <f t="shared" si="174"/>
        <v>52.116084525151294</v>
      </c>
      <c r="U148" s="5">
        <f t="shared" si="175"/>
        <v>194.1007199734851</v>
      </c>
      <c r="V148" s="5">
        <f t="shared" si="176"/>
        <v>266.99989982641637</v>
      </c>
      <c r="W148" s="15">
        <f t="shared" si="177"/>
        <v>-1.0734613539272964E-2</v>
      </c>
      <c r="X148" s="15">
        <f t="shared" si="178"/>
        <v>-1.217998157191269E-2</v>
      </c>
      <c r="Y148" s="15">
        <f t="shared" si="179"/>
        <v>-9.7425357312937999E-3</v>
      </c>
      <c r="Z148" s="5">
        <f t="shared" si="194"/>
        <v>13871.223612411963</v>
      </c>
      <c r="AA148" s="5">
        <f t="shared" si="195"/>
        <v>35072.323016109571</v>
      </c>
      <c r="AB148" s="5">
        <f t="shared" si="196"/>
        <v>35278.22313254547</v>
      </c>
      <c r="AC148" s="16">
        <f t="shared" si="180"/>
        <v>1.593530308498857</v>
      </c>
      <c r="AD148" s="16">
        <f t="shared" si="181"/>
        <v>2.9550102902027766</v>
      </c>
      <c r="AE148" s="16">
        <f t="shared" si="182"/>
        <v>5.7547910539617657</v>
      </c>
      <c r="AF148" s="15">
        <f t="shared" si="183"/>
        <v>-4.0504037456468023E-3</v>
      </c>
      <c r="AG148" s="15">
        <f t="shared" si="184"/>
        <v>2.9673830763510267E-4</v>
      </c>
      <c r="AH148" s="15">
        <f t="shared" si="185"/>
        <v>9.7937136394747881E-3</v>
      </c>
      <c r="AI148" s="1">
        <f t="shared" si="149"/>
        <v>309068.66032412532</v>
      </c>
      <c r="AJ148" s="1">
        <f t="shared" si="150"/>
        <v>109241.46228323448</v>
      </c>
      <c r="AK148" s="1">
        <f t="shared" si="151"/>
        <v>41359.557741557801</v>
      </c>
      <c r="AL148" s="14">
        <f t="shared" si="186"/>
        <v>51.832951172350725</v>
      </c>
      <c r="AM148" s="14">
        <f t="shared" si="187"/>
        <v>10.945493170685026</v>
      </c>
      <c r="AN148" s="14">
        <f t="shared" si="188"/>
        <v>3.6642705958075479</v>
      </c>
      <c r="AO148" s="11">
        <f t="shared" si="189"/>
        <v>8.1799410261071022E-3</v>
      </c>
      <c r="AP148" s="11">
        <f t="shared" si="190"/>
        <v>1.0304568261807714E-2</v>
      </c>
      <c r="AQ148" s="11">
        <f t="shared" si="191"/>
        <v>9.3475435850021958E-3</v>
      </c>
      <c r="AR148" s="1">
        <f t="shared" si="197"/>
        <v>166238.53778191863</v>
      </c>
      <c r="AS148" s="1">
        <f t="shared" si="192"/>
        <v>61022.053856697174</v>
      </c>
      <c r="AT148" s="1">
        <f t="shared" si="193"/>
        <v>22954.984857617703</v>
      </c>
      <c r="AU148" s="1">
        <f t="shared" si="152"/>
        <v>33247.707556383728</v>
      </c>
      <c r="AV148" s="1">
        <f t="shared" si="153"/>
        <v>12204.410771339435</v>
      </c>
      <c r="AW148" s="1">
        <f t="shared" si="154"/>
        <v>4590.9969715235411</v>
      </c>
      <c r="AX148" s="2">
        <v>0</v>
      </c>
      <c r="AY148" s="2">
        <v>0</v>
      </c>
      <c r="AZ148" s="2">
        <v>0</v>
      </c>
      <c r="BA148" s="2">
        <f t="shared" si="200"/>
        <v>0</v>
      </c>
      <c r="BB148" s="2">
        <f t="shared" si="212"/>
        <v>0</v>
      </c>
      <c r="BC148" s="2">
        <f t="shared" si="201"/>
        <v>0</v>
      </c>
      <c r="BD148" s="2">
        <f t="shared" si="202"/>
        <v>0</v>
      </c>
      <c r="BE148" s="2">
        <f t="shared" si="203"/>
        <v>0</v>
      </c>
      <c r="BF148" s="2">
        <f t="shared" si="204"/>
        <v>0</v>
      </c>
      <c r="BG148" s="2">
        <f t="shared" si="205"/>
        <v>0</v>
      </c>
      <c r="BH148" s="2">
        <f t="shared" si="213"/>
        <v>0</v>
      </c>
      <c r="BI148" s="2">
        <f t="shared" si="214"/>
        <v>0</v>
      </c>
      <c r="BJ148" s="2">
        <f t="shared" si="215"/>
        <v>0</v>
      </c>
      <c r="BK148" s="11">
        <f t="shared" si="216"/>
        <v>3.7319178248852419E-2</v>
      </c>
      <c r="BL148" s="17">
        <f t="shared" si="198"/>
        <v>2.0491058667191718E-2</v>
      </c>
      <c r="BM148" s="17">
        <f t="shared" si="199"/>
        <v>0.42076584645261544</v>
      </c>
      <c r="BN148" s="12">
        <f>(BN$3*temperature!$I258+BN$4*temperature!$I258^2+BN$5*temperature!$I258^6)*(K148/K$56)^$BP$1</f>
        <v>-10.139329460099638</v>
      </c>
      <c r="BO148" s="12">
        <f>(BO$3*temperature!$I258+BO$4*temperature!$I258^2+BO$5*temperature!$I258^6)*(L148/L$56)^$BP$1</f>
        <v>-8.7055969882837019</v>
      </c>
      <c r="BP148" s="12">
        <f>(BP$3*temperature!$I258+BP$4*temperature!$I258^2+BP$5*temperature!$I258^6)*(M148/M$56)^$BP$1</f>
        <v>-8.5329446923606795</v>
      </c>
      <c r="BQ148" s="12">
        <f>(BQ$3*temperature!$M258+BQ$4*temperature!$M258^2+BQ$5*temperature!$M258^6)*(K148/K$56)^$BP$1</f>
        <v>-10.139344864472374</v>
      </c>
      <c r="BR148" s="12">
        <f>(BR$3*temperature!$M258+BR$4*temperature!$M258^2+BR$5*temperature!$M258^6)*(L148/L$56)^$BP$1</f>
        <v>-8.7056080452442153</v>
      </c>
      <c r="BS148" s="12">
        <f>(BS$3*temperature!$M258+BS$4*temperature!$M258^2+BS$5*temperature!$M258^6)*(M148/M$56)^$BP$1</f>
        <v>-8.5329539735234388</v>
      </c>
      <c r="BT148" s="19">
        <f t="shared" si="206"/>
        <v>-1.5404372735616789E-5</v>
      </c>
      <c r="BU148" s="19">
        <f t="shared" si="207"/>
        <v>-1.1056960513400327E-5</v>
      </c>
      <c r="BV148" s="19">
        <f t="shared" si="208"/>
        <v>-9.2811627592226387E-6</v>
      </c>
      <c r="BW148" s="19">
        <f t="shared" si="209"/>
        <v>-3.4485677895557183E-2</v>
      </c>
      <c r="BX148" s="19">
        <f t="shared" si="210"/>
        <v>-7.0664804893573886E-4</v>
      </c>
      <c r="BY148" s="19">
        <f t="shared" si="211"/>
        <v>-1.4510395450216368E-2</v>
      </c>
      <c r="BZ148" s="2">
        <f t="shared" si="217"/>
        <v>5815.9704192410463</v>
      </c>
    </row>
    <row r="149" spans="1:78" x14ac:dyDescent="0.3">
      <c r="A149" s="2">
        <f t="shared" si="155"/>
        <v>2103</v>
      </c>
      <c r="B149" s="5">
        <f t="shared" si="156"/>
        <v>1164.6348848850425</v>
      </c>
      <c r="C149" s="5">
        <f t="shared" si="157"/>
        <v>2960.3089045744769</v>
      </c>
      <c r="D149" s="5">
        <f t="shared" si="158"/>
        <v>4358.3441636339594</v>
      </c>
      <c r="E149" s="15">
        <f t="shared" si="159"/>
        <v>3.4827577229656655E-5</v>
      </c>
      <c r="F149" s="15">
        <f t="shared" si="160"/>
        <v>6.8612662522354835E-5</v>
      </c>
      <c r="G149" s="15">
        <f t="shared" si="161"/>
        <v>1.4007030984026575E-4</v>
      </c>
      <c r="H149" s="5">
        <f t="shared" si="162"/>
        <v>167223.23215384892</v>
      </c>
      <c r="I149" s="5">
        <f t="shared" si="163"/>
        <v>61637.733918455699</v>
      </c>
      <c r="J149" s="5">
        <f t="shared" si="164"/>
        <v>23172.641810481102</v>
      </c>
      <c r="K149" s="5">
        <f t="shared" si="165"/>
        <v>143584.25488032241</v>
      </c>
      <c r="L149" s="5">
        <f t="shared" si="166"/>
        <v>20821.385843622182</v>
      </c>
      <c r="M149" s="5">
        <f t="shared" si="167"/>
        <v>5316.8453294335304</v>
      </c>
      <c r="N149" s="15">
        <f t="shared" si="168"/>
        <v>5.8883494031332084E-3</v>
      </c>
      <c r="O149" s="15">
        <f t="shared" si="169"/>
        <v>1.0020167861120033E-2</v>
      </c>
      <c r="P149" s="15">
        <f t="shared" si="170"/>
        <v>9.3405249296192316E-3</v>
      </c>
      <c r="Q149" s="5">
        <f t="shared" si="171"/>
        <v>8621.4677287224004</v>
      </c>
      <c r="R149" s="5">
        <f t="shared" si="172"/>
        <v>11818.208102069797</v>
      </c>
      <c r="S149" s="5">
        <f t="shared" si="173"/>
        <v>6126.815067076267</v>
      </c>
      <c r="T149" s="5">
        <f t="shared" si="174"/>
        <v>51.556638498593713</v>
      </c>
      <c r="U149" s="5">
        <f t="shared" si="175"/>
        <v>191.73657678111306</v>
      </c>
      <c r="V149" s="5">
        <f t="shared" si="176"/>
        <v>264.39864376210562</v>
      </c>
      <c r="W149" s="15">
        <f t="shared" si="177"/>
        <v>-1.0734613539272964E-2</v>
      </c>
      <c r="X149" s="15">
        <f t="shared" si="178"/>
        <v>-1.217998157191269E-2</v>
      </c>
      <c r="Y149" s="15">
        <f t="shared" si="179"/>
        <v>-9.7425357312937999E-3</v>
      </c>
      <c r="Z149" s="5">
        <f t="shared" si="194"/>
        <v>13749.951868533621</v>
      </c>
      <c r="AA149" s="5">
        <f t="shared" si="195"/>
        <v>35010.782497050262</v>
      </c>
      <c r="AB149" s="5">
        <f t="shared" si="196"/>
        <v>35616.425539110889</v>
      </c>
      <c r="AC149" s="16">
        <f t="shared" si="180"/>
        <v>1.5870758673685115</v>
      </c>
      <c r="AD149" s="16">
        <f t="shared" si="181"/>
        <v>2.9558871549553358</v>
      </c>
      <c r="AE149" s="16">
        <f t="shared" si="182"/>
        <v>5.8111518295992788</v>
      </c>
      <c r="AF149" s="15">
        <f t="shared" si="183"/>
        <v>-4.0504037456468023E-3</v>
      </c>
      <c r="AG149" s="15">
        <f t="shared" si="184"/>
        <v>2.9673830763510267E-4</v>
      </c>
      <c r="AH149" s="15">
        <f t="shared" si="185"/>
        <v>9.7937136394747881E-3</v>
      </c>
      <c r="AI149" s="1">
        <f t="shared" si="149"/>
        <v>311409.50184809655</v>
      </c>
      <c r="AJ149" s="1">
        <f t="shared" si="150"/>
        <v>110521.72682625047</v>
      </c>
      <c r="AK149" s="1">
        <f t="shared" si="151"/>
        <v>41814.598938925563</v>
      </c>
      <c r="AL149" s="14">
        <f t="shared" si="186"/>
        <v>52.252701751311655</v>
      </c>
      <c r="AM149" s="14">
        <f t="shared" si="187"/>
        <v>11.057153866406136</v>
      </c>
      <c r="AN149" s="14">
        <f t="shared" si="188"/>
        <v>3.6981800056180854</v>
      </c>
      <c r="AO149" s="11">
        <f t="shared" si="189"/>
        <v>8.0981416158460318E-3</v>
      </c>
      <c r="AP149" s="11">
        <f t="shared" si="190"/>
        <v>1.0201522579189637E-2</v>
      </c>
      <c r="AQ149" s="11">
        <f t="shared" si="191"/>
        <v>9.254068149152174E-3</v>
      </c>
      <c r="AR149" s="1">
        <f t="shared" si="197"/>
        <v>167223.23215384892</v>
      </c>
      <c r="AS149" s="1">
        <f t="shared" si="192"/>
        <v>61637.733918455699</v>
      </c>
      <c r="AT149" s="1">
        <f t="shared" si="193"/>
        <v>23172.641810481102</v>
      </c>
      <c r="AU149" s="1">
        <f t="shared" si="152"/>
        <v>33444.646430769782</v>
      </c>
      <c r="AV149" s="1">
        <f t="shared" si="153"/>
        <v>12327.546783691141</v>
      </c>
      <c r="AW149" s="1">
        <f t="shared" si="154"/>
        <v>4634.5283620962209</v>
      </c>
      <c r="AX149" s="2">
        <v>0</v>
      </c>
      <c r="AY149" s="2">
        <v>0</v>
      </c>
      <c r="AZ149" s="2">
        <v>0</v>
      </c>
      <c r="BA149" s="2">
        <f t="shared" si="200"/>
        <v>0</v>
      </c>
      <c r="BB149" s="2">
        <f t="shared" si="212"/>
        <v>0</v>
      </c>
      <c r="BC149" s="2">
        <f t="shared" si="201"/>
        <v>0</v>
      </c>
      <c r="BD149" s="2">
        <f t="shared" si="202"/>
        <v>0</v>
      </c>
      <c r="BE149" s="2">
        <f t="shared" si="203"/>
        <v>0</v>
      </c>
      <c r="BF149" s="2">
        <f t="shared" si="204"/>
        <v>0</v>
      </c>
      <c r="BG149" s="2">
        <f t="shared" si="205"/>
        <v>0</v>
      </c>
      <c r="BH149" s="2">
        <f t="shared" si="213"/>
        <v>0</v>
      </c>
      <c r="BI149" s="2">
        <f t="shared" si="214"/>
        <v>0</v>
      </c>
      <c r="BJ149" s="2">
        <f t="shared" si="215"/>
        <v>0</v>
      </c>
      <c r="BK149" s="11">
        <f t="shared" si="216"/>
        <v>3.716445427316481E-2</v>
      </c>
      <c r="BL149" s="17">
        <f t="shared" si="198"/>
        <v>1.9753860814357684E-2</v>
      </c>
      <c r="BM149" s="17">
        <f t="shared" si="199"/>
        <v>0.41659984797288657</v>
      </c>
      <c r="BN149" s="12">
        <f>(BN$3*temperature!$I259+BN$4*temperature!$I259^2+BN$5*temperature!$I259^6)*(K149/K$56)^$BP$1</f>
        <v>-10.475012812257505</v>
      </c>
      <c r="BO149" s="12">
        <f>(BO$3*temperature!$I259+BO$4*temperature!$I259^2+BO$5*temperature!$I259^6)*(L149/L$56)^$BP$1</f>
        <v>-8.9351618832215856</v>
      </c>
      <c r="BP149" s="12">
        <f>(BP$3*temperature!$I259+BP$4*temperature!$I259^2+BP$5*temperature!$I259^6)*(M149/M$56)^$BP$1</f>
        <v>-8.7239490507431547</v>
      </c>
      <c r="BQ149" s="12">
        <f>(BQ$3*temperature!$M259+BQ$4*temperature!$M259^2+BQ$5*temperature!$M259^6)*(K149/K$56)^$BP$1</f>
        <v>-10.475028274082609</v>
      </c>
      <c r="BR149" s="12">
        <f>(BR$3*temperature!$M259+BR$4*temperature!$M259^2+BR$5*temperature!$M259^6)*(L149/L$56)^$BP$1</f>
        <v>-8.9351729589790096</v>
      </c>
      <c r="BS149" s="12">
        <f>(BS$3*temperature!$M259+BS$4*temperature!$M259^2+BS$5*temperature!$M259^6)*(M149/M$56)^$BP$1</f>
        <v>-8.7239583397421878</v>
      </c>
      <c r="BT149" s="19">
        <f t="shared" si="206"/>
        <v>-1.5461825103812998E-5</v>
      </c>
      <c r="BU149" s="19">
        <f t="shared" si="207"/>
        <v>-1.1075757424094945E-5</v>
      </c>
      <c r="BV149" s="19">
        <f t="shared" si="208"/>
        <v>-9.2889990330746741E-6</v>
      </c>
      <c r="BW149" s="19">
        <f t="shared" si="209"/>
        <v>-3.4835116052801998E-2</v>
      </c>
      <c r="BX149" s="19">
        <f t="shared" si="210"/>
        <v>-6.8812803395904769E-4</v>
      </c>
      <c r="BY149" s="19">
        <f t="shared" si="211"/>
        <v>-1.4512304051715172E-2</v>
      </c>
      <c r="BZ149" s="2">
        <f t="shared" si="217"/>
        <v>5761.4356747834108</v>
      </c>
    </row>
    <row r="150" spans="1:78" x14ac:dyDescent="0.3">
      <c r="A150" s="2">
        <f t="shared" si="155"/>
        <v>2104</v>
      </c>
      <c r="B150" s="5">
        <f t="shared" si="156"/>
        <v>1164.6734182258704</v>
      </c>
      <c r="C150" s="5">
        <f t="shared" si="157"/>
        <v>2960.5018635165166</v>
      </c>
      <c r="D150" s="5">
        <f t="shared" si="158"/>
        <v>4358.9241145204805</v>
      </c>
      <c r="E150" s="15">
        <f t="shared" si="159"/>
        <v>3.3086198368173824E-5</v>
      </c>
      <c r="F150" s="15">
        <f t="shared" si="160"/>
        <v>6.5182029396237086E-5</v>
      </c>
      <c r="G150" s="15">
        <f t="shared" si="161"/>
        <v>1.3306679434825245E-4</v>
      </c>
      <c r="H150" s="5">
        <f t="shared" si="162"/>
        <v>168186.38371263619</v>
      </c>
      <c r="I150" s="5">
        <f t="shared" si="163"/>
        <v>62249.606671585141</v>
      </c>
      <c r="J150" s="5">
        <f t="shared" si="164"/>
        <v>23388.947375878332</v>
      </c>
      <c r="K150" s="5">
        <f t="shared" si="165"/>
        <v>144406.47573878005</v>
      </c>
      <c r="L150" s="5">
        <f t="shared" si="166"/>
        <v>21026.707477780263</v>
      </c>
      <c r="M150" s="5">
        <f t="shared" si="167"/>
        <v>5365.7615414695783</v>
      </c>
      <c r="N150" s="15">
        <f t="shared" si="168"/>
        <v>5.7263998698391383E-3</v>
      </c>
      <c r="O150" s="15">
        <f t="shared" si="169"/>
        <v>9.8610935746610284E-3</v>
      </c>
      <c r="P150" s="15">
        <f t="shared" si="170"/>
        <v>9.2002322815847304E-3</v>
      </c>
      <c r="Q150" s="5">
        <f t="shared" si="171"/>
        <v>8578.0434140823709</v>
      </c>
      <c r="R150" s="5">
        <f t="shared" si="172"/>
        <v>11790.151996491179</v>
      </c>
      <c r="S150" s="5">
        <f t="shared" si="173"/>
        <v>6123.7580661269403</v>
      </c>
      <c r="T150" s="5">
        <f t="shared" si="174"/>
        <v>51.003197908927305</v>
      </c>
      <c r="U150" s="5">
        <f t="shared" si="175"/>
        <v>189.40122880925747</v>
      </c>
      <c r="V150" s="5">
        <f t="shared" si="176"/>
        <v>261.82273052794767</v>
      </c>
      <c r="W150" s="15">
        <f t="shared" si="177"/>
        <v>-1.0734613539272964E-2</v>
      </c>
      <c r="X150" s="15">
        <f t="shared" si="178"/>
        <v>-1.217998157191269E-2</v>
      </c>
      <c r="Y150" s="15">
        <f t="shared" si="179"/>
        <v>-9.7425357312937999E-3</v>
      </c>
      <c r="Z150" s="5">
        <f t="shared" si="194"/>
        <v>13627.502009468102</v>
      </c>
      <c r="AA150" s="5">
        <f t="shared" si="195"/>
        <v>34943.655568710521</v>
      </c>
      <c r="AB150" s="5">
        <f t="shared" si="196"/>
        <v>35952.546523352466</v>
      </c>
      <c r="AC150" s="16">
        <f t="shared" si="180"/>
        <v>1.5806475693306965</v>
      </c>
      <c r="AD150" s="16">
        <f t="shared" si="181"/>
        <v>2.9567642799072575</v>
      </c>
      <c r="AE150" s="16">
        <f t="shared" si="182"/>
        <v>5.8680645865338841</v>
      </c>
      <c r="AF150" s="15">
        <f t="shared" si="183"/>
        <v>-4.0504037456468023E-3</v>
      </c>
      <c r="AG150" s="15">
        <f t="shared" si="184"/>
        <v>2.9673830763510267E-4</v>
      </c>
      <c r="AH150" s="15">
        <f t="shared" si="185"/>
        <v>9.7937136394747881E-3</v>
      </c>
      <c r="AI150" s="1">
        <f t="shared" si="149"/>
        <v>313713.19809405669</v>
      </c>
      <c r="AJ150" s="1">
        <f t="shared" si="150"/>
        <v>111797.10092731657</v>
      </c>
      <c r="AK150" s="1">
        <f t="shared" si="151"/>
        <v>42267.667407129229</v>
      </c>
      <c r="AL150" s="14">
        <f t="shared" si="186"/>
        <v>52.671620032118419</v>
      </c>
      <c r="AM150" s="14">
        <f t="shared" si="187"/>
        <v>11.168825673187555</v>
      </c>
      <c r="AN150" s="14">
        <f t="shared" si="188"/>
        <v>3.7320609833199088</v>
      </c>
      <c r="AO150" s="11">
        <f t="shared" si="189"/>
        <v>8.0171601996875709E-3</v>
      </c>
      <c r="AP150" s="11">
        <f t="shared" si="190"/>
        <v>1.0099507353397741E-2</v>
      </c>
      <c r="AQ150" s="11">
        <f t="shared" si="191"/>
        <v>9.1615274676606524E-3</v>
      </c>
      <c r="AR150" s="1">
        <f t="shared" si="197"/>
        <v>168186.38371263619</v>
      </c>
      <c r="AS150" s="1">
        <f t="shared" si="192"/>
        <v>62249.606671585141</v>
      </c>
      <c r="AT150" s="1">
        <f t="shared" si="193"/>
        <v>23388.947375878332</v>
      </c>
      <c r="AU150" s="1">
        <f t="shared" si="152"/>
        <v>33637.27674252724</v>
      </c>
      <c r="AV150" s="1">
        <f t="shared" si="153"/>
        <v>12449.921334317029</v>
      </c>
      <c r="AW150" s="1">
        <f t="shared" si="154"/>
        <v>4677.7894751756667</v>
      </c>
      <c r="AX150" s="2">
        <v>0</v>
      </c>
      <c r="AY150" s="2">
        <v>0</v>
      </c>
      <c r="AZ150" s="2">
        <v>0</v>
      </c>
      <c r="BA150" s="2">
        <f t="shared" si="200"/>
        <v>0</v>
      </c>
      <c r="BB150" s="2">
        <f t="shared" si="212"/>
        <v>0</v>
      </c>
      <c r="BC150" s="2">
        <f t="shared" si="201"/>
        <v>0</v>
      </c>
      <c r="BD150" s="2">
        <f t="shared" si="202"/>
        <v>0</v>
      </c>
      <c r="BE150" s="2">
        <f t="shared" si="203"/>
        <v>0</v>
      </c>
      <c r="BF150" s="2">
        <f t="shared" si="204"/>
        <v>0</v>
      </c>
      <c r="BG150" s="2">
        <f t="shared" si="205"/>
        <v>0</v>
      </c>
      <c r="BH150" s="2">
        <f t="shared" si="213"/>
        <v>0</v>
      </c>
      <c r="BI150" s="2">
        <f t="shared" si="214"/>
        <v>0</v>
      </c>
      <c r="BJ150" s="2">
        <f t="shared" si="215"/>
        <v>0</v>
      </c>
      <c r="BK150" s="11">
        <f t="shared" si="216"/>
        <v>3.7011181405462307E-2</v>
      </c>
      <c r="BL150" s="17">
        <f t="shared" si="198"/>
        <v>1.9046025664465144E-2</v>
      </c>
      <c r="BM150" s="17">
        <f t="shared" si="199"/>
        <v>0.412475097002858</v>
      </c>
      <c r="BN150" s="12">
        <f>(BN$3*temperature!$I260+BN$4*temperature!$I260^2+BN$5*temperature!$I260^6)*(K150/K$56)^$BP$1</f>
        <v>-10.813523207833628</v>
      </c>
      <c r="BO150" s="12">
        <f>(BO$3*temperature!$I260+BO$4*temperature!$I260^2+BO$5*temperature!$I260^6)*(L150/L$56)^$BP$1</f>
        <v>-9.166074754135602</v>
      </c>
      <c r="BP150" s="12">
        <f>(BP$3*temperature!$I260+BP$4*temperature!$I260^2+BP$5*temperature!$I260^6)*(M150/M$56)^$BP$1</f>
        <v>-8.91594938422128</v>
      </c>
      <c r="BQ150" s="12">
        <f>(BQ$3*temperature!$M260+BQ$4*temperature!$M260^2+BQ$5*temperature!$M260^6)*(K150/K$56)^$BP$1</f>
        <v>-10.813538724226699</v>
      </c>
      <c r="BR150" s="12">
        <f>(BR$3*temperature!$M260+BR$4*temperature!$M260^2+BR$5*temperature!$M260^6)*(L150/L$56)^$BP$1</f>
        <v>-9.1660858468220621</v>
      </c>
      <c r="BS150" s="12">
        <f>(BS$3*temperature!$M260+BS$4*temperature!$M260^2+BS$5*temperature!$M260^6)*(M150/M$56)^$BP$1</f>
        <v>-8.9159586796886323</v>
      </c>
      <c r="BT150" s="19">
        <f t="shared" si="206"/>
        <v>-1.5516393071735024E-5</v>
      </c>
      <c r="BU150" s="19">
        <f t="shared" si="207"/>
        <v>-1.1092686460045798E-5</v>
      </c>
      <c r="BV150" s="19">
        <f t="shared" si="208"/>
        <v>-9.2954673522882558E-6</v>
      </c>
      <c r="BW150" s="19">
        <f t="shared" si="209"/>
        <v>-3.5175726048048507E-2</v>
      </c>
      <c r="BX150" s="19">
        <f t="shared" si="210"/>
        <v>-6.6995778107732694E-4</v>
      </c>
      <c r="BY150" s="19">
        <f t="shared" si="211"/>
        <v>-1.4509111013814767E-2</v>
      </c>
      <c r="BZ150" s="2">
        <f t="shared" si="217"/>
        <v>5707.3236027716976</v>
      </c>
    </row>
    <row r="151" spans="1:78" x14ac:dyDescent="0.3">
      <c r="A151" s="2">
        <f t="shared" si="155"/>
        <v>2105</v>
      </c>
      <c r="B151" s="5">
        <f t="shared" si="156"/>
        <v>1164.7100261108324</v>
      </c>
      <c r="C151" s="5">
        <f t="shared" si="157"/>
        <v>2960.6851864600371</v>
      </c>
      <c r="D151" s="5">
        <f t="shared" si="158"/>
        <v>4359.4751411762709</v>
      </c>
      <c r="E151" s="15">
        <f t="shared" si="159"/>
        <v>3.143188844976513E-5</v>
      </c>
      <c r="F151" s="15">
        <f t="shared" si="160"/>
        <v>6.1922927926425227E-5</v>
      </c>
      <c r="G151" s="15">
        <f t="shared" si="161"/>
        <v>1.2641345463083981E-4</v>
      </c>
      <c r="H151" s="5">
        <f t="shared" si="162"/>
        <v>169127.80210253835</v>
      </c>
      <c r="I151" s="5">
        <f t="shared" si="163"/>
        <v>62857.56116427372</v>
      </c>
      <c r="J151" s="5">
        <f t="shared" si="164"/>
        <v>23603.873282752371</v>
      </c>
      <c r="K151" s="5">
        <f t="shared" si="165"/>
        <v>145210.22255409378</v>
      </c>
      <c r="L151" s="5">
        <f t="shared" si="166"/>
        <v>21230.748021348998</v>
      </c>
      <c r="M151" s="5">
        <f t="shared" si="167"/>
        <v>5414.3841903829707</v>
      </c>
      <c r="N151" s="15">
        <f t="shared" si="168"/>
        <v>5.5658640736282461E-3</v>
      </c>
      <c r="O151" s="15">
        <f t="shared" si="169"/>
        <v>9.7038751209315155E-3</v>
      </c>
      <c r="P151" s="15">
        <f t="shared" si="170"/>
        <v>9.0616492249253611E-3</v>
      </c>
      <c r="Q151" s="5">
        <f t="shared" si="171"/>
        <v>8533.4613553547551</v>
      </c>
      <c r="R151" s="5">
        <f t="shared" si="172"/>
        <v>11760.292998086397</v>
      </c>
      <c r="S151" s="5">
        <f t="shared" si="173"/>
        <v>6119.8213854337873</v>
      </c>
      <c r="T151" s="5">
        <f t="shared" si="174"/>
        <v>50.455698290107918</v>
      </c>
      <c r="U151" s="5">
        <f t="shared" si="175"/>
        <v>187.09432533266309</v>
      </c>
      <c r="V151" s="5">
        <f t="shared" si="176"/>
        <v>259.27191322051425</v>
      </c>
      <c r="W151" s="15">
        <f t="shared" si="177"/>
        <v>-1.0734613539272964E-2</v>
      </c>
      <c r="X151" s="15">
        <f t="shared" si="178"/>
        <v>-1.217998157191269E-2</v>
      </c>
      <c r="Y151" s="15">
        <f t="shared" si="179"/>
        <v>-9.7425357312937999E-3</v>
      </c>
      <c r="Z151" s="5">
        <f t="shared" si="194"/>
        <v>13503.944600688452</v>
      </c>
      <c r="AA151" s="5">
        <f t="shared" si="195"/>
        <v>34871.044783105797</v>
      </c>
      <c r="AB151" s="5">
        <f t="shared" si="196"/>
        <v>36286.541103315023</v>
      </c>
      <c r="AC151" s="16">
        <f t="shared" si="180"/>
        <v>1.5742453084953318</v>
      </c>
      <c r="AD151" s="16">
        <f t="shared" si="181"/>
        <v>2.9576416651357533</v>
      </c>
      <c r="AE151" s="16">
        <f t="shared" si="182"/>
        <v>5.9255347307123403</v>
      </c>
      <c r="AF151" s="15">
        <f t="shared" si="183"/>
        <v>-4.0504037456468023E-3</v>
      </c>
      <c r="AG151" s="15">
        <f t="shared" si="184"/>
        <v>2.9673830763510267E-4</v>
      </c>
      <c r="AH151" s="15">
        <f t="shared" si="185"/>
        <v>9.7937136394747881E-3</v>
      </c>
      <c r="AI151" s="1">
        <f t="shared" si="149"/>
        <v>315979.15502717829</v>
      </c>
      <c r="AJ151" s="1">
        <f t="shared" si="150"/>
        <v>113067.31216890195</v>
      </c>
      <c r="AK151" s="1">
        <f t="shared" si="151"/>
        <v>42718.690141591978</v>
      </c>
      <c r="AL151" s="14">
        <f t="shared" si="186"/>
        <v>53.089674079735246</v>
      </c>
      <c r="AM151" s="14">
        <f t="shared" si="187"/>
        <v>11.28049731383258</v>
      </c>
      <c r="AN151" s="14">
        <f t="shared" si="188"/>
        <v>3.7659104487374822</v>
      </c>
      <c r="AO151" s="11">
        <f t="shared" si="189"/>
        <v>7.9369885976906945E-3</v>
      </c>
      <c r="AP151" s="11">
        <f t="shared" si="190"/>
        <v>9.9985122798637634E-3</v>
      </c>
      <c r="AQ151" s="11">
        <f t="shared" si="191"/>
        <v>9.0699121929840466E-3</v>
      </c>
      <c r="AR151" s="1">
        <f t="shared" si="197"/>
        <v>169127.80210253835</v>
      </c>
      <c r="AS151" s="1">
        <f t="shared" si="192"/>
        <v>62857.56116427372</v>
      </c>
      <c r="AT151" s="1">
        <f t="shared" si="193"/>
        <v>23603.873282752371</v>
      </c>
      <c r="AU151" s="1">
        <f t="shared" si="152"/>
        <v>33825.560420507674</v>
      </c>
      <c r="AV151" s="1">
        <f t="shared" si="153"/>
        <v>12571.512232854744</v>
      </c>
      <c r="AW151" s="1">
        <f t="shared" si="154"/>
        <v>4720.774656550474</v>
      </c>
      <c r="AX151" s="2">
        <v>0</v>
      </c>
      <c r="AY151" s="2">
        <v>0</v>
      </c>
      <c r="AZ151" s="2">
        <v>0</v>
      </c>
      <c r="BA151" s="2">
        <f t="shared" si="200"/>
        <v>0</v>
      </c>
      <c r="BB151" s="2">
        <f t="shared" si="212"/>
        <v>0</v>
      </c>
      <c r="BC151" s="2">
        <f t="shared" si="201"/>
        <v>0</v>
      </c>
      <c r="BD151" s="2">
        <f t="shared" si="202"/>
        <v>0</v>
      </c>
      <c r="BE151" s="2">
        <f t="shared" si="203"/>
        <v>0</v>
      </c>
      <c r="BF151" s="2">
        <f t="shared" si="204"/>
        <v>0</v>
      </c>
      <c r="BG151" s="2">
        <f t="shared" si="205"/>
        <v>0</v>
      </c>
      <c r="BH151" s="2">
        <f t="shared" si="213"/>
        <v>0</v>
      </c>
      <c r="BI151" s="2">
        <f t="shared" si="214"/>
        <v>0</v>
      </c>
      <c r="BJ151" s="2">
        <f t="shared" si="215"/>
        <v>0</v>
      </c>
      <c r="BK151" s="11">
        <f t="shared" si="216"/>
        <v>3.6859354715708087E-2</v>
      </c>
      <c r="BL151" s="17">
        <f t="shared" si="198"/>
        <v>1.8366268373935991E-2</v>
      </c>
      <c r="BM151" s="17">
        <f t="shared" si="199"/>
        <v>0.40839118515134454</v>
      </c>
      <c r="BN151" s="12">
        <f>(BN$3*temperature!$I261+BN$4*temperature!$I261^2+BN$5*temperature!$I261^6)*(K151/K$56)^$BP$1</f>
        <v>-11.154793447366334</v>
      </c>
      <c r="BO151" s="12">
        <f>(BO$3*temperature!$I261+BO$4*temperature!$I261^2+BO$5*temperature!$I261^6)*(L151/L$56)^$BP$1</f>
        <v>-9.3982842097198169</v>
      </c>
      <c r="BP151" s="12">
        <f>(BP$3*temperature!$I261+BP$4*temperature!$I261^2+BP$5*temperature!$I261^6)*(M151/M$56)^$BP$1</f>
        <v>-9.1089038148901533</v>
      </c>
      <c r="BQ151" s="12">
        <f>(BQ$3*temperature!$M261+BQ$4*temperature!$M261^2+BQ$5*temperature!$M261^6)*(K151/K$56)^$BP$1</f>
        <v>-11.154809015531409</v>
      </c>
      <c r="BR151" s="12">
        <f>(BR$3*temperature!$M261+BR$4*temperature!$M261^2+BR$5*temperature!$M261^6)*(L151/L$56)^$BP$1</f>
        <v>-9.3982953175307031</v>
      </c>
      <c r="BS151" s="12">
        <f>(BS$3*temperature!$M261+BS$4*temperature!$M261^2+BS$5*temperature!$M261^6)*(M151/M$56)^$BP$1</f>
        <v>-9.1089131155061089</v>
      </c>
      <c r="BT151" s="19">
        <f t="shared" si="206"/>
        <v>-1.5568165075308116E-5</v>
      </c>
      <c r="BU151" s="19">
        <f t="shared" si="207"/>
        <v>-1.1107810886201719E-5</v>
      </c>
      <c r="BV151" s="19">
        <f t="shared" si="208"/>
        <v>-9.3006159556097145E-6</v>
      </c>
      <c r="BW151" s="19">
        <f t="shared" si="209"/>
        <v>-3.5507500046047268E-2</v>
      </c>
      <c r="BX151" s="19">
        <f t="shared" si="210"/>
        <v>-6.521402751332487E-4</v>
      </c>
      <c r="BY151" s="19">
        <f t="shared" si="211"/>
        <v>-1.4500950025566664E-2</v>
      </c>
      <c r="BZ151" s="2">
        <f t="shared" si="217"/>
        <v>5653.6331675792762</v>
      </c>
    </row>
    <row r="152" spans="1:78" x14ac:dyDescent="0.3">
      <c r="A152" s="2">
        <f t="shared" si="155"/>
        <v>2106</v>
      </c>
      <c r="B152" s="5">
        <f t="shared" si="156"/>
        <v>1164.7448046946683</v>
      </c>
      <c r="C152" s="5">
        <f t="shared" si="157"/>
        <v>2960.85935404068</v>
      </c>
      <c r="D152" s="5">
        <f t="shared" si="158"/>
        <v>4359.9986826735958</v>
      </c>
      <c r="E152" s="15">
        <f t="shared" si="159"/>
        <v>2.9860294027276873E-5</v>
      </c>
      <c r="F152" s="15">
        <f t="shared" si="160"/>
        <v>5.8826781530103961E-5</v>
      </c>
      <c r="G152" s="15">
        <f t="shared" si="161"/>
        <v>1.2009278189929781E-4</v>
      </c>
      <c r="H152" s="5">
        <f t="shared" si="162"/>
        <v>170047.30777665868</v>
      </c>
      <c r="I152" s="5">
        <f t="shared" si="163"/>
        <v>63461.489474358503</v>
      </c>
      <c r="J152" s="5">
        <f t="shared" si="164"/>
        <v>23817.392158704075</v>
      </c>
      <c r="K152" s="5">
        <f t="shared" si="165"/>
        <v>145995.33485039728</v>
      </c>
      <c r="L152" s="5">
        <f t="shared" si="166"/>
        <v>21433.469775507139</v>
      </c>
      <c r="M152" s="5">
        <f t="shared" si="167"/>
        <v>5462.7062740530473</v>
      </c>
      <c r="N152" s="15">
        <f t="shared" si="168"/>
        <v>5.4067288273111913E-3</v>
      </c>
      <c r="O152" s="15">
        <f t="shared" si="169"/>
        <v>9.5484979593885022E-3</v>
      </c>
      <c r="P152" s="15">
        <f t="shared" si="170"/>
        <v>8.9247607799805007E-3</v>
      </c>
      <c r="Q152" s="5">
        <f t="shared" si="171"/>
        <v>8487.754221531899</v>
      </c>
      <c r="R152" s="5">
        <f t="shared" si="172"/>
        <v>11728.668170698791</v>
      </c>
      <c r="S152" s="5">
        <f t="shared" si="173"/>
        <v>6115.0189129986493</v>
      </c>
      <c r="T152" s="5">
        <f t="shared" si="174"/>
        <v>49.914075868109457</v>
      </c>
      <c r="U152" s="5">
        <f t="shared" si="175"/>
        <v>184.81551989790182</v>
      </c>
      <c r="V152" s="5">
        <f t="shared" si="176"/>
        <v>256.74594734184251</v>
      </c>
      <c r="W152" s="15">
        <f t="shared" si="177"/>
        <v>-1.0734613539272964E-2</v>
      </c>
      <c r="X152" s="15">
        <f t="shared" si="178"/>
        <v>-1.217998157191269E-2</v>
      </c>
      <c r="Y152" s="15">
        <f t="shared" si="179"/>
        <v>-9.7425357312937999E-3</v>
      </c>
      <c r="Z152" s="5">
        <f t="shared" si="194"/>
        <v>13379.349345979943</v>
      </c>
      <c r="AA152" s="5">
        <f t="shared" si="195"/>
        <v>34793.053934540963</v>
      </c>
      <c r="AB152" s="5">
        <f t="shared" si="196"/>
        <v>36618.365700324386</v>
      </c>
      <c r="AC152" s="16">
        <f t="shared" si="180"/>
        <v>1.5678689794012355</v>
      </c>
      <c r="AD152" s="16">
        <f t="shared" si="181"/>
        <v>2.958519310718057</v>
      </c>
      <c r="AE152" s="16">
        <f t="shared" si="182"/>
        <v>5.9835677210256994</v>
      </c>
      <c r="AF152" s="15">
        <f t="shared" si="183"/>
        <v>-4.0504037456468023E-3</v>
      </c>
      <c r="AG152" s="15">
        <f t="shared" si="184"/>
        <v>2.9673830763510267E-4</v>
      </c>
      <c r="AH152" s="15">
        <f t="shared" si="185"/>
        <v>9.7937136394747881E-3</v>
      </c>
      <c r="AI152" s="1">
        <f t="shared" si="149"/>
        <v>318206.79994496814</v>
      </c>
      <c r="AJ152" s="1">
        <f t="shared" si="150"/>
        <v>114332.09318486649</v>
      </c>
      <c r="AK152" s="1">
        <f t="shared" si="151"/>
        <v>43167.595783983255</v>
      </c>
      <c r="AL152" s="14">
        <f t="shared" si="186"/>
        <v>53.506832496182966</v>
      </c>
      <c r="AM152" s="14">
        <f t="shared" si="187"/>
        <v>11.39215762283875</v>
      </c>
      <c r="AN152" s="14">
        <f t="shared" si="188"/>
        <v>3.7997253610632056</v>
      </c>
      <c r="AO152" s="11">
        <f t="shared" si="189"/>
        <v>7.8576187117137871E-3</v>
      </c>
      <c r="AP152" s="11">
        <f t="shared" si="190"/>
        <v>9.8985271570651255E-3</v>
      </c>
      <c r="AQ152" s="11">
        <f t="shared" si="191"/>
        <v>8.9792130710542057E-3</v>
      </c>
      <c r="AR152" s="1">
        <f t="shared" si="197"/>
        <v>170047.30777665868</v>
      </c>
      <c r="AS152" s="1">
        <f t="shared" si="192"/>
        <v>63461.489474358503</v>
      </c>
      <c r="AT152" s="1">
        <f t="shared" si="193"/>
        <v>23817.392158704075</v>
      </c>
      <c r="AU152" s="1">
        <f t="shared" si="152"/>
        <v>34009.461555331734</v>
      </c>
      <c r="AV152" s="1">
        <f t="shared" si="153"/>
        <v>12692.297894871701</v>
      </c>
      <c r="AW152" s="1">
        <f t="shared" si="154"/>
        <v>4763.4784317408148</v>
      </c>
      <c r="AX152" s="2">
        <v>0</v>
      </c>
      <c r="AY152" s="2">
        <v>0</v>
      </c>
      <c r="AZ152" s="2">
        <v>0</v>
      </c>
      <c r="BA152" s="2">
        <f t="shared" si="200"/>
        <v>0</v>
      </c>
      <c r="BB152" s="2">
        <f t="shared" si="212"/>
        <v>0</v>
      </c>
      <c r="BC152" s="2">
        <f t="shared" si="201"/>
        <v>0</v>
      </c>
      <c r="BD152" s="2">
        <f t="shared" si="202"/>
        <v>0</v>
      </c>
      <c r="BE152" s="2">
        <f t="shared" si="203"/>
        <v>0</v>
      </c>
      <c r="BF152" s="2">
        <f t="shared" si="204"/>
        <v>0</v>
      </c>
      <c r="BG152" s="2">
        <f t="shared" si="205"/>
        <v>0</v>
      </c>
      <c r="BH152" s="2">
        <f t="shared" si="213"/>
        <v>0</v>
      </c>
      <c r="BI152" s="2">
        <f t="shared" si="214"/>
        <v>0</v>
      </c>
      <c r="BJ152" s="2">
        <f t="shared" si="215"/>
        <v>0</v>
      </c>
      <c r="BK152" s="11">
        <f t="shared" si="216"/>
        <v>3.6708968540739545E-2</v>
      </c>
      <c r="BL152" s="17">
        <f t="shared" si="198"/>
        <v>1.7713365164142014E-2</v>
      </c>
      <c r="BM152" s="17">
        <f t="shared" si="199"/>
        <v>0.40434770807063813</v>
      </c>
      <c r="BN152" s="12">
        <f>(BN$3*temperature!$I262+BN$4*temperature!$I262^2+BN$5*temperature!$I262^6)*(K152/K$56)^$BP$1</f>
        <v>-11.498756774192762</v>
      </c>
      <c r="BO152" s="12">
        <f>(BO$3*temperature!$I262+BO$4*temperature!$I262^2+BO$5*temperature!$I262^6)*(L152/L$56)^$BP$1</f>
        <v>-9.631739290552833</v>
      </c>
      <c r="BP152" s="12">
        <f>(BP$3*temperature!$I262+BP$4*temperature!$I262^2+BP$5*temperature!$I262^6)*(M152/M$56)^$BP$1</f>
        <v>-9.3027708158251574</v>
      </c>
      <c r="BQ152" s="12">
        <f>(BQ$3*temperature!$M262+BQ$4*temperature!$M262^2+BQ$5*temperature!$M262^6)*(K152/K$56)^$BP$1</f>
        <v>-11.498772391421193</v>
      </c>
      <c r="BR152" s="12">
        <f>(BR$3*temperature!$M262+BR$4*temperature!$M262^2+BR$5*temperature!$M262^6)*(L152/L$56)^$BP$1</f>
        <v>-9.6317504117457062</v>
      </c>
      <c r="BS152" s="12">
        <f>(BS$3*temperature!$M262+BS$4*temperature!$M262^2+BS$5*temperature!$M262^6)*(M152/M$56)^$BP$1</f>
        <v>-9.302780120317367</v>
      </c>
      <c r="BT152" s="19">
        <f t="shared" si="206"/>
        <v>-1.5617228431352714E-5</v>
      </c>
      <c r="BU152" s="19">
        <f t="shared" si="207"/>
        <v>-1.1121192873275731E-5</v>
      </c>
      <c r="BV152" s="19">
        <f t="shared" si="208"/>
        <v>-9.3044922095941729E-6</v>
      </c>
      <c r="BW152" s="19">
        <f t="shared" si="209"/>
        <v>-3.5830438539478295E-2</v>
      </c>
      <c r="BX152" s="19">
        <f t="shared" si="210"/>
        <v>-6.346776418411263E-4</v>
      </c>
      <c r="BY152" s="19">
        <f t="shared" si="211"/>
        <v>-1.4487955702603911E-2</v>
      </c>
      <c r="BZ152" s="2">
        <f t="shared" si="217"/>
        <v>5600.3632534395256</v>
      </c>
    </row>
    <row r="153" spans="1:78" x14ac:dyDescent="0.3">
      <c r="A153" s="2">
        <f t="shared" si="155"/>
        <v>2107</v>
      </c>
      <c r="B153" s="5">
        <f t="shared" si="156"/>
        <v>1164.7778453358867</v>
      </c>
      <c r="C153" s="5">
        <f t="shared" si="157"/>
        <v>2961.0248229757231</v>
      </c>
      <c r="D153" s="5">
        <f t="shared" si="158"/>
        <v>4360.4961068259317</v>
      </c>
      <c r="E153" s="15">
        <f t="shared" si="159"/>
        <v>2.8367279325913028E-5</v>
      </c>
      <c r="F153" s="15">
        <f t="shared" si="160"/>
        <v>5.5885442453598761E-5</v>
      </c>
      <c r="G153" s="15">
        <f t="shared" si="161"/>
        <v>1.1408814280433292E-4</v>
      </c>
      <c r="H153" s="5">
        <f t="shared" si="162"/>
        <v>170944.73187062665</v>
      </c>
      <c r="I153" s="5">
        <f t="shared" si="163"/>
        <v>64061.28671993599</v>
      </c>
      <c r="J153" s="5">
        <f t="shared" si="164"/>
        <v>24029.47752838516</v>
      </c>
      <c r="K153" s="5">
        <f t="shared" si="165"/>
        <v>146761.66150922229</v>
      </c>
      <c r="L153" s="5">
        <f t="shared" si="166"/>
        <v>21634.836095550429</v>
      </c>
      <c r="M153" s="5">
        <f t="shared" si="167"/>
        <v>5510.7210142372005</v>
      </c>
      <c r="N153" s="15">
        <f t="shared" si="168"/>
        <v>5.2489804527677819E-3</v>
      </c>
      <c r="O153" s="15">
        <f t="shared" si="169"/>
        <v>9.3949473488141866E-3</v>
      </c>
      <c r="P153" s="15">
        <f t="shared" si="170"/>
        <v>8.7895518769176562E-3</v>
      </c>
      <c r="Q153" s="5">
        <f t="shared" si="171"/>
        <v>8440.9547071683264</v>
      </c>
      <c r="R153" s="5">
        <f t="shared" si="172"/>
        <v>11695.314874925665</v>
      </c>
      <c r="S153" s="5">
        <f t="shared" si="173"/>
        <v>6109.3646807653658</v>
      </c>
      <c r="T153" s="5">
        <f t="shared" si="174"/>
        <v>49.378267553495348</v>
      </c>
      <c r="U153" s="5">
        <f t="shared" si="175"/>
        <v>182.56447027134192</v>
      </c>
      <c r="V153" s="5">
        <f t="shared" si="176"/>
        <v>254.24459077599974</v>
      </c>
      <c r="W153" s="15">
        <f t="shared" si="177"/>
        <v>-1.0734613539272964E-2</v>
      </c>
      <c r="X153" s="15">
        <f t="shared" si="178"/>
        <v>-1.217998157191269E-2</v>
      </c>
      <c r="Y153" s="15">
        <f t="shared" si="179"/>
        <v>-9.7425357312937999E-3</v>
      </c>
      <c r="Z153" s="5">
        <f t="shared" si="194"/>
        <v>13253.78504527891</v>
      </c>
      <c r="AA153" s="5">
        <f t="shared" si="195"/>
        <v>34709.787940332462</v>
      </c>
      <c r="AB153" s="5">
        <f t="shared" si="196"/>
        <v>36947.978137532635</v>
      </c>
      <c r="AC153" s="16">
        <f t="shared" si="180"/>
        <v>1.5615184770143853</v>
      </c>
      <c r="AD153" s="16">
        <f t="shared" si="181"/>
        <v>2.9593972167314253</v>
      </c>
      <c r="AE153" s="16">
        <f t="shared" si="182"/>
        <v>6.0421690698278301</v>
      </c>
      <c r="AF153" s="15">
        <f t="shared" si="183"/>
        <v>-4.0504037456468023E-3</v>
      </c>
      <c r="AG153" s="15">
        <f t="shared" si="184"/>
        <v>2.9673830763510267E-4</v>
      </c>
      <c r="AH153" s="15">
        <f t="shared" si="185"/>
        <v>9.7937136394747881E-3</v>
      </c>
      <c r="AI153" s="1">
        <f t="shared" si="149"/>
        <v>320395.58150580304</v>
      </c>
      <c r="AJ153" s="1">
        <f t="shared" si="150"/>
        <v>115591.18176125154</v>
      </c>
      <c r="AK153" s="1">
        <f t="shared" si="151"/>
        <v>43614.31463732574</v>
      </c>
      <c r="AL153" s="14">
        <f t="shared" si="186"/>
        <v>53.923064421527243</v>
      </c>
      <c r="AM153" s="14">
        <f t="shared" si="187"/>
        <v>11.503795548629913</v>
      </c>
      <c r="AN153" s="14">
        <f t="shared" si="188"/>
        <v>3.8335027192553954</v>
      </c>
      <c r="AO153" s="11">
        <f t="shared" si="189"/>
        <v>7.779042524596649E-3</v>
      </c>
      <c r="AP153" s="11">
        <f t="shared" si="190"/>
        <v>9.7995418854944748E-3</v>
      </c>
      <c r="AQ153" s="11">
        <f t="shared" si="191"/>
        <v>8.8894209403436644E-3</v>
      </c>
      <c r="AR153" s="1">
        <f t="shared" si="197"/>
        <v>170944.73187062665</v>
      </c>
      <c r="AS153" s="1">
        <f t="shared" si="192"/>
        <v>64061.28671993599</v>
      </c>
      <c r="AT153" s="1">
        <f t="shared" si="193"/>
        <v>24029.47752838516</v>
      </c>
      <c r="AU153" s="1">
        <f t="shared" si="152"/>
        <v>34188.946374125335</v>
      </c>
      <c r="AV153" s="1">
        <f t="shared" si="153"/>
        <v>12812.257343987199</v>
      </c>
      <c r="AW153" s="1">
        <f t="shared" si="154"/>
        <v>4805.8955056770319</v>
      </c>
      <c r="AX153" s="2">
        <v>0</v>
      </c>
      <c r="AY153" s="2">
        <v>0</v>
      </c>
      <c r="AZ153" s="2">
        <v>0</v>
      </c>
      <c r="BA153" s="2">
        <f t="shared" si="200"/>
        <v>0</v>
      </c>
      <c r="BB153" s="2">
        <f t="shared" si="212"/>
        <v>0</v>
      </c>
      <c r="BC153" s="2">
        <f t="shared" si="201"/>
        <v>0</v>
      </c>
      <c r="BD153" s="2">
        <f t="shared" si="202"/>
        <v>0</v>
      </c>
      <c r="BE153" s="2">
        <f t="shared" si="203"/>
        <v>0</v>
      </c>
      <c r="BF153" s="2">
        <f t="shared" si="204"/>
        <v>0</v>
      </c>
      <c r="BG153" s="2">
        <f t="shared" si="205"/>
        <v>0</v>
      </c>
      <c r="BH153" s="2">
        <f t="shared" si="213"/>
        <v>0</v>
      </c>
      <c r="BI153" s="2">
        <f t="shared" si="214"/>
        <v>0</v>
      </c>
      <c r="BJ153" s="2">
        <f t="shared" si="215"/>
        <v>0</v>
      </c>
      <c r="BK153" s="11">
        <f t="shared" si="216"/>
        <v>3.6560016512737742E-2</v>
      </c>
      <c r="BL153" s="17">
        <f t="shared" si="198"/>
        <v>1.7086150213473272E-2</v>
      </c>
      <c r="BM153" s="17">
        <f t="shared" si="199"/>
        <v>0.40034426541647339</v>
      </c>
      <c r="BN153" s="12">
        <f>(BN$3*temperature!$I263+BN$4*temperature!$I263^2+BN$5*temperature!$I263^6)*(K153/K$56)^$BP$1</f>
        <v>-11.845346929466</v>
      </c>
      <c r="BO153" s="12">
        <f>(BO$3*temperature!$I263+BO$4*temperature!$I263^2+BO$5*temperature!$I263^6)*(L153/L$56)^$BP$1</f>
        <v>-9.8663895007284221</v>
      </c>
      <c r="BP153" s="12">
        <f>(BP$3*temperature!$I263+BP$4*temperature!$I263^2+BP$5*temperature!$I263^6)*(M153/M$56)^$BP$1</f>
        <v>-9.4975092363775726</v>
      </c>
      <c r="BQ153" s="12">
        <f>(BQ$3*temperature!$M263+BQ$4*temperature!$M263^2+BQ$5*temperature!$M263^6)*(K153/K$56)^$BP$1</f>
        <v>-11.845362593135222</v>
      </c>
      <c r="BR153" s="12">
        <f>(BR$3*temperature!$M263+BR$4*temperature!$M263^2+BR$5*temperature!$M263^6)*(L153/L$56)^$BP$1</f>
        <v>-9.8664006336218346</v>
      </c>
      <c r="BS153" s="12">
        <f>(BS$3*temperature!$M263+BS$4*temperature!$M263^2+BS$5*temperature!$M263^6)*(M153/M$56)^$BP$1</f>
        <v>-9.4975185435200942</v>
      </c>
      <c r="BT153" s="19">
        <f t="shared" si="206"/>
        <v>-1.5663669222121257E-5</v>
      </c>
      <c r="BU153" s="19">
        <f t="shared" si="207"/>
        <v>-1.1132893412479916E-5</v>
      </c>
      <c r="BV153" s="19">
        <f t="shared" si="208"/>
        <v>-9.3071425215640602E-6</v>
      </c>
      <c r="BW153" s="19">
        <f t="shared" si="209"/>
        <v>-3.6144549842804692E-2</v>
      </c>
      <c r="BX153" s="19">
        <f t="shared" si="210"/>
        <v>-6.1757120801253268E-4</v>
      </c>
      <c r="BY153" s="19">
        <f t="shared" si="211"/>
        <v>-1.4470263255626753E-2</v>
      </c>
      <c r="BZ153" s="2">
        <f t="shared" si="217"/>
        <v>5547.5126682263653</v>
      </c>
    </row>
    <row r="154" spans="1:78" x14ac:dyDescent="0.3">
      <c r="A154" s="2">
        <f t="shared" si="155"/>
        <v>2108</v>
      </c>
      <c r="B154" s="5">
        <f t="shared" si="156"/>
        <v>1164.8092348354535</v>
      </c>
      <c r="C154" s="5">
        <f t="shared" si="157"/>
        <v>2961.1820272489535</v>
      </c>
      <c r="D154" s="5">
        <f t="shared" si="158"/>
        <v>4360.9687136833381</v>
      </c>
      <c r="E154" s="15">
        <f t="shared" si="159"/>
        <v>2.6948915359617375E-5</v>
      </c>
      <c r="F154" s="15">
        <f t="shared" si="160"/>
        <v>5.309117033091882E-5</v>
      </c>
      <c r="G154" s="15">
        <f t="shared" si="161"/>
        <v>1.0838373566411626E-4</v>
      </c>
      <c r="H154" s="5">
        <f t="shared" si="162"/>
        <v>171819.91606653424</v>
      </c>
      <c r="I154" s="5">
        <f t="shared" si="163"/>
        <v>64656.851066405878</v>
      </c>
      <c r="J154" s="5">
        <f t="shared" si="164"/>
        <v>24240.10381104971</v>
      </c>
      <c r="K154" s="5">
        <f t="shared" si="165"/>
        <v>147509.06064958038</v>
      </c>
      <c r="L154" s="5">
        <f t="shared" si="166"/>
        <v>21834.811393365933</v>
      </c>
      <c r="M154" s="5">
        <f t="shared" si="167"/>
        <v>5558.4218559036999</v>
      </c>
      <c r="N154" s="15">
        <f t="shared" si="168"/>
        <v>5.0926047897810189E-3</v>
      </c>
      <c r="O154" s="15">
        <f t="shared" si="169"/>
        <v>9.2432083576834412E-3</v>
      </c>
      <c r="P154" s="15">
        <f t="shared" si="170"/>
        <v>8.6560073615162825E-3</v>
      </c>
      <c r="Q154" s="5">
        <f t="shared" si="171"/>
        <v>8393.0955026922238</v>
      </c>
      <c r="R154" s="5">
        <f t="shared" si="172"/>
        <v>11660.270728827587</v>
      </c>
      <c r="S154" s="5">
        <f t="shared" si="173"/>
        <v>6102.8728515440735</v>
      </c>
      <c r="T154" s="5">
        <f t="shared" si="174"/>
        <v>48.848210934069755</v>
      </c>
      <c r="U154" s="5">
        <f t="shared" si="175"/>
        <v>180.34083838775098</v>
      </c>
      <c r="V154" s="5">
        <f t="shared" si="176"/>
        <v>251.7676037658764</v>
      </c>
      <c r="W154" s="15">
        <f t="shared" si="177"/>
        <v>-1.0734613539272964E-2</v>
      </c>
      <c r="X154" s="15">
        <f t="shared" si="178"/>
        <v>-1.217998157191269E-2</v>
      </c>
      <c r="Y154" s="15">
        <f t="shared" si="179"/>
        <v>-9.7425357312937999E-3</v>
      </c>
      <c r="Z154" s="5">
        <f t="shared" si="194"/>
        <v>13127.31955493944</v>
      </c>
      <c r="AA154" s="5">
        <f t="shared" si="195"/>
        <v>34621.352723636701</v>
      </c>
      <c r="AB154" s="5">
        <f t="shared" si="196"/>
        <v>37275.337637116063</v>
      </c>
      <c r="AC154" s="16">
        <f t="shared" si="180"/>
        <v>1.5551936967261895</v>
      </c>
      <c r="AD154" s="16">
        <f t="shared" si="181"/>
        <v>2.9602753832531383</v>
      </c>
      <c r="AE154" s="16">
        <f t="shared" si="182"/>
        <v>6.101344343459016</v>
      </c>
      <c r="AF154" s="15">
        <f t="shared" si="183"/>
        <v>-4.0504037456468023E-3</v>
      </c>
      <c r="AG154" s="15">
        <f t="shared" si="184"/>
        <v>2.9673830763510267E-4</v>
      </c>
      <c r="AH154" s="15">
        <f t="shared" si="185"/>
        <v>9.7937136394747881E-3</v>
      </c>
      <c r="AI154" s="1">
        <f t="shared" si="149"/>
        <v>322544.96972934809</v>
      </c>
      <c r="AJ154" s="1">
        <f t="shared" si="150"/>
        <v>116844.3209291136</v>
      </c>
      <c r="AK154" s="1">
        <f t="shared" si="151"/>
        <v>44058.778679270195</v>
      </c>
      <c r="AL154" s="14">
        <f t="shared" si="186"/>
        <v>54.338339534606952</v>
      </c>
      <c r="AM154" s="14">
        <f t="shared" si="187"/>
        <v>11.615400155687666</v>
      </c>
      <c r="AN154" s="14">
        <f t="shared" si="188"/>
        <v>3.8672395624093343</v>
      </c>
      <c r="AO154" s="11">
        <f t="shared" si="189"/>
        <v>7.7012520993506826E-3</v>
      </c>
      <c r="AP154" s="11">
        <f t="shared" si="190"/>
        <v>9.7015464666395292E-3</v>
      </c>
      <c r="AQ154" s="11">
        <f t="shared" si="191"/>
        <v>8.800526730940228E-3</v>
      </c>
      <c r="AR154" s="1">
        <f t="shared" si="197"/>
        <v>171819.91606653424</v>
      </c>
      <c r="AS154" s="1">
        <f t="shared" si="192"/>
        <v>64656.851066405878</v>
      </c>
      <c r="AT154" s="1">
        <f t="shared" si="193"/>
        <v>24240.10381104971</v>
      </c>
      <c r="AU154" s="1">
        <f t="shared" si="152"/>
        <v>34363.983213306848</v>
      </c>
      <c r="AV154" s="1">
        <f t="shared" si="153"/>
        <v>12931.370213281176</v>
      </c>
      <c r="AW154" s="1">
        <f t="shared" si="154"/>
        <v>4848.0207622099424</v>
      </c>
      <c r="AX154" s="2">
        <v>0</v>
      </c>
      <c r="AY154" s="2">
        <v>0</v>
      </c>
      <c r="AZ154" s="2">
        <v>0</v>
      </c>
      <c r="BA154" s="2">
        <f t="shared" si="200"/>
        <v>0</v>
      </c>
      <c r="BB154" s="2">
        <f t="shared" si="212"/>
        <v>0</v>
      </c>
      <c r="BC154" s="2">
        <f t="shared" si="201"/>
        <v>0</v>
      </c>
      <c r="BD154" s="2">
        <f t="shared" si="202"/>
        <v>0</v>
      </c>
      <c r="BE154" s="2">
        <f t="shared" si="203"/>
        <v>0</v>
      </c>
      <c r="BF154" s="2">
        <f t="shared" si="204"/>
        <v>0</v>
      </c>
      <c r="BG154" s="2">
        <f t="shared" si="205"/>
        <v>0</v>
      </c>
      <c r="BH154" s="2">
        <f t="shared" si="213"/>
        <v>0</v>
      </c>
      <c r="BI154" s="2">
        <f t="shared" si="214"/>
        <v>0</v>
      </c>
      <c r="BJ154" s="2">
        <f t="shared" si="215"/>
        <v>0</v>
      </c>
      <c r="BK154" s="11">
        <f t="shared" si="216"/>
        <v>3.6412491586740731E-2</v>
      </c>
      <c r="BL154" s="17">
        <f t="shared" si="198"/>
        <v>1.6483512716374691E-2</v>
      </c>
      <c r="BM154" s="17">
        <f t="shared" si="199"/>
        <v>0.39638046080838951</v>
      </c>
      <c r="BN154" s="12">
        <f>(BN$3*temperature!$I264+BN$4*temperature!$I264^2+BN$5*temperature!$I264^6)*(K154/K$56)^$BP$1</f>
        <v>-12.194498204814236</v>
      </c>
      <c r="BO154" s="12">
        <f>(BO$3*temperature!$I264+BO$4*temperature!$I264^2+BO$5*temperature!$I264^6)*(L154/L$56)^$BP$1</f>
        <v>-10.102184837757214</v>
      </c>
      <c r="BP154" s="12">
        <f>(BP$3*temperature!$I264+BP$4*temperature!$I264^2+BP$5*temperature!$I264^6)*(M154/M$56)^$BP$1</f>
        <v>-9.6930783261229028</v>
      </c>
      <c r="BQ154" s="12">
        <f>(BQ$3*temperature!$M264+BQ$4*temperature!$M264^2+BQ$5*temperature!$M264^6)*(K154/K$56)^$BP$1</f>
        <v>-12.194513912386498</v>
      </c>
      <c r="BR154" s="12">
        <f>(BR$3*temperature!$M264+BR$4*temperature!$M264^2+BR$5*temperature!$M264^6)*(L154/L$56)^$BP$1</f>
        <v>-10.102195980729524</v>
      </c>
      <c r="BS154" s="12">
        <f>(BS$3*temperature!$M264+BS$4*temperature!$M264^2+BS$5*temperature!$M264^6)*(M154/M$56)^$BP$1</f>
        <v>-9.6930876347352584</v>
      </c>
      <c r="BT154" s="19">
        <f t="shared" si="206"/>
        <v>-1.5707572261547398E-5</v>
      </c>
      <c r="BU154" s="19">
        <f t="shared" si="207"/>
        <v>-1.1142972310196342E-5</v>
      </c>
      <c r="BV154" s="19">
        <f t="shared" si="208"/>
        <v>-9.3086123555963241E-6</v>
      </c>
      <c r="BW154" s="19">
        <f t="shared" si="209"/>
        <v>-3.6449849785220194E-2</v>
      </c>
      <c r="BX154" s="19">
        <f t="shared" si="210"/>
        <v>-6.0082156244462438E-4</v>
      </c>
      <c r="BY154" s="19">
        <f t="shared" si="211"/>
        <v>-1.4448008254262158E-2</v>
      </c>
      <c r="BZ154" s="2">
        <f t="shared" si="217"/>
        <v>5495.0801470670576</v>
      </c>
    </row>
    <row r="155" spans="1:78" x14ac:dyDescent="0.3">
      <c r="A155" s="2">
        <f t="shared" si="155"/>
        <v>2109</v>
      </c>
      <c r="B155" s="5">
        <f t="shared" si="156"/>
        <v>1164.8390556636591</v>
      </c>
      <c r="C155" s="5">
        <f t="shared" si="157"/>
        <v>2961.3313792373738</v>
      </c>
      <c r="D155" s="5">
        <f t="shared" si="158"/>
        <v>4361.4177388596263</v>
      </c>
      <c r="E155" s="15">
        <f t="shared" si="159"/>
        <v>2.5601469591636505E-5</v>
      </c>
      <c r="F155" s="15">
        <f t="shared" si="160"/>
        <v>5.0436611814372876E-5</v>
      </c>
      <c r="G155" s="15">
        <f t="shared" si="161"/>
        <v>1.0296454888091045E-4</v>
      </c>
      <c r="H155" s="5">
        <f t="shared" si="162"/>
        <v>172672.71244763592</v>
      </c>
      <c r="I155" s="5">
        <f t="shared" si="163"/>
        <v>65248.083730052836</v>
      </c>
      <c r="J155" s="5">
        <f t="shared" si="164"/>
        <v>24449.246317290825</v>
      </c>
      <c r="K155" s="5">
        <f t="shared" si="165"/>
        <v>148237.39950001662</v>
      </c>
      <c r="L155" s="5">
        <f t="shared" si="166"/>
        <v>22033.361138683525</v>
      </c>
      <c r="M155" s="5">
        <f t="shared" si="167"/>
        <v>5605.8024663520382</v>
      </c>
      <c r="N155" s="15">
        <f t="shared" si="168"/>
        <v>4.9375872046697467E-3</v>
      </c>
      <c r="O155" s="15">
        <f t="shared" si="169"/>
        <v>9.0932658744153905E-3</v>
      </c>
      <c r="P155" s="15">
        <f t="shared" si="170"/>
        <v>8.5241120009655891E-3</v>
      </c>
      <c r="Q155" s="5">
        <f t="shared" si="171"/>
        <v>8344.2092655849519</v>
      </c>
      <c r="R155" s="5">
        <f t="shared" si="172"/>
        <v>11623.57356949424</v>
      </c>
      <c r="S155" s="5">
        <f t="shared" si="173"/>
        <v>6095.5577061501344</v>
      </c>
      <c r="T155" s="5">
        <f t="shared" si="174"/>
        <v>48.323844267607626</v>
      </c>
      <c r="U155" s="5">
        <f t="shared" si="175"/>
        <v>178.1442902995249</v>
      </c>
      <c r="V155" s="5">
        <f t="shared" si="176"/>
        <v>249.31474889020512</v>
      </c>
      <c r="W155" s="15">
        <f t="shared" si="177"/>
        <v>-1.0734613539272964E-2</v>
      </c>
      <c r="X155" s="15">
        <f t="shared" si="178"/>
        <v>-1.217998157191269E-2</v>
      </c>
      <c r="Y155" s="15">
        <f t="shared" si="179"/>
        <v>-9.7425357312937999E-3</v>
      </c>
      <c r="Z155" s="5">
        <f t="shared" si="194"/>
        <v>13000.019750412352</v>
      </c>
      <c r="AA155" s="5">
        <f t="shared" si="195"/>
        <v>34527.855098502798</v>
      </c>
      <c r="AB155" s="5">
        <f t="shared" si="196"/>
        <v>37600.404816168535</v>
      </c>
      <c r="AC155" s="16">
        <f t="shared" si="180"/>
        <v>1.5488945343517635</v>
      </c>
      <c r="AD155" s="16">
        <f t="shared" si="181"/>
        <v>2.9611538103604986</v>
      </c>
      <c r="AE155" s="16">
        <f t="shared" si="182"/>
        <v>6.1610991627746827</v>
      </c>
      <c r="AF155" s="15">
        <f t="shared" si="183"/>
        <v>-4.0504037456468023E-3</v>
      </c>
      <c r="AG155" s="15">
        <f t="shared" si="184"/>
        <v>2.9673830763510267E-4</v>
      </c>
      <c r="AH155" s="15">
        <f t="shared" si="185"/>
        <v>9.7937136394747881E-3</v>
      </c>
      <c r="AI155" s="1">
        <f t="shared" si="149"/>
        <v>324654.45596972015</v>
      </c>
      <c r="AJ155" s="1">
        <f t="shared" si="150"/>
        <v>118091.25904948341</v>
      </c>
      <c r="AK155" s="1">
        <f t="shared" si="151"/>
        <v>44500.921573553118</v>
      </c>
      <c r="AL155" s="14">
        <f t="shared" si="186"/>
        <v>54.752628053508914</v>
      </c>
      <c r="AM155" s="14">
        <f t="shared" si="187"/>
        <v>11.726960626583294</v>
      </c>
      <c r="AN155" s="14">
        <f t="shared" si="188"/>
        <v>3.9009329701018278</v>
      </c>
      <c r="AO155" s="11">
        <f t="shared" si="189"/>
        <v>7.6242395783571761E-3</v>
      </c>
      <c r="AP155" s="11">
        <f t="shared" si="190"/>
        <v>9.6045310019731347E-3</v>
      </c>
      <c r="AQ155" s="11">
        <f t="shared" si="191"/>
        <v>8.7125214636308256E-3</v>
      </c>
      <c r="AR155" s="1">
        <f t="shared" si="197"/>
        <v>172672.71244763592</v>
      </c>
      <c r="AS155" s="1">
        <f t="shared" si="192"/>
        <v>65248.083730052836</v>
      </c>
      <c r="AT155" s="1">
        <f t="shared" si="193"/>
        <v>24449.246317290825</v>
      </c>
      <c r="AU155" s="1">
        <f t="shared" si="152"/>
        <v>34534.542489527186</v>
      </c>
      <c r="AV155" s="1">
        <f t="shared" si="153"/>
        <v>13049.616746010568</v>
      </c>
      <c r="AW155" s="1">
        <f t="shared" si="154"/>
        <v>4889.8492634581653</v>
      </c>
      <c r="AX155" s="2">
        <v>0</v>
      </c>
      <c r="AY155" s="2">
        <v>0</v>
      </c>
      <c r="AZ155" s="2">
        <v>0</v>
      </c>
      <c r="BA155" s="2">
        <f t="shared" si="200"/>
        <v>0</v>
      </c>
      <c r="BB155" s="2">
        <f t="shared" si="212"/>
        <v>0</v>
      </c>
      <c r="BC155" s="2">
        <f t="shared" si="201"/>
        <v>0</v>
      </c>
      <c r="BD155" s="2">
        <f t="shared" si="202"/>
        <v>0</v>
      </c>
      <c r="BE155" s="2">
        <f t="shared" si="203"/>
        <v>0</v>
      </c>
      <c r="BF155" s="2">
        <f t="shared" si="204"/>
        <v>0</v>
      </c>
      <c r="BG155" s="2">
        <f t="shared" si="205"/>
        <v>0</v>
      </c>
      <c r="BH155" s="2">
        <f t="shared" si="213"/>
        <v>0</v>
      </c>
      <c r="BI155" s="2">
        <f t="shared" si="214"/>
        <v>0</v>
      </c>
      <c r="BJ155" s="2">
        <f t="shared" si="215"/>
        <v>0</v>
      </c>
      <c r="BK155" s="11">
        <f t="shared" si="216"/>
        <v>3.6266386067175665E-2</v>
      </c>
      <c r="BL155" s="17">
        <f t="shared" si="198"/>
        <v>1.5904394100015661E-2</v>
      </c>
      <c r="BM155" s="17">
        <f t="shared" si="199"/>
        <v>0.39245590179048467</v>
      </c>
      <c r="BN155" s="12">
        <f>(BN$3*temperature!$I265+BN$4*temperature!$I265^2+BN$5*temperature!$I265^6)*(K155/K$56)^$BP$1</f>
        <v>-12.546145492685026</v>
      </c>
      <c r="BO155" s="12">
        <f>(BO$3*temperature!$I265+BO$4*temperature!$I265^2+BO$5*temperature!$I265^6)*(L155/L$56)^$BP$1</f>
        <v>-10.339075820773562</v>
      </c>
      <c r="BP155" s="12">
        <f>(BP$3*temperature!$I265+BP$4*temperature!$I265^2+BP$5*temperature!$I265^6)*(M155/M$56)^$BP$1</f>
        <v>-9.8894377574848278</v>
      </c>
      <c r="BQ155" s="12">
        <f>(BQ$3*temperature!$M265+BQ$4*temperature!$M265^2+BQ$5*temperature!$M265^6)*(K155/K$56)^$BP$1</f>
        <v>-12.546161241706066</v>
      </c>
      <c r="BR155" s="12">
        <f>(BR$3*temperature!$M265+BR$4*temperature!$M265^2+BR$5*temperature!$M265^6)*(L155/L$56)^$BP$1</f>
        <v>-10.339086972261745</v>
      </c>
      <c r="BS155" s="12">
        <f>(BS$3*temperature!$M265+BS$4*temperature!$M265^2+BS$5*temperature!$M265^6)*(M155/M$56)^$BP$1</f>
        <v>-9.8894470664310532</v>
      </c>
      <c r="BT155" s="19">
        <f t="shared" si="206"/>
        <v>-1.5749021040178945E-5</v>
      </c>
      <c r="BU155" s="19">
        <f t="shared" si="207"/>
        <v>-1.1151488182647995E-5</v>
      </c>
      <c r="BV155" s="19">
        <f t="shared" si="208"/>
        <v>-9.308946225417003E-6</v>
      </c>
      <c r="BW155" s="19">
        <f t="shared" si="209"/>
        <v>-3.6746361352783335E-2</v>
      </c>
      <c r="BX155" s="19">
        <f t="shared" si="210"/>
        <v>-5.8442861269625084E-4</v>
      </c>
      <c r="BY155" s="19">
        <f t="shared" si="211"/>
        <v>-1.4421326382225598E-2</v>
      </c>
      <c r="BZ155" s="2">
        <f t="shared" si="217"/>
        <v>5443.0643557958338</v>
      </c>
    </row>
    <row r="156" spans="1:78" x14ac:dyDescent="0.3">
      <c r="A156" s="2">
        <f t="shared" si="155"/>
        <v>2110</v>
      </c>
      <c r="B156" s="5">
        <f t="shared" si="156"/>
        <v>1164.8673861757386</v>
      </c>
      <c r="C156" s="5">
        <f t="shared" si="157"/>
        <v>2961.4732707825406</v>
      </c>
      <c r="D156" s="5">
        <f t="shared" si="158"/>
        <v>4361.8443566990909</v>
      </c>
      <c r="E156" s="15">
        <f t="shared" si="159"/>
        <v>2.4321396112054679E-5</v>
      </c>
      <c r="F156" s="15">
        <f t="shared" si="160"/>
        <v>4.7914781223654231E-5</v>
      </c>
      <c r="G156" s="15">
        <f t="shared" si="161"/>
        <v>9.7816321436864918E-5</v>
      </c>
      <c r="H156" s="5">
        <f t="shared" si="162"/>
        <v>173502.98334431156</v>
      </c>
      <c r="I156" s="5">
        <f t="shared" si="163"/>
        <v>65834.888978277711</v>
      </c>
      <c r="J156" s="5">
        <f t="shared" si="164"/>
        <v>24656.88124499191</v>
      </c>
      <c r="K156" s="5">
        <f t="shared" si="165"/>
        <v>148946.55426307549</v>
      </c>
      <c r="L156" s="5">
        <f t="shared" si="166"/>
        <v>22230.451859145593</v>
      </c>
      <c r="M156" s="5">
        <f t="shared" si="167"/>
        <v>5652.8567341296603</v>
      </c>
      <c r="N156" s="15">
        <f t="shared" si="168"/>
        <v>4.7839125986475217E-3</v>
      </c>
      <c r="O156" s="15">
        <f t="shared" si="169"/>
        <v>8.9451046175628157E-3</v>
      </c>
      <c r="P156" s="15">
        <f t="shared" si="170"/>
        <v>8.3938504897485E-3</v>
      </c>
      <c r="Q156" s="5">
        <f t="shared" si="171"/>
        <v>8294.328592446469</v>
      </c>
      <c r="R156" s="5">
        <f t="shared" si="172"/>
        <v>11585.261415498808</v>
      </c>
      <c r="S156" s="5">
        <f t="shared" si="173"/>
        <v>6087.4336307689855</v>
      </c>
      <c r="T156" s="5">
        <f t="shared" si="174"/>
        <v>47.80510647466285</v>
      </c>
      <c r="U156" s="5">
        <f t="shared" si="175"/>
        <v>175.97449612653523</v>
      </c>
      <c r="V156" s="5">
        <f t="shared" si="176"/>
        <v>246.88579104080375</v>
      </c>
      <c r="W156" s="15">
        <f t="shared" si="177"/>
        <v>-1.0734613539272964E-2</v>
      </c>
      <c r="X156" s="15">
        <f t="shared" si="178"/>
        <v>-1.217998157191269E-2</v>
      </c>
      <c r="Y156" s="15">
        <f t="shared" si="179"/>
        <v>-9.7425357312937999E-3</v>
      </c>
      <c r="Z156" s="5">
        <f t="shared" si="194"/>
        <v>12871.951491315907</v>
      </c>
      <c r="AA156" s="5">
        <f t="shared" si="195"/>
        <v>34429.402657256542</v>
      </c>
      <c r="AB156" s="5">
        <f t="shared" si="196"/>
        <v>37923.141681331945</v>
      </c>
      <c r="AC156" s="16">
        <f t="shared" si="180"/>
        <v>1.5426208861282134</v>
      </c>
      <c r="AD156" s="16">
        <f t="shared" si="181"/>
        <v>2.9620324981308324</v>
      </c>
      <c r="AE156" s="16">
        <f t="shared" si="182"/>
        <v>6.2214392036793056</v>
      </c>
      <c r="AF156" s="15">
        <f t="shared" si="183"/>
        <v>-4.0504037456468023E-3</v>
      </c>
      <c r="AG156" s="15">
        <f t="shared" si="184"/>
        <v>2.9673830763510267E-4</v>
      </c>
      <c r="AH156" s="15">
        <f t="shared" si="185"/>
        <v>9.7937136394747881E-3</v>
      </c>
      <c r="AI156" s="1">
        <f t="shared" si="149"/>
        <v>326723.55286227533</v>
      </c>
      <c r="AJ156" s="1">
        <f t="shared" si="150"/>
        <v>119331.74989054565</v>
      </c>
      <c r="AK156" s="1">
        <f t="shared" si="151"/>
        <v>44940.678679655968</v>
      </c>
      <c r="AL156" s="14">
        <f t="shared" si="186"/>
        <v>55.165900735795297</v>
      </c>
      <c r="AM156" s="14">
        <f t="shared" si="187"/>
        <v>11.838466263911261</v>
      </c>
      <c r="AN156" s="14">
        <f t="shared" si="188"/>
        <v>3.9345800627097236</v>
      </c>
      <c r="AO156" s="11">
        <f t="shared" si="189"/>
        <v>7.5479971825736045E-3</v>
      </c>
      <c r="AP156" s="11">
        <f t="shared" si="190"/>
        <v>9.5084856919534031E-3</v>
      </c>
      <c r="AQ156" s="11">
        <f t="shared" si="191"/>
        <v>8.6253962489945164E-3</v>
      </c>
      <c r="AR156" s="1">
        <f t="shared" si="197"/>
        <v>173502.98334431156</v>
      </c>
      <c r="AS156" s="1">
        <f t="shared" si="192"/>
        <v>65834.888978277711</v>
      </c>
      <c r="AT156" s="1">
        <f t="shared" si="193"/>
        <v>24656.88124499191</v>
      </c>
      <c r="AU156" s="1">
        <f t="shared" si="152"/>
        <v>34700.596668862316</v>
      </c>
      <c r="AV156" s="1">
        <f t="shared" si="153"/>
        <v>13166.977795655543</v>
      </c>
      <c r="AW156" s="1">
        <f t="shared" si="154"/>
        <v>4931.3762489983819</v>
      </c>
      <c r="AX156" s="2">
        <v>0</v>
      </c>
      <c r="AY156" s="2">
        <v>0</v>
      </c>
      <c r="AZ156" s="2">
        <v>0</v>
      </c>
      <c r="BA156" s="2">
        <f t="shared" si="200"/>
        <v>0</v>
      </c>
      <c r="BB156" s="2">
        <f t="shared" si="212"/>
        <v>0</v>
      </c>
      <c r="BC156" s="2">
        <f t="shared" si="201"/>
        <v>0</v>
      </c>
      <c r="BD156" s="2">
        <f t="shared" si="202"/>
        <v>0</v>
      </c>
      <c r="BE156" s="2">
        <f t="shared" si="203"/>
        <v>0</v>
      </c>
      <c r="BF156" s="2">
        <f t="shared" si="204"/>
        <v>0</v>
      </c>
      <c r="BG156" s="2">
        <f t="shared" si="205"/>
        <v>0</v>
      </c>
      <c r="BH156" s="2">
        <f t="shared" si="213"/>
        <v>0</v>
      </c>
      <c r="BI156" s="2">
        <f t="shared" si="214"/>
        <v>0</v>
      </c>
      <c r="BJ156" s="2">
        <f t="shared" si="215"/>
        <v>0</v>
      </c>
      <c r="BK156" s="11">
        <f t="shared" si="216"/>
        <v>3.6121691633435898E-2</v>
      </c>
      <c r="BL156" s="17">
        <f t="shared" si="198"/>
        <v>1.5347785389793259E-2</v>
      </c>
      <c r="BM156" s="17">
        <f t="shared" si="199"/>
        <v>0.38857019979255908</v>
      </c>
      <c r="BN156" s="12">
        <f>(BN$3*temperature!$I266+BN$4*temperature!$I266^2+BN$5*temperature!$I266^6)*(K156/K$56)^$BP$1</f>
        <v>-12.900224334420356</v>
      </c>
      <c r="BO156" s="12">
        <f>(BO$3*temperature!$I266+BO$4*temperature!$I266^2+BO$5*temperature!$I266^6)*(L156/L$56)^$BP$1</f>
        <v>-10.577013517082626</v>
      </c>
      <c r="BP156" s="12">
        <f>(BP$3*temperature!$I266+BP$4*temperature!$I266^2+BP$5*temperature!$I266^6)*(M156/M$56)^$BP$1</f>
        <v>-10.086547647058849</v>
      </c>
      <c r="BQ156" s="12">
        <f>(BQ$3*temperature!$M266+BQ$4*temperature!$M266^2+BQ$5*temperature!$M266^6)*(K156/K$56)^$BP$1</f>
        <v>-12.900240122518053</v>
      </c>
      <c r="BR156" s="12">
        <f>(BR$3*temperature!$M266+BR$4*temperature!$M266^2+BR$5*temperature!$M266^6)*(L156/L$56)^$BP$1</f>
        <v>-10.577024675581043</v>
      </c>
      <c r="BS156" s="12">
        <f>(BS$3*temperature!$M266+BS$4*temperature!$M266^2+BS$5*temperature!$M266^6)*(M156/M$56)^$BP$1</f>
        <v>-10.086556955246534</v>
      </c>
      <c r="BT156" s="19">
        <f t="shared" si="206"/>
        <v>-1.5788097696756154E-5</v>
      </c>
      <c r="BU156" s="19">
        <f t="shared" si="207"/>
        <v>-1.1158498416818929E-5</v>
      </c>
      <c r="BV156" s="19">
        <f t="shared" si="208"/>
        <v>-9.3081876855194423E-6</v>
      </c>
      <c r="BW156" s="19">
        <f t="shared" si="209"/>
        <v>-3.703411434522158E-2</v>
      </c>
      <c r="BX156" s="19">
        <f t="shared" si="210"/>
        <v>-5.6839163907152477E-4</v>
      </c>
      <c r="BY156" s="19">
        <f t="shared" si="211"/>
        <v>-1.4390353210263229E-2</v>
      </c>
      <c r="BZ156" s="2">
        <f t="shared" si="217"/>
        <v>5391.4638942564006</v>
      </c>
    </row>
    <row r="157" spans="1:78" x14ac:dyDescent="0.3">
      <c r="A157" s="2">
        <f t="shared" si="155"/>
        <v>2111</v>
      </c>
      <c r="B157" s="5">
        <f t="shared" si="156"/>
        <v>1164.8943008167998</v>
      </c>
      <c r="C157" s="5">
        <f t="shared" si="157"/>
        <v>2961.6080742092163</v>
      </c>
      <c r="D157" s="5">
        <f t="shared" si="158"/>
        <v>4362.2496832902607</v>
      </c>
      <c r="E157" s="15">
        <f t="shared" si="159"/>
        <v>2.3105326306451945E-5</v>
      </c>
      <c r="F157" s="15">
        <f t="shared" si="160"/>
        <v>4.5519042162471515E-5</v>
      </c>
      <c r="G157" s="15">
        <f t="shared" si="161"/>
        <v>9.2925505365021663E-5</v>
      </c>
      <c r="H157" s="5">
        <f t="shared" si="162"/>
        <v>174310.60117179248</v>
      </c>
      <c r="I157" s="5">
        <f t="shared" si="163"/>
        <v>66417.174126588143</v>
      </c>
      <c r="J157" s="5">
        <f t="shared" si="164"/>
        <v>24862.985674520587</v>
      </c>
      <c r="K157" s="5">
        <f t="shared" si="165"/>
        <v>149636.40997262113</v>
      </c>
      <c r="L157" s="5">
        <f t="shared" si="166"/>
        <v>22426.051139235329</v>
      </c>
      <c r="M157" s="5">
        <f t="shared" si="167"/>
        <v>5699.5787677534972</v>
      </c>
      <c r="N157" s="15">
        <f t="shared" si="168"/>
        <v>4.6315654159221342E-3</v>
      </c>
      <c r="O157" s="15">
        <f t="shared" si="169"/>
        <v>8.7987091458632261E-3</v>
      </c>
      <c r="P157" s="15">
        <f t="shared" si="170"/>
        <v>8.265207455506296E-3</v>
      </c>
      <c r="Q157" s="5">
        <f t="shared" si="171"/>
        <v>8243.4859919622832</v>
      </c>
      <c r="R157" s="5">
        <f t="shared" si="172"/>
        <v>11545.372430269097</v>
      </c>
      <c r="S157" s="5">
        <f t="shared" si="173"/>
        <v>6078.5151045568609</v>
      </c>
      <c r="T157" s="5">
        <f t="shared" si="174"/>
        <v>47.291937131453551</v>
      </c>
      <c r="U157" s="5">
        <f t="shared" si="175"/>
        <v>173.83113000658741</v>
      </c>
      <c r="V157" s="5">
        <f t="shared" si="176"/>
        <v>244.48049740003998</v>
      </c>
      <c r="W157" s="15">
        <f t="shared" si="177"/>
        <v>-1.0734613539272964E-2</v>
      </c>
      <c r="X157" s="15">
        <f t="shared" si="178"/>
        <v>-1.217998157191269E-2</v>
      </c>
      <c r="Y157" s="15">
        <f t="shared" si="179"/>
        <v>-9.7425357312937999E-3</v>
      </c>
      <c r="Z157" s="5">
        <f t="shared" si="194"/>
        <v>12743.179588872341</v>
      </c>
      <c r="AA157" s="5">
        <f t="shared" si="195"/>
        <v>34326.103660315384</v>
      </c>
      <c r="AB157" s="5">
        <f t="shared" si="196"/>
        <v>38243.511622210026</v>
      </c>
      <c r="AC157" s="16">
        <f t="shared" si="180"/>
        <v>1.5363726487129266</v>
      </c>
      <c r="AD157" s="16">
        <f t="shared" si="181"/>
        <v>2.9629114466414879</v>
      </c>
      <c r="AE157" s="16">
        <f t="shared" si="182"/>
        <v>6.2823701976655428</v>
      </c>
      <c r="AF157" s="15">
        <f t="shared" si="183"/>
        <v>-4.0504037456468023E-3</v>
      </c>
      <c r="AG157" s="15">
        <f t="shared" si="184"/>
        <v>2.9673830763510267E-4</v>
      </c>
      <c r="AH157" s="15">
        <f t="shared" si="185"/>
        <v>9.7937136394747881E-3</v>
      </c>
      <c r="AI157" s="1">
        <f t="shared" si="149"/>
        <v>328751.79424491012</v>
      </c>
      <c r="AJ157" s="1">
        <f t="shared" si="150"/>
        <v>120565.55269714663</v>
      </c>
      <c r="AK157" s="1">
        <f t="shared" si="151"/>
        <v>45377.987060688756</v>
      </c>
      <c r="AL157" s="14">
        <f t="shared" si="186"/>
        <v>55.578128878489942</v>
      </c>
      <c r="AM157" s="14">
        <f t="shared" si="187"/>
        <v>11.949906492125484</v>
      </c>
      <c r="AN157" s="14">
        <f t="shared" si="188"/>
        <v>3.9681780017028463</v>
      </c>
      <c r="AO157" s="11">
        <f t="shared" si="189"/>
        <v>7.4725172107478685E-3</v>
      </c>
      <c r="AP157" s="11">
        <f t="shared" si="190"/>
        <v>9.413400835033869E-3</v>
      </c>
      <c r="AQ157" s="11">
        <f t="shared" si="191"/>
        <v>8.5391422865045714E-3</v>
      </c>
      <c r="AR157" s="1">
        <f t="shared" si="197"/>
        <v>174310.60117179248</v>
      </c>
      <c r="AS157" s="1">
        <f t="shared" si="192"/>
        <v>66417.174126588143</v>
      </c>
      <c r="AT157" s="1">
        <f t="shared" si="193"/>
        <v>24862.985674520587</v>
      </c>
      <c r="AU157" s="1">
        <f t="shared" si="152"/>
        <v>34862.120234358496</v>
      </c>
      <c r="AV157" s="1">
        <f t="shared" si="153"/>
        <v>13283.434825317629</v>
      </c>
      <c r="AW157" s="1">
        <f t="shared" si="154"/>
        <v>4972.5971349041174</v>
      </c>
      <c r="AX157" s="2">
        <v>0</v>
      </c>
      <c r="AY157" s="2">
        <v>0</v>
      </c>
      <c r="AZ157" s="2">
        <v>0</v>
      </c>
      <c r="BA157" s="2">
        <f t="shared" si="200"/>
        <v>0</v>
      </c>
      <c r="BB157" s="2">
        <f t="shared" si="212"/>
        <v>0</v>
      </c>
      <c r="BC157" s="2">
        <f t="shared" si="201"/>
        <v>0</v>
      </c>
      <c r="BD157" s="2">
        <f t="shared" si="202"/>
        <v>0</v>
      </c>
      <c r="BE157" s="2">
        <f t="shared" si="203"/>
        <v>0</v>
      </c>
      <c r="BF157" s="2">
        <f t="shared" si="204"/>
        <v>0</v>
      </c>
      <c r="BG157" s="2">
        <f t="shared" si="205"/>
        <v>0</v>
      </c>
      <c r="BH157" s="2">
        <f t="shared" si="213"/>
        <v>0</v>
      </c>
      <c r="BI157" s="2">
        <f t="shared" si="214"/>
        <v>0</v>
      </c>
      <c r="BJ157" s="2">
        <f t="shared" si="215"/>
        <v>0</v>
      </c>
      <c r="BK157" s="11">
        <f t="shared" si="216"/>
        <v>3.5978399364526154E-2</v>
      </c>
      <c r="BL157" s="17">
        <f t="shared" si="198"/>
        <v>1.481272471537356E-2</v>
      </c>
      <c r="BM157" s="17">
        <f t="shared" si="199"/>
        <v>0.38472297009164264</v>
      </c>
      <c r="BN157" s="12">
        <f>(BN$3*temperature!$I267+BN$4*temperature!$I267^2+BN$5*temperature!$I267^6)*(K157/K$56)^$BP$1</f>
        <v>-13.256670966110356</v>
      </c>
      <c r="BO157" s="12">
        <f>(BO$3*temperature!$I267+BO$4*temperature!$I267^2+BO$5*temperature!$I267^6)*(L157/L$56)^$BP$1</f>
        <v>-10.815949567084134</v>
      </c>
      <c r="BP157" s="12">
        <f>(BP$3*temperature!$I267+BP$4*temperature!$I267^2+BP$5*temperature!$I267^6)*(M157/M$56)^$BP$1</f>
        <v>-10.284368575660979</v>
      </c>
      <c r="BQ157" s="12">
        <f>(BQ$3*temperature!$M267+BQ$4*temperature!$M267^2+BQ$5*temperature!$M267^6)*(K157/K$56)^$BP$1</f>
        <v>-13.25668679099333</v>
      </c>
      <c r="BR157" s="12">
        <f>(BR$3*temperature!$M267+BR$4*temperature!$M267^2+BR$5*temperature!$M267^6)*(L157/L$56)^$BP$1</f>
        <v>-10.815960731143319</v>
      </c>
      <c r="BS157" s="12">
        <f>(BS$3*temperature!$M267+BS$4*temperature!$M267^2+BS$5*temperature!$M267^6)*(M157/M$56)^$BP$1</f>
        <v>-10.284377882040285</v>
      </c>
      <c r="BT157" s="19">
        <f t="shared" si="206"/>
        <v>-1.5824882973802801E-5</v>
      </c>
      <c r="BU157" s="19">
        <f t="shared" si="207"/>
        <v>-1.116405918466512E-5</v>
      </c>
      <c r="BV157" s="19">
        <f t="shared" si="208"/>
        <v>-9.3063793062952982E-6</v>
      </c>
      <c r="BW157" s="19">
        <f t="shared" si="209"/>
        <v>-3.7313145028383433E-2</v>
      </c>
      <c r="BX157" s="19">
        <f t="shared" si="210"/>
        <v>-5.5270934557025337E-4</v>
      </c>
      <c r="BY157" s="19">
        <f t="shared" si="211"/>
        <v>-1.4355223978779884E-2</v>
      </c>
      <c r="BZ157" s="2">
        <f t="shared" si="217"/>
        <v>5340.2772994609159</v>
      </c>
    </row>
    <row r="158" spans="1:78" x14ac:dyDescent="0.3">
      <c r="A158" s="2">
        <f t="shared" si="155"/>
        <v>2112</v>
      </c>
      <c r="B158" s="5">
        <f t="shared" si="156"/>
        <v>1164.9198703165862</v>
      </c>
      <c r="C158" s="5">
        <f t="shared" si="157"/>
        <v>2961.7361432938751</v>
      </c>
      <c r="D158" s="5">
        <f t="shared" si="158"/>
        <v>4362.6347793337909</v>
      </c>
      <c r="E158" s="15">
        <f t="shared" si="159"/>
        <v>2.1950059991129345E-5</v>
      </c>
      <c r="F158" s="15">
        <f t="shared" si="160"/>
        <v>4.3243090054347937E-5</v>
      </c>
      <c r="G158" s="15">
        <f t="shared" si="161"/>
        <v>8.8279230096770575E-5</v>
      </c>
      <c r="H158" s="5">
        <f t="shared" si="162"/>
        <v>175095.44826013737</v>
      </c>
      <c r="I158" s="5">
        <f t="shared" si="163"/>
        <v>66994.849532463035</v>
      </c>
      <c r="J158" s="5">
        <f t="shared" si="164"/>
        <v>25067.53756319535</v>
      </c>
      <c r="K158" s="5">
        <f t="shared" si="165"/>
        <v>150306.86034443922</v>
      </c>
      <c r="L158" s="5">
        <f t="shared" si="166"/>
        <v>22620.127618105493</v>
      </c>
      <c r="M158" s="5">
        <f t="shared" si="167"/>
        <v>5745.9628942451518</v>
      </c>
      <c r="N158" s="15">
        <f t="shared" si="168"/>
        <v>4.4805296514449644E-3</v>
      </c>
      <c r="O158" s="15">
        <f t="shared" si="169"/>
        <v>8.6540638681866788E-3</v>
      </c>
      <c r="P158" s="15">
        <f t="shared" si="170"/>
        <v>8.138167464950552E-3</v>
      </c>
      <c r="Q158" s="5">
        <f t="shared" si="171"/>
        <v>8191.7138587843283</v>
      </c>
      <c r="R158" s="5">
        <f t="shared" si="172"/>
        <v>11503.944886401001</v>
      </c>
      <c r="S158" s="5">
        <f t="shared" si="173"/>
        <v>6068.8166874870521</v>
      </c>
      <c r="T158" s="5">
        <f t="shared" si="174"/>
        <v>46.784276462823804</v>
      </c>
      <c r="U158" s="5">
        <f t="shared" si="175"/>
        <v>171.71387004648241</v>
      </c>
      <c r="V158" s="5">
        <f t="shared" si="176"/>
        <v>242.09863741851561</v>
      </c>
      <c r="W158" s="15">
        <f t="shared" si="177"/>
        <v>-1.0734613539272964E-2</v>
      </c>
      <c r="X158" s="15">
        <f t="shared" si="178"/>
        <v>-1.217998157191269E-2</v>
      </c>
      <c r="Y158" s="15">
        <f t="shared" si="179"/>
        <v>-9.7425357312937999E-3</v>
      </c>
      <c r="Z158" s="5">
        <f t="shared" si="194"/>
        <v>12613.76777568077</v>
      </c>
      <c r="AA158" s="5">
        <f t="shared" si="195"/>
        <v>34218.066928523316</v>
      </c>
      <c r="AB158" s="5">
        <f t="shared" si="196"/>
        <v>38561.47940360909</v>
      </c>
      <c r="AC158" s="16">
        <f t="shared" si="180"/>
        <v>1.5301497191818705</v>
      </c>
      <c r="AD158" s="16">
        <f t="shared" si="181"/>
        <v>2.963790655969837</v>
      </c>
      <c r="AE158" s="16">
        <f t="shared" si="182"/>
        <v>6.34389793235865</v>
      </c>
      <c r="AF158" s="15">
        <f t="shared" si="183"/>
        <v>-4.0504037456468023E-3</v>
      </c>
      <c r="AG158" s="15">
        <f t="shared" si="184"/>
        <v>2.9673830763510267E-4</v>
      </c>
      <c r="AH158" s="15">
        <f t="shared" si="185"/>
        <v>9.7937136394747881E-3</v>
      </c>
      <c r="AI158" s="1">
        <f t="shared" si="149"/>
        <v>330738.73505477759</v>
      </c>
      <c r="AJ158" s="1">
        <f t="shared" si="150"/>
        <v>121792.4322527496</v>
      </c>
      <c r="AK158" s="1">
        <f t="shared" si="151"/>
        <v>45812.785489524002</v>
      </c>
      <c r="AL158" s="14">
        <f t="shared" si="186"/>
        <v>55.989284317829764</v>
      </c>
      <c r="AM158" s="14">
        <f t="shared" si="187"/>
        <v>12.061270859279519</v>
      </c>
      <c r="AN158" s="14">
        <f t="shared" si="188"/>
        <v>4.0017239899118175</v>
      </c>
      <c r="AO158" s="11">
        <f t="shared" si="189"/>
        <v>7.3977920386403898E-3</v>
      </c>
      <c r="AP158" s="11">
        <f t="shared" si="190"/>
        <v>9.3192668266835303E-3</v>
      </c>
      <c r="AQ158" s="11">
        <f t="shared" si="191"/>
        <v>8.4537508636395257E-3</v>
      </c>
      <c r="AR158" s="1">
        <f t="shared" si="197"/>
        <v>175095.44826013737</v>
      </c>
      <c r="AS158" s="1">
        <f t="shared" si="192"/>
        <v>66994.849532463035</v>
      </c>
      <c r="AT158" s="1">
        <f t="shared" si="193"/>
        <v>25067.53756319535</v>
      </c>
      <c r="AU158" s="1">
        <f t="shared" si="152"/>
        <v>35019.089652027476</v>
      </c>
      <c r="AV158" s="1">
        <f t="shared" si="153"/>
        <v>13398.969906492608</v>
      </c>
      <c r="AW158" s="1">
        <f t="shared" si="154"/>
        <v>5013.5075126390702</v>
      </c>
      <c r="AX158" s="2">
        <v>0</v>
      </c>
      <c r="AY158" s="2">
        <v>0</v>
      </c>
      <c r="AZ158" s="2">
        <v>0</v>
      </c>
      <c r="BA158" s="2">
        <f t="shared" si="200"/>
        <v>0</v>
      </c>
      <c r="BB158" s="2">
        <f t="shared" si="212"/>
        <v>0</v>
      </c>
      <c r="BC158" s="2">
        <f t="shared" si="201"/>
        <v>0</v>
      </c>
      <c r="BD158" s="2">
        <f t="shared" si="202"/>
        <v>0</v>
      </c>
      <c r="BE158" s="2">
        <f t="shared" si="203"/>
        <v>0</v>
      </c>
      <c r="BF158" s="2">
        <f t="shared" si="204"/>
        <v>0</v>
      </c>
      <c r="BG158" s="2">
        <f t="shared" si="205"/>
        <v>0</v>
      </c>
      <c r="BH158" s="2">
        <f t="shared" si="213"/>
        <v>0</v>
      </c>
      <c r="BI158" s="2">
        <f t="shared" si="214"/>
        <v>0</v>
      </c>
      <c r="BJ158" s="2">
        <f t="shared" si="215"/>
        <v>0</v>
      </c>
      <c r="BK158" s="11">
        <f t="shared" si="216"/>
        <v>3.5836499762764679E-2</v>
      </c>
      <c r="BL158" s="17">
        <f t="shared" si="198"/>
        <v>1.4298294949450445E-2</v>
      </c>
      <c r="BM158" s="17">
        <f t="shared" si="199"/>
        <v>0.38091383177390359</v>
      </c>
      <c r="BN158" s="12">
        <f>(BN$3*temperature!$I268+BN$4*temperature!$I268^2+BN$5*temperature!$I268^6)*(K158/K$56)^$BP$1</f>
        <v>-13.615422362275861</v>
      </c>
      <c r="BO158" s="12">
        <f>(BO$3*temperature!$I268+BO$4*temperature!$I268^2+BO$5*temperature!$I268^6)*(L158/L$56)^$BP$1</f>
        <v>-11.055836207610136</v>
      </c>
      <c r="BP158" s="12">
        <f>(BP$3*temperature!$I268+BP$4*temperature!$I268^2+BP$5*temperature!$I268^6)*(M158/M$56)^$BP$1</f>
        <v>-10.482861607127798</v>
      </c>
      <c r="BQ158" s="12">
        <f>(BQ$3*temperature!$M268+BQ$4*temperature!$M268^2+BQ$5*temperature!$M268^6)*(K158/K$56)^$BP$1</f>
        <v>-13.615438221732044</v>
      </c>
      <c r="BR158" s="12">
        <f>(BR$3*temperature!$M268+BR$4*temperature!$M268^2+BR$5*temperature!$M268^6)*(L158/L$56)^$BP$1</f>
        <v>-11.055847375835564</v>
      </c>
      <c r="BS158" s="12">
        <f>(BS$3*temperature!$M268+BS$4*temperature!$M268^2+BS$5*temperature!$M268^6)*(M158/M$56)^$BP$1</f>
        <v>-10.482870910690504</v>
      </c>
      <c r="BT158" s="19">
        <f t="shared" si="206"/>
        <v>-1.5859456182099052E-5</v>
      </c>
      <c r="BU158" s="19">
        <f t="shared" si="207"/>
        <v>-1.1168225427127254E-5</v>
      </c>
      <c r="BV158" s="19">
        <f t="shared" si="208"/>
        <v>-9.303562706008961E-6</v>
      </c>
      <c r="BW158" s="19">
        <f t="shared" si="209"/>
        <v>-3.7583495790060817E-2</v>
      </c>
      <c r="BX158" s="19">
        <f t="shared" si="210"/>
        <v>-5.3737990803771863E-4</v>
      </c>
      <c r="BY158" s="19">
        <f t="shared" si="211"/>
        <v>-1.431607339285044E-2</v>
      </c>
      <c r="BZ158" s="2">
        <f t="shared" si="217"/>
        <v>5289.503048612617</v>
      </c>
    </row>
    <row r="159" spans="1:78" x14ac:dyDescent="0.3">
      <c r="A159" s="2">
        <f t="shared" si="155"/>
        <v>2113</v>
      </c>
      <c r="B159" s="5">
        <f t="shared" si="156"/>
        <v>1164.9441618745725</v>
      </c>
      <c r="C159" s="5">
        <f t="shared" si="157"/>
        <v>2961.8578141854987</v>
      </c>
      <c r="D159" s="5">
        <f t="shared" si="158"/>
        <v>4363.0006528713284</v>
      </c>
      <c r="E159" s="15">
        <f t="shared" si="159"/>
        <v>2.0852556991572876E-5</v>
      </c>
      <c r="F159" s="15">
        <f t="shared" si="160"/>
        <v>4.1080935551630536E-5</v>
      </c>
      <c r="G159" s="15">
        <f t="shared" si="161"/>
        <v>8.3865268591932045E-5</v>
      </c>
      <c r="H159" s="5">
        <f t="shared" si="162"/>
        <v>175857.41667694249</v>
      </c>
      <c r="I159" s="5">
        <f t="shared" si="163"/>
        <v>67567.828586205927</v>
      </c>
      <c r="J159" s="5">
        <f t="shared" si="164"/>
        <v>25270.515739054783</v>
      </c>
      <c r="K159" s="5">
        <f t="shared" si="165"/>
        <v>150957.80762054821</v>
      </c>
      <c r="L159" s="5">
        <f t="shared" si="166"/>
        <v>22812.650986349545</v>
      </c>
      <c r="M159" s="5">
        <f t="shared" si="167"/>
        <v>5792.0036574883479</v>
      </c>
      <c r="N159" s="15">
        <f t="shared" si="168"/>
        <v>4.3307888583214993E-3</v>
      </c>
      <c r="O159" s="15">
        <f t="shared" si="169"/>
        <v>8.5111530533521496E-3</v>
      </c>
      <c r="P159" s="15">
        <f t="shared" si="170"/>
        <v>8.0127150297659711E-3</v>
      </c>
      <c r="Q159" s="5">
        <f t="shared" si="171"/>
        <v>8139.0444483359661</v>
      </c>
      <c r="R159" s="5">
        <f t="shared" si="172"/>
        <v>11461.017130936787</v>
      </c>
      <c r="S159" s="5">
        <f t="shared" si="173"/>
        <v>6058.3530084504255</v>
      </c>
      <c r="T159" s="5">
        <f t="shared" si="174"/>
        <v>46.282065335280883</v>
      </c>
      <c r="U159" s="5">
        <f t="shared" si="175"/>
        <v>169.62239827367443</v>
      </c>
      <c r="V159" s="5">
        <f t="shared" si="176"/>
        <v>239.73998279296816</v>
      </c>
      <c r="W159" s="15">
        <f t="shared" si="177"/>
        <v>-1.0734613539272964E-2</v>
      </c>
      <c r="X159" s="15">
        <f t="shared" si="178"/>
        <v>-1.217998157191269E-2</v>
      </c>
      <c r="Y159" s="15">
        <f t="shared" si="179"/>
        <v>-9.7425357312937999E-3</v>
      </c>
      <c r="Z159" s="5">
        <f t="shared" si="194"/>
        <v>12483.778677792041</v>
      </c>
      <c r="AA159" s="5">
        <f t="shared" si="195"/>
        <v>34105.401738086926</v>
      </c>
      <c r="AB159" s="5">
        <f t="shared" si="196"/>
        <v>38877.011156653025</v>
      </c>
      <c r="AC159" s="16">
        <f t="shared" si="180"/>
        <v>1.5239519950278959</v>
      </c>
      <c r="AD159" s="16">
        <f t="shared" si="181"/>
        <v>2.9646701261932744</v>
      </c>
      <c r="AE159" s="16">
        <f t="shared" si="182"/>
        <v>6.4060282520662266</v>
      </c>
      <c r="AF159" s="15">
        <f t="shared" si="183"/>
        <v>-4.0504037456468023E-3</v>
      </c>
      <c r="AG159" s="15">
        <f t="shared" si="184"/>
        <v>2.9673830763510267E-4</v>
      </c>
      <c r="AH159" s="15">
        <f t="shared" si="185"/>
        <v>9.7937136394747881E-3</v>
      </c>
      <c r="AI159" s="1">
        <f t="shared" si="149"/>
        <v>332683.95120132732</v>
      </c>
      <c r="AJ159" s="1">
        <f t="shared" si="150"/>
        <v>123012.15893396725</v>
      </c>
      <c r="AK159" s="1">
        <f t="shared" si="151"/>
        <v>46245.014453210679</v>
      </c>
      <c r="AL159" s="14">
        <f t="shared" si="186"/>
        <v>56.39933942878762</v>
      </c>
      <c r="AM159" s="14">
        <f t="shared" si="187"/>
        <v>12.172549038671983</v>
      </c>
      <c r="AN159" s="14">
        <f t="shared" si="188"/>
        <v>4.0352152717712233</v>
      </c>
      <c r="AO159" s="11">
        <f t="shared" si="189"/>
        <v>7.3238141182539861E-3</v>
      </c>
      <c r="AP159" s="11">
        <f t="shared" si="190"/>
        <v>9.2260741584166955E-3</v>
      </c>
      <c r="AQ159" s="11">
        <f t="shared" si="191"/>
        <v>8.3692133550031297E-3</v>
      </c>
      <c r="AR159" s="1">
        <f t="shared" si="197"/>
        <v>175857.41667694249</v>
      </c>
      <c r="AS159" s="1">
        <f t="shared" si="192"/>
        <v>67567.828586205927</v>
      </c>
      <c r="AT159" s="1">
        <f t="shared" si="193"/>
        <v>25270.515739054783</v>
      </c>
      <c r="AU159" s="1">
        <f t="shared" si="152"/>
        <v>35171.483335388497</v>
      </c>
      <c r="AV159" s="1">
        <f t="shared" si="153"/>
        <v>13513.565717241187</v>
      </c>
      <c r="AW159" s="1">
        <f t="shared" si="154"/>
        <v>5054.1031478109571</v>
      </c>
      <c r="AX159" s="2">
        <v>0</v>
      </c>
      <c r="AY159" s="2">
        <v>0</v>
      </c>
      <c r="AZ159" s="2">
        <v>0</v>
      </c>
      <c r="BA159" s="2">
        <f t="shared" si="200"/>
        <v>0</v>
      </c>
      <c r="BB159" s="2">
        <f t="shared" si="212"/>
        <v>0</v>
      </c>
      <c r="BC159" s="2">
        <f t="shared" si="201"/>
        <v>0</v>
      </c>
      <c r="BD159" s="2">
        <f t="shared" si="202"/>
        <v>0</v>
      </c>
      <c r="BE159" s="2">
        <f t="shared" si="203"/>
        <v>0</v>
      </c>
      <c r="BF159" s="2">
        <f t="shared" si="204"/>
        <v>0</v>
      </c>
      <c r="BG159" s="2">
        <f t="shared" si="205"/>
        <v>0</v>
      </c>
      <c r="BH159" s="2">
        <f t="shared" si="213"/>
        <v>0</v>
      </c>
      <c r="BI159" s="2">
        <f t="shared" si="214"/>
        <v>0</v>
      </c>
      <c r="BJ159" s="2">
        <f t="shared" si="215"/>
        <v>0</v>
      </c>
      <c r="BK159" s="11">
        <f t="shared" si="216"/>
        <v>3.5695982776592333E-2</v>
      </c>
      <c r="BL159" s="17">
        <f t="shared" si="198"/>
        <v>1.3803621471849227E-2</v>
      </c>
      <c r="BM159" s="17">
        <f t="shared" si="199"/>
        <v>0.37714240769693425</v>
      </c>
      <c r="BN159" s="12">
        <f>(BN$3*temperature!$I269+BN$4*temperature!$I269^2+BN$5*temperature!$I269^6)*(K159/K$56)^$BP$1</f>
        <v>-13.976416277431543</v>
      </c>
      <c r="BO159" s="12">
        <f>(BO$3*temperature!$I269+BO$4*temperature!$I269^2+BO$5*temperature!$I269^6)*(L159/L$56)^$BP$1</f>
        <v>-11.296626293715073</v>
      </c>
      <c r="BP159" s="12">
        <f>(BP$3*temperature!$I269+BP$4*temperature!$I269^2+BP$5*temperature!$I269^6)*(M159/M$56)^$BP$1</f>
        <v>-10.681988305895079</v>
      </c>
      <c r="BQ159" s="12">
        <f>(BQ$3*temperature!$M269+BQ$4*temperature!$M269^2+BQ$5*temperature!$M269^6)*(K159/K$56)^$BP$1</f>
        <v>-13.976432169326696</v>
      </c>
      <c r="BR159" s="12">
        <f>(BR$3*temperature!$M269+BR$4*temperature!$M269^2+BR$5*temperature!$M269^6)*(L159/L$56)^$BP$1</f>
        <v>-11.296637464765883</v>
      </c>
      <c r="BS159" s="12">
        <f>(BS$3*temperature!$M269+BS$4*temperature!$M269^2+BS$5*temperature!$M269^6)*(M159/M$56)^$BP$1</f>
        <v>-10.681997605673587</v>
      </c>
      <c r="BT159" s="19">
        <f t="shared" si="206"/>
        <v>-1.5891895152719826E-5</v>
      </c>
      <c r="BU159" s="19">
        <f t="shared" si="207"/>
        <v>-1.1171050809721805E-5</v>
      </c>
      <c r="BV159" s="19">
        <f t="shared" si="208"/>
        <v>-9.2997785081649909E-6</v>
      </c>
      <c r="BW159" s="19">
        <f t="shared" si="209"/>
        <v>-3.78452147305752E-2</v>
      </c>
      <c r="BX159" s="19">
        <f t="shared" si="210"/>
        <v>-5.224010186617125E-4</v>
      </c>
      <c r="BY159" s="19">
        <f t="shared" si="211"/>
        <v>-1.4273035403296613E-2</v>
      </c>
      <c r="BZ159" s="2">
        <f t="shared" si="217"/>
        <v>5239.1395619988516</v>
      </c>
    </row>
    <row r="160" spans="1:78" x14ac:dyDescent="0.3">
      <c r="A160" s="2">
        <f t="shared" si="155"/>
        <v>2114</v>
      </c>
      <c r="B160" s="5">
        <f t="shared" si="156"/>
        <v>1164.9672393358735</v>
      </c>
      <c r="C160" s="5">
        <f t="shared" si="157"/>
        <v>2961.9734062809771</v>
      </c>
      <c r="D160" s="5">
        <f t="shared" si="158"/>
        <v>4363.3482618818671</v>
      </c>
      <c r="E160" s="15">
        <f t="shared" si="159"/>
        <v>1.9809929141994232E-5</v>
      </c>
      <c r="F160" s="15">
        <f t="shared" si="160"/>
        <v>3.9026888774049008E-5</v>
      </c>
      <c r="G160" s="15">
        <f t="shared" si="161"/>
        <v>7.9672005162335436E-5</v>
      </c>
      <c r="H160" s="5">
        <f t="shared" si="162"/>
        <v>176596.40804325583</v>
      </c>
      <c r="I160" s="5">
        <f t="shared" si="163"/>
        <v>68136.027698902835</v>
      </c>
      <c r="J160" s="5">
        <f t="shared" si="164"/>
        <v>25471.899893959337</v>
      </c>
      <c r="K160" s="5">
        <f t="shared" si="165"/>
        <v>151589.16240763149</v>
      </c>
      <c r="L160" s="5">
        <f t="shared" si="166"/>
        <v>23003.591981757094</v>
      </c>
      <c r="M160" s="5">
        <f t="shared" si="167"/>
        <v>5837.6958164172693</v>
      </c>
      <c r="N160" s="15">
        <f t="shared" si="168"/>
        <v>4.1823261548039614E-3</v>
      </c>
      <c r="O160" s="15">
        <f t="shared" si="169"/>
        <v>8.369960839790247E-3</v>
      </c>
      <c r="P160" s="15">
        <f t="shared" si="170"/>
        <v>7.8888346125001174E-3</v>
      </c>
      <c r="Q160" s="5">
        <f t="shared" si="171"/>
        <v>8085.5098525484818</v>
      </c>
      <c r="R160" s="5">
        <f t="shared" si="172"/>
        <v>11416.627551627684</v>
      </c>
      <c r="S160" s="5">
        <f t="shared" si="173"/>
        <v>6047.1387536181937</v>
      </c>
      <c r="T160" s="5">
        <f t="shared" si="174"/>
        <v>45.785245250107259</v>
      </c>
      <c r="U160" s="5">
        <f t="shared" si="175"/>
        <v>167.55640058851745</v>
      </c>
      <c r="V160" s="5">
        <f t="shared" si="176"/>
        <v>237.40430744438791</v>
      </c>
      <c r="W160" s="15">
        <f t="shared" si="177"/>
        <v>-1.0734613539272964E-2</v>
      </c>
      <c r="X160" s="15">
        <f t="shared" si="178"/>
        <v>-1.217998157191269E-2</v>
      </c>
      <c r="Y160" s="15">
        <f t="shared" si="179"/>
        <v>-9.7425357312937999E-3</v>
      </c>
      <c r="Z160" s="5">
        <f t="shared" si="194"/>
        <v>12353.273789048046</v>
      </c>
      <c r="AA160" s="5">
        <f t="shared" si="195"/>
        <v>33988.217718184962</v>
      </c>
      <c r="AB160" s="5">
        <f t="shared" si="196"/>
        <v>39190.074368818852</v>
      </c>
      <c r="AC160" s="16">
        <f t="shared" si="180"/>
        <v>1.5177793741590491</v>
      </c>
      <c r="AD160" s="16">
        <f t="shared" si="181"/>
        <v>2.9655498573892172</v>
      </c>
      <c r="AE160" s="16">
        <f t="shared" si="182"/>
        <v>6.4687670583333485</v>
      </c>
      <c r="AF160" s="15">
        <f t="shared" si="183"/>
        <v>-4.0504037456468023E-3</v>
      </c>
      <c r="AG160" s="15">
        <f t="shared" si="184"/>
        <v>2.9673830763510267E-4</v>
      </c>
      <c r="AH160" s="15">
        <f t="shared" si="185"/>
        <v>9.7937136394747881E-3</v>
      </c>
      <c r="AI160" s="1">
        <f t="shared" si="149"/>
        <v>334587.03941658308</v>
      </c>
      <c r="AJ160" s="1">
        <f t="shared" si="150"/>
        <v>124224.50875781171</v>
      </c>
      <c r="AK160" s="1">
        <f t="shared" si="151"/>
        <v>46674.616155700569</v>
      </c>
      <c r="AL160" s="14">
        <f t="shared" si="186"/>
        <v>56.808267124372684</v>
      </c>
      <c r="AM160" s="14">
        <f t="shared" si="187"/>
        <v>12.283730830398458</v>
      </c>
      <c r="AN160" s="14">
        <f t="shared" si="188"/>
        <v>4.0686491335386155</v>
      </c>
      <c r="AO160" s="11">
        <f t="shared" si="189"/>
        <v>7.2505759770714459E-3</v>
      </c>
      <c r="AP160" s="11">
        <f t="shared" si="190"/>
        <v>9.1338134168325279E-3</v>
      </c>
      <c r="AQ160" s="11">
        <f t="shared" si="191"/>
        <v>8.2855212214530977E-3</v>
      </c>
      <c r="AR160" s="1">
        <f t="shared" si="197"/>
        <v>176596.40804325583</v>
      </c>
      <c r="AS160" s="1">
        <f t="shared" si="192"/>
        <v>68136.027698902835</v>
      </c>
      <c r="AT160" s="1">
        <f t="shared" si="193"/>
        <v>25471.899893959337</v>
      </c>
      <c r="AU160" s="1">
        <f t="shared" si="152"/>
        <v>35319.281608651167</v>
      </c>
      <c r="AV160" s="1">
        <f t="shared" si="153"/>
        <v>13627.205539780567</v>
      </c>
      <c r="AW160" s="1">
        <f t="shared" si="154"/>
        <v>5094.3799787918679</v>
      </c>
      <c r="AX160" s="2">
        <v>0</v>
      </c>
      <c r="AY160" s="2">
        <v>0</v>
      </c>
      <c r="AZ160" s="2">
        <v>0</v>
      </c>
      <c r="BA160" s="2">
        <f t="shared" si="200"/>
        <v>0</v>
      </c>
      <c r="BB160" s="2">
        <f t="shared" si="212"/>
        <v>0</v>
      </c>
      <c r="BC160" s="2">
        <f t="shared" si="201"/>
        <v>0</v>
      </c>
      <c r="BD160" s="2">
        <f t="shared" si="202"/>
        <v>0</v>
      </c>
      <c r="BE160" s="2">
        <f t="shared" si="203"/>
        <v>0</v>
      </c>
      <c r="BF160" s="2">
        <f t="shared" si="204"/>
        <v>0</v>
      </c>
      <c r="BG160" s="2">
        <f t="shared" si="205"/>
        <v>0</v>
      </c>
      <c r="BH160" s="2">
        <f t="shared" si="213"/>
        <v>0</v>
      </c>
      <c r="BI160" s="2">
        <f t="shared" si="214"/>
        <v>0</v>
      </c>
      <c r="BJ160" s="2">
        <f t="shared" si="215"/>
        <v>0</v>
      </c>
      <c r="BK160" s="11">
        <f t="shared" si="216"/>
        <v>3.5556837822450865E-2</v>
      </c>
      <c r="BL160" s="17">
        <f t="shared" si="198"/>
        <v>1.3327870052023533E-2</v>
      </c>
      <c r="BM160" s="17">
        <f t="shared" si="199"/>
        <v>0.37340832445241012</v>
      </c>
      <c r="BN160" s="12">
        <f>(BN$3*temperature!$I270+BN$4*temperature!$I270^2+BN$5*temperature!$I270^6)*(K160/K$56)^$BP$1</f>
        <v>-14.339591285583385</v>
      </c>
      <c r="BO160" s="12">
        <f>(BO$3*temperature!$I270+BO$4*temperature!$I270^2+BO$5*temperature!$I270^6)*(L160/L$56)^$BP$1</f>
        <v>-11.538273318956989</v>
      </c>
      <c r="BP160" s="12">
        <f>(BP$3*temperature!$I270+BP$4*temperature!$I270^2+BP$5*temperature!$I270^6)*(M160/M$56)^$BP$1</f>
        <v>-10.881710753383029</v>
      </c>
      <c r="BQ160" s="12">
        <f>(BQ$3*temperature!$M270+BQ$4*temperature!$M270^2+BQ$5*temperature!$M270^6)*(K160/K$56)^$BP$1</f>
        <v>-14.33960720785964</v>
      </c>
      <c r="BR160" s="12">
        <f>(BR$3*temperature!$M270+BR$4*temperature!$M270^2+BR$5*temperature!$M270^6)*(L160/L$56)^$BP$1</f>
        <v>-11.538284491544767</v>
      </c>
      <c r="BS160" s="12">
        <f>(BS$3*temperature!$M270+BS$4*temperature!$M270^2+BS$5*temperature!$M270^6)*(M160/M$56)^$BP$1</f>
        <v>-10.881720048449388</v>
      </c>
      <c r="BT160" s="19">
        <f t="shared" si="206"/>
        <v>-1.5922276254798362E-5</v>
      </c>
      <c r="BU160" s="19">
        <f t="shared" si="207"/>
        <v>-1.1172587777608101E-5</v>
      </c>
      <c r="BV160" s="19">
        <f t="shared" si="208"/>
        <v>-9.2950663592716865E-6</v>
      </c>
      <c r="BW160" s="19">
        <f t="shared" si="209"/>
        <v>-3.8098355445644209E-2</v>
      </c>
      <c r="BX160" s="19">
        <f t="shared" si="210"/>
        <v>-5.0776993057534913E-4</v>
      </c>
      <c r="BY160" s="19">
        <f t="shared" si="211"/>
        <v>-1.4226243071350359E-2</v>
      </c>
      <c r="BZ160" s="2">
        <f t="shared" si="217"/>
        <v>5189.1852057608976</v>
      </c>
    </row>
    <row r="161" spans="1:78" x14ac:dyDescent="0.3">
      <c r="A161" s="2">
        <f t="shared" si="155"/>
        <v>2115</v>
      </c>
      <c r="B161" s="5">
        <f t="shared" si="156"/>
        <v>1164.9891633584143</v>
      </c>
      <c r="C161" s="5">
        <f t="shared" si="157"/>
        <v>2962.0832230573214</v>
      </c>
      <c r="D161" s="5">
        <f t="shared" si="158"/>
        <v>4363.678516751851</v>
      </c>
      <c r="E161" s="15">
        <f t="shared" si="159"/>
        <v>1.8819432684894519E-5</v>
      </c>
      <c r="F161" s="15">
        <f t="shared" si="160"/>
        <v>3.7075544335346559E-5</v>
      </c>
      <c r="G161" s="15">
        <f t="shared" si="161"/>
        <v>7.5688404904218658E-5</v>
      </c>
      <c r="H161" s="5">
        <f t="shared" si="162"/>
        <v>177312.33334316412</v>
      </c>
      <c r="I161" s="5">
        <f t="shared" si="163"/>
        <v>68699.366287602839</v>
      </c>
      <c r="J161" s="5">
        <f t="shared" si="164"/>
        <v>25671.670576056684</v>
      </c>
      <c r="K161" s="5">
        <f t="shared" si="165"/>
        <v>152200.84351000367</v>
      </c>
      <c r="L161" s="5">
        <f t="shared" si="166"/>
        <v>23192.922384096495</v>
      </c>
      <c r="M161" s="5">
        <f t="shared" si="167"/>
        <v>5883.0343430445137</v>
      </c>
      <c r="N161" s="15">
        <f t="shared" si="168"/>
        <v>4.0351242308953594E-3</v>
      </c>
      <c r="O161" s="15">
        <f t="shared" si="169"/>
        <v>8.2304712450798068E-3</v>
      </c>
      <c r="P161" s="15">
        <f t="shared" si="170"/>
        <v>7.7665106324553701E-3</v>
      </c>
      <c r="Q161" s="5">
        <f t="shared" si="171"/>
        <v>8031.1419765344563</v>
      </c>
      <c r="R161" s="5">
        <f t="shared" si="172"/>
        <v>11370.814544197758</v>
      </c>
      <c r="S161" s="5">
        <f t="shared" si="173"/>
        <v>6035.1886550743347</v>
      </c>
      <c r="T161" s="5">
        <f t="shared" si="174"/>
        <v>45.293758336546524</v>
      </c>
      <c r="U161" s="5">
        <f t="shared" si="175"/>
        <v>165.51556671709329</v>
      </c>
      <c r="V161" s="5">
        <f t="shared" si="176"/>
        <v>235.09138749634789</v>
      </c>
      <c r="W161" s="15">
        <f t="shared" si="177"/>
        <v>-1.0734613539272964E-2</v>
      </c>
      <c r="X161" s="15">
        <f t="shared" si="178"/>
        <v>-1.217998157191269E-2</v>
      </c>
      <c r="Y161" s="15">
        <f t="shared" si="179"/>
        <v>-9.7425357312937999E-3</v>
      </c>
      <c r="Z161" s="5">
        <f t="shared" si="194"/>
        <v>12222.313447643955</v>
      </c>
      <c r="AA161" s="5">
        <f t="shared" si="195"/>
        <v>33866.624751314921</v>
      </c>
      <c r="AB161" s="5">
        <f t="shared" si="196"/>
        <v>39500.637872940009</v>
      </c>
      <c r="AC161" s="16">
        <f t="shared" si="180"/>
        <v>1.5116317548968898</v>
      </c>
      <c r="AD161" s="16">
        <f t="shared" si="181"/>
        <v>2.9664298496351065</v>
      </c>
      <c r="AE161" s="16">
        <f t="shared" si="182"/>
        <v>6.5321203105031334</v>
      </c>
      <c r="AF161" s="15">
        <f t="shared" si="183"/>
        <v>-4.0504037456468023E-3</v>
      </c>
      <c r="AG161" s="15">
        <f t="shared" si="184"/>
        <v>2.9673830763510267E-4</v>
      </c>
      <c r="AH161" s="15">
        <f t="shared" si="185"/>
        <v>9.7937136394747881E-3</v>
      </c>
      <c r="AI161" s="1">
        <f t="shared" si="149"/>
        <v>336447.61708357593</v>
      </c>
      <c r="AJ161" s="1">
        <f t="shared" si="150"/>
        <v>125429.26342181111</v>
      </c>
      <c r="AK161" s="1">
        <f t="shared" si="151"/>
        <v>47101.534518922381</v>
      </c>
      <c r="AL161" s="14">
        <f t="shared" si="186"/>
        <v>57.216040854714606</v>
      </c>
      <c r="AM161" s="14">
        <f t="shared" si="187"/>
        <v>12.394806162811236</v>
      </c>
      <c r="AN161" s="14">
        <f t="shared" si="188"/>
        <v>4.1020229034898099</v>
      </c>
      <c r="AO161" s="11">
        <f t="shared" si="189"/>
        <v>7.1780702173007312E-3</v>
      </c>
      <c r="AP161" s="11">
        <f t="shared" si="190"/>
        <v>9.0424752826642023E-3</v>
      </c>
      <c r="AQ161" s="11">
        <f t="shared" si="191"/>
        <v>8.2026660092385673E-3</v>
      </c>
      <c r="AR161" s="1">
        <f t="shared" si="197"/>
        <v>177312.33334316412</v>
      </c>
      <c r="AS161" s="1">
        <f t="shared" si="192"/>
        <v>68699.366287602839</v>
      </c>
      <c r="AT161" s="1">
        <f t="shared" si="193"/>
        <v>25671.670576056684</v>
      </c>
      <c r="AU161" s="1">
        <f t="shared" si="152"/>
        <v>35462.466668632827</v>
      </c>
      <c r="AV161" s="1">
        <f t="shared" si="153"/>
        <v>13739.873257520569</v>
      </c>
      <c r="AW161" s="1">
        <f t="shared" si="154"/>
        <v>5134.3341152113371</v>
      </c>
      <c r="AX161" s="2">
        <v>0</v>
      </c>
      <c r="AY161" s="2">
        <v>0</v>
      </c>
      <c r="AZ161" s="2">
        <v>0</v>
      </c>
      <c r="BA161" s="2">
        <f t="shared" si="200"/>
        <v>0</v>
      </c>
      <c r="BB161" s="2">
        <f t="shared" si="212"/>
        <v>0</v>
      </c>
      <c r="BC161" s="2">
        <f t="shared" si="201"/>
        <v>0</v>
      </c>
      <c r="BD161" s="2">
        <f t="shared" si="202"/>
        <v>0</v>
      </c>
      <c r="BE161" s="2">
        <f t="shared" si="203"/>
        <v>0</v>
      </c>
      <c r="BF161" s="2">
        <f t="shared" si="204"/>
        <v>0</v>
      </c>
      <c r="BG161" s="2">
        <f t="shared" si="205"/>
        <v>0</v>
      </c>
      <c r="BH161" s="2">
        <f t="shared" si="213"/>
        <v>0</v>
      </c>
      <c r="BI161" s="2">
        <f t="shared" si="214"/>
        <v>0</v>
      </c>
      <c r="BJ161" s="2">
        <f t="shared" si="215"/>
        <v>0</v>
      </c>
      <c r="BK161" s="11">
        <f t="shared" si="216"/>
        <v>3.5419053805809647E-2</v>
      </c>
      <c r="BL161" s="17">
        <f t="shared" si="198"/>
        <v>1.2870244843391816E-2</v>
      </c>
      <c r="BM161" s="17">
        <f t="shared" si="199"/>
        <v>0.36971121232911891</v>
      </c>
      <c r="BN161" s="12">
        <f>(BN$3*temperature!$I271+BN$4*temperature!$I271^2+BN$5*temperature!$I271^6)*(K161/K$56)^$BP$1</f>
        <v>-14.704886817715526</v>
      </c>
      <c r="BO161" s="12">
        <f>(BO$3*temperature!$I271+BO$4*temperature!$I271^2+BO$5*temperature!$I271^6)*(L161/L$56)^$BP$1</f>
        <v>-11.780731434209564</v>
      </c>
      <c r="BP161" s="12">
        <f>(BP$3*temperature!$I271+BP$4*temperature!$I271^2+BP$5*temperature!$I271^6)*(M161/M$56)^$BP$1</f>
        <v>-11.081991563216866</v>
      </c>
      <c r="BQ161" s="12">
        <f>(BQ$3*temperature!$M271+BQ$4*temperature!$M271^2+BQ$5*temperature!$M271^6)*(K161/K$56)^$BP$1</f>
        <v>-14.704902768389871</v>
      </c>
      <c r="BR161" s="12">
        <f>(BR$3*temperature!$M271+BR$4*temperature!$M271^2+BR$5*temperature!$M271^6)*(L161/L$56)^$BP$1</f>
        <v>-11.780742607097077</v>
      </c>
      <c r="BS161" s="12">
        <f>(BS$3*temperature!$M271+BS$4*temperature!$M271^2+BS$5*temperature!$M271^6)*(M161/M$56)^$BP$1</f>
        <v>-11.082000852681809</v>
      </c>
      <c r="BT161" s="19">
        <f t="shared" si="206"/>
        <v>-1.5950674345788229E-5</v>
      </c>
      <c r="BU161" s="19">
        <f t="shared" si="207"/>
        <v>-1.1172887512955754E-5</v>
      </c>
      <c r="BV161" s="19">
        <f t="shared" si="208"/>
        <v>-9.2894649430519394E-6</v>
      </c>
      <c r="BW161" s="19">
        <f t="shared" si="209"/>
        <v>-3.8342976622372467E-2</v>
      </c>
      <c r="BX161" s="19">
        <f t="shared" si="210"/>
        <v>-4.9348349715438219E-4</v>
      </c>
      <c r="BY161" s="19">
        <f t="shared" si="211"/>
        <v>-1.417582837136439E-2</v>
      </c>
      <c r="BZ161" s="2">
        <f t="shared" si="217"/>
        <v>5139.6382945465784</v>
      </c>
    </row>
    <row r="162" spans="1:78" x14ac:dyDescent="0.3">
      <c r="A162" s="2">
        <f t="shared" si="155"/>
        <v>2116</v>
      </c>
      <c r="B162" s="5">
        <f t="shared" si="156"/>
        <v>1165.009991571796</v>
      </c>
      <c r="C162" s="5">
        <f t="shared" si="157"/>
        <v>2962.1875528627902</v>
      </c>
      <c r="D162" s="5">
        <f t="shared" si="158"/>
        <v>4363.9922826249767</v>
      </c>
      <c r="E162" s="15">
        <f t="shared" si="159"/>
        <v>1.7878461050649794E-5</v>
      </c>
      <c r="F162" s="15">
        <f t="shared" si="160"/>
        <v>3.5221767118579231E-5</v>
      </c>
      <c r="G162" s="15">
        <f t="shared" si="161"/>
        <v>7.1903984659007724E-5</v>
      </c>
      <c r="H162" s="5">
        <f t="shared" si="162"/>
        <v>178005.11272750454</v>
      </c>
      <c r="I162" s="5">
        <f t="shared" si="163"/>
        <v>69257.766757837482</v>
      </c>
      <c r="J162" s="5">
        <f t="shared" si="164"/>
        <v>25869.809181640627</v>
      </c>
      <c r="K162" s="5">
        <f t="shared" si="165"/>
        <v>152792.77775750699</v>
      </c>
      <c r="L162" s="5">
        <f t="shared" si="166"/>
        <v>23380.615008966495</v>
      </c>
      <c r="M162" s="5">
        <f t="shared" si="167"/>
        <v>5928.0144203370883</v>
      </c>
      <c r="N162" s="15">
        <f t="shared" si="168"/>
        <v>3.8891653544903537E-3</v>
      </c>
      <c r="O162" s="15">
        <f t="shared" si="169"/>
        <v>8.0926681753008545E-3</v>
      </c>
      <c r="P162" s="15">
        <f t="shared" si="170"/>
        <v>7.6457274715306944E-3</v>
      </c>
      <c r="Q162" s="5">
        <f t="shared" si="171"/>
        <v>7975.9725162008426</v>
      </c>
      <c r="R162" s="5">
        <f t="shared" si="172"/>
        <v>11323.616480622884</v>
      </c>
      <c r="S162" s="5">
        <f t="shared" si="173"/>
        <v>6022.517479724097</v>
      </c>
      <c r="T162" s="5">
        <f t="shared" si="174"/>
        <v>44.807547345062474</v>
      </c>
      <c r="U162" s="5">
        <f t="shared" si="175"/>
        <v>163.4995901646144</v>
      </c>
      <c r="V162" s="5">
        <f t="shared" si="176"/>
        <v>232.80100125354528</v>
      </c>
      <c r="W162" s="15">
        <f t="shared" si="177"/>
        <v>-1.0734613539272964E-2</v>
      </c>
      <c r="X162" s="15">
        <f t="shared" si="178"/>
        <v>-1.217998157191269E-2</v>
      </c>
      <c r="Y162" s="15">
        <f t="shared" si="179"/>
        <v>-9.7425357312937999E-3</v>
      </c>
      <c r="Z162" s="5">
        <f t="shared" si="194"/>
        <v>12090.956814869274</v>
      </c>
      <c r="AA162" s="5">
        <f t="shared" si="195"/>
        <v>33740.732876432921</v>
      </c>
      <c r="AB162" s="5">
        <f t="shared" si="196"/>
        <v>39808.671835225534</v>
      </c>
      <c r="AC162" s="16">
        <f t="shared" si="180"/>
        <v>1.5055090359748169</v>
      </c>
      <c r="AD162" s="16">
        <f t="shared" si="181"/>
        <v>2.9673101030084053</v>
      </c>
      <c r="AE162" s="16">
        <f t="shared" si="182"/>
        <v>6.5960940262827981</v>
      </c>
      <c r="AF162" s="15">
        <f t="shared" si="183"/>
        <v>-4.0504037456468023E-3</v>
      </c>
      <c r="AG162" s="15">
        <f t="shared" si="184"/>
        <v>2.9673830763510267E-4</v>
      </c>
      <c r="AH162" s="15">
        <f t="shared" si="185"/>
        <v>9.7937136394747881E-3</v>
      </c>
      <c r="AI162" s="1">
        <f t="shared" si="149"/>
        <v>338265.32204385113</v>
      </c>
      <c r="AJ162" s="1">
        <f t="shared" si="150"/>
        <v>126626.21033715057</v>
      </c>
      <c r="AK162" s="1">
        <f t="shared" si="151"/>
        <v>47525.715182241482</v>
      </c>
      <c r="AL162" s="14">
        <f t="shared" si="186"/>
        <v>57.622634605937584</v>
      </c>
      <c r="AM162" s="14">
        <f t="shared" si="187"/>
        <v>12.505765093888263</v>
      </c>
      <c r="AN162" s="14">
        <f t="shared" si="188"/>
        <v>4.1353339520909884</v>
      </c>
      <c r="AO162" s="11">
        <f t="shared" si="189"/>
        <v>7.1062895151277235E-3</v>
      </c>
      <c r="AP162" s="11">
        <f t="shared" si="190"/>
        <v>8.9520505298375606E-3</v>
      </c>
      <c r="AQ162" s="11">
        <f t="shared" si="191"/>
        <v>8.1206393491461814E-3</v>
      </c>
      <c r="AR162" s="1">
        <f t="shared" si="197"/>
        <v>178005.11272750454</v>
      </c>
      <c r="AS162" s="1">
        <f t="shared" si="192"/>
        <v>69257.766757837482</v>
      </c>
      <c r="AT162" s="1">
        <f t="shared" si="193"/>
        <v>25869.809181640627</v>
      </c>
      <c r="AU162" s="1">
        <f t="shared" si="152"/>
        <v>35601.022545500913</v>
      </c>
      <c r="AV162" s="1">
        <f t="shared" si="153"/>
        <v>13851.553351567498</v>
      </c>
      <c r="AW162" s="1">
        <f t="shared" si="154"/>
        <v>5173.9618363281261</v>
      </c>
      <c r="AX162" s="2">
        <v>0</v>
      </c>
      <c r="AY162" s="2">
        <v>0</v>
      </c>
      <c r="AZ162" s="2">
        <v>0</v>
      </c>
      <c r="BA162" s="2">
        <f t="shared" si="200"/>
        <v>0</v>
      </c>
      <c r="BB162" s="2">
        <f t="shared" si="212"/>
        <v>0</v>
      </c>
      <c r="BC162" s="2">
        <f t="shared" si="201"/>
        <v>0</v>
      </c>
      <c r="BD162" s="2">
        <f t="shared" si="202"/>
        <v>0</v>
      </c>
      <c r="BE162" s="2">
        <f t="shared" si="203"/>
        <v>0</v>
      </c>
      <c r="BF162" s="2">
        <f t="shared" si="204"/>
        <v>0</v>
      </c>
      <c r="BG162" s="2">
        <f t="shared" si="205"/>
        <v>0</v>
      </c>
      <c r="BH162" s="2">
        <f t="shared" si="213"/>
        <v>0</v>
      </c>
      <c r="BI162" s="2">
        <f t="shared" si="214"/>
        <v>0</v>
      </c>
      <c r="BJ162" s="2">
        <f t="shared" si="215"/>
        <v>0</v>
      </c>
      <c r="BK162" s="11">
        <f t="shared" si="216"/>
        <v>3.5282619141298682E-2</v>
      </c>
      <c r="BL162" s="17">
        <f t="shared" si="198"/>
        <v>1.2429986483333152E-2</v>
      </c>
      <c r="BM162" s="17">
        <f t="shared" si="199"/>
        <v>0.36605070527635536</v>
      </c>
      <c r="BN162" s="12">
        <f>(BN$3*temperature!$I272+BN$4*temperature!$I272^2+BN$5*temperature!$I272^6)*(K162/K$56)^$BP$1</f>
        <v>-15.072243197322985</v>
      </c>
      <c r="BO162" s="12">
        <f>(BO$3*temperature!$I272+BO$4*temperature!$I272^2+BO$5*temperature!$I272^6)*(L162/L$56)^$BP$1</f>
        <v>-12.023955465045024</v>
      </c>
      <c r="BP162" s="12">
        <f>(BP$3*temperature!$I272+BP$4*temperature!$I272^2+BP$5*temperature!$I272^6)*(M162/M$56)^$BP$1</f>
        <v>-11.282793895312</v>
      </c>
      <c r="BQ162" s="12">
        <f>(BQ$3*temperature!$M272+BQ$4*temperature!$M272^2+BQ$5*temperature!$M272^6)*(K162/K$56)^$BP$1</f>
        <v>-15.072259174485762</v>
      </c>
      <c r="BR162" s="12">
        <f>(BR$3*temperature!$M272+BR$4*temperature!$M272^2+BR$5*temperature!$M272^6)*(L162/L$56)^$BP$1</f>
        <v>-12.023966637044992</v>
      </c>
      <c r="BS162" s="12">
        <f>(BS$3*temperature!$M272+BS$4*temperature!$M272^2+BS$5*temperature!$M272^6)*(M162/M$56)^$BP$1</f>
        <v>-11.282803178323968</v>
      </c>
      <c r="BT162" s="19">
        <f t="shared" si="206"/>
        <v>-1.5977162776792397E-5</v>
      </c>
      <c r="BU162" s="19">
        <f t="shared" si="207"/>
        <v>-1.1171999968695445E-5</v>
      </c>
      <c r="BV162" s="19">
        <f t="shared" si="208"/>
        <v>-9.2830119680087364E-6</v>
      </c>
      <c r="BW162" s="19">
        <f t="shared" si="209"/>
        <v>-3.8579141774423696E-2</v>
      </c>
      <c r="BX162" s="19">
        <f t="shared" si="210"/>
        <v>-4.7953821079467989E-4</v>
      </c>
      <c r="BY162" s="19">
        <f t="shared" si="211"/>
        <v>-1.4121922055484298E-2</v>
      </c>
      <c r="BZ162" s="2">
        <f t="shared" si="217"/>
        <v>5090.4970940513658</v>
      </c>
    </row>
    <row r="163" spans="1:78" x14ac:dyDescent="0.3">
      <c r="A163" s="2">
        <f t="shared" si="155"/>
        <v>2117</v>
      </c>
      <c r="B163" s="5">
        <f t="shared" si="156"/>
        <v>1165.0297787282659</v>
      </c>
      <c r="C163" s="5">
        <f t="shared" si="157"/>
        <v>2962.2866696689312</v>
      </c>
      <c r="D163" s="5">
        <f t="shared" si="158"/>
        <v>4364.2903816374119</v>
      </c>
      <c r="E163" s="15">
        <f t="shared" si="159"/>
        <v>1.6984537998117304E-5</v>
      </c>
      <c r="F163" s="15">
        <f t="shared" si="160"/>
        <v>3.3460678762650268E-5</v>
      </c>
      <c r="G163" s="15">
        <f t="shared" si="161"/>
        <v>6.8308785426057333E-5</v>
      </c>
      <c r="H163" s="5">
        <f t="shared" si="162"/>
        <v>178674.67531214116</v>
      </c>
      <c r="I163" s="5">
        <f t="shared" si="163"/>
        <v>69811.154483598846</v>
      </c>
      <c r="J163" s="5">
        <f t="shared" si="164"/>
        <v>26066.297946434788</v>
      </c>
      <c r="K163" s="5">
        <f t="shared" si="165"/>
        <v>153364.89982872413</v>
      </c>
      <c r="L163" s="5">
        <f t="shared" si="166"/>
        <v>23566.643700760073</v>
      </c>
      <c r="M163" s="5">
        <f t="shared" si="167"/>
        <v>5972.6314399490366</v>
      </c>
      <c r="N163" s="15">
        <f t="shared" si="168"/>
        <v>3.7444313770191862E-3</v>
      </c>
      <c r="O163" s="15">
        <f t="shared" si="169"/>
        <v>7.9565354342576722E-3</v>
      </c>
      <c r="P163" s="15">
        <f t="shared" si="170"/>
        <v>7.5264694800474263E-3</v>
      </c>
      <c r="Q163" s="5">
        <f t="shared" si="171"/>
        <v>7920.0329368023704</v>
      </c>
      <c r="R163" s="5">
        <f t="shared" si="172"/>
        <v>11275.071678436634</v>
      </c>
      <c r="S163" s="5">
        <f t="shared" si="173"/>
        <v>6009.1400184846088</v>
      </c>
      <c r="T163" s="5">
        <f t="shared" si="174"/>
        <v>44.326555640670556</v>
      </c>
      <c r="U163" s="5">
        <f t="shared" si="175"/>
        <v>161.50816816939411</v>
      </c>
      <c r="V163" s="5">
        <f t="shared" si="176"/>
        <v>230.53292918055163</v>
      </c>
      <c r="W163" s="15">
        <f t="shared" si="177"/>
        <v>-1.0734613539272964E-2</v>
      </c>
      <c r="X163" s="15">
        <f t="shared" si="178"/>
        <v>-1.217998157191269E-2</v>
      </c>
      <c r="Y163" s="15">
        <f t="shared" si="179"/>
        <v>-9.7425357312937999E-3</v>
      </c>
      <c r="Z163" s="5">
        <f t="shared" si="194"/>
        <v>11959.261855980341</v>
      </c>
      <c r="AA163" s="5">
        <f t="shared" si="195"/>
        <v>33610.652194933849</v>
      </c>
      <c r="AB163" s="5">
        <f t="shared" si="196"/>
        <v>40114.147742342015</v>
      </c>
      <c r="AC163" s="16">
        <f t="shared" si="180"/>
        <v>1.4994111165363995</v>
      </c>
      <c r="AD163" s="16">
        <f t="shared" si="181"/>
        <v>2.9681906175866004</v>
      </c>
      <c r="AE163" s="16">
        <f t="shared" si="182"/>
        <v>6.6606942823152622</v>
      </c>
      <c r="AF163" s="15">
        <f t="shared" si="183"/>
        <v>-4.0504037456468023E-3</v>
      </c>
      <c r="AG163" s="15">
        <f t="shared" si="184"/>
        <v>2.9673830763510267E-4</v>
      </c>
      <c r="AH163" s="15">
        <f t="shared" si="185"/>
        <v>9.7937136394747881E-3</v>
      </c>
      <c r="AI163" s="1">
        <f t="shared" si="149"/>
        <v>340039.81238496694</v>
      </c>
      <c r="AJ163" s="1">
        <f t="shared" si="150"/>
        <v>127815.142655003</v>
      </c>
      <c r="AK163" s="1">
        <f t="shared" si="151"/>
        <v>47947.10550034546</v>
      </c>
      <c r="AL163" s="14">
        <f t="shared" si="186"/>
        <v>58.02802289883045</v>
      </c>
      <c r="AM163" s="14">
        <f t="shared" si="187"/>
        <v>12.616597812512683</v>
      </c>
      <c r="AN163" s="14">
        <f t="shared" si="188"/>
        <v>4.1685796921480671</v>
      </c>
      <c r="AO163" s="11">
        <f t="shared" si="189"/>
        <v>7.0352266199764464E-3</v>
      </c>
      <c r="AP163" s="11">
        <f t="shared" si="190"/>
        <v>8.8625300245391853E-3</v>
      </c>
      <c r="AQ163" s="11">
        <f t="shared" si="191"/>
        <v>8.0394329556547194E-3</v>
      </c>
      <c r="AR163" s="1">
        <f t="shared" si="197"/>
        <v>178674.67531214116</v>
      </c>
      <c r="AS163" s="1">
        <f t="shared" si="192"/>
        <v>69811.154483598846</v>
      </c>
      <c r="AT163" s="1">
        <f t="shared" si="193"/>
        <v>26066.297946434788</v>
      </c>
      <c r="AU163" s="1">
        <f t="shared" si="152"/>
        <v>35734.935062428231</v>
      </c>
      <c r="AV163" s="1">
        <f t="shared" si="153"/>
        <v>13962.23089671977</v>
      </c>
      <c r="AW163" s="1">
        <f t="shared" si="154"/>
        <v>5213.2595892869576</v>
      </c>
      <c r="AX163" s="2">
        <v>0</v>
      </c>
      <c r="AY163" s="2">
        <v>0</v>
      </c>
      <c r="AZ163" s="2">
        <v>0</v>
      </c>
      <c r="BA163" s="2">
        <f t="shared" si="200"/>
        <v>0</v>
      </c>
      <c r="BB163" s="2">
        <f t="shared" si="212"/>
        <v>0</v>
      </c>
      <c r="BC163" s="2">
        <f t="shared" si="201"/>
        <v>0</v>
      </c>
      <c r="BD163" s="2">
        <f t="shared" si="202"/>
        <v>0</v>
      </c>
      <c r="BE163" s="2">
        <f t="shared" si="203"/>
        <v>0</v>
      </c>
      <c r="BF163" s="2">
        <f t="shared" si="204"/>
        <v>0</v>
      </c>
      <c r="BG163" s="2">
        <f t="shared" si="205"/>
        <v>0</v>
      </c>
      <c r="BH163" s="2">
        <f t="shared" si="213"/>
        <v>0</v>
      </c>
      <c r="BI163" s="2">
        <f t="shared" si="214"/>
        <v>0</v>
      </c>
      <c r="BJ163" s="2">
        <f t="shared" si="215"/>
        <v>0</v>
      </c>
      <c r="BK163" s="11">
        <f t="shared" si="216"/>
        <v>3.5147521771977192E-2</v>
      </c>
      <c r="BL163" s="17">
        <f t="shared" si="198"/>
        <v>1.200637029301529E-2</v>
      </c>
      <c r="BM163" s="17">
        <f t="shared" si="199"/>
        <v>0.36242644086767856</v>
      </c>
      <c r="BN163" s="12">
        <f>(BN$3*temperature!$I273+BN$4*temperature!$I273^2+BN$5*temperature!$I273^6)*(K163/K$56)^$BP$1</f>
        <v>-15.44160167404811</v>
      </c>
      <c r="BO163" s="12">
        <f>(BO$3*temperature!$I273+BO$4*temperature!$I273^2+BO$5*temperature!$I273^6)*(L163/L$56)^$BP$1</f>
        <v>-12.267900927728199</v>
      </c>
      <c r="BP163" s="12">
        <f>(BP$3*temperature!$I273+BP$4*temperature!$I273^2+BP$5*temperature!$I273^6)*(M163/M$56)^$BP$1</f>
        <v>-11.484081468853649</v>
      </c>
      <c r="BQ163" s="12">
        <f>(BQ$3*temperature!$M273+BQ$4*temperature!$M273^2+BQ$5*temperature!$M273^6)*(K163/K$56)^$BP$1</f>
        <v>-15.441617675861453</v>
      </c>
      <c r="BR163" s="12">
        <f>(BR$3*temperature!$M273+BR$4*temperature!$M273^2+BR$5*temperature!$M273^6)*(L163/L$56)^$BP$1</f>
        <v>-12.267912097702</v>
      </c>
      <c r="BS163" s="12">
        <f>(BS$3*temperature!$M273+BS$4*temperature!$M273^2+BS$5*temperature!$M273^6)*(M163/M$56)^$BP$1</f>
        <v>-11.484090744597809</v>
      </c>
      <c r="BT163" s="19">
        <f t="shared" si="206"/>
        <v>-1.6001813342825244E-5</v>
      </c>
      <c r="BU163" s="19">
        <f t="shared" si="207"/>
        <v>-1.1169973801017363E-5</v>
      </c>
      <c r="BV163" s="19">
        <f t="shared" si="208"/>
        <v>-9.2757441603197321E-6</v>
      </c>
      <c r="BW163" s="19">
        <f t="shared" si="209"/>
        <v>-3.8806918809931604E-2</v>
      </c>
      <c r="BX163" s="19">
        <f t="shared" si="210"/>
        <v>-4.6593023716301907E-4</v>
      </c>
      <c r="BY163" s="19">
        <f t="shared" si="211"/>
        <v>-1.4064653465324478E-2</v>
      </c>
      <c r="BZ163" s="2">
        <f t="shared" si="217"/>
        <v>5041.7598234533116</v>
      </c>
    </row>
    <row r="164" spans="1:78" x14ac:dyDescent="0.3">
      <c r="A164" s="2">
        <f t="shared" si="155"/>
        <v>2118</v>
      </c>
      <c r="B164" s="5">
        <f t="shared" si="156"/>
        <v>1165.0485768461842</v>
      </c>
      <c r="C164" s="5">
        <f t="shared" si="157"/>
        <v>2962.3808337854553</v>
      </c>
      <c r="D164" s="5">
        <f t="shared" si="158"/>
        <v>4364.5735950438666</v>
      </c>
      <c r="E164" s="15">
        <f t="shared" si="159"/>
        <v>1.6135311098211439E-5</v>
      </c>
      <c r="F164" s="15">
        <f t="shared" si="160"/>
        <v>3.1787644824517755E-5</v>
      </c>
      <c r="G164" s="15">
        <f t="shared" si="161"/>
        <v>6.4893346154754468E-5</v>
      </c>
      <c r="H164" s="5">
        <f t="shared" si="162"/>
        <v>179320.95897124443</v>
      </c>
      <c r="I164" s="5">
        <f t="shared" si="163"/>
        <v>70359.457784892686</v>
      </c>
      <c r="J164" s="5">
        <f t="shared" si="164"/>
        <v>26261.119936331659</v>
      </c>
      <c r="K164" s="5">
        <f t="shared" si="165"/>
        <v>153917.15206989116</v>
      </c>
      <c r="L164" s="5">
        <f t="shared" si="166"/>
        <v>23750.983324782184</v>
      </c>
      <c r="M164" s="5">
        <f t="shared" si="167"/>
        <v>6016.8809998191173</v>
      </c>
      <c r="N164" s="15">
        <f t="shared" si="168"/>
        <v>3.6009037386246501E-3</v>
      </c>
      <c r="O164" s="15">
        <f t="shared" si="169"/>
        <v>7.822056732506466E-3</v>
      </c>
      <c r="P164" s="15">
        <f t="shared" si="170"/>
        <v>7.40872098253198E-3</v>
      </c>
      <c r="Q164" s="5">
        <f t="shared" si="171"/>
        <v>7863.3544524342742</v>
      </c>
      <c r="R164" s="5">
        <f t="shared" si="172"/>
        <v>11225.218371071747</v>
      </c>
      <c r="S164" s="5">
        <f t="shared" si="173"/>
        <v>5995.071075762723</v>
      </c>
      <c r="T164" s="5">
        <f t="shared" si="174"/>
        <v>43.850727196340877</v>
      </c>
      <c r="U164" s="5">
        <f t="shared" si="175"/>
        <v>159.54100165737751</v>
      </c>
      <c r="V164" s="5">
        <f t="shared" si="176"/>
        <v>228.28695388077028</v>
      </c>
      <c r="W164" s="15">
        <f t="shared" si="177"/>
        <v>-1.0734613539272964E-2</v>
      </c>
      <c r="X164" s="15">
        <f t="shared" si="178"/>
        <v>-1.217998157191269E-2</v>
      </c>
      <c r="Y164" s="15">
        <f t="shared" si="179"/>
        <v>-9.7425357312937999E-3</v>
      </c>
      <c r="Z164" s="5">
        <f t="shared" si="194"/>
        <v>11827.285323154189</v>
      </c>
      <c r="AA164" s="5">
        <f t="shared" si="195"/>
        <v>33476.492779512933</v>
      </c>
      <c r="AB164" s="5">
        <f t="shared" si="196"/>
        <v>40417.038387607077</v>
      </c>
      <c r="AC164" s="16">
        <f t="shared" si="180"/>
        <v>1.493337896133716</v>
      </c>
      <c r="AD164" s="16">
        <f t="shared" si="181"/>
        <v>2.9690713934472015</v>
      </c>
      <c r="AE164" s="16">
        <f t="shared" si="182"/>
        <v>6.7259272147563447</v>
      </c>
      <c r="AF164" s="15">
        <f t="shared" si="183"/>
        <v>-4.0504037456468023E-3</v>
      </c>
      <c r="AG164" s="15">
        <f t="shared" si="184"/>
        <v>2.9673830763510267E-4</v>
      </c>
      <c r="AH164" s="15">
        <f t="shared" si="185"/>
        <v>9.7937136394747881E-3</v>
      </c>
      <c r="AI164" s="1">
        <f t="shared" si="149"/>
        <v>341770.76620889851</v>
      </c>
      <c r="AJ164" s="1">
        <f t="shared" si="150"/>
        <v>128995.85928622248</v>
      </c>
      <c r="AK164" s="1">
        <f t="shared" si="151"/>
        <v>48365.654539597876</v>
      </c>
      <c r="AL164" s="14">
        <f t="shared" si="186"/>
        <v>58.432180787318877</v>
      </c>
      <c r="AM164" s="14">
        <f t="shared" si="187"/>
        <v>12.727294639664404</v>
      </c>
      <c r="AN164" s="14">
        <f t="shared" si="188"/>
        <v>4.2017575789338419</v>
      </c>
      <c r="AO164" s="11">
        <f t="shared" si="189"/>
        <v>6.9648743537766818E-3</v>
      </c>
      <c r="AP164" s="11">
        <f t="shared" si="190"/>
        <v>8.7739047242937941E-3</v>
      </c>
      <c r="AQ164" s="11">
        <f t="shared" si="191"/>
        <v>7.9590386260981714E-3</v>
      </c>
      <c r="AR164" s="1">
        <f t="shared" si="197"/>
        <v>179320.95897124443</v>
      </c>
      <c r="AS164" s="1">
        <f t="shared" si="192"/>
        <v>70359.457784892686</v>
      </c>
      <c r="AT164" s="1">
        <f t="shared" si="193"/>
        <v>26261.119936331659</v>
      </c>
      <c r="AU164" s="1">
        <f t="shared" si="152"/>
        <v>35864.191794248887</v>
      </c>
      <c r="AV164" s="1">
        <f t="shared" si="153"/>
        <v>14071.891556978539</v>
      </c>
      <c r="AW164" s="1">
        <f t="shared" si="154"/>
        <v>5252.2239872663322</v>
      </c>
      <c r="AX164" s="2">
        <v>0</v>
      </c>
      <c r="AY164" s="2">
        <v>0</v>
      </c>
      <c r="AZ164" s="2">
        <v>0</v>
      </c>
      <c r="BA164" s="2">
        <f t="shared" si="200"/>
        <v>0</v>
      </c>
      <c r="BB164" s="2">
        <f t="shared" si="212"/>
        <v>0</v>
      </c>
      <c r="BC164" s="2">
        <f t="shared" si="201"/>
        <v>0</v>
      </c>
      <c r="BD164" s="2">
        <f t="shared" si="202"/>
        <v>0</v>
      </c>
      <c r="BE164" s="2">
        <f t="shared" si="203"/>
        <v>0</v>
      </c>
      <c r="BF164" s="2">
        <f t="shared" si="204"/>
        <v>0</v>
      </c>
      <c r="BG164" s="2">
        <f t="shared" si="205"/>
        <v>0</v>
      </c>
      <c r="BH164" s="2">
        <f t="shared" si="213"/>
        <v>0</v>
      </c>
      <c r="BI164" s="2">
        <f t="shared" si="214"/>
        <v>0</v>
      </c>
      <c r="BJ164" s="2">
        <f t="shared" si="215"/>
        <v>0</v>
      </c>
      <c r="BK164" s="11">
        <f t="shared" si="216"/>
        <v>3.5013749187780191E-2</v>
      </c>
      <c r="BL164" s="17">
        <f t="shared" si="198"/>
        <v>1.1598704571559666E-2</v>
      </c>
      <c r="BM164" s="17">
        <f t="shared" si="199"/>
        <v>0.35883806026502829</v>
      </c>
      <c r="BN164" s="12">
        <f>(BN$3*temperature!$I274+BN$4*temperature!$I274^2+BN$5*temperature!$I274^6)*(K164/K$56)^$BP$1</f>
        <v>-15.812904455479222</v>
      </c>
      <c r="BO164" s="12">
        <f>(BO$3*temperature!$I274+BO$4*temperature!$I274^2+BO$5*temperature!$I274^6)*(L164/L$56)^$BP$1</f>
        <v>-12.512524043862536</v>
      </c>
      <c r="BP164" s="12">
        <f>(BP$3*temperature!$I274+BP$4*temperature!$I274^2+BP$5*temperature!$I274^6)*(M164/M$56)^$BP$1</f>
        <v>-11.685818574200955</v>
      </c>
      <c r="BQ164" s="12">
        <f>(BQ$3*temperature!$M274+BQ$4*temperature!$M274^2+BQ$5*temperature!$M274^6)*(K164/K$56)^$BP$1</f>
        <v>-15.812920480175546</v>
      </c>
      <c r="BR164" s="12">
        <f>(BR$3*temperature!$M274+BR$4*temperature!$M274^2+BR$5*temperature!$M274^6)*(L164/L$56)^$BP$1</f>
        <v>-12.512535210719019</v>
      </c>
      <c r="BS164" s="12">
        <f>(BS$3*temperature!$M274+BS$4*temperature!$M274^2+BS$5*temperature!$M274^6)*(M164/M$56)^$BP$1</f>
        <v>-11.68582784189824</v>
      </c>
      <c r="BT164" s="19">
        <f t="shared" si="206"/>
        <v>-1.6024696323668763E-5</v>
      </c>
      <c r="BU164" s="19">
        <f t="shared" si="207"/>
        <v>-1.1166856483058041E-5</v>
      </c>
      <c r="BV164" s="19">
        <f t="shared" si="208"/>
        <v>-9.2676972851535311E-6</v>
      </c>
      <c r="BW164" s="19">
        <f t="shared" si="209"/>
        <v>-3.9026379892319676E-2</v>
      </c>
      <c r="BX164" s="19">
        <f t="shared" si="210"/>
        <v>-4.5265545086847244E-4</v>
      </c>
      <c r="BY164" s="19">
        <f t="shared" si="211"/>
        <v>-1.4004150459726096E-2</v>
      </c>
      <c r="BZ164" s="2">
        <f t="shared" si="217"/>
        <v>4993.424657746873</v>
      </c>
    </row>
    <row r="165" spans="1:78" x14ac:dyDescent="0.3">
      <c r="A165" s="2">
        <f t="shared" si="155"/>
        <v>2119</v>
      </c>
      <c r="B165" s="5">
        <f t="shared" si="156"/>
        <v>1165.0664353463546</v>
      </c>
      <c r="C165" s="5">
        <f t="shared" si="157"/>
        <v>2962.4702925397455</v>
      </c>
      <c r="D165" s="5">
        <f t="shared" si="158"/>
        <v>4364.8426652397311</v>
      </c>
      <c r="E165" s="15">
        <f t="shared" si="159"/>
        <v>1.5328545543300865E-5</v>
      </c>
      <c r="F165" s="15">
        <f t="shared" si="160"/>
        <v>3.0198262583291866E-5</v>
      </c>
      <c r="G165" s="15">
        <f t="shared" si="161"/>
        <v>6.1648678847016743E-5</v>
      </c>
      <c r="H165" s="5">
        <f t="shared" si="162"/>
        <v>179943.91012598859</v>
      </c>
      <c r="I165" s="5">
        <f t="shared" si="163"/>
        <v>70902.607902984062</v>
      </c>
      <c r="J165" s="5">
        <f t="shared" si="164"/>
        <v>26454.259037617081</v>
      </c>
      <c r="K165" s="5">
        <f t="shared" si="165"/>
        <v>154449.48430987482</v>
      </c>
      <c r="L165" s="5">
        <f t="shared" si="166"/>
        <v>23933.609758563616</v>
      </c>
      <c r="M165" s="5">
        <f t="shared" si="167"/>
        <v>6060.7589016416769</v>
      </c>
      <c r="N165" s="15">
        <f t="shared" si="168"/>
        <v>3.4585634727826164E-3</v>
      </c>
      <c r="O165" s="15">
        <f t="shared" si="169"/>
        <v>7.6892156962140579E-3</v>
      </c>
      <c r="P165" s="15">
        <f t="shared" si="170"/>
        <v>7.2924662834246146E-3</v>
      </c>
      <c r="Q165" s="5">
        <f t="shared" si="171"/>
        <v>7805.9680064609238</v>
      </c>
      <c r="R165" s="5">
        <f t="shared" si="172"/>
        <v>11174.094679243712</v>
      </c>
      <c r="S165" s="5">
        <f t="shared" si="173"/>
        <v>5980.3254592244712</v>
      </c>
      <c r="T165" s="5">
        <f t="shared" si="174"/>
        <v>43.380006586472071</v>
      </c>
      <c r="U165" s="5">
        <f t="shared" si="175"/>
        <v>157.59779519722616</v>
      </c>
      <c r="V165" s="5">
        <f t="shared" si="176"/>
        <v>226.06286007559865</v>
      </c>
      <c r="W165" s="15">
        <f t="shared" si="177"/>
        <v>-1.0734613539272964E-2</v>
      </c>
      <c r="X165" s="15">
        <f t="shared" si="178"/>
        <v>-1.217998157191269E-2</v>
      </c>
      <c r="Y165" s="15">
        <f t="shared" si="179"/>
        <v>-9.7425357312937999E-3</v>
      </c>
      <c r="Z165" s="5">
        <f t="shared" si="194"/>
        <v>11695.082740472075</v>
      </c>
      <c r="AA165" s="5">
        <f t="shared" si="195"/>
        <v>33338.364585940712</v>
      </c>
      <c r="AB165" s="5">
        <f t="shared" si="196"/>
        <v>40717.317856342022</v>
      </c>
      <c r="AC165" s="16">
        <f t="shared" si="180"/>
        <v>1.4872892747256998</v>
      </c>
      <c r="AD165" s="16">
        <f t="shared" si="181"/>
        <v>2.9699524306677407</v>
      </c>
      <c r="AE165" s="16">
        <f t="shared" si="182"/>
        <v>6.7917990198576188</v>
      </c>
      <c r="AF165" s="15">
        <f t="shared" si="183"/>
        <v>-4.0504037456468023E-3</v>
      </c>
      <c r="AG165" s="15">
        <f t="shared" si="184"/>
        <v>2.9673830763510267E-4</v>
      </c>
      <c r="AH165" s="15">
        <f t="shared" si="185"/>
        <v>9.7937136394747881E-3</v>
      </c>
      <c r="AI165" s="1">
        <f t="shared" si="149"/>
        <v>343457.88138225756</v>
      </c>
      <c r="AJ165" s="1">
        <f t="shared" si="150"/>
        <v>130168.16491457878</v>
      </c>
      <c r="AK165" s="1">
        <f t="shared" si="151"/>
        <v>48781.313072904421</v>
      </c>
      <c r="AL165" s="14">
        <f t="shared" si="186"/>
        <v>58.835083856745705</v>
      </c>
      <c r="AM165" s="14">
        <f t="shared" si="187"/>
        <v>12.837846029525171</v>
      </c>
      <c r="AN165" s="14">
        <f t="shared" si="188"/>
        <v>4.234865110293395</v>
      </c>
      <c r="AO165" s="11">
        <f t="shared" si="189"/>
        <v>6.8952256102389146E-3</v>
      </c>
      <c r="AP165" s="11">
        <f t="shared" si="190"/>
        <v>8.6861656770508555E-3</v>
      </c>
      <c r="AQ165" s="11">
        <f t="shared" si="191"/>
        <v>7.879448239837189E-3</v>
      </c>
      <c r="AR165" s="1">
        <f t="shared" si="197"/>
        <v>179943.91012598859</v>
      </c>
      <c r="AS165" s="1">
        <f t="shared" si="192"/>
        <v>70902.607902984062</v>
      </c>
      <c r="AT165" s="1">
        <f t="shared" si="193"/>
        <v>26454.259037617081</v>
      </c>
      <c r="AU165" s="1">
        <f t="shared" si="152"/>
        <v>35988.782025197717</v>
      </c>
      <c r="AV165" s="1">
        <f t="shared" si="153"/>
        <v>14180.521580596813</v>
      </c>
      <c r="AW165" s="1">
        <f t="shared" si="154"/>
        <v>5290.8518075234169</v>
      </c>
      <c r="AX165" s="2">
        <v>0</v>
      </c>
      <c r="AY165" s="2">
        <v>0</v>
      </c>
      <c r="AZ165" s="2">
        <v>0</v>
      </c>
      <c r="BA165" s="2">
        <f t="shared" si="200"/>
        <v>0</v>
      </c>
      <c r="BB165" s="2">
        <f t="shared" si="212"/>
        <v>0</v>
      </c>
      <c r="BC165" s="2">
        <f t="shared" si="201"/>
        <v>0</v>
      </c>
      <c r="BD165" s="2">
        <f t="shared" si="202"/>
        <v>0</v>
      </c>
      <c r="BE165" s="2">
        <f t="shared" si="203"/>
        <v>0</v>
      </c>
      <c r="BF165" s="2">
        <f t="shared" si="204"/>
        <v>0</v>
      </c>
      <c r="BG165" s="2">
        <f t="shared" si="205"/>
        <v>0</v>
      </c>
      <c r="BH165" s="2">
        <f t="shared" si="213"/>
        <v>0</v>
      </c>
      <c r="BI165" s="2">
        <f t="shared" si="214"/>
        <v>0</v>
      </c>
      <c r="BJ165" s="2">
        <f t="shared" si="215"/>
        <v>0</v>
      </c>
      <c r="BK165" s="11">
        <f t="shared" si="216"/>
        <v>3.488128844310398E-2</v>
      </c>
      <c r="BL165" s="17">
        <f t="shared" si="198"/>
        <v>1.120632897936058E-2</v>
      </c>
      <c r="BM165" s="17">
        <f t="shared" si="199"/>
        <v>0.35528520818319631</v>
      </c>
      <c r="BN165" s="12">
        <f>(BN$3*temperature!$I275+BN$4*temperature!$I275^2+BN$5*temperature!$I275^6)*(K165/K$56)^$BP$1</f>
        <v>-16.186094737171384</v>
      </c>
      <c r="BO165" s="12">
        <f>(BO$3*temperature!$I275+BO$4*temperature!$I275^2+BO$5*temperature!$I275^6)*(L165/L$56)^$BP$1</f>
        <v>-12.757781753728883</v>
      </c>
      <c r="BP165" s="12">
        <f>(BP$3*temperature!$I275+BP$4*temperature!$I275^2+BP$5*temperature!$I275^6)*(M165/M$56)^$BP$1</f>
        <v>-11.887970083746184</v>
      </c>
      <c r="BQ165" s="12">
        <f>(BQ$3*temperature!$M275+BQ$4*temperature!$M275^2+BQ$5*temperature!$M275^6)*(K165/K$56)^$BP$1</f>
        <v>-16.186110783051877</v>
      </c>
      <c r="BR165" s="12">
        <f>(BR$3*temperature!$M275+BR$4*temperature!$M275^2+BR$5*temperature!$M275^6)*(L165/L$56)^$BP$1</f>
        <v>-12.757792916423117</v>
      </c>
      <c r="BS165" s="12">
        <f>(BS$3*temperature!$M275+BS$4*temperature!$M275^2+BS$5*temperature!$M275^6)*(M165/M$56)^$BP$1</f>
        <v>-11.887979342652365</v>
      </c>
      <c r="BT165" s="19">
        <f t="shared" si="206"/>
        <v>-1.604588049275435E-5</v>
      </c>
      <c r="BU165" s="19">
        <f t="shared" si="207"/>
        <v>-1.1162694233846082E-5</v>
      </c>
      <c r="BV165" s="19">
        <f t="shared" si="208"/>
        <v>-9.2589061804204675E-6</v>
      </c>
      <c r="BW165" s="19">
        <f t="shared" si="209"/>
        <v>-3.9237601121856681E-2</v>
      </c>
      <c r="BX165" s="19">
        <f t="shared" si="210"/>
        <v>-4.3970946653245377E-4</v>
      </c>
      <c r="BY165" s="19">
        <f t="shared" si="211"/>
        <v>-1.3940539283188069E-2</v>
      </c>
      <c r="BZ165" s="2">
        <f t="shared" si="217"/>
        <v>4945.4897299804124</v>
      </c>
    </row>
    <row r="166" spans="1:78" x14ac:dyDescent="0.3">
      <c r="A166" s="2">
        <f t="shared" si="155"/>
        <v>2120</v>
      </c>
      <c r="B166" s="5">
        <f t="shared" si="156"/>
        <v>1165.0834011815741</v>
      </c>
      <c r="C166" s="5">
        <f t="shared" si="157"/>
        <v>2962.5552809227452</v>
      </c>
      <c r="D166" s="5">
        <f t="shared" si="158"/>
        <v>4365.0982976842333</v>
      </c>
      <c r="E166" s="15">
        <f t="shared" si="159"/>
        <v>1.4562118266135821E-5</v>
      </c>
      <c r="F166" s="15">
        <f t="shared" si="160"/>
        <v>2.868834945412727E-5</v>
      </c>
      <c r="G166" s="15">
        <f t="shared" si="161"/>
        <v>5.8566244904665905E-5</v>
      </c>
      <c r="H166" s="5">
        <f t="shared" si="162"/>
        <v>180543.48352907665</v>
      </c>
      <c r="I166" s="5">
        <f t="shared" si="163"/>
        <v>71440.538973454328</v>
      </c>
      <c r="J166" s="5">
        <f t="shared" si="164"/>
        <v>26645.699946711084</v>
      </c>
      <c r="K166" s="5">
        <f t="shared" si="165"/>
        <v>154961.85367157214</v>
      </c>
      <c r="L166" s="5">
        <f t="shared" si="166"/>
        <v>24114.499882413264</v>
      </c>
      <c r="M166" s="5">
        <f t="shared" si="167"/>
        <v>6104.2611482190732</v>
      </c>
      <c r="N166" s="15">
        <f t="shared" si="168"/>
        <v>3.3173912103801051E-3</v>
      </c>
      <c r="O166" s="15">
        <f t="shared" si="169"/>
        <v>7.557995875859147E-3</v>
      </c>
      <c r="P166" s="15">
        <f t="shared" si="170"/>
        <v>7.1776896727591133E-3</v>
      </c>
      <c r="Q166" s="5">
        <f t="shared" si="171"/>
        <v>7747.9042528754098</v>
      </c>
      <c r="R166" s="5">
        <f t="shared" si="172"/>
        <v>11121.738583380975</v>
      </c>
      <c r="S166" s="5">
        <f t="shared" si="173"/>
        <v>5964.9179698601101</v>
      </c>
      <c r="T166" s="5">
        <f t="shared" si="174"/>
        <v>42.914338980435176</v>
      </c>
      <c r="U166" s="5">
        <f t="shared" si="175"/>
        <v>155.67825695594988</v>
      </c>
      <c r="V166" s="5">
        <f t="shared" si="176"/>
        <v>223.86043458379365</v>
      </c>
      <c r="W166" s="15">
        <f t="shared" si="177"/>
        <v>-1.0734613539272964E-2</v>
      </c>
      <c r="X166" s="15">
        <f t="shared" si="178"/>
        <v>-1.217998157191269E-2</v>
      </c>
      <c r="Y166" s="15">
        <f t="shared" si="179"/>
        <v>-9.7425357312937999E-3</v>
      </c>
      <c r="Z166" s="5">
        <f t="shared" si="194"/>
        <v>11562.708390878141</v>
      </c>
      <c r="AA166" s="5">
        <f t="shared" si="195"/>
        <v>33196.377367776884</v>
      </c>
      <c r="AB166" s="5">
        <f t="shared" si="196"/>
        <v>41014.961510430468</v>
      </c>
      <c r="AC166" s="16">
        <f t="shared" si="180"/>
        <v>1.4812651526764906</v>
      </c>
      <c r="AD166" s="16">
        <f t="shared" si="181"/>
        <v>2.9708337293257738</v>
      </c>
      <c r="AE166" s="16">
        <f t="shared" si="182"/>
        <v>6.8583159545549695</v>
      </c>
      <c r="AF166" s="15">
        <f t="shared" si="183"/>
        <v>-4.0504037456468023E-3</v>
      </c>
      <c r="AG166" s="15">
        <f t="shared" si="184"/>
        <v>2.9673830763510267E-4</v>
      </c>
      <c r="AH166" s="15">
        <f t="shared" si="185"/>
        <v>9.7937136394747881E-3</v>
      </c>
      <c r="AI166" s="1">
        <f t="shared" si="149"/>
        <v>345100.87526922952</v>
      </c>
      <c r="AJ166" s="1">
        <f t="shared" si="150"/>
        <v>131331.87000371772</v>
      </c>
      <c r="AK166" s="1">
        <f t="shared" si="151"/>
        <v>49194.0335731374</v>
      </c>
      <c r="AL166" s="14">
        <f t="shared" si="186"/>
        <v>59.236708221965394</v>
      </c>
      <c r="AM166" s="14">
        <f t="shared" si="187"/>
        <v>12.948242570498605</v>
      </c>
      <c r="AN166" s="14">
        <f t="shared" si="188"/>
        <v>4.267899826728252</v>
      </c>
      <c r="AO166" s="11">
        <f t="shared" si="189"/>
        <v>6.8262733541365255E-3</v>
      </c>
      <c r="AP166" s="11">
        <f t="shared" si="190"/>
        <v>8.5993040202803472E-3</v>
      </c>
      <c r="AQ166" s="11">
        <f t="shared" si="191"/>
        <v>7.8006537574388168E-3</v>
      </c>
      <c r="AR166" s="1">
        <f t="shared" si="197"/>
        <v>180543.48352907665</v>
      </c>
      <c r="AS166" s="1">
        <f t="shared" si="192"/>
        <v>71440.538973454328</v>
      </c>
      <c r="AT166" s="1">
        <f t="shared" si="193"/>
        <v>26645.699946711084</v>
      </c>
      <c r="AU166" s="1">
        <f t="shared" si="152"/>
        <v>36108.696705815331</v>
      </c>
      <c r="AV166" s="1">
        <f t="shared" si="153"/>
        <v>14288.107794690866</v>
      </c>
      <c r="AW166" s="1">
        <f t="shared" si="154"/>
        <v>5329.1399893422167</v>
      </c>
      <c r="AX166" s="2">
        <v>0</v>
      </c>
      <c r="AY166" s="2">
        <v>0</v>
      </c>
      <c r="AZ166" s="2">
        <v>0</v>
      </c>
      <c r="BA166" s="2">
        <f t="shared" si="200"/>
        <v>0</v>
      </c>
      <c r="BB166" s="2">
        <f t="shared" si="212"/>
        <v>0</v>
      </c>
      <c r="BC166" s="2">
        <f t="shared" si="201"/>
        <v>0</v>
      </c>
      <c r="BD166" s="2">
        <f t="shared" si="202"/>
        <v>0</v>
      </c>
      <c r="BE166" s="2">
        <f t="shared" si="203"/>
        <v>0</v>
      </c>
      <c r="BF166" s="2">
        <f t="shared" si="204"/>
        <v>0</v>
      </c>
      <c r="BG166" s="2">
        <f t="shared" si="205"/>
        <v>0</v>
      </c>
      <c r="BH166" s="2">
        <f t="shared" si="213"/>
        <v>0</v>
      </c>
      <c r="BI166" s="2">
        <f t="shared" si="214"/>
        <v>0</v>
      </c>
      <c r="BJ166" s="2">
        <f t="shared" si="215"/>
        <v>0</v>
      </c>
      <c r="BK166" s="11">
        <f t="shared" si="216"/>
        <v>3.4750126173590939E-2</v>
      </c>
      <c r="BL166" s="17">
        <f t="shared" si="198"/>
        <v>1.0828613005671022E-2</v>
      </c>
      <c r="BM166" s="17">
        <f t="shared" si="199"/>
        <v>0.35176753285464979</v>
      </c>
      <c r="BN166" s="12">
        <f>(BN$3*temperature!$I276+BN$4*temperature!$I276^2+BN$5*temperature!$I276^6)*(K166/K$56)^$BP$1</f>
        <v>-16.561116730949749</v>
      </c>
      <c r="BO166" s="12">
        <f>(BO$3*temperature!$I276+BO$4*temperature!$I276^2+BO$5*temperature!$I276^6)*(L166/L$56)^$BP$1</f>
        <v>-13.003631728357865</v>
      </c>
      <c r="BP166" s="12">
        <f>(BP$3*temperature!$I276+BP$4*temperature!$I276^2+BP$5*temperature!$I276^6)*(M166/M$56)^$BP$1</f>
        <v>-12.090501461759713</v>
      </c>
      <c r="BQ166" s="12">
        <f>(BQ$3*temperature!$M276+BQ$4*temperature!$M276^2+BQ$5*temperature!$M276^6)*(K166/K$56)^$BP$1</f>
        <v>-16.561132796382779</v>
      </c>
      <c r="BR166" s="12">
        <f>(BR$3*temperature!$M276+BR$4*temperature!$M276^2+BR$5*temperature!$M276^6)*(L166/L$56)^$BP$1</f>
        <v>-13.003642885889889</v>
      </c>
      <c r="BS166" s="12">
        <f>(BS$3*temperature!$M276+BS$4*temperature!$M276^2+BS$5*temperature!$M276^6)*(M166/M$56)^$BP$1</f>
        <v>-12.090510711164409</v>
      </c>
      <c r="BT166" s="19">
        <f t="shared" si="206"/>
        <v>-1.6065433030121312E-5</v>
      </c>
      <c r="BU166" s="19">
        <f t="shared" si="207"/>
        <v>-1.1157532023631234E-5</v>
      </c>
      <c r="BV166" s="19">
        <f t="shared" si="208"/>
        <v>-9.2494046963764731E-6</v>
      </c>
      <c r="BW166" s="19">
        <f t="shared" si="209"/>
        <v>-3.9440662072683305E-2</v>
      </c>
      <c r="BX166" s="19">
        <f t="shared" si="210"/>
        <v>-4.2708766627253425E-4</v>
      </c>
      <c r="BY166" s="19">
        <f t="shared" si="211"/>
        <v>-1.3873944391461765E-2</v>
      </c>
      <c r="BZ166" s="2">
        <f t="shared" si="217"/>
        <v>4897.9531334018538</v>
      </c>
    </row>
    <row r="167" spans="1:78" x14ac:dyDescent="0.3">
      <c r="A167" s="2">
        <f t="shared" si="155"/>
        <v>2121</v>
      </c>
      <c r="B167" s="5">
        <f t="shared" si="156"/>
        <v>1165.0995189597381</v>
      </c>
      <c r="C167" s="5">
        <f t="shared" si="157"/>
        <v>2962.6360222028625</v>
      </c>
      <c r="D167" s="5">
        <f t="shared" si="158"/>
        <v>4365.3411627293717</v>
      </c>
      <c r="E167" s="15">
        <f t="shared" si="159"/>
        <v>1.3834012352829029E-5</v>
      </c>
      <c r="F167" s="15">
        <f t="shared" si="160"/>
        <v>2.7253931981420906E-5</v>
      </c>
      <c r="G167" s="15">
        <f t="shared" si="161"/>
        <v>5.5637932659432604E-5</v>
      </c>
      <c r="H167" s="5">
        <f t="shared" si="162"/>
        <v>181119.64204548774</v>
      </c>
      <c r="I167" s="5">
        <f t="shared" si="163"/>
        <v>71973.187997183384</v>
      </c>
      <c r="J167" s="5">
        <f t="shared" si="164"/>
        <v>26835.42815945487</v>
      </c>
      <c r="K167" s="5">
        <f t="shared" si="165"/>
        <v>155454.22438007771</v>
      </c>
      <c r="L167" s="5">
        <f t="shared" si="166"/>
        <v>24293.631569249555</v>
      </c>
      <c r="M167" s="5">
        <f t="shared" si="167"/>
        <v>6147.3839407035885</v>
      </c>
      <c r="N167" s="15">
        <f t="shared" si="168"/>
        <v>3.1773671832107109E-3</v>
      </c>
      <c r="O167" s="15">
        <f t="shared" si="169"/>
        <v>7.428380754723074E-3</v>
      </c>
      <c r="P167" s="15">
        <f t="shared" si="170"/>
        <v>7.0643754317583074E-3</v>
      </c>
      <c r="Q167" s="5">
        <f t="shared" si="171"/>
        <v>7689.193538583374</v>
      </c>
      <c r="R167" s="5">
        <f t="shared" si="172"/>
        <v>11068.187897103397</v>
      </c>
      <c r="S167" s="5">
        <f t="shared" si="173"/>
        <v>5948.8633923478046</v>
      </c>
      <c r="T167" s="5">
        <f t="shared" si="174"/>
        <v>42.453670136186844</v>
      </c>
      <c r="U167" s="5">
        <f t="shared" si="175"/>
        <v>153.78209865507893</v>
      </c>
      <c r="V167" s="5">
        <f t="shared" si="176"/>
        <v>221.67946630103808</v>
      </c>
      <c r="W167" s="15">
        <f t="shared" si="177"/>
        <v>-1.0734613539272964E-2</v>
      </c>
      <c r="X167" s="15">
        <f t="shared" si="178"/>
        <v>-1.217998157191269E-2</v>
      </c>
      <c r="Y167" s="15">
        <f t="shared" si="179"/>
        <v>-9.7425357312937999E-3</v>
      </c>
      <c r="Z167" s="5">
        <f t="shared" si="194"/>
        <v>11430.215305057391</v>
      </c>
      <c r="AA167" s="5">
        <f t="shared" si="195"/>
        <v>33050.640594042845</v>
      </c>
      <c r="AB167" s="5">
        <f t="shared" si="196"/>
        <v>41309.945972131361</v>
      </c>
      <c r="AC167" s="16">
        <f t="shared" si="180"/>
        <v>1.4752654307537936</v>
      </c>
      <c r="AD167" s="16">
        <f t="shared" si="181"/>
        <v>2.9717152894988792</v>
      </c>
      <c r="AE167" s="16">
        <f t="shared" si="182"/>
        <v>6.9254843370629224</v>
      </c>
      <c r="AF167" s="15">
        <f t="shared" si="183"/>
        <v>-4.0504037456468023E-3</v>
      </c>
      <c r="AG167" s="15">
        <f t="shared" si="184"/>
        <v>2.9673830763510267E-4</v>
      </c>
      <c r="AH167" s="15">
        <f t="shared" si="185"/>
        <v>9.7937136394747881E-3</v>
      </c>
      <c r="AI167" s="1">
        <f t="shared" si="149"/>
        <v>346699.48444812192</v>
      </c>
      <c r="AJ167" s="1">
        <f t="shared" si="150"/>
        <v>132486.79079803682</v>
      </c>
      <c r="AK167" s="1">
        <f t="shared" si="151"/>
        <v>49603.770205165871</v>
      </c>
      <c r="AL167" s="14">
        <f t="shared" si="186"/>
        <v>59.637030525258531</v>
      </c>
      <c r="AM167" s="14">
        <f t="shared" si="187"/>
        <v>13.058474986146738</v>
      </c>
      <c r="AN167" s="14">
        <f t="shared" si="188"/>
        <v>4.3008593114597948</v>
      </c>
      <c r="AO167" s="11">
        <f t="shared" si="189"/>
        <v>6.7580106205951604E-3</v>
      </c>
      <c r="AP167" s="11">
        <f t="shared" si="190"/>
        <v>8.5133109800775431E-3</v>
      </c>
      <c r="AQ167" s="11">
        <f t="shared" si="191"/>
        <v>7.7226472198644288E-3</v>
      </c>
      <c r="AR167" s="1">
        <f t="shared" si="197"/>
        <v>181119.64204548774</v>
      </c>
      <c r="AS167" s="1">
        <f t="shared" si="192"/>
        <v>71973.187997183384</v>
      </c>
      <c r="AT167" s="1">
        <f t="shared" si="193"/>
        <v>26835.42815945487</v>
      </c>
      <c r="AU167" s="1">
        <f t="shared" si="152"/>
        <v>36223.928409097549</v>
      </c>
      <c r="AV167" s="1">
        <f t="shared" si="153"/>
        <v>14394.637599436677</v>
      </c>
      <c r="AW167" s="1">
        <f t="shared" si="154"/>
        <v>5367.0856318909746</v>
      </c>
      <c r="AX167" s="2">
        <v>0</v>
      </c>
      <c r="AY167" s="2">
        <v>0</v>
      </c>
      <c r="AZ167" s="2">
        <v>0</v>
      </c>
      <c r="BA167" s="2">
        <f t="shared" si="200"/>
        <v>0</v>
      </c>
      <c r="BB167" s="2">
        <f t="shared" si="212"/>
        <v>0</v>
      </c>
      <c r="BC167" s="2">
        <f t="shared" si="201"/>
        <v>0</v>
      </c>
      <c r="BD167" s="2">
        <f t="shared" si="202"/>
        <v>0</v>
      </c>
      <c r="BE167" s="2">
        <f t="shared" si="203"/>
        <v>0</v>
      </c>
      <c r="BF167" s="2">
        <f t="shared" si="204"/>
        <v>0</v>
      </c>
      <c r="BG167" s="2">
        <f t="shared" si="205"/>
        <v>0</v>
      </c>
      <c r="BH167" s="2">
        <f t="shared" si="213"/>
        <v>0</v>
      </c>
      <c r="BI167" s="2">
        <f t="shared" si="214"/>
        <v>0</v>
      </c>
      <c r="BJ167" s="2">
        <f t="shared" si="215"/>
        <v>0</v>
      </c>
      <c r="BK167" s="11">
        <f t="shared" si="216"/>
        <v>3.4620248612093202E-2</v>
      </c>
      <c r="BL167" s="17">
        <f t="shared" si="198"/>
        <v>1.0464954515844534E-2</v>
      </c>
      <c r="BM167" s="17">
        <f t="shared" si="199"/>
        <v>0.34828468599470275</v>
      </c>
      <c r="BN167" s="12">
        <f>(BN$3*temperature!$I277+BN$4*temperature!$I277^2+BN$5*temperature!$I277^6)*(K167/K$56)^$BP$1</f>
        <v>-16.937915691556501</v>
      </c>
      <c r="BO167" s="12">
        <f>(BO$3*temperature!$I277+BO$4*temperature!$I277^2+BO$5*temperature!$I277^6)*(L167/L$56)^$BP$1</f>
        <v>-13.25003238037678</v>
      </c>
      <c r="BP167" s="12">
        <f>(BP$3*temperature!$I277+BP$4*temperature!$I277^2+BP$5*temperature!$I277^6)*(M167/M$56)^$BP$1</f>
        <v>-12.293378773251503</v>
      </c>
      <c r="BQ167" s="12">
        <f>(BQ$3*temperature!$M277+BQ$4*temperature!$M277^2+BQ$5*temperature!$M277^6)*(K167/K$56)^$BP$1</f>
        <v>-16.937931774976111</v>
      </c>
      <c r="BR167" s="12">
        <f>(BR$3*temperature!$M277+BR$4*temperature!$M277^2+BR$5*temperature!$M277^6)*(L167/L$56)^$BP$1</f>
        <v>-13.250043531790434</v>
      </c>
      <c r="BS167" s="12">
        <f>(BS$3*temperature!$M277+BS$4*temperature!$M277^2+BS$5*temperature!$M277^6)*(M167/M$56)^$BP$1</f>
        <v>-12.293388012477278</v>
      </c>
      <c r="BT167" s="19">
        <f t="shared" si="206"/>
        <v>-1.608341960945836E-5</v>
      </c>
      <c r="BU167" s="19">
        <f t="shared" si="207"/>
        <v>-1.1151413653820441E-5</v>
      </c>
      <c r="BV167" s="19">
        <f t="shared" si="208"/>
        <v>-9.2392257755591345E-6</v>
      </c>
      <c r="BW167" s="19">
        <f t="shared" si="209"/>
        <v>-3.9635645734222534E-2</v>
      </c>
      <c r="BX167" s="19">
        <f t="shared" si="210"/>
        <v>-4.1478522981476626E-4</v>
      </c>
      <c r="BY167" s="19">
        <f t="shared" si="211"/>
        <v>-1.3804488428740975E-2</v>
      </c>
      <c r="BZ167" s="2">
        <f t="shared" si="217"/>
        <v>4850.8129235167717</v>
      </c>
    </row>
    <row r="168" spans="1:78" x14ac:dyDescent="0.3">
      <c r="A168" s="2">
        <f t="shared" si="155"/>
        <v>2122</v>
      </c>
      <c r="B168" s="5">
        <f t="shared" si="156"/>
        <v>1165.1148310608187</v>
      </c>
      <c r="C168" s="5">
        <f t="shared" si="157"/>
        <v>2962.7127285094657</v>
      </c>
      <c r="D168" s="5">
        <f t="shared" si="158"/>
        <v>4365.5718973591365</v>
      </c>
      <c r="E168" s="15">
        <f t="shared" si="159"/>
        <v>1.3142311735187577E-5</v>
      </c>
      <c r="F168" s="15">
        <f t="shared" si="160"/>
        <v>2.5891235382349859E-5</v>
      </c>
      <c r="G168" s="15">
        <f t="shared" si="161"/>
        <v>5.2856036026460972E-5</v>
      </c>
      <c r="H168" s="5">
        <f t="shared" si="162"/>
        <v>181672.3564298272</v>
      </c>
      <c r="I168" s="5">
        <f t="shared" si="163"/>
        <v>72500.494809373733</v>
      </c>
      <c r="J168" s="5">
        <f t="shared" si="164"/>
        <v>27023.429959973982</v>
      </c>
      <c r="K168" s="5">
        <f t="shared" si="165"/>
        <v>155926.56756795154</v>
      </c>
      <c r="L168" s="5">
        <f t="shared" si="166"/>
        <v>24470.983673752457</v>
      </c>
      <c r="M168" s="5">
        <f t="shared" si="167"/>
        <v>6190.1236757367924</v>
      </c>
      <c r="N168" s="15">
        <f t="shared" si="168"/>
        <v>3.0384712268671787E-3</v>
      </c>
      <c r="O168" s="15">
        <f t="shared" si="169"/>
        <v>7.3003537572122745E-3</v>
      </c>
      <c r="P168" s="15">
        <f t="shared" si="170"/>
        <v>6.95250783836876E-3</v>
      </c>
      <c r="Q168" s="5">
        <f t="shared" si="171"/>
        <v>7629.8658866026608</v>
      </c>
      <c r="R168" s="5">
        <f t="shared" si="172"/>
        <v>11013.480241749059</v>
      </c>
      <c r="S168" s="5">
        <f t="shared" si="173"/>
        <v>5932.1764857185526</v>
      </c>
      <c r="T168" s="5">
        <f t="shared" si="174"/>
        <v>41.997946393951104</v>
      </c>
      <c r="U168" s="5">
        <f t="shared" si="175"/>
        <v>151.90903552737001</v>
      </c>
      <c r="V168" s="5">
        <f t="shared" si="176"/>
        <v>219.51974617970606</v>
      </c>
      <c r="W168" s="15">
        <f t="shared" si="177"/>
        <v>-1.0734613539272964E-2</v>
      </c>
      <c r="X168" s="15">
        <f t="shared" si="178"/>
        <v>-1.217998157191269E-2</v>
      </c>
      <c r="Y168" s="15">
        <f t="shared" si="179"/>
        <v>-9.7425357312937999E-3</v>
      </c>
      <c r="Z168" s="5">
        <f t="shared" si="194"/>
        <v>11297.655252175515</v>
      </c>
      <c r="AA168" s="5">
        <f t="shared" si="195"/>
        <v>32901.263369864013</v>
      </c>
      <c r="AB168" s="5">
        <f t="shared" si="196"/>
        <v>41602.249107192532</v>
      </c>
      <c r="AC168" s="16">
        <f t="shared" si="180"/>
        <v>1.4692900101272452</v>
      </c>
      <c r="AD168" s="16">
        <f t="shared" si="181"/>
        <v>2.9725971112646583</v>
      </c>
      <c r="AE168" s="16">
        <f t="shared" si="182"/>
        <v>6.9933105474747848</v>
      </c>
      <c r="AF168" s="15">
        <f t="shared" si="183"/>
        <v>-4.0504037456468023E-3</v>
      </c>
      <c r="AG168" s="15">
        <f t="shared" si="184"/>
        <v>2.9673830763510267E-4</v>
      </c>
      <c r="AH168" s="15">
        <f t="shared" si="185"/>
        <v>9.7937136394747881E-3</v>
      </c>
      <c r="AI168" s="1">
        <f t="shared" si="149"/>
        <v>348253.46441240725</v>
      </c>
      <c r="AJ168" s="1">
        <f t="shared" si="150"/>
        <v>133632.7493176698</v>
      </c>
      <c r="AK168" s="1">
        <f t="shared" si="151"/>
        <v>50010.478816540257</v>
      </c>
      <c r="AL168" s="14">
        <f t="shared" si="186"/>
        <v>60.036027934072273</v>
      </c>
      <c r="AM168" s="14">
        <f t="shared" si="187"/>
        <v>13.168534136044544</v>
      </c>
      <c r="AN168" s="14">
        <f t="shared" si="188"/>
        <v>4.3337411904724208</v>
      </c>
      <c r="AO168" s="11">
        <f t="shared" si="189"/>
        <v>6.690430514389209E-3</v>
      </c>
      <c r="AP168" s="11">
        <f t="shared" si="190"/>
        <v>8.4281778702767676E-3</v>
      </c>
      <c r="AQ168" s="11">
        <f t="shared" si="191"/>
        <v>7.6454207476657843E-3</v>
      </c>
      <c r="AR168" s="1">
        <f t="shared" si="197"/>
        <v>181672.3564298272</v>
      </c>
      <c r="AS168" s="1">
        <f t="shared" si="192"/>
        <v>72500.494809373733</v>
      </c>
      <c r="AT168" s="1">
        <f t="shared" si="193"/>
        <v>27023.429959973982</v>
      </c>
      <c r="AU168" s="1">
        <f t="shared" si="152"/>
        <v>36334.471285965439</v>
      </c>
      <c r="AV168" s="1">
        <f t="shared" si="153"/>
        <v>14500.098961874748</v>
      </c>
      <c r="AW168" s="1">
        <f t="shared" si="154"/>
        <v>5404.6859919947965</v>
      </c>
      <c r="AX168" s="2">
        <v>0</v>
      </c>
      <c r="AY168" s="2">
        <v>0</v>
      </c>
      <c r="AZ168" s="2">
        <v>0</v>
      </c>
      <c r="BA168" s="2">
        <f t="shared" si="200"/>
        <v>0</v>
      </c>
      <c r="BB168" s="2">
        <f t="shared" si="212"/>
        <v>0</v>
      </c>
      <c r="BC168" s="2">
        <f t="shared" si="201"/>
        <v>0</v>
      </c>
      <c r="BD168" s="2">
        <f t="shared" si="202"/>
        <v>0</v>
      </c>
      <c r="BE168" s="2">
        <f t="shared" si="203"/>
        <v>0</v>
      </c>
      <c r="BF168" s="2">
        <f t="shared" si="204"/>
        <v>0</v>
      </c>
      <c r="BG168" s="2">
        <f t="shared" si="205"/>
        <v>0</v>
      </c>
      <c r="BH168" s="2">
        <f t="shared" si="213"/>
        <v>0</v>
      </c>
      <c r="BI168" s="2">
        <f t="shared" si="214"/>
        <v>0</v>
      </c>
      <c r="BJ168" s="2">
        <f t="shared" si="215"/>
        <v>0</v>
      </c>
      <c r="BK168" s="11">
        <f t="shared" si="216"/>
        <v>3.4491641603840523E-2</v>
      </c>
      <c r="BL168" s="17">
        <f t="shared" si="198"/>
        <v>1.0114778373884432E-2</v>
      </c>
      <c r="BM168" s="17">
        <f t="shared" si="199"/>
        <v>0.34483632276703241</v>
      </c>
      <c r="BN168" s="12">
        <f>(BN$3*temperature!$I278+BN$4*temperature!$I278^2+BN$5*temperature!$I278^6)*(K168/K$56)^$BP$1</f>
        <v>-17.316437941703299</v>
      </c>
      <c r="BO168" s="12">
        <f>(BO$3*temperature!$I278+BO$4*temperature!$I278^2+BO$5*temperature!$I278^6)*(L168/L$56)^$BP$1</f>
        <v>-13.49694287367182</v>
      </c>
      <c r="BP168" s="12">
        <f>(BP$3*temperature!$I278+BP$4*temperature!$I278^2+BP$5*temperature!$I278^6)*(M168/M$56)^$BP$1</f>
        <v>-12.496568691880144</v>
      </c>
      <c r="BQ168" s="12">
        <f>(BQ$3*temperature!$M278+BQ$4*temperature!$M278^2+BQ$5*temperature!$M278^6)*(K168/K$56)^$BP$1</f>
        <v>-17.31645404160766</v>
      </c>
      <c r="BR168" s="12">
        <f>(BR$3*temperature!$M278+BR$4*temperature!$M278^2+BR$5*temperature!$M278^6)*(L168/L$56)^$BP$1</f>
        <v>-13.496954018053483</v>
      </c>
      <c r="BS168" s="12">
        <f>(BS$3*temperature!$M278+BS$4*temperature!$M278^2+BS$5*temperature!$M278^6)*(M168/M$56)^$BP$1</f>
        <v>-12.496577920281542</v>
      </c>
      <c r="BT168" s="19">
        <f t="shared" si="206"/>
        <v>-1.609990436080011E-5</v>
      </c>
      <c r="BU168" s="19">
        <f t="shared" si="207"/>
        <v>-1.1144381662830938E-5</v>
      </c>
      <c r="BV168" s="19">
        <f t="shared" si="208"/>
        <v>-9.2284013977206314E-6</v>
      </c>
      <c r="BW168" s="19">
        <f t="shared" si="209"/>
        <v>-3.9822638072349904E-2</v>
      </c>
      <c r="BX168" s="19">
        <f t="shared" si="210"/>
        <v>-4.0279715836523161E-4</v>
      </c>
      <c r="BY168" s="19">
        <f t="shared" si="211"/>
        <v>-1.3732292075751565E-2</v>
      </c>
      <c r="BZ168" s="2">
        <f t="shared" si="217"/>
        <v>4804.0671200629195</v>
      </c>
    </row>
    <row r="169" spans="1:78" x14ac:dyDescent="0.3">
      <c r="A169" s="2">
        <f t="shared" si="155"/>
        <v>2123</v>
      </c>
      <c r="B169" s="5">
        <f t="shared" si="156"/>
        <v>1165.12937774802</v>
      </c>
      <c r="C169" s="5">
        <f t="shared" si="157"/>
        <v>2962.7856013874584</v>
      </c>
      <c r="D169" s="5">
        <f t="shared" si="158"/>
        <v>4365.791106843345</v>
      </c>
      <c r="E169" s="15">
        <f t="shared" si="159"/>
        <v>1.2485196148428198E-5</v>
      </c>
      <c r="F169" s="15">
        <f t="shared" si="160"/>
        <v>2.4596673613232366E-5</v>
      </c>
      <c r="G169" s="15">
        <f t="shared" si="161"/>
        <v>5.0213234225137924E-5</v>
      </c>
      <c r="H169" s="5">
        <f t="shared" si="162"/>
        <v>182201.60510064833</v>
      </c>
      <c r="I169" s="5">
        <f t="shared" si="163"/>
        <v>73022.402046730305</v>
      </c>
      <c r="J169" s="5">
        <f t="shared" si="164"/>
        <v>27209.692409146566</v>
      </c>
      <c r="K169" s="5">
        <f t="shared" si="165"/>
        <v>156378.86107790913</v>
      </c>
      <c r="L169" s="5">
        <f t="shared" si="166"/>
        <v>24646.53602087652</v>
      </c>
      <c r="M169" s="5">
        <f t="shared" si="167"/>
        <v>6232.4769424940132</v>
      </c>
      <c r="N169" s="15">
        <f t="shared" si="168"/>
        <v>2.9006827830060367E-3</v>
      </c>
      <c r="O169" s="15">
        <f t="shared" si="169"/>
        <v>7.1738982569939935E-3</v>
      </c>
      <c r="P169" s="15">
        <f t="shared" si="170"/>
        <v>6.8420711727024131E-3</v>
      </c>
      <c r="Q169" s="5">
        <f t="shared" si="171"/>
        <v>7569.9509801690328</v>
      </c>
      <c r="R169" s="5">
        <f t="shared" si="172"/>
        <v>10957.653021947297</v>
      </c>
      <c r="S169" s="5">
        <f t="shared" si="173"/>
        <v>5914.8719743241645</v>
      </c>
      <c r="T169" s="5">
        <f t="shared" si="174"/>
        <v>41.547114669968934</v>
      </c>
      <c r="U169" s="5">
        <f t="shared" si="175"/>
        <v>150.05878627403962</v>
      </c>
      <c r="V169" s="5">
        <f t="shared" si="176"/>
        <v>217.38106720882573</v>
      </c>
      <c r="W169" s="15">
        <f t="shared" si="177"/>
        <v>-1.0734613539272964E-2</v>
      </c>
      <c r="X169" s="15">
        <f t="shared" si="178"/>
        <v>-1.217998157191269E-2</v>
      </c>
      <c r="Y169" s="15">
        <f t="shared" si="179"/>
        <v>-9.7425357312937999E-3</v>
      </c>
      <c r="Z169" s="5">
        <f t="shared" si="194"/>
        <v>11165.078732421664</v>
      </c>
      <c r="AA169" s="5">
        <f t="shared" si="195"/>
        <v>32748.354360088462</v>
      </c>
      <c r="AB169" s="5">
        <f t="shared" si="196"/>
        <v>41891.850007311732</v>
      </c>
      <c r="AC169" s="16">
        <f t="shared" si="180"/>
        <v>1.4633387923667844</v>
      </c>
      <c r="AD169" s="16">
        <f t="shared" si="181"/>
        <v>2.9734791947007362</v>
      </c>
      <c r="AE169" s="16">
        <f t="shared" si="182"/>
        <v>7.0618010283686719</v>
      </c>
      <c r="AF169" s="15">
        <f t="shared" si="183"/>
        <v>-4.0504037456468023E-3</v>
      </c>
      <c r="AG169" s="15">
        <f t="shared" si="184"/>
        <v>2.9673830763510267E-4</v>
      </c>
      <c r="AH169" s="15">
        <f t="shared" si="185"/>
        <v>9.7937136394747881E-3</v>
      </c>
      <c r="AI169" s="1">
        <f t="shared" si="149"/>
        <v>349762.58925713203</v>
      </c>
      <c r="AJ169" s="1">
        <f t="shared" si="150"/>
        <v>134769.57334777756</v>
      </c>
      <c r="AK169" s="1">
        <f t="shared" si="151"/>
        <v>50414.116926881026</v>
      </c>
      <c r="AL169" s="14">
        <f t="shared" si="186"/>
        <v>60.433678138592583</v>
      </c>
      <c r="AM169" s="14">
        <f t="shared" si="187"/>
        <v>13.278411016554045</v>
      </c>
      <c r="AN169" s="14">
        <f t="shared" si="188"/>
        <v>4.3665431325369468</v>
      </c>
      <c r="AO169" s="11">
        <f t="shared" si="189"/>
        <v>6.6235262092453166E-3</v>
      </c>
      <c r="AP169" s="11">
        <f t="shared" si="190"/>
        <v>8.3438960915740001E-3</v>
      </c>
      <c r="AQ169" s="11">
        <f t="shared" si="191"/>
        <v>7.5689665401891268E-3</v>
      </c>
      <c r="AR169" s="1">
        <f t="shared" si="197"/>
        <v>182201.60510064833</v>
      </c>
      <c r="AS169" s="1">
        <f t="shared" si="192"/>
        <v>73022.402046730305</v>
      </c>
      <c r="AT169" s="1">
        <f t="shared" si="193"/>
        <v>27209.692409146566</v>
      </c>
      <c r="AU169" s="1">
        <f t="shared" si="152"/>
        <v>36440.321020129668</v>
      </c>
      <c r="AV169" s="1">
        <f t="shared" si="153"/>
        <v>14604.480409346063</v>
      </c>
      <c r="AW169" s="1">
        <f t="shared" si="154"/>
        <v>5441.9384818293138</v>
      </c>
      <c r="AX169" s="2">
        <v>0</v>
      </c>
      <c r="AY169" s="2">
        <v>0</v>
      </c>
      <c r="AZ169" s="2">
        <v>0</v>
      </c>
      <c r="BA169" s="2">
        <f t="shared" si="200"/>
        <v>0</v>
      </c>
      <c r="BB169" s="2">
        <f t="shared" si="212"/>
        <v>0</v>
      </c>
      <c r="BC169" s="2">
        <f t="shared" si="201"/>
        <v>0</v>
      </c>
      <c r="BD169" s="2">
        <f t="shared" si="202"/>
        <v>0</v>
      </c>
      <c r="BE169" s="2">
        <f t="shared" si="203"/>
        <v>0</v>
      </c>
      <c r="BF169" s="2">
        <f t="shared" si="204"/>
        <v>0</v>
      </c>
      <c r="BG169" s="2">
        <f t="shared" si="205"/>
        <v>0</v>
      </c>
      <c r="BH169" s="2">
        <f t="shared" si="213"/>
        <v>0</v>
      </c>
      <c r="BI169" s="2">
        <f t="shared" si="214"/>
        <v>0</v>
      </c>
      <c r="BJ169" s="2">
        <f t="shared" si="215"/>
        <v>0</v>
      </c>
      <c r="BK169" s="11">
        <f t="shared" si="216"/>
        <v>3.4364290620823884E-2</v>
      </c>
      <c r="BL169" s="17">
        <f t="shared" si="198"/>
        <v>9.777535136197741E-3</v>
      </c>
      <c r="BM169" s="17">
        <f t="shared" si="199"/>
        <v>0.34142210174953702</v>
      </c>
      <c r="BN169" s="12">
        <f>(BN$3*temperature!$I279+BN$4*temperature!$I279^2+BN$5*temperature!$I279^6)*(K169/K$56)^$BP$1</f>
        <v>-17.69663089559139</v>
      </c>
      <c r="BO169" s="12">
        <f>(BO$3*temperature!$I279+BO$4*temperature!$I279^2+BO$5*temperature!$I279^6)*(L169/L$56)^$BP$1</f>
        <v>-13.744323131906063</v>
      </c>
      <c r="BP169" s="12">
        <f>(BP$3*temperature!$I279+BP$4*temperature!$I279^2+BP$5*temperature!$I279^6)*(M169/M$56)^$BP$1</f>
        <v>-12.700038506940324</v>
      </c>
      <c r="BQ169" s="12">
        <f>(BQ$3*temperature!$M279+BQ$4*temperature!$M279^2+BQ$5*temperature!$M279^6)*(K169/K$56)^$BP$1</f>
        <v>-17.696647010541291</v>
      </c>
      <c r="BR169" s="12">
        <f>(BR$3*temperature!$M279+BR$4*temperature!$M279^2+BR$5*temperature!$M279^6)*(L169/L$56)^$BP$1</f>
        <v>-13.744334268383515</v>
      </c>
      <c r="BS169" s="12">
        <f>(BS$3*temperature!$M279+BS$4*temperature!$M279^2+BS$5*temperature!$M279^6)*(M169/M$56)^$BP$1</f>
        <v>-12.700047723902983</v>
      </c>
      <c r="BT169" s="19">
        <f t="shared" si="206"/>
        <v>-1.6114949900725151E-5</v>
      </c>
      <c r="BU169" s="19">
        <f t="shared" si="207"/>
        <v>-1.1136477452211579E-5</v>
      </c>
      <c r="BV169" s="19">
        <f t="shared" si="208"/>
        <v>-9.2169626597637944E-6</v>
      </c>
      <c r="BW169" s="19">
        <f t="shared" si="209"/>
        <v>-4.000172790847159E-2</v>
      </c>
      <c r="BX169" s="19">
        <f t="shared" si="210"/>
        <v>-3.9111830013370275E-4</v>
      </c>
      <c r="BY169" s="19">
        <f t="shared" si="211"/>
        <v>-1.3657474016123482E-2</v>
      </c>
      <c r="BZ169" s="2">
        <f t="shared" si="217"/>
        <v>4757.7137089049902</v>
      </c>
    </row>
    <row r="170" spans="1:78" x14ac:dyDescent="0.3">
      <c r="A170" s="2">
        <f t="shared" si="155"/>
        <v>2124</v>
      </c>
      <c r="B170" s="5">
        <f t="shared" si="156"/>
        <v>1165.1431972733985</v>
      </c>
      <c r="C170" s="5">
        <f t="shared" si="157"/>
        <v>2962.8548323243604</v>
      </c>
      <c r="D170" s="5">
        <f t="shared" si="158"/>
        <v>4365.9993663101995</v>
      </c>
      <c r="E170" s="15">
        <f t="shared" si="159"/>
        <v>1.1860936341006788E-5</v>
      </c>
      <c r="F170" s="15">
        <f t="shared" si="160"/>
        <v>2.3366839932570747E-5</v>
      </c>
      <c r="G170" s="15">
        <f t="shared" si="161"/>
        <v>4.7702572513881028E-5</v>
      </c>
      <c r="H170" s="5">
        <f t="shared" si="162"/>
        <v>182707.37391209821</v>
      </c>
      <c r="I170" s="5">
        <f t="shared" si="163"/>
        <v>73538.855112907171</v>
      </c>
      <c r="J170" s="5">
        <f t="shared" si="164"/>
        <v>27394.203332706347</v>
      </c>
      <c r="K170" s="5">
        <f t="shared" si="165"/>
        <v>156811.08926324212</v>
      </c>
      <c r="L170" s="5">
        <f t="shared" si="166"/>
        <v>24820.269393764367</v>
      </c>
      <c r="M170" s="5">
        <f t="shared" si="167"/>
        <v>6274.4405196416192</v>
      </c>
      <c r="N170" s="15">
        <f t="shared" si="168"/>
        <v>2.7639809009585292E-3</v>
      </c>
      <c r="O170" s="15">
        <f t="shared" si="169"/>
        <v>7.0489975849217235E-3</v>
      </c>
      <c r="P170" s="15">
        <f t="shared" si="170"/>
        <v>6.7330497224131758E-3</v>
      </c>
      <c r="Q170" s="5">
        <f t="shared" si="171"/>
        <v>7509.4781477366296</v>
      </c>
      <c r="R170" s="5">
        <f t="shared" si="172"/>
        <v>10900.743402233733</v>
      </c>
      <c r="S170" s="5">
        <f t="shared" si="173"/>
        <v>5896.964539109721</v>
      </c>
      <c r="T170" s="5">
        <f t="shared" si="174"/>
        <v>41.101122450314961</v>
      </c>
      <c r="U170" s="5">
        <f t="shared" si="175"/>
        <v>148.23107302251825</v>
      </c>
      <c r="V170" s="5">
        <f t="shared" si="176"/>
        <v>215.26322439423697</v>
      </c>
      <c r="W170" s="15">
        <f t="shared" si="177"/>
        <v>-1.0734613539272964E-2</v>
      </c>
      <c r="X170" s="15">
        <f t="shared" si="178"/>
        <v>-1.217998157191269E-2</v>
      </c>
      <c r="Y170" s="15">
        <f t="shared" si="179"/>
        <v>-9.7425357312937999E-3</v>
      </c>
      <c r="Z170" s="5">
        <f t="shared" si="194"/>
        <v>11032.534971294433</v>
      </c>
      <c r="AA170" s="5">
        <f t="shared" si="195"/>
        <v>32592.021715882056</v>
      </c>
      <c r="AB170" s="5">
        <f t="shared" si="196"/>
        <v>42178.728971990175</v>
      </c>
      <c r="AC170" s="16">
        <f t="shared" si="180"/>
        <v>1.4574116794410317</v>
      </c>
      <c r="AD170" s="16">
        <f t="shared" si="181"/>
        <v>2.97436153988476</v>
      </c>
      <c r="AE170" s="16">
        <f t="shared" si="182"/>
        <v>7.1309622854194634</v>
      </c>
      <c r="AF170" s="15">
        <f t="shared" si="183"/>
        <v>-4.0504037456468023E-3</v>
      </c>
      <c r="AG170" s="15">
        <f t="shared" si="184"/>
        <v>2.9673830763510267E-4</v>
      </c>
      <c r="AH170" s="15">
        <f t="shared" si="185"/>
        <v>9.7937136394747881E-3</v>
      </c>
      <c r="AI170" s="1">
        <f t="shared" si="149"/>
        <v>351226.6513515485</v>
      </c>
      <c r="AJ170" s="1">
        <f t="shared" si="150"/>
        <v>135897.09642234587</v>
      </c>
      <c r="AK170" s="1">
        <f t="shared" si="151"/>
        <v>50814.643716022234</v>
      </c>
      <c r="AL170" s="14">
        <f t="shared" si="186"/>
        <v>60.829959349153931</v>
      </c>
      <c r="AM170" s="14">
        <f t="shared" si="187"/>
        <v>13.388096761519549</v>
      </c>
      <c r="AN170" s="14">
        <f t="shared" si="188"/>
        <v>4.3992628492147468</v>
      </c>
      <c r="AO170" s="11">
        <f t="shared" si="189"/>
        <v>6.5572909471528634E-3</v>
      </c>
      <c r="AP170" s="11">
        <f t="shared" si="190"/>
        <v>8.2604571306582608E-3</v>
      </c>
      <c r="AQ170" s="11">
        <f t="shared" si="191"/>
        <v>7.4932768747872358E-3</v>
      </c>
      <c r="AR170" s="1">
        <f t="shared" si="197"/>
        <v>182707.37391209821</v>
      </c>
      <c r="AS170" s="1">
        <f t="shared" si="192"/>
        <v>73538.855112907171</v>
      </c>
      <c r="AT170" s="1">
        <f t="shared" si="193"/>
        <v>27394.203332706347</v>
      </c>
      <c r="AU170" s="1">
        <f t="shared" si="152"/>
        <v>36541.474782419646</v>
      </c>
      <c r="AV170" s="1">
        <f t="shared" si="153"/>
        <v>14707.771022581435</v>
      </c>
      <c r="AW170" s="1">
        <f t="shared" si="154"/>
        <v>5478.8406665412695</v>
      </c>
      <c r="AX170" s="2">
        <v>0</v>
      </c>
      <c r="AY170" s="2">
        <v>0</v>
      </c>
      <c r="AZ170" s="2">
        <v>0</v>
      </c>
      <c r="BA170" s="2">
        <f t="shared" si="200"/>
        <v>0</v>
      </c>
      <c r="BB170" s="2">
        <f t="shared" si="212"/>
        <v>0</v>
      </c>
      <c r="BC170" s="2">
        <f t="shared" si="201"/>
        <v>0</v>
      </c>
      <c r="BD170" s="2">
        <f t="shared" si="202"/>
        <v>0</v>
      </c>
      <c r="BE170" s="2">
        <f t="shared" si="203"/>
        <v>0</v>
      </c>
      <c r="BF170" s="2">
        <f t="shared" si="204"/>
        <v>0</v>
      </c>
      <c r="BG170" s="2">
        <f t="shared" si="205"/>
        <v>0</v>
      </c>
      <c r="BH170" s="2">
        <f t="shared" si="213"/>
        <v>0</v>
      </c>
      <c r="BI170" s="2">
        <f t="shared" si="214"/>
        <v>0</v>
      </c>
      <c r="BJ170" s="2">
        <f t="shared" si="215"/>
        <v>0</v>
      </c>
      <c r="BK170" s="11">
        <f t="shared" si="216"/>
        <v>3.4238180775389065E-2</v>
      </c>
      <c r="BL170" s="17">
        <f t="shared" si="198"/>
        <v>9.4526998126832854E-3</v>
      </c>
      <c r="BM170" s="17">
        <f t="shared" si="199"/>
        <v>0.33804168490053171</v>
      </c>
      <c r="BN170" s="12">
        <f>(BN$3*temperature!$I280+BN$4*temperature!$I280^2+BN$5*temperature!$I280^6)*(K170/K$56)^$BP$1</f>
        <v>-18.078443080962078</v>
      </c>
      <c r="BO170" s="12">
        <f>(BO$3*temperature!$I280+BO$4*temperature!$I280^2+BO$5*temperature!$I280^6)*(L170/L$56)^$BP$1</f>
        <v>-13.992133845933798</v>
      </c>
      <c r="BP170" s="12">
        <f>(BP$3*temperature!$I280+BP$4*temperature!$I280^2+BP$5*temperature!$I280^6)*(M170/M$56)^$BP$1</f>
        <v>-12.903756129459568</v>
      </c>
      <c r="BQ170" s="12">
        <f>(BQ$3*temperature!$M280+BQ$4*temperature!$M280^2+BQ$5*temperature!$M280^6)*(K170/K$56)^$BP$1</f>
        <v>-18.078459209579403</v>
      </c>
      <c r="BR170" s="12">
        <f>(BR$3*temperature!$M280+BR$4*temperature!$M280^2+BR$5*temperature!$M280^6)*(L170/L$56)^$BP$1</f>
        <v>-13.992144973675025</v>
      </c>
      <c r="BS170" s="12">
        <f>(BS$3*temperature!$M280+BS$4*temperature!$M280^2+BS$5*temperature!$M280^6)*(M170/M$56)^$BP$1</f>
        <v>-12.903765334399303</v>
      </c>
      <c r="BT170" s="19">
        <f t="shared" si="206"/>
        <v>-1.6128617325250616E-5</v>
      </c>
      <c r="BU170" s="19">
        <f t="shared" si="207"/>
        <v>-1.1127741226246712E-5</v>
      </c>
      <c r="BV170" s="19">
        <f t="shared" si="208"/>
        <v>-9.2049397348858975E-6</v>
      </c>
      <c r="BW170" s="19">
        <f t="shared" si="209"/>
        <v>-4.0173006568633624E-2</v>
      </c>
      <c r="BX170" s="19">
        <f t="shared" si="210"/>
        <v>-3.7974337166624746E-4</v>
      </c>
      <c r="BY170" s="19">
        <f t="shared" si="211"/>
        <v>-1.3580150827981039E-2</v>
      </c>
      <c r="BZ170" s="2">
        <f t="shared" si="217"/>
        <v>4711.7506438531882</v>
      </c>
    </row>
    <row r="171" spans="1:78" x14ac:dyDescent="0.3">
      <c r="A171" s="2">
        <f t="shared" si="155"/>
        <v>2125</v>
      </c>
      <c r="B171" s="5">
        <f t="shared" si="156"/>
        <v>1165.1563259782249</v>
      </c>
      <c r="C171" s="5">
        <f t="shared" si="157"/>
        <v>2962.9206032512398</v>
      </c>
      <c r="D171" s="5">
        <f t="shared" si="158"/>
        <v>4366.1972222414979</v>
      </c>
      <c r="E171" s="15">
        <f t="shared" si="159"/>
        <v>1.1267889523956449E-5</v>
      </c>
      <c r="F171" s="15">
        <f t="shared" si="160"/>
        <v>2.2198497935942207E-5</v>
      </c>
      <c r="G171" s="15">
        <f t="shared" si="161"/>
        <v>4.5317443888186977E-5</v>
      </c>
      <c r="H171" s="5">
        <f t="shared" si="162"/>
        <v>183189.6559232281</v>
      </c>
      <c r="I171" s="5">
        <f t="shared" si="163"/>
        <v>74049.802142334884</v>
      </c>
      <c r="J171" s="5">
        <f t="shared" si="164"/>
        <v>27576.951309008502</v>
      </c>
      <c r="K171" s="5">
        <f t="shared" si="165"/>
        <v>157223.24278626597</v>
      </c>
      <c r="L171" s="5">
        <f t="shared" si="166"/>
        <v>24992.165521100822</v>
      </c>
      <c r="M171" s="5">
        <f t="shared" si="167"/>
        <v>6316.0113722144633</v>
      </c>
      <c r="N171" s="15">
        <f t="shared" si="168"/>
        <v>2.6283442386652034E-3</v>
      </c>
      <c r="O171" s="15">
        <f t="shared" si="169"/>
        <v>6.9256350368074315E-3</v>
      </c>
      <c r="P171" s="15">
        <f t="shared" si="170"/>
        <v>6.6254277879773671E-3</v>
      </c>
      <c r="Q171" s="5">
        <f t="shared" si="171"/>
        <v>7448.4763488606823</v>
      </c>
      <c r="R171" s="5">
        <f t="shared" si="172"/>
        <v>10842.788284701912</v>
      </c>
      <c r="S171" s="5">
        <f t="shared" si="173"/>
        <v>5878.4688091912094</v>
      </c>
      <c r="T171" s="5">
        <f t="shared" si="174"/>
        <v>40.659917784780497</v>
      </c>
      <c r="U171" s="5">
        <f t="shared" si="175"/>
        <v>146.42562128471914</v>
      </c>
      <c r="V171" s="5">
        <f t="shared" si="176"/>
        <v>213.16601473894261</v>
      </c>
      <c r="W171" s="15">
        <f t="shared" si="177"/>
        <v>-1.0734613539272964E-2</v>
      </c>
      <c r="X171" s="15">
        <f t="shared" si="178"/>
        <v>-1.217998157191269E-2</v>
      </c>
      <c r="Y171" s="15">
        <f t="shared" si="179"/>
        <v>-9.7425357312937999E-3</v>
      </c>
      <c r="Z171" s="5">
        <f t="shared" si="194"/>
        <v>10900.071915570219</v>
      </c>
      <c r="AA171" s="5">
        <f t="shared" si="195"/>
        <v>32432.373004293666</v>
      </c>
      <c r="AB171" s="5">
        <f t="shared" si="196"/>
        <v>42462.867489824603</v>
      </c>
      <c r="AC171" s="16">
        <f t="shared" si="180"/>
        <v>1.4515085737156743</v>
      </c>
      <c r="AD171" s="16">
        <f t="shared" si="181"/>
        <v>2.9752441468944002</v>
      </c>
      <c r="AE171" s="16">
        <f t="shared" si="182"/>
        <v>7.2008008880167562</v>
      </c>
      <c r="AF171" s="15">
        <f t="shared" si="183"/>
        <v>-4.0504037456468023E-3</v>
      </c>
      <c r="AG171" s="15">
        <f t="shared" si="184"/>
        <v>2.9673830763510267E-4</v>
      </c>
      <c r="AH171" s="15">
        <f t="shared" si="185"/>
        <v>9.7937136394747881E-3</v>
      </c>
      <c r="AI171" s="1">
        <f t="shared" si="149"/>
        <v>352645.46099881327</v>
      </c>
      <c r="AJ171" s="1">
        <f t="shared" si="150"/>
        <v>137015.15780269273</v>
      </c>
      <c r="AK171" s="1">
        <f t="shared" si="151"/>
        <v>51212.020010961278</v>
      </c>
      <c r="AL171" s="14">
        <f t="shared" si="186"/>
        <v>61.22485029349226</v>
      </c>
      <c r="AM171" s="14">
        <f t="shared" si="187"/>
        <v>13.49758264288559</v>
      </c>
      <c r="AN171" s="14">
        <f t="shared" si="188"/>
        <v>4.4318980948431372</v>
      </c>
      <c r="AO171" s="11">
        <f t="shared" si="189"/>
        <v>6.4917180376813351E-3</v>
      </c>
      <c r="AP171" s="11">
        <f t="shared" si="190"/>
        <v>8.1778525593516789E-3</v>
      </c>
      <c r="AQ171" s="11">
        <f t="shared" si="191"/>
        <v>7.4183441060393634E-3</v>
      </c>
      <c r="AR171" s="1">
        <f t="shared" si="197"/>
        <v>183189.6559232281</v>
      </c>
      <c r="AS171" s="1">
        <f t="shared" si="192"/>
        <v>74049.802142334884</v>
      </c>
      <c r="AT171" s="1">
        <f t="shared" si="193"/>
        <v>27576.951309008502</v>
      </c>
      <c r="AU171" s="1">
        <f t="shared" si="152"/>
        <v>36637.931184645618</v>
      </c>
      <c r="AV171" s="1">
        <f t="shared" si="153"/>
        <v>14809.960428466977</v>
      </c>
      <c r="AW171" s="1">
        <f t="shared" si="154"/>
        <v>5515.3902618017009</v>
      </c>
      <c r="AX171" s="2">
        <v>0</v>
      </c>
      <c r="AY171" s="2">
        <v>0</v>
      </c>
      <c r="AZ171" s="2">
        <v>0</v>
      </c>
      <c r="BA171" s="2">
        <f t="shared" si="200"/>
        <v>0</v>
      </c>
      <c r="BB171" s="2">
        <f t="shared" si="212"/>
        <v>0</v>
      </c>
      <c r="BC171" s="2">
        <f t="shared" si="201"/>
        <v>0</v>
      </c>
      <c r="BD171" s="2">
        <f t="shared" si="202"/>
        <v>0</v>
      </c>
      <c r="BE171" s="2">
        <f t="shared" si="203"/>
        <v>0</v>
      </c>
      <c r="BF171" s="2">
        <f t="shared" si="204"/>
        <v>0</v>
      </c>
      <c r="BG171" s="2">
        <f t="shared" si="205"/>
        <v>0</v>
      </c>
      <c r="BH171" s="2">
        <f t="shared" si="213"/>
        <v>0</v>
      </c>
      <c r="BI171" s="2">
        <f t="shared" si="214"/>
        <v>0</v>
      </c>
      <c r="BJ171" s="2">
        <f t="shared" si="215"/>
        <v>0</v>
      </c>
      <c r="BK171" s="11">
        <f t="shared" si="216"/>
        <v>3.4113296833080814E-2</v>
      </c>
      <c r="BL171" s="17">
        <f t="shared" si="198"/>
        <v>9.1397706915020364E-3</v>
      </c>
      <c r="BM171" s="17">
        <f t="shared" si="199"/>
        <v>0.3346947375252789</v>
      </c>
      <c r="BN171" s="12">
        <f>(BN$3*temperature!$I281+BN$4*temperature!$I281^2+BN$5*temperature!$I281^6)*(K171/K$56)^$BP$1</f>
        <v>-18.461824159740484</v>
      </c>
      <c r="BO171" s="12">
        <f>(BO$3*temperature!$I281+BO$4*temperature!$I281^2+BO$5*temperature!$I281^6)*(L171/L$56)^$BP$1</f>
        <v>-14.240336480151001</v>
      </c>
      <c r="BP171" s="12">
        <f>(BP$3*temperature!$I281+BP$4*temperature!$I281^2+BP$5*temperature!$I281^6)*(M171/M$56)^$BP$1</f>
        <v>-13.107690097435057</v>
      </c>
      <c r="BQ171" s="12">
        <f>(BQ$3*temperature!$M281+BQ$4*temperature!$M281^2+BQ$5*temperature!$M281^6)*(K171/K$56)^$BP$1</f>
        <v>-18.461840300706704</v>
      </c>
      <c r="BR171" s="12">
        <f>(BR$3*temperature!$M281+BR$4*temperature!$M281^2+BR$5*temperature!$M281^6)*(L171/L$56)^$BP$1</f>
        <v>-14.240347598363012</v>
      </c>
      <c r="BS171" s="12">
        <f>(BS$3*temperature!$M281+BS$4*temperature!$M281^2+BS$5*temperature!$M281^6)*(M171/M$56)^$BP$1</f>
        <v>-13.107699289796962</v>
      </c>
      <c r="BT171" s="19">
        <f t="shared" si="206"/>
        <v>-1.6140966220490327E-5</v>
      </c>
      <c r="BU171" s="19">
        <f t="shared" si="207"/>
        <v>-1.1118212011496098E-5</v>
      </c>
      <c r="BV171" s="19">
        <f t="shared" si="208"/>
        <v>-9.1923619045530813E-6</v>
      </c>
      <c r="BW171" s="19">
        <f t="shared" si="209"/>
        <v>-4.0336567644845334E-2</v>
      </c>
      <c r="BX171" s="19">
        <f t="shared" si="210"/>
        <v>-3.6866697875614668E-4</v>
      </c>
      <c r="BY171" s="19">
        <f t="shared" si="211"/>
        <v>-1.3500436920562166E-2</v>
      </c>
      <c r="BZ171" s="2">
        <f t="shared" si="217"/>
        <v>4666.1758484090033</v>
      </c>
    </row>
    <row r="172" spans="1:78" x14ac:dyDescent="0.3">
      <c r="A172" s="2">
        <f t="shared" si="155"/>
        <v>2126</v>
      </c>
      <c r="B172" s="5">
        <f t="shared" si="156"/>
        <v>1165.1687983883462</v>
      </c>
      <c r="C172" s="5">
        <f t="shared" si="157"/>
        <v>2962.9830870187907</v>
      </c>
      <c r="D172" s="5">
        <f t="shared" si="158"/>
        <v>4366.3851938942407</v>
      </c>
      <c r="E172" s="15">
        <f t="shared" si="159"/>
        <v>1.0704495047758627E-5</v>
      </c>
      <c r="F172" s="15">
        <f t="shared" si="160"/>
        <v>2.1088573039145095E-5</v>
      </c>
      <c r="G172" s="15">
        <f t="shared" si="161"/>
        <v>4.3051571693777623E-5</v>
      </c>
      <c r="H172" s="5">
        <f t="shared" si="162"/>
        <v>183648.45116529171</v>
      </c>
      <c r="I172" s="5">
        <f t="shared" si="163"/>
        <v>74555.193962533784</v>
      </c>
      <c r="J172" s="5">
        <f t="shared" si="164"/>
        <v>27757.925656486688</v>
      </c>
      <c r="K172" s="5">
        <f t="shared" si="165"/>
        <v>157615.31841507691</v>
      </c>
      <c r="L172" s="5">
        <f t="shared" si="166"/>
        <v>25162.207063944999</v>
      </c>
      <c r="M172" s="5">
        <f t="shared" si="167"/>
        <v>6357.1866484207894</v>
      </c>
      <c r="N172" s="15">
        <f t="shared" si="168"/>
        <v>2.4937510629006177E-3</v>
      </c>
      <c r="O172" s="15">
        <f t="shared" si="169"/>
        <v>6.8037938809508702E-3</v>
      </c>
      <c r="P172" s="15">
        <f t="shared" si="170"/>
        <v>6.5191896878884492E-3</v>
      </c>
      <c r="Q172" s="5">
        <f t="shared" si="171"/>
        <v>7386.9741609486764</v>
      </c>
      <c r="R172" s="5">
        <f t="shared" si="172"/>
        <v>10783.824287683447</v>
      </c>
      <c r="S172" s="5">
        <f t="shared" si="173"/>
        <v>5859.3993537385868</v>
      </c>
      <c r="T172" s="5">
        <f t="shared" si="174"/>
        <v>40.223449280822265</v>
      </c>
      <c r="U172" s="5">
        <f t="shared" si="175"/>
        <v>144.6421599158154</v>
      </c>
      <c r="V172" s="5">
        <f t="shared" si="176"/>
        <v>211.08923722365097</v>
      </c>
      <c r="W172" s="15">
        <f t="shared" si="177"/>
        <v>-1.0734613539272964E-2</v>
      </c>
      <c r="X172" s="15">
        <f t="shared" si="178"/>
        <v>-1.217998157191269E-2</v>
      </c>
      <c r="Y172" s="15">
        <f t="shared" si="179"/>
        <v>-9.7425357312937999E-3</v>
      </c>
      <c r="Z172" s="5">
        <f t="shared" si="194"/>
        <v>10767.736230892593</v>
      </c>
      <c r="AA172" s="5">
        <f t="shared" si="195"/>
        <v>32269.515140780808</v>
      </c>
      <c r="AB172" s="5">
        <f t="shared" si="196"/>
        <v>42744.248219281704</v>
      </c>
      <c r="AC172" s="16">
        <f t="shared" si="180"/>
        <v>1.4456293779518579</v>
      </c>
      <c r="AD172" s="16">
        <f t="shared" si="181"/>
        <v>2.976127015807351</v>
      </c>
      <c r="AE172" s="16">
        <f t="shared" si="182"/>
        <v>7.271323469888868</v>
      </c>
      <c r="AF172" s="15">
        <f t="shared" si="183"/>
        <v>-4.0504037456468023E-3</v>
      </c>
      <c r="AG172" s="15">
        <f t="shared" si="184"/>
        <v>2.9673830763510267E-4</v>
      </c>
      <c r="AH172" s="15">
        <f t="shared" si="185"/>
        <v>9.7937136394747881E-3</v>
      </c>
      <c r="AI172" s="1">
        <f t="shared" si="149"/>
        <v>354018.84608357761</v>
      </c>
      <c r="AJ172" s="1">
        <f t="shared" si="150"/>
        <v>138123.60245089044</v>
      </c>
      <c r="AK172" s="1">
        <f t="shared" si="151"/>
        <v>51606.208271666852</v>
      </c>
      <c r="AL172" s="14">
        <f t="shared" si="186"/>
        <v>61.618330213846818</v>
      </c>
      <c r="AM172" s="14">
        <f t="shared" si="187"/>
        <v>13.60686007123916</v>
      </c>
      <c r="AN172" s="14">
        <f t="shared" si="188"/>
        <v>4.4644466665024787</v>
      </c>
      <c r="AO172" s="11">
        <f t="shared" si="189"/>
        <v>6.4268008573045215E-3</v>
      </c>
      <c r="AP172" s="11">
        <f t="shared" si="190"/>
        <v>8.0960740337581612E-3</v>
      </c>
      <c r="AQ172" s="11">
        <f t="shared" si="191"/>
        <v>7.3441606649789701E-3</v>
      </c>
      <c r="AR172" s="1">
        <f t="shared" si="197"/>
        <v>183648.45116529171</v>
      </c>
      <c r="AS172" s="1">
        <f t="shared" si="192"/>
        <v>74555.193962533784</v>
      </c>
      <c r="AT172" s="1">
        <f t="shared" si="193"/>
        <v>27757.925656486688</v>
      </c>
      <c r="AU172" s="1">
        <f t="shared" si="152"/>
        <v>36729.690233058347</v>
      </c>
      <c r="AV172" s="1">
        <f t="shared" si="153"/>
        <v>14911.038792506757</v>
      </c>
      <c r="AW172" s="1">
        <f t="shared" si="154"/>
        <v>5551.5851312973382</v>
      </c>
      <c r="AX172" s="2">
        <v>0</v>
      </c>
      <c r="AY172" s="2">
        <v>0</v>
      </c>
      <c r="AZ172" s="2">
        <v>0</v>
      </c>
      <c r="BA172" s="2">
        <f t="shared" si="200"/>
        <v>0</v>
      </c>
      <c r="BB172" s="2">
        <f t="shared" si="212"/>
        <v>0</v>
      </c>
      <c r="BC172" s="2">
        <f t="shared" si="201"/>
        <v>0</v>
      </c>
      <c r="BD172" s="2">
        <f t="shared" si="202"/>
        <v>0</v>
      </c>
      <c r="BE172" s="2">
        <f t="shared" si="203"/>
        <v>0</v>
      </c>
      <c r="BF172" s="2">
        <f t="shared" si="204"/>
        <v>0</v>
      </c>
      <c r="BG172" s="2">
        <f t="shared" si="205"/>
        <v>0</v>
      </c>
      <c r="BH172" s="2">
        <f t="shared" si="213"/>
        <v>0</v>
      </c>
      <c r="BI172" s="2">
        <f t="shared" si="214"/>
        <v>0</v>
      </c>
      <c r="BJ172" s="2">
        <f t="shared" si="215"/>
        <v>0</v>
      </c>
      <c r="BK172" s="11">
        <f t="shared" si="216"/>
        <v>3.3989623224700533E-2</v>
      </c>
      <c r="BL172" s="17">
        <f t="shared" si="198"/>
        <v>8.8382682240834894E-3</v>
      </c>
      <c r="BM172" s="17">
        <f t="shared" si="199"/>
        <v>0.33138092824285037</v>
      </c>
      <c r="BN172" s="12">
        <f>(BN$3*temperature!$I282+BN$4*temperature!$I282^2+BN$5*temperature!$I282^6)*(K172/K$56)^$BP$1</f>
        <v>-18.8467249473359</v>
      </c>
      <c r="BO172" s="12">
        <f>(BO$3*temperature!$I282+BO$4*temperature!$I282^2+BO$5*temperature!$I282^6)*(L172/L$56)^$BP$1</f>
        <v>-14.488893277821742</v>
      </c>
      <c r="BP172" s="12">
        <f>(BP$3*temperature!$I282+BP$4*temperature!$I282^2+BP$5*temperature!$I282^6)*(M172/M$56)^$BP$1</f>
        <v>-13.311809580241036</v>
      </c>
      <c r="BQ172" s="12">
        <f>(BQ$3*temperature!$M282+BQ$4*temperature!$M282^2+BQ$5*temperature!$M282^6)*(K172/K$56)^$BP$1</f>
        <v>-18.846741099390577</v>
      </c>
      <c r="BR172" s="12">
        <f>(BR$3*temperature!$M282+BR$4*temperature!$M282^2+BR$5*temperature!$M282^6)*(L172/L$56)^$BP$1</f>
        <v>-14.488904385749432</v>
      </c>
      <c r="BS172" s="12">
        <f>(BS$3*temperature!$M282+BS$4*temperature!$M282^2+BS$5*temperature!$M282^6)*(M172/M$56)^$BP$1</f>
        <v>-13.311818759498587</v>
      </c>
      <c r="BT172" s="19">
        <f t="shared" si="206"/>
        <v>-1.6152054676865646E-5</v>
      </c>
      <c r="BU172" s="19">
        <f t="shared" si="207"/>
        <v>-1.1107927690545694E-5</v>
      </c>
      <c r="BV172" s="19">
        <f t="shared" si="208"/>
        <v>-9.1792575513949259E-6</v>
      </c>
      <c r="BW172" s="19">
        <f t="shared" si="209"/>
        <v>-4.0492506767272812E-2</v>
      </c>
      <c r="BX172" s="19">
        <f t="shared" si="210"/>
        <v>-3.5788363587467293E-4</v>
      </c>
      <c r="BY172" s="19">
        <f t="shared" si="211"/>
        <v>-1.3418444479418765E-2</v>
      </c>
      <c r="BZ172" s="2">
        <f t="shared" si="217"/>
        <v>4620.987217441384</v>
      </c>
    </row>
    <row r="173" spans="1:78" x14ac:dyDescent="0.3">
      <c r="A173" s="2">
        <f t="shared" si="155"/>
        <v>2127</v>
      </c>
      <c r="B173" s="5">
        <f t="shared" si="156"/>
        <v>1165.1806473047968</v>
      </c>
      <c r="C173" s="5">
        <f t="shared" si="157"/>
        <v>2963.042447849773</v>
      </c>
      <c r="D173" s="5">
        <f t="shared" si="158"/>
        <v>4366.5637746521979</v>
      </c>
      <c r="E173" s="15">
        <f t="shared" si="159"/>
        <v>1.0169270295370694E-5</v>
      </c>
      <c r="F173" s="15">
        <f t="shared" si="160"/>
        <v>2.0034144387187839E-5</v>
      </c>
      <c r="G173" s="15">
        <f t="shared" si="161"/>
        <v>4.089899310908874E-5</v>
      </c>
      <c r="H173" s="5">
        <f t="shared" si="162"/>
        <v>184083.76640734362</v>
      </c>
      <c r="I173" s="5">
        <f t="shared" si="163"/>
        <v>75054.984055023815</v>
      </c>
      <c r="J173" s="5">
        <f t="shared" si="164"/>
        <v>27937.116420827835</v>
      </c>
      <c r="K173" s="5">
        <f t="shared" si="165"/>
        <v>157987.31881889005</v>
      </c>
      <c r="L173" s="5">
        <f t="shared" si="166"/>
        <v>25330.377602079199</v>
      </c>
      <c r="M173" s="5">
        <f t="shared" si="167"/>
        <v>6397.9636763814497</v>
      </c>
      <c r="N173" s="15">
        <f t="shared" si="168"/>
        <v>2.3601792487801809E-3</v>
      </c>
      <c r="O173" s="15">
        <f t="shared" si="169"/>
        <v>6.6834573655174534E-3</v>
      </c>
      <c r="P173" s="15">
        <f t="shared" si="170"/>
        <v>6.414319763725862E-3</v>
      </c>
      <c r="Q173" s="5">
        <f t="shared" si="171"/>
        <v>7324.9997668652113</v>
      </c>
      <c r="R173" s="5">
        <f t="shared" si="172"/>
        <v>10723.887725448067</v>
      </c>
      <c r="S173" s="5">
        <f t="shared" si="173"/>
        <v>5839.7706741637494</v>
      </c>
      <c r="T173" s="5">
        <f t="shared" si="174"/>
        <v>39.791666097576091</v>
      </c>
      <c r="U173" s="5">
        <f t="shared" si="175"/>
        <v>142.88042107351913</v>
      </c>
      <c r="V173" s="5">
        <f t="shared" si="176"/>
        <v>209.03269278750798</v>
      </c>
      <c r="W173" s="15">
        <f t="shared" si="177"/>
        <v>-1.0734613539272964E-2</v>
      </c>
      <c r="X173" s="15">
        <f t="shared" si="178"/>
        <v>-1.217998157191269E-2</v>
      </c>
      <c r="Y173" s="15">
        <f t="shared" si="179"/>
        <v>-9.7425357312937999E-3</v>
      </c>
      <c r="Z173" s="5">
        <f t="shared" si="194"/>
        <v>10635.573300920807</v>
      </c>
      <c r="AA173" s="5">
        <f t="shared" si="195"/>
        <v>32103.554324677851</v>
      </c>
      <c r="AB173" s="5">
        <f t="shared" si="196"/>
        <v>43022.85496899909</v>
      </c>
      <c r="AC173" s="16">
        <f t="shared" si="180"/>
        <v>1.4397739953045845</v>
      </c>
      <c r="AD173" s="16">
        <f t="shared" si="181"/>
        <v>2.9770101467013288</v>
      </c>
      <c r="AE173" s="16">
        <f t="shared" si="182"/>
        <v>7.3425367297329514</v>
      </c>
      <c r="AF173" s="15">
        <f t="shared" si="183"/>
        <v>-4.0504037456468023E-3</v>
      </c>
      <c r="AG173" s="15">
        <f t="shared" si="184"/>
        <v>2.9673830763510267E-4</v>
      </c>
      <c r="AH173" s="15">
        <f t="shared" si="185"/>
        <v>9.7937136394747881E-3</v>
      </c>
      <c r="AI173" s="1">
        <f t="shared" si="149"/>
        <v>355346.65170827822</v>
      </c>
      <c r="AJ173" s="1">
        <f t="shared" si="150"/>
        <v>139222.28099830815</v>
      </c>
      <c r="AK173" s="1">
        <f t="shared" si="151"/>
        <v>51997.172575797507</v>
      </c>
      <c r="AL173" s="14">
        <f t="shared" si="186"/>
        <v>62.010378863916408</v>
      </c>
      <c r="AM173" s="14">
        <f t="shared" si="187"/>
        <v>13.715920596277861</v>
      </c>
      <c r="AN173" s="14">
        <f t="shared" si="188"/>
        <v>4.4969064039655127</v>
      </c>
      <c r="AO173" s="11">
        <f t="shared" si="189"/>
        <v>6.3625328487314763E-3</v>
      </c>
      <c r="AP173" s="11">
        <f t="shared" si="190"/>
        <v>8.0151132934205803E-3</v>
      </c>
      <c r="AQ173" s="11">
        <f t="shared" si="191"/>
        <v>7.2707190583291802E-3</v>
      </c>
      <c r="AR173" s="1">
        <f t="shared" si="197"/>
        <v>184083.76640734362</v>
      </c>
      <c r="AS173" s="1">
        <f t="shared" si="192"/>
        <v>75054.984055023815</v>
      </c>
      <c r="AT173" s="1">
        <f t="shared" si="193"/>
        <v>27937.116420827835</v>
      </c>
      <c r="AU173" s="1">
        <f t="shared" si="152"/>
        <v>36816.753281468722</v>
      </c>
      <c r="AV173" s="1">
        <f t="shared" si="153"/>
        <v>15010.996811004763</v>
      </c>
      <c r="AW173" s="1">
        <f t="shared" si="154"/>
        <v>5587.4232841655676</v>
      </c>
      <c r="AX173" s="2">
        <v>0</v>
      </c>
      <c r="AY173" s="2">
        <v>0</v>
      </c>
      <c r="AZ173" s="2">
        <v>0</v>
      </c>
      <c r="BA173" s="2">
        <f t="shared" si="200"/>
        <v>0</v>
      </c>
      <c r="BB173" s="2">
        <f t="shared" si="212"/>
        <v>0</v>
      </c>
      <c r="BC173" s="2">
        <f t="shared" si="201"/>
        <v>0</v>
      </c>
      <c r="BD173" s="2">
        <f t="shared" si="202"/>
        <v>0</v>
      </c>
      <c r="BE173" s="2">
        <f t="shared" si="203"/>
        <v>0</v>
      </c>
      <c r="BF173" s="2">
        <f t="shared" si="204"/>
        <v>0</v>
      </c>
      <c r="BG173" s="2">
        <f t="shared" si="205"/>
        <v>0</v>
      </c>
      <c r="BH173" s="2">
        <f t="shared" si="213"/>
        <v>0</v>
      </c>
      <c r="BI173" s="2">
        <f t="shared" si="214"/>
        <v>0</v>
      </c>
      <c r="BJ173" s="2">
        <f t="shared" si="215"/>
        <v>0</v>
      </c>
      <c r="BK173" s="11">
        <f t="shared" si="216"/>
        <v>3.3867144057632109E-2</v>
      </c>
      <c r="BL173" s="17">
        <f t="shared" si="198"/>
        <v>8.5477339671162344E-3</v>
      </c>
      <c r="BM173" s="17">
        <f t="shared" si="199"/>
        <v>0.32809992895331719</v>
      </c>
      <c r="BN173" s="12">
        <f>(BN$3*temperature!$I283+BN$4*temperature!$I283^2+BN$5*temperature!$I283^6)*(K173/K$56)^$BP$1</f>
        <v>-19.23309743066206</v>
      </c>
      <c r="BO173" s="12">
        <f>(BO$3*temperature!$I283+BO$4*temperature!$I283^2+BO$5*temperature!$I283^6)*(L173/L$56)^$BP$1</f>
        <v>-14.737767265419675</v>
      </c>
      <c r="BP173" s="12">
        <f>(BP$3*temperature!$I283+BP$4*temperature!$I283^2+BP$5*temperature!$I283^6)*(M173/M$56)^$BP$1</f>
        <v>-13.516084382237285</v>
      </c>
      <c r="BQ173" s="12">
        <f>(BQ$3*temperature!$M283+BQ$4*temperature!$M283^2+BQ$5*temperature!$M283^6)*(K173/K$56)^$BP$1</f>
        <v>-19.233113592601399</v>
      </c>
      <c r="BR173" s="12">
        <f>(BR$3*temperature!$M283+BR$4*temperature!$M283^2+BR$5*temperature!$M283^6)*(L173/L$56)^$BP$1</f>
        <v>-14.73777836234472</v>
      </c>
      <c r="BS173" s="12">
        <f>(BS$3*temperature!$M283+BS$4*temperature!$M283^2+BS$5*temperature!$M283^6)*(M173/M$56)^$BP$1</f>
        <v>-13.516093547891511</v>
      </c>
      <c r="BT173" s="19">
        <f t="shared" si="206"/>
        <v>-1.6161939338843467E-5</v>
      </c>
      <c r="BU173" s="19">
        <f t="shared" si="207"/>
        <v>-1.1096925044640216E-5</v>
      </c>
      <c r="BV173" s="19">
        <f t="shared" si="208"/>
        <v>-9.1656542267060104E-6</v>
      </c>
      <c r="BW173" s="19">
        <f t="shared" si="209"/>
        <v>-4.0640921474311226E-2</v>
      </c>
      <c r="BX173" s="19">
        <f t="shared" si="210"/>
        <v>-3.4738778494087364E-4</v>
      </c>
      <c r="BY173" s="19">
        <f t="shared" si="211"/>
        <v>-1.3334283448318857E-2</v>
      </c>
      <c r="BZ173" s="2">
        <f t="shared" si="217"/>
        <v>4576.1826187963197</v>
      </c>
    </row>
    <row r="174" spans="1:78" x14ac:dyDescent="0.3">
      <c r="A174" s="2">
        <f t="shared" si="155"/>
        <v>2128</v>
      </c>
      <c r="B174" s="5">
        <f t="shared" si="156"/>
        <v>1165.1919038898948</v>
      </c>
      <c r="C174" s="5">
        <f t="shared" si="157"/>
        <v>2963.0988417689873</v>
      </c>
      <c r="D174" s="5">
        <f t="shared" si="158"/>
        <v>4366.733433310842</v>
      </c>
      <c r="E174" s="15">
        <f t="shared" si="159"/>
        <v>9.6608067806021595E-6</v>
      </c>
      <c r="F174" s="15">
        <f t="shared" si="160"/>
        <v>1.9032437167828447E-5</v>
      </c>
      <c r="G174" s="15">
        <f t="shared" si="161"/>
        <v>3.8854043453634304E-5</v>
      </c>
      <c r="H174" s="5">
        <f t="shared" si="162"/>
        <v>184495.61492042869</v>
      </c>
      <c r="I174" s="5">
        <f t="shared" si="163"/>
        <v>75549.128514934142</v>
      </c>
      <c r="J174" s="5">
        <f t="shared" si="164"/>
        <v>28114.514361893172</v>
      </c>
      <c r="K174" s="5">
        <f t="shared" si="165"/>
        <v>158339.25236221231</v>
      </c>
      <c r="L174" s="5">
        <f t="shared" si="166"/>
        <v>25496.661619911025</v>
      </c>
      <c r="M174" s="5">
        <f t="shared" si="167"/>
        <v>6438.3399608106711</v>
      </c>
      <c r="N174" s="15">
        <f t="shared" si="168"/>
        <v>2.2276062784867268E-3</v>
      </c>
      <c r="O174" s="15">
        <f t="shared" si="169"/>
        <v>6.5646087256976404E-3</v>
      </c>
      <c r="P174" s="15">
        <f t="shared" si="170"/>
        <v>6.3108023851827788E-3</v>
      </c>
      <c r="Q174" s="5">
        <f t="shared" si="171"/>
        <v>7262.5809433745217</v>
      </c>
      <c r="R174" s="5">
        <f t="shared" si="172"/>
        <v>10663.014588912705</v>
      </c>
      <c r="S174" s="5">
        <f t="shared" si="173"/>
        <v>5819.5971966129482</v>
      </c>
      <c r="T174" s="5">
        <f t="shared" si="174"/>
        <v>39.364517939934821</v>
      </c>
      <c r="U174" s="5">
        <f t="shared" si="175"/>
        <v>141.14014017785655</v>
      </c>
      <c r="V174" s="5">
        <f t="shared" si="176"/>
        <v>206.99618430901714</v>
      </c>
      <c r="W174" s="15">
        <f t="shared" si="177"/>
        <v>-1.0734613539272964E-2</v>
      </c>
      <c r="X174" s="15">
        <f t="shared" si="178"/>
        <v>-1.217998157191269E-2</v>
      </c>
      <c r="Y174" s="15">
        <f t="shared" si="179"/>
        <v>-9.7425357312937999E-3</v>
      </c>
      <c r="Z174" s="5">
        <f t="shared" si="194"/>
        <v>10503.627227975347</v>
      </c>
      <c r="AA174" s="5">
        <f t="shared" si="195"/>
        <v>31934.595977587414</v>
      </c>
      <c r="AB174" s="5">
        <f t="shared" si="196"/>
        <v>43298.672677653842</v>
      </c>
      <c r="AC174" s="16">
        <f t="shared" si="180"/>
        <v>1.433942329321118</v>
      </c>
      <c r="AD174" s="16">
        <f t="shared" si="181"/>
        <v>2.9778935396540733</v>
      </c>
      <c r="AE174" s="16">
        <f t="shared" si="182"/>
        <v>7.4144474318512819</v>
      </c>
      <c r="AF174" s="15">
        <f t="shared" si="183"/>
        <v>-4.0504037456468023E-3</v>
      </c>
      <c r="AG174" s="15">
        <f t="shared" si="184"/>
        <v>2.9673830763510267E-4</v>
      </c>
      <c r="AH174" s="15">
        <f t="shared" si="185"/>
        <v>9.7937136394747881E-3</v>
      </c>
      <c r="AI174" s="1">
        <f t="shared" si="149"/>
        <v>356628.7398189191</v>
      </c>
      <c r="AJ174" s="1">
        <f t="shared" si="150"/>
        <v>140311.04970948212</v>
      </c>
      <c r="AK174" s="1">
        <f t="shared" si="151"/>
        <v>52384.878602383324</v>
      </c>
      <c r="AL174" s="14">
        <f t="shared" si="186"/>
        <v>62.400976505675523</v>
      </c>
      <c r="AM174" s="14">
        <f t="shared" si="187"/>
        <v>13.82475590720556</v>
      </c>
      <c r="AN174" s="14">
        <f t="shared" si="188"/>
        <v>4.5292751896293995</v>
      </c>
      <c r="AO174" s="11">
        <f t="shared" si="189"/>
        <v>6.2989075202441614E-3</v>
      </c>
      <c r="AP174" s="11">
        <f t="shared" si="190"/>
        <v>7.9349621604863745E-3</v>
      </c>
      <c r="AQ174" s="11">
        <f t="shared" si="191"/>
        <v>7.198011867745888E-3</v>
      </c>
      <c r="AR174" s="1">
        <f t="shared" si="197"/>
        <v>184495.61492042869</v>
      </c>
      <c r="AS174" s="1">
        <f t="shared" si="192"/>
        <v>75549.128514934142</v>
      </c>
      <c r="AT174" s="1">
        <f t="shared" si="193"/>
        <v>28114.514361893172</v>
      </c>
      <c r="AU174" s="1">
        <f t="shared" si="152"/>
        <v>36899.122984085741</v>
      </c>
      <c r="AV174" s="1">
        <f t="shared" si="153"/>
        <v>15109.825702986829</v>
      </c>
      <c r="AW174" s="1">
        <f t="shared" si="154"/>
        <v>5622.902872378635</v>
      </c>
      <c r="AX174" s="2">
        <v>0</v>
      </c>
      <c r="AY174" s="2">
        <v>0</v>
      </c>
      <c r="AZ174" s="2">
        <v>0</v>
      </c>
      <c r="BA174" s="2">
        <f t="shared" si="200"/>
        <v>0</v>
      </c>
      <c r="BB174" s="2">
        <f t="shared" si="212"/>
        <v>0</v>
      </c>
      <c r="BC174" s="2">
        <f t="shared" si="201"/>
        <v>0</v>
      </c>
      <c r="BD174" s="2">
        <f t="shared" si="202"/>
        <v>0</v>
      </c>
      <c r="BE174" s="2">
        <f t="shared" si="203"/>
        <v>0</v>
      </c>
      <c r="BF174" s="2">
        <f t="shared" si="204"/>
        <v>0</v>
      </c>
      <c r="BG174" s="2">
        <f t="shared" si="205"/>
        <v>0</v>
      </c>
      <c r="BH174" s="2">
        <f t="shared" si="213"/>
        <v>0</v>
      </c>
      <c r="BI174" s="2">
        <f t="shared" si="214"/>
        <v>0</v>
      </c>
      <c r="BJ174" s="2">
        <f t="shared" si="215"/>
        <v>0</v>
      </c>
      <c r="BK174" s="11">
        <f t="shared" si="216"/>
        <v>3.3745843126404579E-2</v>
      </c>
      <c r="BL174" s="17">
        <f t="shared" si="198"/>
        <v>8.2677295784532139E-3</v>
      </c>
      <c r="BM174" s="17">
        <f t="shared" si="199"/>
        <v>0.32485141480526453</v>
      </c>
      <c r="BN174" s="12">
        <f>(BN$3*temperature!$I284+BN$4*temperature!$I284^2+BN$5*temperature!$I284^6)*(K174/K$56)^$BP$1</f>
        <v>-19.620894784941171</v>
      </c>
      <c r="BO174" s="12">
        <f>(BO$3*temperature!$I284+BO$4*temperature!$I284^2+BO$5*temperature!$I284^6)*(L174/L$56)^$BP$1</f>
        <v>-14.986922256023455</v>
      </c>
      <c r="BP174" s="12">
        <f>(BP$3*temperature!$I284+BP$4*temperature!$I284^2+BP$5*temperature!$I284^6)*(M174/M$56)^$BP$1</f>
        <v>-13.72048494560863</v>
      </c>
      <c r="BQ174" s="12">
        <f>(BQ$3*temperature!$M284+BQ$4*temperature!$M284^2+BQ$5*temperature!$M284^6)*(K174/K$56)^$BP$1</f>
        <v>-19.620910955616527</v>
      </c>
      <c r="BR174" s="12">
        <f>(BR$3*temperature!$M284+BR$4*temperature!$M284^2+BR$5*temperature!$M284^6)*(L174/L$56)^$BP$1</f>
        <v>-14.986933341263169</v>
      </c>
      <c r="BS174" s="12">
        <f>(BS$3*temperature!$M284+BS$4*temperature!$M284^2+BS$5*temperature!$M284^6)*(M174/M$56)^$BP$1</f>
        <v>-13.720494097187213</v>
      </c>
      <c r="BT174" s="19">
        <f t="shared" si="206"/>
        <v>-1.6170675355198227E-5</v>
      </c>
      <c r="BU174" s="19">
        <f t="shared" si="207"/>
        <v>-1.108523971460329E-5</v>
      </c>
      <c r="BV174" s="19">
        <f t="shared" si="208"/>
        <v>-9.151578582944353E-6</v>
      </c>
      <c r="BW174" s="19">
        <f t="shared" si="209"/>
        <v>-4.0781910806575172E-2</v>
      </c>
      <c r="BX174" s="19">
        <f t="shared" si="210"/>
        <v>-3.371738102413623E-4</v>
      </c>
      <c r="BY174" s="19">
        <f t="shared" si="211"/>
        <v>-1.3248061423978051E-2</v>
      </c>
      <c r="BZ174" s="2">
        <f t="shared" si="217"/>
        <v>4531.7598948426876</v>
      </c>
    </row>
    <row r="175" spans="1:78" x14ac:dyDescent="0.3">
      <c r="A175" s="2">
        <f t="shared" si="155"/>
        <v>2129</v>
      </c>
      <c r="B175" s="5">
        <f t="shared" si="156"/>
        <v>1165.2025977490482</v>
      </c>
      <c r="C175" s="5">
        <f t="shared" si="157"/>
        <v>2963.1524170118887</v>
      </c>
      <c r="D175" s="5">
        <f t="shared" si="158"/>
        <v>4366.8946152988819</v>
      </c>
      <c r="E175" s="15">
        <f t="shared" si="159"/>
        <v>9.1777664415720506E-6</v>
      </c>
      <c r="F175" s="15">
        <f t="shared" si="160"/>
        <v>1.8080815309437025E-5</v>
      </c>
      <c r="G175" s="15">
        <f t="shared" si="161"/>
        <v>3.6911341280952588E-5</v>
      </c>
      <c r="H175" s="5">
        <f t="shared" si="162"/>
        <v>184884.01624064858</v>
      </c>
      <c r="I175" s="5">
        <f t="shared" si="163"/>
        <v>76037.586009415842</v>
      </c>
      <c r="J175" s="5">
        <f t="shared" si="164"/>
        <v>28290.110940409737</v>
      </c>
      <c r="K175" s="5">
        <f t="shared" si="165"/>
        <v>158671.13289809827</v>
      </c>
      <c r="L175" s="5">
        <f t="shared" si="166"/>
        <v>25661.044491965047</v>
      </c>
      <c r="M175" s="5">
        <f t="shared" si="167"/>
        <v>6478.3131796445896</v>
      </c>
      <c r="N175" s="15">
        <f t="shared" si="168"/>
        <v>2.09600923924258E-3</v>
      </c>
      <c r="O175" s="15">
        <f t="shared" si="169"/>
        <v>6.4472311906766944E-3</v>
      </c>
      <c r="P175" s="15">
        <f t="shared" si="170"/>
        <v>6.2086219549184474E-3</v>
      </c>
      <c r="Q175" s="5">
        <f t="shared" si="171"/>
        <v>7199.7450504041153</v>
      </c>
      <c r="R175" s="5">
        <f t="shared" si="172"/>
        <v>10601.240527347665</v>
      </c>
      <c r="S175" s="5">
        <f t="shared" si="173"/>
        <v>5798.8932647618922</v>
      </c>
      <c r="T175" s="5">
        <f t="shared" si="174"/>
        <v>38.941955052689842</v>
      </c>
      <c r="U175" s="5">
        <f t="shared" si="175"/>
        <v>139.42105587143308</v>
      </c>
      <c r="V175" s="5">
        <f t="shared" si="176"/>
        <v>204.97951658714507</v>
      </c>
      <c r="W175" s="15">
        <f t="shared" si="177"/>
        <v>-1.0734613539272964E-2</v>
      </c>
      <c r="X175" s="15">
        <f t="shared" si="178"/>
        <v>-1.217998157191269E-2</v>
      </c>
      <c r="Y175" s="15">
        <f t="shared" si="179"/>
        <v>-9.7425357312937999E-3</v>
      </c>
      <c r="Z175" s="5">
        <f t="shared" si="194"/>
        <v>10371.940835118063</v>
      </c>
      <c r="AA175" s="5">
        <f t="shared" si="195"/>
        <v>31762.744684668778</v>
      </c>
      <c r="AB175" s="5">
        <f t="shared" si="196"/>
        <v>43571.68739344323</v>
      </c>
      <c r="AC175" s="16">
        <f t="shared" si="180"/>
        <v>1.4281342839393942</v>
      </c>
      <c r="AD175" s="16">
        <f t="shared" si="181"/>
        <v>2.9787771947433477</v>
      </c>
      <c r="AE175" s="16">
        <f t="shared" si="182"/>
        <v>7.4870624067937728</v>
      </c>
      <c r="AF175" s="15">
        <f t="shared" si="183"/>
        <v>-4.0504037456468023E-3</v>
      </c>
      <c r="AG175" s="15">
        <f t="shared" si="184"/>
        <v>2.9673830763510267E-4</v>
      </c>
      <c r="AH175" s="15">
        <f t="shared" si="185"/>
        <v>9.7937136394747881E-3</v>
      </c>
      <c r="AI175" s="1">
        <f t="shared" si="149"/>
        <v>357864.98882111296</v>
      </c>
      <c r="AJ175" s="1">
        <f t="shared" si="150"/>
        <v>141389.77044152076</v>
      </c>
      <c r="AK175" s="1">
        <f t="shared" si="151"/>
        <v>52769.293614523624</v>
      </c>
      <c r="AL175" s="14">
        <f t="shared" si="186"/>
        <v>62.790103906055883</v>
      </c>
      <c r="AM175" s="14">
        <f t="shared" si="187"/>
        <v>13.933357833057181</v>
      </c>
      <c r="AN175" s="14">
        <f t="shared" si="188"/>
        <v>4.5615509484309662</v>
      </c>
      <c r="AO175" s="11">
        <f t="shared" si="189"/>
        <v>6.2359184450417196E-3</v>
      </c>
      <c r="AP175" s="11">
        <f t="shared" si="190"/>
        <v>7.8556125388815103E-3</v>
      </c>
      <c r="AQ175" s="11">
        <f t="shared" si="191"/>
        <v>7.1260317490684294E-3</v>
      </c>
      <c r="AR175" s="1">
        <f t="shared" si="197"/>
        <v>184884.01624064858</v>
      </c>
      <c r="AS175" s="1">
        <f t="shared" si="192"/>
        <v>76037.586009415842</v>
      </c>
      <c r="AT175" s="1">
        <f t="shared" si="193"/>
        <v>28290.110940409737</v>
      </c>
      <c r="AU175" s="1">
        <f t="shared" si="152"/>
        <v>36976.80324812972</v>
      </c>
      <c r="AV175" s="1">
        <f t="shared" si="153"/>
        <v>15207.517201883169</v>
      </c>
      <c r="AW175" s="1">
        <f t="shared" si="154"/>
        <v>5658.0221880819481</v>
      </c>
      <c r="AX175" s="2">
        <v>0</v>
      </c>
      <c r="AY175" s="2">
        <v>0</v>
      </c>
      <c r="AZ175" s="2">
        <v>0</v>
      </c>
      <c r="BA175" s="2">
        <f t="shared" si="200"/>
        <v>0</v>
      </c>
      <c r="BB175" s="2">
        <f t="shared" si="212"/>
        <v>0</v>
      </c>
      <c r="BC175" s="2">
        <f t="shared" si="201"/>
        <v>0</v>
      </c>
      <c r="BD175" s="2">
        <f t="shared" si="202"/>
        <v>0</v>
      </c>
      <c r="BE175" s="2">
        <f t="shared" si="203"/>
        <v>0</v>
      </c>
      <c r="BF175" s="2">
        <f t="shared" si="204"/>
        <v>0</v>
      </c>
      <c r="BG175" s="2">
        <f t="shared" si="205"/>
        <v>0</v>
      </c>
      <c r="BH175" s="2">
        <f t="shared" si="213"/>
        <v>0</v>
      </c>
      <c r="BI175" s="2">
        <f t="shared" si="214"/>
        <v>0</v>
      </c>
      <c r="BJ175" s="2">
        <f t="shared" si="215"/>
        <v>0</v>
      </c>
      <c r="BK175" s="11">
        <f t="shared" si="216"/>
        <v>3.3625703922523814E-2</v>
      </c>
      <c r="BL175" s="17">
        <f t="shared" si="198"/>
        <v>7.9978358640347639E-3</v>
      </c>
      <c r="BM175" s="17">
        <f t="shared" si="199"/>
        <v>0.32163506416362825</v>
      </c>
      <c r="BN175" s="12">
        <f>(BN$3*temperature!$I285+BN$4*temperature!$I285^2+BN$5*temperature!$I285^6)*(K175/K$56)^$BP$1</f>
        <v>-20.010071389355119</v>
      </c>
      <c r="BO175" s="12">
        <f>(BO$3*temperature!$I285+BO$4*temperature!$I285^2+BO$5*temperature!$I285^6)*(L175/L$56)^$BP$1</f>
        <v>-15.236322851804141</v>
      </c>
      <c r="BP175" s="12">
        <f>(BP$3*temperature!$I285+BP$4*temperature!$I285^2+BP$5*temperature!$I285^6)*(M175/M$56)^$BP$1</f>
        <v>-13.924982352465335</v>
      </c>
      <c r="BQ175" s="12">
        <f>(BQ$3*temperature!$M285+BQ$4*temperature!$M285^2+BQ$5*temperature!$M285^6)*(K175/K$56)^$BP$1</f>
        <v>-20.010087567671576</v>
      </c>
      <c r="BR175" s="12">
        <f>(BR$3*temperature!$M285+BR$4*temperature!$M285^2+BR$5*temperature!$M285^6)*(L175/L$56)^$BP$1</f>
        <v>-15.236333924710401</v>
      </c>
      <c r="BS175" s="12">
        <f>(BS$3*temperature!$M285+BS$4*temperature!$M285^2+BS$5*temperature!$M285^6)*(M175/M$56)^$BP$1</f>
        <v>-13.924991489521812</v>
      </c>
      <c r="BT175" s="19">
        <f t="shared" si="206"/>
        <v>-1.6178316457171604E-5</v>
      </c>
      <c r="BU175" s="19">
        <f t="shared" si="207"/>
        <v>-1.1072906259457227E-5</v>
      </c>
      <c r="BV175" s="19">
        <f t="shared" si="208"/>
        <v>-9.1370564767601081E-6</v>
      </c>
      <c r="BW175" s="19">
        <f t="shared" si="209"/>
        <v>-4.0915575260880778E-2</v>
      </c>
      <c r="BX175" s="19">
        <f t="shared" si="210"/>
        <v>-3.2723605521908582E-4</v>
      </c>
      <c r="BY175" s="19">
        <f t="shared" si="211"/>
        <v>-1.315988367432515E-2</v>
      </c>
      <c r="BZ175" s="2">
        <f t="shared" si="217"/>
        <v>4487.7168639570837</v>
      </c>
    </row>
    <row r="176" spans="1:78" x14ac:dyDescent="0.3">
      <c r="A176" s="2">
        <f t="shared" si="155"/>
        <v>2130</v>
      </c>
      <c r="B176" s="5">
        <f t="shared" si="156"/>
        <v>1165.2127570084824</v>
      </c>
      <c r="C176" s="5">
        <f t="shared" si="157"/>
        <v>2963.2033144128955</v>
      </c>
      <c r="D176" s="5">
        <f t="shared" si="158"/>
        <v>4367.047743839491</v>
      </c>
      <c r="E176" s="15">
        <f t="shared" si="159"/>
        <v>8.7188781194934471E-6</v>
      </c>
      <c r="F176" s="15">
        <f t="shared" si="160"/>
        <v>1.7176774543965172E-5</v>
      </c>
      <c r="G176" s="15">
        <f t="shared" si="161"/>
        <v>3.5065774216904959E-5</v>
      </c>
      <c r="H176" s="5">
        <f t="shared" si="162"/>
        <v>185248.99593136137</v>
      </c>
      <c r="I176" s="5">
        <f t="shared" si="163"/>
        <v>76520.317734958517</v>
      </c>
      <c r="J176" s="5">
        <f t="shared" si="164"/>
        <v>28463.898304459628</v>
      </c>
      <c r="K176" s="5">
        <f t="shared" si="165"/>
        <v>158982.97956071282</v>
      </c>
      <c r="L176" s="5">
        <f t="shared" si="166"/>
        <v>25823.51246799939</v>
      </c>
      <c r="M176" s="5">
        <f t="shared" si="167"/>
        <v>6517.8811806243921</v>
      </c>
      <c r="N176" s="15">
        <f t="shared" si="168"/>
        <v>1.9653648204227547E-3</v>
      </c>
      <c r="O176" s="15">
        <f t="shared" si="169"/>
        <v>6.3313079904137037E-3</v>
      </c>
      <c r="P176" s="15">
        <f t="shared" si="170"/>
        <v>6.1077629133658995E-3</v>
      </c>
      <c r="Q176" s="5">
        <f t="shared" si="171"/>
        <v>7136.5190211115896</v>
      </c>
      <c r="R176" s="5">
        <f t="shared" si="172"/>
        <v>10538.600831066648</v>
      </c>
      <c r="S176" s="5">
        <f t="shared" si="173"/>
        <v>5777.673132912164</v>
      </c>
      <c r="T176" s="5">
        <f t="shared" si="174"/>
        <v>38.523928214735477</v>
      </c>
      <c r="U176" s="5">
        <f t="shared" si="175"/>
        <v>137.72290998018241</v>
      </c>
      <c r="V176" s="5">
        <f t="shared" si="176"/>
        <v>202.98249632261147</v>
      </c>
      <c r="W176" s="15">
        <f t="shared" si="177"/>
        <v>-1.0734613539272964E-2</v>
      </c>
      <c r="X176" s="15">
        <f t="shared" si="178"/>
        <v>-1.217998157191269E-2</v>
      </c>
      <c r="Y176" s="15">
        <f t="shared" si="179"/>
        <v>-9.7425357312937999E-3</v>
      </c>
      <c r="Z176" s="5">
        <f t="shared" si="194"/>
        <v>10240.555669604957</v>
      </c>
      <c r="AA176" s="5">
        <f t="shared" si="195"/>
        <v>31588.104138793813</v>
      </c>
      <c r="AB176" s="5">
        <f t="shared" si="196"/>
        <v>43841.886253215074</v>
      </c>
      <c r="AC176" s="16">
        <f t="shared" si="180"/>
        <v>1.4223497634864395</v>
      </c>
      <c r="AD176" s="16">
        <f t="shared" si="181"/>
        <v>2.9796611120469381</v>
      </c>
      <c r="AE176" s="16">
        <f t="shared" si="182"/>
        <v>7.5603885520067875</v>
      </c>
      <c r="AF176" s="15">
        <f t="shared" si="183"/>
        <v>-4.0504037456468023E-3</v>
      </c>
      <c r="AG176" s="15">
        <f t="shared" si="184"/>
        <v>2.9673830763510267E-4</v>
      </c>
      <c r="AH176" s="15">
        <f t="shared" si="185"/>
        <v>9.7937136394747881E-3</v>
      </c>
      <c r="AI176" s="1">
        <f t="shared" si="149"/>
        <v>359055.29318713141</v>
      </c>
      <c r="AJ176" s="1">
        <f t="shared" si="150"/>
        <v>142458.31059925185</v>
      </c>
      <c r="AK176" s="1">
        <f t="shared" si="151"/>
        <v>53150.386441153212</v>
      </c>
      <c r="AL176" s="14">
        <f t="shared" si="186"/>
        <v>63.177742333498607</v>
      </c>
      <c r="AM176" s="14">
        <f t="shared" si="187"/>
        <v>14.041718342954248</v>
      </c>
      <c r="AN176" s="14">
        <f t="shared" si="188"/>
        <v>4.5937316477456438</v>
      </c>
      <c r="AO176" s="11">
        <f t="shared" si="189"/>
        <v>6.1735592605913023E-3</v>
      </c>
      <c r="AP176" s="11">
        <f t="shared" si="190"/>
        <v>7.777056413492695E-3</v>
      </c>
      <c r="AQ176" s="11">
        <f t="shared" si="191"/>
        <v>7.0547714315777454E-3</v>
      </c>
      <c r="AR176" s="1">
        <f t="shared" si="197"/>
        <v>185248.99593136137</v>
      </c>
      <c r="AS176" s="1">
        <f t="shared" si="192"/>
        <v>76520.317734958517</v>
      </c>
      <c r="AT176" s="1">
        <f t="shared" si="193"/>
        <v>28463.898304459628</v>
      </c>
      <c r="AU176" s="1">
        <f t="shared" si="152"/>
        <v>37049.799186272277</v>
      </c>
      <c r="AV176" s="1">
        <f t="shared" si="153"/>
        <v>15304.063546991703</v>
      </c>
      <c r="AW176" s="1">
        <f t="shared" si="154"/>
        <v>5692.7796608919261</v>
      </c>
      <c r="AX176" s="2">
        <v>0</v>
      </c>
      <c r="AY176" s="2">
        <v>0</v>
      </c>
      <c r="AZ176" s="2">
        <v>0</v>
      </c>
      <c r="BA176" s="2">
        <f t="shared" si="200"/>
        <v>0</v>
      </c>
      <c r="BB176" s="2">
        <f t="shared" si="212"/>
        <v>0</v>
      </c>
      <c r="BC176" s="2">
        <f t="shared" si="201"/>
        <v>0</v>
      </c>
      <c r="BD176" s="2">
        <f t="shared" si="202"/>
        <v>0</v>
      </c>
      <c r="BE176" s="2">
        <f t="shared" si="203"/>
        <v>0</v>
      </c>
      <c r="BF176" s="2">
        <f t="shared" si="204"/>
        <v>0</v>
      </c>
      <c r="BG176" s="2">
        <f t="shared" si="205"/>
        <v>0</v>
      </c>
      <c r="BH176" s="2">
        <f t="shared" si="213"/>
        <v>0</v>
      </c>
      <c r="BI176" s="2">
        <f t="shared" si="214"/>
        <v>0</v>
      </c>
      <c r="BJ176" s="2">
        <f t="shared" si="215"/>
        <v>0</v>
      </c>
      <c r="BK176" s="11">
        <f t="shared" si="216"/>
        <v>3.3506709643550819E-2</v>
      </c>
      <c r="BL176" s="17">
        <f t="shared" si="198"/>
        <v>7.7376518730945254E-3</v>
      </c>
      <c r="BM176" s="17">
        <f t="shared" si="199"/>
        <v>0.31845055857784976</v>
      </c>
      <c r="BN176" s="12">
        <f>(BN$3*temperature!$I286+BN$4*temperature!$I286^2+BN$5*temperature!$I286^6)*(K176/K$56)^$BP$1</f>
        <v>-20.400582841608024</v>
      </c>
      <c r="BO176" s="12">
        <f>(BO$3*temperature!$I286+BO$4*temperature!$I286^2+BO$5*temperature!$I286^6)*(L176/L$56)^$BP$1</f>
        <v>-15.485934445642423</v>
      </c>
      <c r="BP176" s="12">
        <f>(BP$3*temperature!$I286+BP$4*temperature!$I286^2+BP$5*temperature!$I286^6)*(M176/M$56)^$BP$1</f>
        <v>-14.129548326233868</v>
      </c>
      <c r="BQ176" s="12">
        <f>(BQ$3*temperature!$M286+BQ$4*temperature!$M286^2+BQ$5*temperature!$M286^6)*(K176/K$56)^$BP$1</f>
        <v>-20.400599026522993</v>
      </c>
      <c r="BR176" s="12">
        <f>(BR$3*temperature!$M286+BR$4*temperature!$M286^2+BR$5*temperature!$M286^6)*(L176/L$56)^$BP$1</f>
        <v>-15.485945505600588</v>
      </c>
      <c r="BS176" s="12">
        <f>(BS$3*temperature!$M286+BS$4*temperature!$M286^2+BS$5*temperature!$M286^6)*(M176/M$56)^$BP$1</f>
        <v>-14.129557448346784</v>
      </c>
      <c r="BT176" s="19">
        <f t="shared" si="206"/>
        <v>-1.6184914969130659E-5</v>
      </c>
      <c r="BU176" s="19">
        <f t="shared" si="207"/>
        <v>-1.1059958165304806E-5</v>
      </c>
      <c r="BV176" s="19">
        <f t="shared" si="208"/>
        <v>-9.1221129157048608E-6</v>
      </c>
      <c r="BW176" s="19">
        <f t="shared" si="209"/>
        <v>-4.1042016545648083E-2</v>
      </c>
      <c r="BX176" s="19">
        <f t="shared" si="210"/>
        <v>-3.1756883620001039E-4</v>
      </c>
      <c r="BY176" s="19">
        <f t="shared" si="211"/>
        <v>-1.3069853094122985E-2</v>
      </c>
      <c r="BZ176" s="2">
        <f t="shared" si="217"/>
        <v>4444.0513219501381</v>
      </c>
    </row>
    <row r="177" spans="1:78" x14ac:dyDescent="0.3">
      <c r="A177" s="2">
        <f t="shared" si="155"/>
        <v>2131</v>
      </c>
      <c r="B177" s="5">
        <f t="shared" si="156"/>
        <v>1165.2224083890935</v>
      </c>
      <c r="C177" s="5">
        <f t="shared" si="157"/>
        <v>2963.251667774392</v>
      </c>
      <c r="D177" s="5">
        <f t="shared" si="158"/>
        <v>4367.1932210541618</v>
      </c>
      <c r="E177" s="15">
        <f t="shared" si="159"/>
        <v>8.2829342135187741E-6</v>
      </c>
      <c r="F177" s="15">
        <f t="shared" si="160"/>
        <v>1.6317935816766913E-5</v>
      </c>
      <c r="G177" s="15">
        <f t="shared" si="161"/>
        <v>3.3312485506059708E-5</v>
      </c>
      <c r="H177" s="5">
        <f t="shared" si="162"/>
        <v>185590.58534477078</v>
      </c>
      <c r="I177" s="5">
        <f t="shared" si="163"/>
        <v>76997.28737370907</v>
      </c>
      <c r="J177" s="5">
        <f t="shared" si="164"/>
        <v>28635.869275790687</v>
      </c>
      <c r="K177" s="5">
        <f t="shared" si="165"/>
        <v>159274.8165574224</v>
      </c>
      <c r="L177" s="5">
        <f t="shared" si="166"/>
        <v>25984.052657781642</v>
      </c>
      <c r="M177" s="5">
        <f t="shared" si="167"/>
        <v>6557.0419778400601</v>
      </c>
      <c r="N177" s="15">
        <f t="shared" si="168"/>
        <v>1.8356493098565796E-3</v>
      </c>
      <c r="O177" s="15">
        <f t="shared" si="169"/>
        <v>6.216822362224983E-3</v>
      </c>
      <c r="P177" s="15">
        <f t="shared" si="170"/>
        <v>6.0082097433873383E-3</v>
      </c>
      <c r="Q177" s="5">
        <f t="shared" si="171"/>
        <v>7072.9293527365116</v>
      </c>
      <c r="R177" s="5">
        <f t="shared" si="172"/>
        <v>10475.130415086125</v>
      </c>
      <c r="S177" s="5">
        <f t="shared" si="173"/>
        <v>5755.9509593864914</v>
      </c>
      <c r="T177" s="5">
        <f t="shared" si="174"/>
        <v>38.110388733335597</v>
      </c>
      <c r="U177" s="5">
        <f t="shared" si="175"/>
        <v>136.0454474745936</v>
      </c>
      <c r="V177" s="5">
        <f t="shared" si="176"/>
        <v>201.00493209936121</v>
      </c>
      <c r="W177" s="15">
        <f t="shared" si="177"/>
        <v>-1.0734613539272964E-2</v>
      </c>
      <c r="X177" s="15">
        <f t="shared" si="178"/>
        <v>-1.217998157191269E-2</v>
      </c>
      <c r="Y177" s="15">
        <f t="shared" si="179"/>
        <v>-9.7425357312937999E-3</v>
      </c>
      <c r="Z177" s="5">
        <f t="shared" si="194"/>
        <v>10109.512007649162</v>
      </c>
      <c r="AA177" s="5">
        <f t="shared" si="195"/>
        <v>31410.777087537044</v>
      </c>
      <c r="AB177" s="5">
        <f t="shared" si="196"/>
        <v>44109.257461290195</v>
      </c>
      <c r="AC177" s="16">
        <f t="shared" si="180"/>
        <v>1.4165886726767942</v>
      </c>
      <c r="AD177" s="16">
        <f t="shared" si="181"/>
        <v>2.9805452916426529</v>
      </c>
      <c r="AE177" s="16">
        <f t="shared" si="182"/>
        <v>7.6344328324883053</v>
      </c>
      <c r="AF177" s="15">
        <f t="shared" si="183"/>
        <v>-4.0504037456468023E-3</v>
      </c>
      <c r="AG177" s="15">
        <f t="shared" si="184"/>
        <v>2.9673830763510267E-4</v>
      </c>
      <c r="AH177" s="15">
        <f t="shared" si="185"/>
        <v>9.7937136394747881E-3</v>
      </c>
      <c r="AI177" s="1">
        <f t="shared" si="149"/>
        <v>360199.56305469054</v>
      </c>
      <c r="AJ177" s="1">
        <f t="shared" si="150"/>
        <v>143516.54308631836</v>
      </c>
      <c r="AK177" s="1">
        <f t="shared" si="151"/>
        <v>53528.127457929819</v>
      </c>
      <c r="AL177" s="14">
        <f t="shared" si="186"/>
        <v>63.563873554382361</v>
      </c>
      <c r="AM177" s="14">
        <f t="shared" si="187"/>
        <v>14.149829546292825</v>
      </c>
      <c r="AN177" s="14">
        <f t="shared" si="188"/>
        <v>4.6258152972705657</v>
      </c>
      <c r="AO177" s="11">
        <f t="shared" si="189"/>
        <v>6.111823667985389E-3</v>
      </c>
      <c r="AP177" s="11">
        <f t="shared" si="190"/>
        <v>7.6992858493577683E-3</v>
      </c>
      <c r="AQ177" s="11">
        <f t="shared" si="191"/>
        <v>6.984223717261968E-3</v>
      </c>
      <c r="AR177" s="1">
        <f t="shared" si="197"/>
        <v>185590.58534477078</v>
      </c>
      <c r="AS177" s="1">
        <f t="shared" si="192"/>
        <v>76997.28737370907</v>
      </c>
      <c r="AT177" s="1">
        <f t="shared" si="193"/>
        <v>28635.869275790687</v>
      </c>
      <c r="AU177" s="1">
        <f t="shared" si="152"/>
        <v>37118.117068954154</v>
      </c>
      <c r="AV177" s="1">
        <f t="shared" si="153"/>
        <v>15399.457474741816</v>
      </c>
      <c r="AW177" s="1">
        <f t="shared" si="154"/>
        <v>5727.1738551581375</v>
      </c>
      <c r="AX177" s="2">
        <v>0</v>
      </c>
      <c r="AY177" s="2">
        <v>0</v>
      </c>
      <c r="AZ177" s="2">
        <v>0</v>
      </c>
      <c r="BA177" s="2">
        <f t="shared" si="200"/>
        <v>0</v>
      </c>
      <c r="BB177" s="2">
        <f t="shared" si="212"/>
        <v>0</v>
      </c>
      <c r="BC177" s="2">
        <f t="shared" si="201"/>
        <v>0</v>
      </c>
      <c r="BD177" s="2">
        <f t="shared" si="202"/>
        <v>0</v>
      </c>
      <c r="BE177" s="2">
        <f t="shared" si="203"/>
        <v>0</v>
      </c>
      <c r="BF177" s="2">
        <f t="shared" si="204"/>
        <v>0</v>
      </c>
      <c r="BG177" s="2">
        <f t="shared" si="205"/>
        <v>0</v>
      </c>
      <c r="BH177" s="2">
        <f t="shared" si="213"/>
        <v>0</v>
      </c>
      <c r="BI177" s="2">
        <f t="shared" si="214"/>
        <v>0</v>
      </c>
      <c r="BJ177" s="2">
        <f t="shared" si="215"/>
        <v>0</v>
      </c>
      <c r="BK177" s="11">
        <f t="shared" si="216"/>
        <v>3.3388843201465263E-2</v>
      </c>
      <c r="BL177" s="17">
        <f t="shared" si="198"/>
        <v>7.4867940390664581E-3</v>
      </c>
      <c r="BM177" s="17">
        <f t="shared" si="199"/>
        <v>0.31529758275034631</v>
      </c>
      <c r="BN177" s="12">
        <f>(BN$3*temperature!$I287+BN$4*temperature!$I287^2+BN$5*temperature!$I287^6)*(K177/K$56)^$BP$1</f>
        <v>-20.792385971463769</v>
      </c>
      <c r="BO177" s="12">
        <f>(BO$3*temperature!$I287+BO$4*temperature!$I287^2+BO$5*temperature!$I287^6)*(L177/L$56)^$BP$1</f>
        <v>-15.735723221912554</v>
      </c>
      <c r="BP177" s="12">
        <f>(BP$3*temperature!$I287+BP$4*temperature!$I287^2+BP$5*temperature!$I287^6)*(M177/M$56)^$BP$1</f>
        <v>-14.334155232367012</v>
      </c>
      <c r="BQ177" s="12">
        <f>(BQ$3*temperature!$M287+BQ$4*temperature!$M287^2+BQ$5*temperature!$M287^6)*(K177/K$56)^$BP$1</f>
        <v>-20.792402161985557</v>
      </c>
      <c r="BR177" s="12">
        <f>(BR$3*temperature!$M287+BR$4*temperature!$M287^2+BR$5*temperature!$M287^6)*(L177/L$56)^$BP$1</f>
        <v>-15.735734268340407</v>
      </c>
      <c r="BS177" s="12">
        <f>(BS$3*temperature!$M287+BS$4*temperature!$M287^2+BS$5*temperature!$M287^6)*(M177/M$56)^$BP$1</f>
        <v>-14.334164339139111</v>
      </c>
      <c r="BT177" s="19">
        <f t="shared" si="206"/>
        <v>-1.6190521787251555E-5</v>
      </c>
      <c r="BU177" s="19">
        <f t="shared" si="207"/>
        <v>-1.1046427852434704E-5</v>
      </c>
      <c r="BV177" s="19">
        <f t="shared" si="208"/>
        <v>-9.1067720990878342E-6</v>
      </c>
      <c r="BW177" s="19">
        <f t="shared" si="209"/>
        <v>-4.1161337306940361E-2</v>
      </c>
      <c r="BX177" s="19">
        <f t="shared" si="210"/>
        <v>-3.0816645478960492E-4</v>
      </c>
      <c r="BY177" s="19">
        <f t="shared" si="211"/>
        <v>-1.2978070155649946E-2</v>
      </c>
      <c r="BZ177" s="2">
        <f t="shared" si="217"/>
        <v>4400.7610434367798</v>
      </c>
    </row>
    <row r="178" spans="1:78" x14ac:dyDescent="0.3">
      <c r="A178" s="2">
        <f t="shared" si="155"/>
        <v>2132</v>
      </c>
      <c r="B178" s="5">
        <f t="shared" si="156"/>
        <v>1165.2315772766187</v>
      </c>
      <c r="C178" s="5">
        <f t="shared" si="157"/>
        <v>2963.2976042173896</v>
      </c>
      <c r="D178" s="5">
        <f t="shared" si="158"/>
        <v>4367.3314290119961</v>
      </c>
      <c r="E178" s="15">
        <f t="shared" si="159"/>
        <v>7.8687875028428348E-6</v>
      </c>
      <c r="F178" s="15">
        <f t="shared" si="160"/>
        <v>1.5502039025928565E-5</v>
      </c>
      <c r="G178" s="15">
        <f t="shared" si="161"/>
        <v>3.1646861230756722E-5</v>
      </c>
      <c r="H178" s="5">
        <f t="shared" si="162"/>
        <v>185908.821383136</v>
      </c>
      <c r="I178" s="5">
        <f t="shared" si="163"/>
        <v>77468.461048887257</v>
      </c>
      <c r="J178" s="5">
        <f t="shared" si="164"/>
        <v>28806.017335973389</v>
      </c>
      <c r="K178" s="5">
        <f t="shared" si="165"/>
        <v>159546.6729606165</v>
      </c>
      <c r="L178" s="5">
        <f t="shared" si="166"/>
        <v>26142.653015557229</v>
      </c>
      <c r="M178" s="5">
        <f t="shared" si="167"/>
        <v>6595.7937482409161</v>
      </c>
      <c r="N178" s="15">
        <f t="shared" si="168"/>
        <v>1.7068385892384796E-3</v>
      </c>
      <c r="O178" s="15">
        <f t="shared" si="169"/>
        <v>6.1037575571603053E-3</v>
      </c>
      <c r="P178" s="15">
        <f t="shared" si="170"/>
        <v>5.9099469748431499E-3</v>
      </c>
      <c r="Q178" s="5">
        <f t="shared" si="171"/>
        <v>7009.0020982182223</v>
      </c>
      <c r="R178" s="5">
        <f t="shared" si="172"/>
        <v>10410.863803738359</v>
      </c>
      <c r="S178" s="5">
        <f t="shared" si="173"/>
        <v>5733.7408002204002</v>
      </c>
      <c r="T178" s="5">
        <f t="shared" si="174"/>
        <v>37.701288438451776</v>
      </c>
      <c r="U178" s="5">
        <f t="shared" si="175"/>
        <v>134.38841643141043</v>
      </c>
      <c r="V178" s="5">
        <f t="shared" si="176"/>
        <v>199.04663436621689</v>
      </c>
      <c r="W178" s="15">
        <f t="shared" si="177"/>
        <v>-1.0734613539272964E-2</v>
      </c>
      <c r="X178" s="15">
        <f t="shared" si="178"/>
        <v>-1.217998157191269E-2</v>
      </c>
      <c r="Y178" s="15">
        <f t="shared" si="179"/>
        <v>-9.7425357312937999E-3</v>
      </c>
      <c r="Z178" s="5">
        <f t="shared" si="194"/>
        <v>9978.848860432754</v>
      </c>
      <c r="AA178" s="5">
        <f t="shared" si="195"/>
        <v>31230.865282962684</v>
      </c>
      <c r="AB178" s="5">
        <f t="shared" si="196"/>
        <v>44373.790268013778</v>
      </c>
      <c r="AC178" s="16">
        <f t="shared" si="180"/>
        <v>1.4108509166109433</v>
      </c>
      <c r="AD178" s="16">
        <f t="shared" si="181"/>
        <v>2.9814297336083246</v>
      </c>
      <c r="AE178" s="16">
        <f t="shared" si="182"/>
        <v>7.7092022814495005</v>
      </c>
      <c r="AF178" s="15">
        <f t="shared" si="183"/>
        <v>-4.0504037456468023E-3</v>
      </c>
      <c r="AG178" s="15">
        <f t="shared" si="184"/>
        <v>2.9673830763510267E-4</v>
      </c>
      <c r="AH178" s="15">
        <f t="shared" si="185"/>
        <v>9.7937136394747881E-3</v>
      </c>
      <c r="AI178" s="1">
        <f t="shared" si="149"/>
        <v>361297.72381817567</v>
      </c>
      <c r="AJ178" s="1">
        <f t="shared" si="150"/>
        <v>144564.34625242834</v>
      </c>
      <c r="AK178" s="1">
        <f t="shared" si="151"/>
        <v>53902.488567294975</v>
      </c>
      <c r="AL178" s="14">
        <f t="shared" si="186"/>
        <v>63.948479829332676</v>
      </c>
      <c r="AM178" s="14">
        <f t="shared" si="187"/>
        <v>14.257683692865456</v>
      </c>
      <c r="AN178" s="14">
        <f t="shared" si="188"/>
        <v>4.6577999488923272</v>
      </c>
      <c r="AO178" s="11">
        <f t="shared" si="189"/>
        <v>6.0507054313055347E-3</v>
      </c>
      <c r="AP178" s="11">
        <f t="shared" si="190"/>
        <v>7.6222929908641903E-3</v>
      </c>
      <c r="AQ178" s="11">
        <f t="shared" si="191"/>
        <v>6.9143814800893483E-3</v>
      </c>
      <c r="AR178" s="1">
        <f t="shared" si="197"/>
        <v>185908.821383136</v>
      </c>
      <c r="AS178" s="1">
        <f t="shared" si="192"/>
        <v>77468.461048887257</v>
      </c>
      <c r="AT178" s="1">
        <f t="shared" si="193"/>
        <v>28806.017335973389</v>
      </c>
      <c r="AU178" s="1">
        <f t="shared" si="152"/>
        <v>37181.764276627204</v>
      </c>
      <c r="AV178" s="1">
        <f t="shared" si="153"/>
        <v>15493.692209777451</v>
      </c>
      <c r="AW178" s="1">
        <f t="shared" si="154"/>
        <v>5761.2034671946785</v>
      </c>
      <c r="AX178" s="2">
        <v>0</v>
      </c>
      <c r="AY178" s="2">
        <v>0</v>
      </c>
      <c r="AZ178" s="2">
        <v>0</v>
      </c>
      <c r="BA178" s="2">
        <f t="shared" si="200"/>
        <v>0</v>
      </c>
      <c r="BB178" s="2">
        <f t="shared" si="212"/>
        <v>0</v>
      </c>
      <c r="BC178" s="2">
        <f t="shared" si="201"/>
        <v>0</v>
      </c>
      <c r="BD178" s="2">
        <f t="shared" si="202"/>
        <v>0</v>
      </c>
      <c r="BE178" s="2">
        <f t="shared" si="203"/>
        <v>0</v>
      </c>
      <c r="BF178" s="2">
        <f t="shared" si="204"/>
        <v>0</v>
      </c>
      <c r="BG178" s="2">
        <f t="shared" si="205"/>
        <v>0</v>
      </c>
      <c r="BH178" s="2">
        <f t="shared" si="213"/>
        <v>0</v>
      </c>
      <c r="BI178" s="2">
        <f t="shared" si="214"/>
        <v>0</v>
      </c>
      <c r="BJ178" s="2">
        <f t="shared" si="215"/>
        <v>0</v>
      </c>
      <c r="BK178" s="11">
        <f t="shared" si="216"/>
        <v>3.3272087230282493E-2</v>
      </c>
      <c r="BL178" s="17">
        <f t="shared" si="198"/>
        <v>7.2448953637550186E-3</v>
      </c>
      <c r="BM178" s="17">
        <f t="shared" si="199"/>
        <v>0.31217582450529335</v>
      </c>
      <c r="BN178" s="12">
        <f>(BN$3*temperature!$I288+BN$4*temperature!$I288^2+BN$5*temperature!$I288^6)*(K178/K$56)^$BP$1</f>
        <v>-21.18543885332253</v>
      </c>
      <c r="BO178" s="12">
        <f>(BO$3*temperature!$I288+BO$4*temperature!$I288^2+BO$5*temperature!$I288^6)*(L178/L$56)^$BP$1</f>
        <v>-15.98565615646954</v>
      </c>
      <c r="BP178" s="12">
        <f>(BP$3*temperature!$I288+BP$4*temperature!$I288^2+BP$5*temperature!$I288^6)*(M178/M$56)^$BP$1</f>
        <v>-14.538776078401973</v>
      </c>
      <c r="BQ178" s="12">
        <f>(BQ$3*temperature!$M288+BQ$4*temperature!$M288^2+BQ$5*temperature!$M288^6)*(K178/K$56)^$BP$1</f>
        <v>-21.185455048508953</v>
      </c>
      <c r="BR178" s="12">
        <f>(BR$3*temperature!$M288+BR$4*temperature!$M288^2+BR$5*temperature!$M288^6)*(L178/L$56)^$BP$1</f>
        <v>-15.985667188816228</v>
      </c>
      <c r="BS178" s="12">
        <f>(BS$3*temperature!$M288+BS$4*temperature!$M288^2+BS$5*temperature!$M288^6)*(M178/M$56)^$BP$1</f>
        <v>-14.538785169459395</v>
      </c>
      <c r="BT178" s="19">
        <f t="shared" si="206"/>
        <v>-1.6195186422152119E-5</v>
      </c>
      <c r="BU178" s="19">
        <f t="shared" si="207"/>
        <v>-1.1032346687755989E-5</v>
      </c>
      <c r="BV178" s="19">
        <f t="shared" si="208"/>
        <v>-9.0910574215286033E-6</v>
      </c>
      <c r="BW178" s="19">
        <f t="shared" si="209"/>
        <v>-4.1273640971675955E-2</v>
      </c>
      <c r="BX178" s="19">
        <f t="shared" si="210"/>
        <v>-2.9902321012098429E-4</v>
      </c>
      <c r="BY178" s="19">
        <f t="shared" si="211"/>
        <v>-1.2884632900668399E-2</v>
      </c>
      <c r="BZ178" s="2">
        <f t="shared" si="217"/>
        <v>4357.8437831526799</v>
      </c>
    </row>
    <row r="179" spans="1:78" x14ac:dyDescent="0.3">
      <c r="A179" s="2">
        <f t="shared" si="155"/>
        <v>2133</v>
      </c>
      <c r="B179" s="5">
        <f t="shared" si="156"/>
        <v>1165.2402877883083</v>
      </c>
      <c r="C179" s="5">
        <f t="shared" si="157"/>
        <v>2963.3412445147405</v>
      </c>
      <c r="D179" s="5">
        <f t="shared" si="158"/>
        <v>4367.4627307270948</v>
      </c>
      <c r="E179" s="15">
        <f t="shared" si="159"/>
        <v>7.4753481277006928E-6</v>
      </c>
      <c r="F179" s="15">
        <f t="shared" si="160"/>
        <v>1.4726937074632135E-5</v>
      </c>
      <c r="G179" s="15">
        <f t="shared" si="161"/>
        <v>3.0064518169218883E-5</v>
      </c>
      <c r="H179" s="5">
        <f t="shared" si="162"/>
        <v>186203.74625981628</v>
      </c>
      <c r="I179" s="5">
        <f t="shared" si="163"/>
        <v>77933.807279393135</v>
      </c>
      <c r="J179" s="5">
        <f t="shared" si="164"/>
        <v>28974.336612427072</v>
      </c>
      <c r="K179" s="5">
        <f t="shared" si="165"/>
        <v>159798.58249944437</v>
      </c>
      <c r="L179" s="5">
        <f t="shared" si="166"/>
        <v>26299.302324243497</v>
      </c>
      <c r="M179" s="5">
        <f t="shared" si="167"/>
        <v>6634.1348281187111</v>
      </c>
      <c r="N179" s="15">
        <f t="shared" si="168"/>
        <v>1.5789081285952911E-3</v>
      </c>
      <c r="O179" s="15">
        <f t="shared" si="169"/>
        <v>5.9920968462170432E-3</v>
      </c>
      <c r="P179" s="15">
        <f t="shared" si="170"/>
        <v>5.8129591890316856E-3</v>
      </c>
      <c r="Q179" s="5">
        <f t="shared" si="171"/>
        <v>6944.7628585597704</v>
      </c>
      <c r="R179" s="5">
        <f t="shared" si="172"/>
        <v>10345.835116221722</v>
      </c>
      <c r="S179" s="5">
        <f t="shared" si="173"/>
        <v>5711.056603147209</v>
      </c>
      <c r="T179" s="5">
        <f t="shared" si="174"/>
        <v>37.296579677132335</v>
      </c>
      <c r="U179" s="5">
        <f t="shared" si="175"/>
        <v>132.75156799579733</v>
      </c>
      <c r="V179" s="5">
        <f t="shared" si="176"/>
        <v>197.10741541871025</v>
      </c>
      <c r="W179" s="15">
        <f t="shared" si="177"/>
        <v>-1.0734613539272964E-2</v>
      </c>
      <c r="X179" s="15">
        <f t="shared" si="178"/>
        <v>-1.217998157191269E-2</v>
      </c>
      <c r="Y179" s="15">
        <f t="shared" si="179"/>
        <v>-9.7425357312937999E-3</v>
      </c>
      <c r="Z179" s="5">
        <f t="shared" si="194"/>
        <v>9848.6039813060361</v>
      </c>
      <c r="AA179" s="5">
        <f t="shared" si="195"/>
        <v>31048.469434167553</v>
      </c>
      <c r="AB179" s="5">
        <f t="shared" si="196"/>
        <v>44635.474948074087</v>
      </c>
      <c r="AC179" s="16">
        <f t="shared" si="180"/>
        <v>1.405136400773753</v>
      </c>
      <c r="AD179" s="16">
        <f t="shared" si="181"/>
        <v>2.9823144380218087</v>
      </c>
      <c r="AE179" s="16">
        <f t="shared" si="182"/>
        <v>7.7847040009828028</v>
      </c>
      <c r="AF179" s="15">
        <f t="shared" si="183"/>
        <v>-4.0504037456468023E-3</v>
      </c>
      <c r="AG179" s="15">
        <f t="shared" si="184"/>
        <v>2.9673830763510267E-4</v>
      </c>
      <c r="AH179" s="15">
        <f t="shared" si="185"/>
        <v>9.7937136394747881E-3</v>
      </c>
      <c r="AI179" s="1">
        <f t="shared" si="149"/>
        <v>362349.71571298531</v>
      </c>
      <c r="AJ179" s="1">
        <f t="shared" si="150"/>
        <v>145601.60383696295</v>
      </c>
      <c r="AK179" s="1">
        <f t="shared" si="151"/>
        <v>54273.443177760157</v>
      </c>
      <c r="AL179" s="14">
        <f t="shared" si="186"/>
        <v>64.331543909417491</v>
      </c>
      <c r="AM179" s="14">
        <f t="shared" si="187"/>
        <v>14.365273172918762</v>
      </c>
      <c r="AN179" s="14">
        <f t="shared" si="188"/>
        <v>4.6896836965398636</v>
      </c>
      <c r="AO179" s="11">
        <f t="shared" si="189"/>
        <v>5.9901983769924793E-3</v>
      </c>
      <c r="AP179" s="11">
        <f t="shared" si="190"/>
        <v>7.5460700609555481E-3</v>
      </c>
      <c r="AQ179" s="11">
        <f t="shared" si="191"/>
        <v>6.8452376652884551E-3</v>
      </c>
      <c r="AR179" s="1">
        <f t="shared" si="197"/>
        <v>186203.74625981628</v>
      </c>
      <c r="AS179" s="1">
        <f t="shared" si="192"/>
        <v>77933.807279393135</v>
      </c>
      <c r="AT179" s="1">
        <f t="shared" si="193"/>
        <v>28974.336612427072</v>
      </c>
      <c r="AU179" s="1">
        <f t="shared" si="152"/>
        <v>37240.749251963258</v>
      </c>
      <c r="AV179" s="1">
        <f t="shared" si="153"/>
        <v>15586.761455878628</v>
      </c>
      <c r="AW179" s="1">
        <f t="shared" si="154"/>
        <v>5794.8673224854147</v>
      </c>
      <c r="AX179" s="2">
        <v>0</v>
      </c>
      <c r="AY179" s="2">
        <v>0</v>
      </c>
      <c r="AZ179" s="2">
        <v>0</v>
      </c>
      <c r="BA179" s="2">
        <f t="shared" si="200"/>
        <v>0</v>
      </c>
      <c r="BB179" s="2">
        <f t="shared" si="212"/>
        <v>0</v>
      </c>
      <c r="BC179" s="2">
        <f t="shared" si="201"/>
        <v>0</v>
      </c>
      <c r="BD179" s="2">
        <f t="shared" si="202"/>
        <v>0</v>
      </c>
      <c r="BE179" s="2">
        <f t="shared" si="203"/>
        <v>0</v>
      </c>
      <c r="BF179" s="2">
        <f t="shared" si="204"/>
        <v>0</v>
      </c>
      <c r="BG179" s="2">
        <f t="shared" si="205"/>
        <v>0</v>
      </c>
      <c r="BH179" s="2">
        <f t="shared" si="213"/>
        <v>0</v>
      </c>
      <c r="BI179" s="2">
        <f t="shared" si="214"/>
        <v>0</v>
      </c>
      <c r="BJ179" s="2">
        <f t="shared" si="215"/>
        <v>0</v>
      </c>
      <c r="BK179" s="11">
        <f t="shared" si="216"/>
        <v>3.3156424092935816E-2</v>
      </c>
      <c r="BL179" s="17">
        <f t="shared" si="198"/>
        <v>7.0116046424666158E-3</v>
      </c>
      <c r="BM179" s="17">
        <f t="shared" si="199"/>
        <v>0.30908497475771618</v>
      </c>
      <c r="BN179" s="12">
        <f>(BN$3*temperature!$I289+BN$4*temperature!$I289^2+BN$5*temperature!$I289^6)*(K179/K$56)^$BP$1</f>
        <v>-21.57970081790052</v>
      </c>
      <c r="BO179" s="12">
        <f>(BO$3*temperature!$I289+BO$4*temperature!$I289^2+BO$5*temperature!$I289^6)*(L179/L$56)^$BP$1</f>
        <v>-16.235701015875215</v>
      </c>
      <c r="BP179" s="12">
        <f>(BP$3*temperature!$I289+BP$4*temperature!$I289^2+BP$5*temperature!$I289^6)*(M179/M$56)^$BP$1</f>
        <v>-14.743384513394728</v>
      </c>
      <c r="BQ179" s="12">
        <f>(BQ$3*temperature!$M289+BQ$4*temperature!$M289^2+BQ$5*temperature!$M289^6)*(K179/K$56)^$BP$1</f>
        <v>-21.579717016857565</v>
      </c>
      <c r="BR179" s="12">
        <f>(BR$3*temperature!$M289+BR$4*temperature!$M289^2+BR$5*temperature!$M289^6)*(L179/L$56)^$BP$1</f>
        <v>-16.235712033620267</v>
      </c>
      <c r="BS179" s="12">
        <f>(BS$3*temperature!$M289+BS$4*temperature!$M289^2+BS$5*temperature!$M289^6)*(M179/M$56)^$BP$1</f>
        <v>-14.743393588386246</v>
      </c>
      <c r="BT179" s="19">
        <f t="shared" si="206"/>
        <v>-1.6198957045077123E-5</v>
      </c>
      <c r="BU179" s="19">
        <f t="shared" si="207"/>
        <v>-1.1017745052299688E-5</v>
      </c>
      <c r="BV179" s="19">
        <f t="shared" si="208"/>
        <v>-9.0749915173660156E-6</v>
      </c>
      <c r="BW179" s="19">
        <f t="shared" si="209"/>
        <v>-4.1379031658336986E-2</v>
      </c>
      <c r="BX179" s="19">
        <f t="shared" si="210"/>
        <v>-2.901334104763687E-4</v>
      </c>
      <c r="BY179" s="19">
        <f t="shared" si="211"/>
        <v>-1.2789636955615826E-2</v>
      </c>
      <c r="BZ179" s="2">
        <f t="shared" si="217"/>
        <v>4315.297277219056</v>
      </c>
    </row>
    <row r="180" spans="1:78" x14ac:dyDescent="0.3">
      <c r="A180" s="2">
        <f t="shared" si="155"/>
        <v>2134</v>
      </c>
      <c r="B180" s="5">
        <f t="shared" si="156"/>
        <v>1165.2485628362717</v>
      </c>
      <c r="C180" s="5">
        <f t="shared" si="157"/>
        <v>2963.3827034077776</v>
      </c>
      <c r="D180" s="5">
        <f t="shared" si="158"/>
        <v>4367.5874711065853</v>
      </c>
      <c r="E180" s="15">
        <f t="shared" si="159"/>
        <v>7.1015807213156576E-6</v>
      </c>
      <c r="F180" s="15">
        <f t="shared" si="160"/>
        <v>1.3990590220900528E-5</v>
      </c>
      <c r="G180" s="15">
        <f t="shared" si="161"/>
        <v>2.8561292260757936E-5</v>
      </c>
      <c r="H180" s="5">
        <f t="shared" si="162"/>
        <v>186475.4072603579</v>
      </c>
      <c r="I180" s="5">
        <f t="shared" si="163"/>
        <v>78393.296933694524</v>
      </c>
      <c r="J180" s="5">
        <f t="shared" si="164"/>
        <v>29140.821864338333</v>
      </c>
      <c r="K180" s="5">
        <f t="shared" si="165"/>
        <v>160030.58335164789</v>
      </c>
      <c r="L180" s="5">
        <f t="shared" si="166"/>
        <v>26453.990179380209</v>
      </c>
      <c r="M180" s="5">
        <f t="shared" si="167"/>
        <v>6672.0637095689644</v>
      </c>
      <c r="N180" s="15">
        <f t="shared" si="168"/>
        <v>1.4518329798345331E-3</v>
      </c>
      <c r="O180" s="15">
        <f t="shared" si="169"/>
        <v>5.8818235263267127E-3</v>
      </c>
      <c r="P180" s="15">
        <f t="shared" si="170"/>
        <v>5.7172310230253487E-3</v>
      </c>
      <c r="Q180" s="5">
        <f t="shared" si="171"/>
        <v>6880.2367759179942</v>
      </c>
      <c r="R180" s="5">
        <f t="shared" si="172"/>
        <v>10280.078053070516</v>
      </c>
      <c r="S180" s="5">
        <f t="shared" si="173"/>
        <v>5687.9122018730422</v>
      </c>
      <c r="T180" s="5">
        <f t="shared" si="174"/>
        <v>36.896215307961619</v>
      </c>
      <c r="U180" s="5">
        <f t="shared" si="175"/>
        <v>131.13465634396601</v>
      </c>
      <c r="V180" s="5">
        <f t="shared" si="176"/>
        <v>195.18708938109049</v>
      </c>
      <c r="W180" s="15">
        <f t="shared" si="177"/>
        <v>-1.0734613539272964E-2</v>
      </c>
      <c r="X180" s="15">
        <f t="shared" si="178"/>
        <v>-1.217998157191269E-2</v>
      </c>
      <c r="Y180" s="15">
        <f t="shared" si="179"/>
        <v>-9.7425357312937999E-3</v>
      </c>
      <c r="Z180" s="5">
        <f t="shared" si="194"/>
        <v>9718.813874113408</v>
      </c>
      <c r="AA180" s="5">
        <f t="shared" si="195"/>
        <v>30863.689162537084</v>
      </c>
      <c r="AB180" s="5">
        <f t="shared" si="196"/>
        <v>44894.302778624406</v>
      </c>
      <c r="AC180" s="16">
        <f t="shared" si="180"/>
        <v>1.3994450310329143</v>
      </c>
      <c r="AD180" s="16">
        <f t="shared" si="181"/>
        <v>2.9831994049609829</v>
      </c>
      <c r="AE180" s="16">
        <f t="shared" si="182"/>
        <v>7.8609451627365017</v>
      </c>
      <c r="AF180" s="15">
        <f t="shared" si="183"/>
        <v>-4.0504037456468023E-3</v>
      </c>
      <c r="AG180" s="15">
        <f t="shared" si="184"/>
        <v>2.9673830763510267E-4</v>
      </c>
      <c r="AH180" s="15">
        <f t="shared" si="185"/>
        <v>9.7937136394747881E-3</v>
      </c>
      <c r="AI180" s="1">
        <f t="shared" si="149"/>
        <v>363355.49339365005</v>
      </c>
      <c r="AJ180" s="1">
        <f t="shared" si="150"/>
        <v>146628.20490914528</v>
      </c>
      <c r="AK180" s="1">
        <f t="shared" si="151"/>
        <v>54640.966182469558</v>
      </c>
      <c r="AL180" s="14">
        <f t="shared" si="186"/>
        <v>64.713049032233954</v>
      </c>
      <c r="AM180" s="14">
        <f t="shared" si="187"/>
        <v>14.472590517148298</v>
      </c>
      <c r="AN180" s="14">
        <f t="shared" si="188"/>
        <v>4.7214646760229293</v>
      </c>
      <c r="AO180" s="11">
        <f t="shared" si="189"/>
        <v>5.9302963932225542E-3</v>
      </c>
      <c r="AP180" s="11">
        <f t="shared" si="190"/>
        <v>7.4706093603459922E-3</v>
      </c>
      <c r="AQ180" s="11">
        <f t="shared" si="191"/>
        <v>6.7767852886355708E-3</v>
      </c>
      <c r="AR180" s="1">
        <f t="shared" si="197"/>
        <v>186475.4072603579</v>
      </c>
      <c r="AS180" s="1">
        <f t="shared" si="192"/>
        <v>78393.296933694524</v>
      </c>
      <c r="AT180" s="1">
        <f t="shared" si="193"/>
        <v>29140.821864338333</v>
      </c>
      <c r="AU180" s="1">
        <f t="shared" si="152"/>
        <v>37295.081452071579</v>
      </c>
      <c r="AV180" s="1">
        <f t="shared" si="153"/>
        <v>15678.659386738906</v>
      </c>
      <c r="AW180" s="1">
        <f t="shared" si="154"/>
        <v>5828.1643728676672</v>
      </c>
      <c r="AX180" s="2">
        <v>0</v>
      </c>
      <c r="AY180" s="2">
        <v>0</v>
      </c>
      <c r="AZ180" s="2">
        <v>0</v>
      </c>
      <c r="BA180" s="2">
        <f t="shared" si="200"/>
        <v>0</v>
      </c>
      <c r="BB180" s="2">
        <f t="shared" si="212"/>
        <v>0</v>
      </c>
      <c r="BC180" s="2">
        <f t="shared" si="201"/>
        <v>0</v>
      </c>
      <c r="BD180" s="2">
        <f t="shared" si="202"/>
        <v>0</v>
      </c>
      <c r="BE180" s="2">
        <f t="shared" si="203"/>
        <v>0</v>
      </c>
      <c r="BF180" s="2">
        <f t="shared" si="204"/>
        <v>0</v>
      </c>
      <c r="BG180" s="2">
        <f t="shared" si="205"/>
        <v>0</v>
      </c>
      <c r="BH180" s="2">
        <f t="shared" si="213"/>
        <v>0</v>
      </c>
      <c r="BI180" s="2">
        <f t="shared" si="214"/>
        <v>0</v>
      </c>
      <c r="BJ180" s="2">
        <f t="shared" si="215"/>
        <v>0</v>
      </c>
      <c r="BK180" s="11">
        <f t="shared" si="216"/>
        <v>3.3041835887437115E-2</v>
      </c>
      <c r="BL180" s="17">
        <f t="shared" si="198"/>
        <v>6.7865857279283577E-3</v>
      </c>
      <c r="BM180" s="17">
        <f t="shared" si="199"/>
        <v>0.30602472748288728</v>
      </c>
      <c r="BN180" s="12">
        <f>(BN$3*temperature!$I290+BN$4*temperature!$I290^2+BN$5*temperature!$I290^6)*(K180/K$56)^$BP$1</f>
        <v>-21.97513246307674</v>
      </c>
      <c r="BO180" s="12">
        <f>(BO$3*temperature!$I290+BO$4*temperature!$I290^2+BO$5*temperature!$I290^6)*(L180/L$56)^$BP$1</f>
        <v>-16.485826355898332</v>
      </c>
      <c r="BP180" s="12">
        <f>(BP$3*temperature!$I290+BP$4*temperature!$I290^2+BP$5*temperature!$I290^6)*(M180/M$56)^$BP$1</f>
        <v>-14.947954826758291</v>
      </c>
      <c r="BQ180" s="12">
        <f>(BQ$3*temperature!$M290+BQ$4*temperature!$M290^2+BQ$5*temperature!$M290^6)*(K180/K$56)^$BP$1</f>
        <v>-21.975148664957274</v>
      </c>
      <c r="BR180" s="12">
        <f>(BR$3*temperature!$M290+BR$4*temperature!$M290^2+BR$5*temperature!$M290^6)*(L180/L$56)^$BP$1</f>
        <v>-16.485837358550665</v>
      </c>
      <c r="BS180" s="12">
        <f>(BS$3*temperature!$M290+BS$4*temperature!$M290^2+BS$5*temperature!$M290^6)*(M180/M$56)^$BP$1</f>
        <v>-14.947963885354568</v>
      </c>
      <c r="BT180" s="19">
        <f t="shared" si="206"/>
        <v>-1.6201880534083557E-5</v>
      </c>
      <c r="BU180" s="19">
        <f t="shared" si="207"/>
        <v>-1.1002652332336993E-5</v>
      </c>
      <c r="BV180" s="19">
        <f t="shared" si="208"/>
        <v>-9.0585962766454031E-6</v>
      </c>
      <c r="BW180" s="19">
        <f t="shared" si="209"/>
        <v>-4.1477614027626793E-2</v>
      </c>
      <c r="BX180" s="19">
        <f t="shared" si="210"/>
        <v>-2.8149138338841306E-4</v>
      </c>
      <c r="BY180" s="19">
        <f t="shared" si="211"/>
        <v>-1.2693175529444873E-2</v>
      </c>
      <c r="BZ180" s="2">
        <f t="shared" si="217"/>
        <v>4273.1192443578439</v>
      </c>
    </row>
    <row r="181" spans="1:78" x14ac:dyDescent="0.3">
      <c r="A181" s="2">
        <f t="shared" si="155"/>
        <v>2135</v>
      </c>
      <c r="B181" s="5">
        <f t="shared" si="156"/>
        <v>1165.2564241876646</v>
      </c>
      <c r="C181" s="5">
        <f t="shared" si="157"/>
        <v>2963.4220899071952</v>
      </c>
      <c r="D181" s="5">
        <f t="shared" si="158"/>
        <v>4367.7059778517105</v>
      </c>
      <c r="E181" s="15">
        <f t="shared" si="159"/>
        <v>6.7465016852498745E-6</v>
      </c>
      <c r="F181" s="15">
        <f t="shared" si="160"/>
        <v>1.3291060709855502E-5</v>
      </c>
      <c r="G181" s="15">
        <f t="shared" si="161"/>
        <v>2.7133227647720037E-5</v>
      </c>
      <c r="H181" s="5">
        <f t="shared" si="162"/>
        <v>186723.85650380829</v>
      </c>
      <c r="I181" s="5">
        <f t="shared" si="163"/>
        <v>78846.903183083559</v>
      </c>
      <c r="J181" s="5">
        <f t="shared" si="164"/>
        <v>29305.468468493407</v>
      </c>
      <c r="K181" s="5">
        <f t="shared" si="165"/>
        <v>160242.71793565017</v>
      </c>
      <c r="L181" s="5">
        <f t="shared" si="166"/>
        <v>26606.706972867571</v>
      </c>
      <c r="M181" s="5">
        <f t="shared" si="167"/>
        <v>6709.5790369358892</v>
      </c>
      <c r="N181" s="15">
        <f t="shared" si="168"/>
        <v>1.3255877692837092E-3</v>
      </c>
      <c r="O181" s="15">
        <f t="shared" si="169"/>
        <v>5.7729209261745407E-3</v>
      </c>
      <c r="P181" s="15">
        <f t="shared" si="170"/>
        <v>5.622747173879894E-3</v>
      </c>
      <c r="Q181" s="5">
        <f t="shared" si="171"/>
        <v>6815.4485273990622</v>
      </c>
      <c r="R181" s="5">
        <f t="shared" si="172"/>
        <v>10213.625883526085</v>
      </c>
      <c r="S181" s="5">
        <f t="shared" si="173"/>
        <v>5664.32131063818</v>
      </c>
      <c r="T181" s="5">
        <f t="shared" si="174"/>
        <v>36.500148695568846</v>
      </c>
      <c r="U181" s="5">
        <f t="shared" si="175"/>
        <v>129.53743864625741</v>
      </c>
      <c r="V181" s="5">
        <f t="shared" si="176"/>
        <v>193.28547218850798</v>
      </c>
      <c r="W181" s="15">
        <f t="shared" si="177"/>
        <v>-1.0734613539272964E-2</v>
      </c>
      <c r="X181" s="15">
        <f t="shared" si="178"/>
        <v>-1.217998157191269E-2</v>
      </c>
      <c r="Y181" s="15">
        <f t="shared" si="179"/>
        <v>-9.7425357312937999E-3</v>
      </c>
      <c r="Z181" s="5">
        <f t="shared" si="194"/>
        <v>9589.5138025861052</v>
      </c>
      <c r="AA181" s="5">
        <f t="shared" si="195"/>
        <v>30676.622959666944</v>
      </c>
      <c r="AB181" s="5">
        <f t="shared" si="196"/>
        <v>45150.266017243739</v>
      </c>
      <c r="AC181" s="16">
        <f t="shared" si="180"/>
        <v>1.3937767136373918</v>
      </c>
      <c r="AD181" s="16">
        <f t="shared" si="181"/>
        <v>2.9840846345037493</v>
      </c>
      <c r="AE181" s="16">
        <f t="shared" si="182"/>
        <v>7.9379330085959579</v>
      </c>
      <c r="AF181" s="15">
        <f t="shared" si="183"/>
        <v>-4.0504037456468023E-3</v>
      </c>
      <c r="AG181" s="15">
        <f t="shared" si="184"/>
        <v>2.9673830763510267E-4</v>
      </c>
      <c r="AH181" s="15">
        <f t="shared" si="185"/>
        <v>9.7937136394747881E-3</v>
      </c>
      <c r="AI181" s="1">
        <f t="shared" si="149"/>
        <v>364315.02550635661</v>
      </c>
      <c r="AJ181" s="1">
        <f t="shared" si="150"/>
        <v>147644.04380496967</v>
      </c>
      <c r="AK181" s="1">
        <f t="shared" si="151"/>
        <v>55005.033937090266</v>
      </c>
      <c r="AL181" s="14">
        <f t="shared" si="186"/>
        <v>65.092978917891543</v>
      </c>
      <c r="AM181" s="14">
        <f t="shared" si="187"/>
        <v>14.579628396632302</v>
      </c>
      <c r="AN181" s="14">
        <f t="shared" si="188"/>
        <v>4.7531410648566412</v>
      </c>
      <c r="AO181" s="11">
        <f t="shared" si="189"/>
        <v>5.8709934292903287E-3</v>
      </c>
      <c r="AP181" s="11">
        <f t="shared" si="190"/>
        <v>7.3959032667425323E-3</v>
      </c>
      <c r="AQ181" s="11">
        <f t="shared" si="191"/>
        <v>6.7090174357492148E-3</v>
      </c>
      <c r="AR181" s="1">
        <f t="shared" si="197"/>
        <v>186723.85650380829</v>
      </c>
      <c r="AS181" s="1">
        <f t="shared" si="192"/>
        <v>78846.903183083559</v>
      </c>
      <c r="AT181" s="1">
        <f t="shared" si="193"/>
        <v>29305.468468493407</v>
      </c>
      <c r="AU181" s="1">
        <f t="shared" si="152"/>
        <v>37344.771300761662</v>
      </c>
      <c r="AV181" s="1">
        <f t="shared" si="153"/>
        <v>15769.380636616712</v>
      </c>
      <c r="AW181" s="1">
        <f t="shared" si="154"/>
        <v>5861.0936936986818</v>
      </c>
      <c r="AX181" s="2">
        <v>0</v>
      </c>
      <c r="AY181" s="2">
        <v>0</v>
      </c>
      <c r="AZ181" s="2">
        <v>0</v>
      </c>
      <c r="BA181" s="2">
        <f t="shared" si="200"/>
        <v>0</v>
      </c>
      <c r="BB181" s="2">
        <f t="shared" si="212"/>
        <v>0</v>
      </c>
      <c r="BC181" s="2">
        <f t="shared" si="201"/>
        <v>0</v>
      </c>
      <c r="BD181" s="2">
        <f t="shared" si="202"/>
        <v>0</v>
      </c>
      <c r="BE181" s="2">
        <f t="shared" si="203"/>
        <v>0</v>
      </c>
      <c r="BF181" s="2">
        <f t="shared" si="204"/>
        <v>0</v>
      </c>
      <c r="BG181" s="2">
        <f t="shared" si="205"/>
        <v>0</v>
      </c>
      <c r="BH181" s="2">
        <f t="shared" si="213"/>
        <v>0</v>
      </c>
      <c r="BI181" s="2">
        <f t="shared" si="214"/>
        <v>0</v>
      </c>
      <c r="BJ181" s="2">
        <f t="shared" si="215"/>
        <v>0</v>
      </c>
      <c r="BK181" s="11">
        <f t="shared" si="216"/>
        <v>3.2928304452302742E-2</v>
      </c>
      <c r="BL181" s="17">
        <f t="shared" si="198"/>
        <v>6.5695168309406601E-3</v>
      </c>
      <c r="BM181" s="17">
        <f t="shared" si="199"/>
        <v>0.302994779686027</v>
      </c>
      <c r="BN181" s="12">
        <f>(BN$3*temperature!$I291+BN$4*temperature!$I291^2+BN$5*temperature!$I291^6)*(K181/K$56)^$BP$1</f>
        <v>-22.37169566397111</v>
      </c>
      <c r="BO181" s="12">
        <f>(BO$3*temperature!$I291+BO$4*temperature!$I291^2+BO$5*temperature!$I291^6)*(L181/L$56)^$BP$1</f>
        <v>-16.73600151932299</v>
      </c>
      <c r="BP181" s="12">
        <f>(BP$3*temperature!$I291+BP$4*temperature!$I291^2+BP$5*temperature!$I291^6)*(M181/M$56)^$BP$1</f>
        <v>-15.152461946532132</v>
      </c>
      <c r="BQ181" s="12">
        <f>(BQ$3*temperature!$M291+BQ$4*temperature!$M291^2+BQ$5*temperature!$M291^6)*(K181/K$56)^$BP$1</f>
        <v>-22.37171186797352</v>
      </c>
      <c r="BR181" s="12">
        <f>(BR$3*temperature!$M291+BR$4*temperature!$M291^2+BR$5*temperature!$M291^6)*(L181/L$56)^$BP$1</f>
        <v>-16.736012506419907</v>
      </c>
      <c r="BS181" s="12">
        <f>(BS$3*temperature!$M291+BS$4*temperature!$M291^2+BS$5*temperature!$M291^6)*(M181/M$56)^$BP$1</f>
        <v>-15.152470988424929</v>
      </c>
      <c r="BT181" s="19">
        <f t="shared" si="206"/>
        <v>-1.6204002410091789E-5</v>
      </c>
      <c r="BU181" s="19">
        <f t="shared" si="207"/>
        <v>-1.0987096917602912E-5</v>
      </c>
      <c r="BV181" s="19">
        <f t="shared" si="208"/>
        <v>-9.0418927971569474E-6</v>
      </c>
      <c r="BW181" s="19">
        <f t="shared" si="209"/>
        <v>-4.156949291997316E-2</v>
      </c>
      <c r="BX181" s="19">
        <f t="shared" si="210"/>
        <v>-2.7309148339143229E-4</v>
      </c>
      <c r="BY181" s="19">
        <f t="shared" si="211"/>
        <v>-1.2595339348947127E-2</v>
      </c>
      <c r="BZ181" s="2">
        <f t="shared" si="217"/>
        <v>4231.3073870591834</v>
      </c>
    </row>
    <row r="182" spans="1:78" x14ac:dyDescent="0.3">
      <c r="A182" s="2">
        <f t="shared" si="155"/>
        <v>2136</v>
      </c>
      <c r="B182" s="5">
        <f t="shared" si="156"/>
        <v>1165.2638925218728</v>
      </c>
      <c r="C182" s="5">
        <f t="shared" si="157"/>
        <v>2963.4595075789557</v>
      </c>
      <c r="D182" s="5">
        <f t="shared" si="158"/>
        <v>4367.8185623142754</v>
      </c>
      <c r="E182" s="15">
        <f t="shared" si="159"/>
        <v>6.4091766009873806E-6</v>
      </c>
      <c r="F182" s="15">
        <f t="shared" si="160"/>
        <v>1.2626507674362726E-5</v>
      </c>
      <c r="G182" s="15">
        <f t="shared" si="161"/>
        <v>2.5776566265334033E-5</v>
      </c>
      <c r="H182" s="5">
        <f t="shared" si="162"/>
        <v>186949.15070442492</v>
      </c>
      <c r="I182" s="5">
        <f t="shared" si="163"/>
        <v>79294.601454387186</v>
      </c>
      <c r="J182" s="5">
        <f t="shared" si="164"/>
        <v>29468.272405045551</v>
      </c>
      <c r="K182" s="5">
        <f t="shared" si="165"/>
        <v>160435.03270304564</v>
      </c>
      <c r="L182" s="5">
        <f t="shared" si="166"/>
        <v>26757.443876521244</v>
      </c>
      <c r="M182" s="5">
        <f t="shared" si="167"/>
        <v>6746.6796032461289</v>
      </c>
      <c r="N182" s="15">
        <f t="shared" si="168"/>
        <v>1.2001466891786716E-3</v>
      </c>
      <c r="O182" s="15">
        <f t="shared" si="169"/>
        <v>5.6653724118278515E-3</v>
      </c>
      <c r="P182" s="15">
        <f t="shared" si="170"/>
        <v>5.5294924027280423E-3</v>
      </c>
      <c r="Q182" s="5">
        <f t="shared" si="171"/>
        <v>6750.4223195383374</v>
      </c>
      <c r="R182" s="5">
        <f t="shared" si="172"/>
        <v>10146.511433790132</v>
      </c>
      <c r="S182" s="5">
        <f t="shared" si="173"/>
        <v>5640.2975190607076</v>
      </c>
      <c r="T182" s="5">
        <f t="shared" si="174"/>
        <v>36.108333705195918</v>
      </c>
      <c r="U182" s="5">
        <f t="shared" si="175"/>
        <v>127.95967503067322</v>
      </c>
      <c r="V182" s="5">
        <f t="shared" si="176"/>
        <v>191.40238156937144</v>
      </c>
      <c r="W182" s="15">
        <f t="shared" si="177"/>
        <v>-1.0734613539272964E-2</v>
      </c>
      <c r="X182" s="15">
        <f t="shared" si="178"/>
        <v>-1.217998157191269E-2</v>
      </c>
      <c r="Y182" s="15">
        <f t="shared" si="179"/>
        <v>-9.7425357312937999E-3</v>
      </c>
      <c r="Z182" s="5">
        <f t="shared" si="194"/>
        <v>9460.7378007425305</v>
      </c>
      <c r="AA182" s="5">
        <f t="shared" si="195"/>
        <v>30487.368147901565</v>
      </c>
      <c r="AB182" s="5">
        <f t="shared" si="196"/>
        <v>45403.357879770003</v>
      </c>
      <c r="AC182" s="16">
        <f t="shared" si="180"/>
        <v>1.3881313552158796</v>
      </c>
      <c r="AD182" s="16">
        <f t="shared" si="181"/>
        <v>2.9849701267280317</v>
      </c>
      <c r="AE182" s="16">
        <f t="shared" si="182"/>
        <v>8.0156748513714806</v>
      </c>
      <c r="AF182" s="15">
        <f t="shared" si="183"/>
        <v>-4.0504037456468023E-3</v>
      </c>
      <c r="AG182" s="15">
        <f t="shared" si="184"/>
        <v>2.9673830763510267E-4</v>
      </c>
      <c r="AH182" s="15">
        <f t="shared" si="185"/>
        <v>9.7937136394747881E-3</v>
      </c>
      <c r="AI182" s="1">
        <f t="shared" si="149"/>
        <v>365228.29425648262</v>
      </c>
      <c r="AJ182" s="1">
        <f t="shared" si="150"/>
        <v>148649.02006108942</v>
      </c>
      <c r="AK182" s="1">
        <f t="shared" si="151"/>
        <v>55365.624237079923</v>
      </c>
      <c r="AL182" s="14">
        <f t="shared" si="186"/>
        <v>65.471317764896213</v>
      </c>
      <c r="AM182" s="14">
        <f t="shared" si="187"/>
        <v>14.68637962270598</v>
      </c>
      <c r="AN182" s="14">
        <f t="shared" si="188"/>
        <v>4.7847110820725529</v>
      </c>
      <c r="AO182" s="11">
        <f t="shared" si="189"/>
        <v>5.8122834949974255E-3</v>
      </c>
      <c r="AP182" s="11">
        <f t="shared" si="190"/>
        <v>7.3219442340751069E-3</v>
      </c>
      <c r="AQ182" s="11">
        <f t="shared" si="191"/>
        <v>6.6419272613917222E-3</v>
      </c>
      <c r="AR182" s="1">
        <f t="shared" si="197"/>
        <v>186949.15070442492</v>
      </c>
      <c r="AS182" s="1">
        <f t="shared" si="192"/>
        <v>79294.601454387186</v>
      </c>
      <c r="AT182" s="1">
        <f t="shared" si="193"/>
        <v>29468.272405045551</v>
      </c>
      <c r="AU182" s="1">
        <f t="shared" si="152"/>
        <v>37389.830140884987</v>
      </c>
      <c r="AV182" s="1">
        <f t="shared" si="153"/>
        <v>15858.920290877439</v>
      </c>
      <c r="AW182" s="1">
        <f t="shared" si="154"/>
        <v>5893.6544810091109</v>
      </c>
      <c r="AX182" s="2">
        <v>0</v>
      </c>
      <c r="AY182" s="2">
        <v>0</v>
      </c>
      <c r="AZ182" s="2">
        <v>0</v>
      </c>
      <c r="BA182" s="2">
        <f t="shared" si="200"/>
        <v>0</v>
      </c>
      <c r="BB182" s="2">
        <f t="shared" si="212"/>
        <v>0</v>
      </c>
      <c r="BC182" s="2">
        <f t="shared" si="201"/>
        <v>0</v>
      </c>
      <c r="BD182" s="2">
        <f t="shared" si="202"/>
        <v>0</v>
      </c>
      <c r="BE182" s="2">
        <f t="shared" si="203"/>
        <v>0</v>
      </c>
      <c r="BF182" s="2">
        <f t="shared" si="204"/>
        <v>0</v>
      </c>
      <c r="BG182" s="2">
        <f t="shared" si="205"/>
        <v>0</v>
      </c>
      <c r="BH182" s="2">
        <f t="shared" si="213"/>
        <v>0</v>
      </c>
      <c r="BI182" s="2">
        <f t="shared" si="214"/>
        <v>0</v>
      </c>
      <c r="BJ182" s="2">
        <f t="shared" si="215"/>
        <v>0</v>
      </c>
      <c r="BK182" s="11">
        <f t="shared" si="216"/>
        <v>3.2815811371228659E-2</v>
      </c>
      <c r="BL182" s="17">
        <f t="shared" si="198"/>
        <v>6.3600898558240819E-3</v>
      </c>
      <c r="BM182" s="17">
        <f t="shared" si="199"/>
        <v>0.29999483137230398</v>
      </c>
      <c r="BN182" s="12">
        <f>(BN$3*temperature!$I292+BN$4*temperature!$I292^2+BN$5*temperature!$I292^6)*(K182/K$56)^$BP$1</f>
        <v>-22.769353582318232</v>
      </c>
      <c r="BO182" s="12">
        <f>(BO$3*temperature!$I292+BO$4*temperature!$I292^2+BO$5*temperature!$I292^6)*(L182/L$56)^$BP$1</f>
        <v>-16.986196633098981</v>
      </c>
      <c r="BP182" s="12">
        <f>(BP$3*temperature!$I292+BP$4*temperature!$I292^2+BP$5*temperature!$I292^6)*(M182/M$56)^$BP$1</f>
        <v>-15.356881437109434</v>
      </c>
      <c r="BQ182" s="12">
        <f>(BQ$3*temperature!$M292+BQ$4*temperature!$M292^2+BQ$5*temperature!$M292^6)*(K182/K$56)^$BP$1</f>
        <v>-22.769369787685132</v>
      </c>
      <c r="BR182" s="12">
        <f>(BR$3*temperature!$M292+BR$4*temperature!$M292^2+BR$5*temperature!$M292^6)*(L182/L$56)^$BP$1</f>
        <v>-16.986207604205205</v>
      </c>
      <c r="BS182" s="12">
        <f>(BS$3*temperature!$M292+BS$4*temperature!$M292^2+BS$5*temperature!$M292^6)*(M182/M$56)^$BP$1</f>
        <v>-15.356890462010908</v>
      </c>
      <c r="BT182" s="19">
        <f t="shared" si="206"/>
        <v>-1.6205366900834406E-5</v>
      </c>
      <c r="BU182" s="19">
        <f t="shared" si="207"/>
        <v>-1.0971106224388905E-5</v>
      </c>
      <c r="BV182" s="19">
        <f t="shared" si="208"/>
        <v>-9.0249014732535215E-6</v>
      </c>
      <c r="BW182" s="19">
        <f t="shared" si="209"/>
        <v>-4.1654773295837867E-2</v>
      </c>
      <c r="BX182" s="19">
        <f t="shared" si="210"/>
        <v>-2.6492810108551029E-4</v>
      </c>
      <c r="BY182" s="19">
        <f t="shared" si="211"/>
        <v>-1.2496216690736433E-2</v>
      </c>
      <c r="BZ182" s="2">
        <f t="shared" si="217"/>
        <v>4189.8593927030188</v>
      </c>
    </row>
    <row r="183" spans="1:78" x14ac:dyDescent="0.3">
      <c r="A183" s="2">
        <f t="shared" si="155"/>
        <v>2137</v>
      </c>
      <c r="B183" s="5">
        <f t="shared" si="156"/>
        <v>1165.2709874848429</v>
      </c>
      <c r="C183" s="5">
        <f t="shared" si="157"/>
        <v>2963.49505481596</v>
      </c>
      <c r="D183" s="5">
        <f t="shared" si="158"/>
        <v>4367.9255203106513</v>
      </c>
      <c r="E183" s="15">
        <f t="shared" si="159"/>
        <v>6.0887177709380116E-6</v>
      </c>
      <c r="F183" s="15">
        <f t="shared" si="160"/>
        <v>1.1995182290644589E-5</v>
      </c>
      <c r="G183" s="15">
        <f t="shared" si="161"/>
        <v>2.448773795206733E-5</v>
      </c>
      <c r="H183" s="5">
        <f t="shared" si="162"/>
        <v>187151.35093393808</v>
      </c>
      <c r="I183" s="5">
        <f t="shared" si="163"/>
        <v>79736.369382213059</v>
      </c>
      <c r="J183" s="5">
        <f t="shared" si="164"/>
        <v>29629.230243238188</v>
      </c>
      <c r="K183" s="5">
        <f t="shared" si="165"/>
        <v>160607.57793162891</v>
      </c>
      <c r="L183" s="5">
        <f t="shared" si="166"/>
        <v>26906.192825472717</v>
      </c>
      <c r="M183" s="5">
        <f t="shared" si="167"/>
        <v>6783.3643466363237</v>
      </c>
      <c r="N183" s="15">
        <f t="shared" si="168"/>
        <v>1.0754834880897235E-3</v>
      </c>
      <c r="O183" s="15">
        <f t="shared" si="169"/>
        <v>5.55916139216861E-3</v>
      </c>
      <c r="P183" s="15">
        <f t="shared" si="170"/>
        <v>5.4374515387605182E-3</v>
      </c>
      <c r="Q183" s="5">
        <f t="shared" si="171"/>
        <v>6685.1818834433852</v>
      </c>
      <c r="R183" s="5">
        <f t="shared" si="172"/>
        <v>10078.767076140362</v>
      </c>
      <c r="S183" s="5">
        <f t="shared" si="173"/>
        <v>5615.8542872582784</v>
      </c>
      <c r="T183" s="5">
        <f t="shared" si="174"/>
        <v>35.720724697323533</v>
      </c>
      <c r="U183" s="5">
        <f t="shared" si="175"/>
        <v>126.40112854685169</v>
      </c>
      <c r="V183" s="5">
        <f t="shared" si="176"/>
        <v>189.53763702787711</v>
      </c>
      <c r="W183" s="15">
        <f t="shared" si="177"/>
        <v>-1.0734613539272964E-2</v>
      </c>
      <c r="X183" s="15">
        <f t="shared" si="178"/>
        <v>-1.217998157191269E-2</v>
      </c>
      <c r="Y183" s="15">
        <f t="shared" si="179"/>
        <v>-9.7425357312937999E-3</v>
      </c>
      <c r="Z183" s="5">
        <f t="shared" si="194"/>
        <v>9332.5186842377043</v>
      </c>
      <c r="AA183" s="5">
        <f t="shared" si="195"/>
        <v>30296.020843438073</v>
      </c>
      <c r="AB183" s="5">
        <f t="shared" si="196"/>
        <v>45653.572518038469</v>
      </c>
      <c r="AC183" s="16">
        <f t="shared" si="180"/>
        <v>1.3825088627752635</v>
      </c>
      <c r="AD183" s="16">
        <f t="shared" si="181"/>
        <v>2.9858558817117782</v>
      </c>
      <c r="AE183" s="16">
        <f t="shared" si="182"/>
        <v>8.0941780754929518</v>
      </c>
      <c r="AF183" s="15">
        <f t="shared" si="183"/>
        <v>-4.0504037456468023E-3</v>
      </c>
      <c r="AG183" s="15">
        <f t="shared" si="184"/>
        <v>2.9673830763510267E-4</v>
      </c>
      <c r="AH183" s="15">
        <f t="shared" si="185"/>
        <v>9.7937136394747881E-3</v>
      </c>
      <c r="AI183" s="1">
        <f t="shared" si="149"/>
        <v>366095.29497171933</v>
      </c>
      <c r="AJ183" s="1">
        <f t="shared" si="150"/>
        <v>149643.03834585793</v>
      </c>
      <c r="AK183" s="1">
        <f t="shared" si="151"/>
        <v>55722.71629438104</v>
      </c>
      <c r="AL183" s="14">
        <f t="shared" si="186"/>
        <v>65.848050245940456</v>
      </c>
      <c r="AM183" s="14">
        <f t="shared" si="187"/>
        <v>14.792837146777911</v>
      </c>
      <c r="AN183" s="14">
        <f t="shared" si="188"/>
        <v>4.8161729880167146</v>
      </c>
      <c r="AO183" s="11">
        <f t="shared" si="189"/>
        <v>5.7541606600474511E-3</v>
      </c>
      <c r="AP183" s="11">
        <f t="shared" si="190"/>
        <v>7.2487247917343558E-3</v>
      </c>
      <c r="AQ183" s="11">
        <f t="shared" si="191"/>
        <v>6.5755079887778048E-3</v>
      </c>
      <c r="AR183" s="1">
        <f t="shared" si="197"/>
        <v>187151.35093393808</v>
      </c>
      <c r="AS183" s="1">
        <f t="shared" si="192"/>
        <v>79736.369382213059</v>
      </c>
      <c r="AT183" s="1">
        <f t="shared" si="193"/>
        <v>29629.230243238188</v>
      </c>
      <c r="AU183" s="1">
        <f t="shared" si="152"/>
        <v>37430.270186787617</v>
      </c>
      <c r="AV183" s="1">
        <f t="shared" si="153"/>
        <v>15947.273876442612</v>
      </c>
      <c r="AW183" s="1">
        <f t="shared" si="154"/>
        <v>5925.8460486476379</v>
      </c>
      <c r="AX183" s="2">
        <v>0</v>
      </c>
      <c r="AY183" s="2">
        <v>0</v>
      </c>
      <c r="AZ183" s="2">
        <v>0</v>
      </c>
      <c r="BA183" s="2">
        <f t="shared" si="200"/>
        <v>0</v>
      </c>
      <c r="BB183" s="2">
        <f t="shared" si="212"/>
        <v>0</v>
      </c>
      <c r="BC183" s="2">
        <f t="shared" si="201"/>
        <v>0</v>
      </c>
      <c r="BD183" s="2">
        <f t="shared" si="202"/>
        <v>0</v>
      </c>
      <c r="BE183" s="2">
        <f t="shared" si="203"/>
        <v>0</v>
      </c>
      <c r="BF183" s="2">
        <f t="shared" si="204"/>
        <v>0</v>
      </c>
      <c r="BG183" s="2">
        <f t="shared" si="205"/>
        <v>0</v>
      </c>
      <c r="BH183" s="2">
        <f t="shared" si="213"/>
        <v>0</v>
      </c>
      <c r="BI183" s="2">
        <f t="shared" si="214"/>
        <v>0</v>
      </c>
      <c r="BJ183" s="2">
        <f t="shared" si="215"/>
        <v>0</v>
      </c>
      <c r="BK183" s="11">
        <f t="shared" si="216"/>
        <v>3.2704337977040393E-2</v>
      </c>
      <c r="BL183" s="17">
        <f t="shared" si="198"/>
        <v>6.1580097688280376E-3</v>
      </c>
      <c r="BM183" s="17">
        <f t="shared" si="199"/>
        <v>0.29702458551713268</v>
      </c>
      <c r="BN183" s="12">
        <f>(BN$3*temperature!$I293+BN$4*temperature!$I293^2+BN$5*temperature!$I293^6)*(K183/K$56)^$BP$1</f>
        <v>-23.168070675201161</v>
      </c>
      <c r="BO183" s="12">
        <f>(BO$3*temperature!$I293+BO$4*temperature!$I293^2+BO$5*temperature!$I293^6)*(L183/L$56)^$BP$1</f>
        <v>-17.236382604866844</v>
      </c>
      <c r="BP183" s="12">
        <f>(BP$3*temperature!$I293+BP$4*temperature!$I293^2+BP$5*temperature!$I293^6)*(M183/M$56)^$BP$1</f>
        <v>-15.561189496448396</v>
      </c>
      <c r="BQ183" s="12">
        <f>(BQ$3*temperature!$M293+BQ$4*temperature!$M293^2+BQ$5*temperature!$M293^6)*(K183/K$56)^$BP$1</f>
        <v>-23.168086881218194</v>
      </c>
      <c r="BR183" s="12">
        <f>(BR$3*temperature!$M293+BR$4*temperature!$M293^2+BR$5*temperature!$M293^6)*(L183/L$56)^$BP$1</f>
        <v>-17.236393559573628</v>
      </c>
      <c r="BS183" s="12">
        <f>(BS$3*temperature!$M293+BS$4*temperature!$M293^2+BS$5*temperature!$M293^6)*(M183/M$56)^$BP$1</f>
        <v>-15.56119850409037</v>
      </c>
      <c r="BT183" s="19">
        <f t="shared" si="206"/>
        <v>-1.6206017033226772E-5</v>
      </c>
      <c r="BU183" s="19">
        <f t="shared" si="207"/>
        <v>-1.0954706784360724E-5</v>
      </c>
      <c r="BV183" s="19">
        <f t="shared" si="208"/>
        <v>-9.0076419745344083E-6</v>
      </c>
      <c r="BW183" s="19">
        <f t="shared" si="209"/>
        <v>-4.1733560256705611E-2</v>
      </c>
      <c r="BX183" s="19">
        <f t="shared" si="210"/>
        <v>-2.5699567174876668E-4</v>
      </c>
      <c r="BY183" s="19">
        <f t="shared" si="211"/>
        <v>-1.2395893437402265E-2</v>
      </c>
      <c r="BZ183" s="2">
        <f t="shared" si="217"/>
        <v>4148.7729346365159</v>
      </c>
    </row>
    <row r="184" spans="1:78" x14ac:dyDescent="0.3">
      <c r="A184" s="2">
        <f t="shared" si="155"/>
        <v>2138</v>
      </c>
      <c r="B184" s="5">
        <f t="shared" si="156"/>
        <v>1165.2777277407038</v>
      </c>
      <c r="C184" s="5">
        <f t="shared" si="157"/>
        <v>2963.5288250961903</v>
      </c>
      <c r="D184" s="5">
        <f t="shared" si="158"/>
        <v>4368.0271328954095</v>
      </c>
      <c r="E184" s="15">
        <f t="shared" si="159"/>
        <v>5.7842818823911106E-6</v>
      </c>
      <c r="F184" s="15">
        <f t="shared" si="160"/>
        <v>1.139542317611236E-5</v>
      </c>
      <c r="G184" s="15">
        <f t="shared" si="161"/>
        <v>2.3263351054463962E-5</v>
      </c>
      <c r="H184" s="5">
        <f t="shared" si="162"/>
        <v>187330.52238450368</v>
      </c>
      <c r="I184" s="5">
        <f t="shared" si="163"/>
        <v>80172.186760810422</v>
      </c>
      <c r="J184" s="5">
        <f t="shared" si="164"/>
        <v>29788.339127102663</v>
      </c>
      <c r="K184" s="5">
        <f t="shared" si="165"/>
        <v>160760.4075190805</v>
      </c>
      <c r="L184" s="5">
        <f t="shared" si="166"/>
        <v>27052.946501442646</v>
      </c>
      <c r="M184" s="5">
        <f t="shared" si="167"/>
        <v>6819.6323467791817</v>
      </c>
      <c r="N184" s="15">
        <f t="shared" si="168"/>
        <v>9.5157146019997363E-4</v>
      </c>
      <c r="O184" s="15">
        <f t="shared" si="169"/>
        <v>5.4542713241463314E-3</v>
      </c>
      <c r="P184" s="15">
        <f t="shared" si="170"/>
        <v>5.3466094830718625E-3</v>
      </c>
      <c r="Q184" s="5">
        <f t="shared" si="171"/>
        <v>6619.7504705784213</v>
      </c>
      <c r="R184" s="5">
        <f t="shared" si="172"/>
        <v>10010.424718888104</v>
      </c>
      <c r="S184" s="5">
        <f t="shared" si="173"/>
        <v>5591.0049412432936</v>
      </c>
      <c r="T184" s="5">
        <f t="shared" si="174"/>
        <v>35.337276522355005</v>
      </c>
      <c r="U184" s="5">
        <f t="shared" si="175"/>
        <v>124.86156513048208</v>
      </c>
      <c r="V184" s="5">
        <f t="shared" si="176"/>
        <v>187.69105982670803</v>
      </c>
      <c r="W184" s="15">
        <f t="shared" si="177"/>
        <v>-1.0734613539272964E-2</v>
      </c>
      <c r="X184" s="15">
        <f t="shared" si="178"/>
        <v>-1.217998157191269E-2</v>
      </c>
      <c r="Y184" s="15">
        <f t="shared" si="179"/>
        <v>-9.7425357312937999E-3</v>
      </c>
      <c r="Z184" s="5">
        <f t="shared" si="194"/>
        <v>9204.8880626046939</v>
      </c>
      <c r="AA184" s="5">
        <f t="shared" si="195"/>
        <v>30102.675921941718</v>
      </c>
      <c r="AB184" s="5">
        <f t="shared" si="196"/>
        <v>45900.904997557453</v>
      </c>
      <c r="AC184" s="16">
        <f t="shared" si="180"/>
        <v>1.3769091436990888</v>
      </c>
      <c r="AD184" s="16">
        <f t="shared" si="181"/>
        <v>2.9867418995329595</v>
      </c>
      <c r="AE184" s="16">
        <f t="shared" si="182"/>
        <v>8.1734501377112441</v>
      </c>
      <c r="AF184" s="15">
        <f t="shared" si="183"/>
        <v>-4.0504037456468023E-3</v>
      </c>
      <c r="AG184" s="15">
        <f t="shared" si="184"/>
        <v>2.9673830763510267E-4</v>
      </c>
      <c r="AH184" s="15">
        <f t="shared" si="185"/>
        <v>9.7937136394747881E-3</v>
      </c>
      <c r="AI184" s="1">
        <f t="shared" si="149"/>
        <v>366916.03566133499</v>
      </c>
      <c r="AJ184" s="1">
        <f t="shared" si="150"/>
        <v>150626.00838771474</v>
      </c>
      <c r="AK184" s="1">
        <f t="shared" si="151"/>
        <v>56076.290713590577</v>
      </c>
      <c r="AL184" s="14">
        <f t="shared" si="186"/>
        <v>66.223161503603805</v>
      </c>
      <c r="AM184" s="14">
        <f t="shared" si="187"/>
        <v>14.898994060090189</v>
      </c>
      <c r="AN184" s="14">
        <f t="shared" si="188"/>
        <v>4.8475250841351736</v>
      </c>
      <c r="AO184" s="11">
        <f t="shared" si="189"/>
        <v>5.6966190534469769E-3</v>
      </c>
      <c r="AP184" s="11">
        <f t="shared" si="190"/>
        <v>7.1762375438170125E-3</v>
      </c>
      <c r="AQ184" s="11">
        <f t="shared" si="191"/>
        <v>6.5097529088900263E-3</v>
      </c>
      <c r="AR184" s="1">
        <f t="shared" si="197"/>
        <v>187330.52238450368</v>
      </c>
      <c r="AS184" s="1">
        <f t="shared" si="192"/>
        <v>80172.186760810422</v>
      </c>
      <c r="AT184" s="1">
        <f t="shared" si="193"/>
        <v>29788.339127102663</v>
      </c>
      <c r="AU184" s="1">
        <f t="shared" si="152"/>
        <v>37466.104476900735</v>
      </c>
      <c r="AV184" s="1">
        <f t="shared" si="153"/>
        <v>16034.437352162086</v>
      </c>
      <c r="AW184" s="1">
        <f t="shared" si="154"/>
        <v>5957.6678254205326</v>
      </c>
      <c r="AX184" s="2">
        <v>0</v>
      </c>
      <c r="AY184" s="2">
        <v>0</v>
      </c>
      <c r="AZ184" s="2">
        <v>0</v>
      </c>
      <c r="BA184" s="2">
        <f t="shared" si="200"/>
        <v>0</v>
      </c>
      <c r="BB184" s="2">
        <f t="shared" si="212"/>
        <v>0</v>
      </c>
      <c r="BC184" s="2">
        <f t="shared" si="201"/>
        <v>0</v>
      </c>
      <c r="BD184" s="2">
        <f t="shared" si="202"/>
        <v>0</v>
      </c>
      <c r="BE184" s="2">
        <f t="shared" si="203"/>
        <v>0</v>
      </c>
      <c r="BF184" s="2">
        <f t="shared" si="204"/>
        <v>0</v>
      </c>
      <c r="BG184" s="2">
        <f t="shared" si="205"/>
        <v>0</v>
      </c>
      <c r="BH184" s="2">
        <f t="shared" si="213"/>
        <v>0</v>
      </c>
      <c r="BI184" s="2">
        <f t="shared" si="214"/>
        <v>0</v>
      </c>
      <c r="BJ184" s="2">
        <f t="shared" si="215"/>
        <v>0</v>
      </c>
      <c r="BK184" s="11">
        <f t="shared" si="216"/>
        <v>3.2593865354880708E-2</v>
      </c>
      <c r="BL184" s="17">
        <f t="shared" si="198"/>
        <v>5.9629939977699073E-3</v>
      </c>
      <c r="BM184" s="17">
        <f t="shared" si="199"/>
        <v>0.29408374803676501</v>
      </c>
      <c r="BN184" s="12">
        <f>(BN$3*temperature!$I294+BN$4*temperature!$I294^2+BN$5*temperature!$I294^6)*(K184/K$56)^$BP$1</f>
        <v>-23.567812703209825</v>
      </c>
      <c r="BO184" s="12">
        <f>(BO$3*temperature!$I294+BO$4*temperature!$I294^2+BO$5*temperature!$I294^6)*(L184/L$56)^$BP$1</f>
        <v>-17.486531118889836</v>
      </c>
      <c r="BP184" s="12">
        <f>(BP$3*temperature!$I294+BP$4*temperature!$I294^2+BP$5*temperature!$I294^6)*(M184/M$56)^$BP$1</f>
        <v>-15.765362952793133</v>
      </c>
      <c r="BQ184" s="12">
        <f>(BQ$3*temperature!$M294+BQ$4*temperature!$M294^2+BQ$5*temperature!$M294^6)*(K184/K$56)^$BP$1</f>
        <v>-23.567828909204387</v>
      </c>
      <c r="BR184" s="12">
        <f>(BR$3*temperature!$M294+BR$4*temperature!$M294^2+BR$5*temperature!$M294^6)*(L184/L$56)^$BP$1</f>
        <v>-17.486542056814027</v>
      </c>
      <c r="BS184" s="12">
        <f>(BS$3*temperature!$M294+BS$4*temperature!$M294^2+BS$5*temperature!$M294^6)*(M184/M$56)^$BP$1</f>
        <v>-15.765371942926425</v>
      </c>
      <c r="BT184" s="19">
        <f t="shared" si="206"/>
        <v>-1.6205994562312753E-5</v>
      </c>
      <c r="BU184" s="19">
        <f t="shared" si="207"/>
        <v>-1.0937924191267712E-5</v>
      </c>
      <c r="BV184" s="19">
        <f t="shared" si="208"/>
        <v>-8.9901332920305776E-6</v>
      </c>
      <c r="BW184" s="19">
        <f t="shared" si="209"/>
        <v>-4.1805958674572381E-2</v>
      </c>
      <c r="BX184" s="19">
        <f t="shared" si="210"/>
        <v>-2.4928868064749189E-4</v>
      </c>
      <c r="BY184" s="19">
        <f t="shared" si="211"/>
        <v>-1.2294453017288355E-2</v>
      </c>
      <c r="BZ184" s="2">
        <f t="shared" si="217"/>
        <v>4108.0456732089579</v>
      </c>
    </row>
    <row r="185" spans="1:78" x14ac:dyDescent="0.3">
      <c r="A185" s="2">
        <f t="shared" si="155"/>
        <v>2139</v>
      </c>
      <c r="B185" s="5">
        <f t="shared" si="156"/>
        <v>1165.28413102081</v>
      </c>
      <c r="C185" s="5">
        <f t="shared" si="157"/>
        <v>2963.560907227994</v>
      </c>
      <c r="D185" s="5">
        <f t="shared" si="158"/>
        <v>4368.1236670965873</v>
      </c>
      <c r="E185" s="15">
        <f t="shared" si="159"/>
        <v>5.4950677882715551E-6</v>
      </c>
      <c r="F185" s="15">
        <f t="shared" si="160"/>
        <v>1.0825652017306742E-5</v>
      </c>
      <c r="G185" s="15">
        <f t="shared" si="161"/>
        <v>2.2100183501740762E-5</v>
      </c>
      <c r="H185" s="5">
        <f t="shared" si="162"/>
        <v>187486.73413247094</v>
      </c>
      <c r="I185" s="5">
        <f t="shared" si="163"/>
        <v>80602.035495622869</v>
      </c>
      <c r="J185" s="5">
        <f t="shared" si="164"/>
        <v>29945.596761150344</v>
      </c>
      <c r="K185" s="5">
        <f t="shared" si="165"/>
        <v>160893.57877741728</v>
      </c>
      <c r="L185" s="5">
        <f t="shared" si="166"/>
        <v>27197.698315913829</v>
      </c>
      <c r="M185" s="5">
        <f t="shared" si="167"/>
        <v>6855.4828213127585</v>
      </c>
      <c r="N185" s="15">
        <f t="shared" si="168"/>
        <v>8.2838343340840837E-4</v>
      </c>
      <c r="O185" s="15">
        <f t="shared" si="169"/>
        <v>5.3506857178555745E-3</v>
      </c>
      <c r="P185" s="15">
        <f t="shared" si="170"/>
        <v>5.2569512124078788E-3</v>
      </c>
      <c r="Q185" s="5">
        <f t="shared" si="171"/>
        <v>6554.1508491684272</v>
      </c>
      <c r="R185" s="5">
        <f t="shared" si="172"/>
        <v>9941.5157971571134</v>
      </c>
      <c r="S185" s="5">
        <f t="shared" si="173"/>
        <v>5565.7626685868881</v>
      </c>
      <c r="T185" s="5">
        <f t="shared" si="174"/>
        <v>34.957944515357099</v>
      </c>
      <c r="U185" s="5">
        <f t="shared" si="175"/>
        <v>123.34075356815264</v>
      </c>
      <c r="V185" s="5">
        <f t="shared" si="176"/>
        <v>185.86247296990192</v>
      </c>
      <c r="W185" s="15">
        <f t="shared" si="177"/>
        <v>-1.0734613539272964E-2</v>
      </c>
      <c r="X185" s="15">
        <f t="shared" si="178"/>
        <v>-1.217998157191269E-2</v>
      </c>
      <c r="Y185" s="15">
        <f t="shared" si="179"/>
        <v>-9.7425357312937999E-3</v>
      </c>
      <c r="Z185" s="5">
        <f t="shared" si="194"/>
        <v>9077.8763523316102</v>
      </c>
      <c r="AA185" s="5">
        <f t="shared" si="195"/>
        <v>29907.426986617185</v>
      </c>
      <c r="AB185" s="5">
        <f t="shared" si="196"/>
        <v>46145.351275150664</v>
      </c>
      <c r="AC185" s="16">
        <f t="shared" si="180"/>
        <v>1.3713321057460346</v>
      </c>
      <c r="AD185" s="16">
        <f t="shared" si="181"/>
        <v>2.9876281802695699</v>
      </c>
      <c r="AE185" s="16">
        <f t="shared" si="182"/>
        <v>8.2534985678065134</v>
      </c>
      <c r="AF185" s="15">
        <f t="shared" si="183"/>
        <v>-4.0504037456468023E-3</v>
      </c>
      <c r="AG185" s="15">
        <f t="shared" si="184"/>
        <v>2.9673830763510267E-4</v>
      </c>
      <c r="AH185" s="15">
        <f t="shared" si="185"/>
        <v>9.7937136394747881E-3</v>
      </c>
      <c r="AI185" s="1">
        <f t="shared" ref="AI185:AI248" si="218">(1-$AI$5)*AI184+AU184</f>
        <v>367690.53657210222</v>
      </c>
      <c r="AJ185" s="1">
        <f t="shared" ref="AJ185:AJ248" si="219">(1-$AI$5)*AJ184+AV184</f>
        <v>151597.84490110536</v>
      </c>
      <c r="AK185" s="1">
        <f t="shared" ref="AK185:AK248" si="220">(1-$AI$5)*AK184+AW184</f>
        <v>56426.329467652053</v>
      </c>
      <c r="AL185" s="14">
        <f t="shared" si="186"/>
        <v>66.596637145968728</v>
      </c>
      <c r="AM185" s="14">
        <f t="shared" si="187"/>
        <v>15.004843593423924</v>
      </c>
      <c r="AN185" s="14">
        <f t="shared" si="188"/>
        <v>4.8787657127473665</v>
      </c>
      <c r="AO185" s="11">
        <f t="shared" si="189"/>
        <v>5.6396528629125073E-3</v>
      </c>
      <c r="AP185" s="11">
        <f t="shared" si="190"/>
        <v>7.104475168378842E-3</v>
      </c>
      <c r="AQ185" s="11">
        <f t="shared" si="191"/>
        <v>6.444655379801126E-3</v>
      </c>
      <c r="AR185" s="1">
        <f t="shared" si="197"/>
        <v>187486.73413247094</v>
      </c>
      <c r="AS185" s="1">
        <f t="shared" si="192"/>
        <v>80602.035495622869</v>
      </c>
      <c r="AT185" s="1">
        <f t="shared" si="193"/>
        <v>29945.596761150344</v>
      </c>
      <c r="AU185" s="1">
        <f t="shared" ref="AU185:AU248" si="221">$AU$5*AR185</f>
        <v>37497.346826494191</v>
      </c>
      <c r="AV185" s="1">
        <f t="shared" ref="AV185:AV248" si="222">$AU$5*AS185</f>
        <v>16120.407099124575</v>
      </c>
      <c r="AW185" s="1">
        <f t="shared" ref="AW185:AW248" si="223">$AU$5*AT185</f>
        <v>5989.1193522300691</v>
      </c>
      <c r="AX185" s="2">
        <v>0</v>
      </c>
      <c r="AY185" s="2">
        <v>0</v>
      </c>
      <c r="AZ185" s="2">
        <v>0</v>
      </c>
      <c r="BA185" s="2">
        <f t="shared" si="200"/>
        <v>0</v>
      </c>
      <c r="BB185" s="2">
        <f t="shared" si="212"/>
        <v>0</v>
      </c>
      <c r="BC185" s="2">
        <f t="shared" si="201"/>
        <v>0</v>
      </c>
      <c r="BD185" s="2">
        <f t="shared" si="202"/>
        <v>0</v>
      </c>
      <c r="BE185" s="2">
        <f t="shared" si="203"/>
        <v>0</v>
      </c>
      <c r="BF185" s="2">
        <f t="shared" si="204"/>
        <v>0</v>
      </c>
      <c r="BG185" s="2">
        <f t="shared" si="205"/>
        <v>0</v>
      </c>
      <c r="BH185" s="2">
        <f t="shared" si="213"/>
        <v>0</v>
      </c>
      <c r="BI185" s="2">
        <f t="shared" si="214"/>
        <v>0</v>
      </c>
      <c r="BJ185" s="2">
        <f t="shared" si="215"/>
        <v>0</v>
      </c>
      <c r="BK185" s="11">
        <f t="shared" si="216"/>
        <v>3.2484374344653871E-2</v>
      </c>
      <c r="BL185" s="17">
        <f t="shared" si="198"/>
        <v>5.7747718612685657E-3</v>
      </c>
      <c r="BM185" s="17">
        <f t="shared" si="199"/>
        <v>0.29117202775917328</v>
      </c>
      <c r="BN185" s="12">
        <f>(BN$3*temperature!$I295+BN$4*temperature!$I295^2+BN$5*temperature!$I295^6)*(K185/K$56)^$BP$1</f>
        <v>-23.968546738088946</v>
      </c>
      <c r="BO185" s="12">
        <f>(BO$3*temperature!$I295+BO$4*temperature!$I295^2+BO$5*temperature!$I295^6)*(L185/L$56)^$BP$1</f>
        <v>-17.736614631423993</v>
      </c>
      <c r="BP185" s="12">
        <f>(BP$3*temperature!$I295+BP$4*temperature!$I295^2+BP$5*temperature!$I295^6)*(M185/M$56)^$BP$1</f>
        <v>-15.969379260929307</v>
      </c>
      <c r="BQ185" s="12">
        <f>(BQ$3*temperature!$M295+BQ$4*temperature!$M295^2+BQ$5*temperature!$M295^6)*(K185/K$56)^$BP$1</f>
        <v>-23.968562943428992</v>
      </c>
      <c r="BR185" s="12">
        <f>(BR$3*temperature!$M295+BR$4*temperature!$M295^2+BR$5*temperature!$M295^6)*(L185/L$56)^$BP$1</f>
        <v>-17.736625552207123</v>
      </c>
      <c r="BS185" s="12">
        <f>(BS$3*temperature!$M295+BS$4*temperature!$M295^2+BS$5*temperature!$M295^6)*(M185/M$56)^$BP$1</f>
        <v>-15.969388233323007</v>
      </c>
      <c r="BT185" s="19">
        <f t="shared" si="206"/>
        <v>-1.6205340045871708E-5</v>
      </c>
      <c r="BU185" s="19">
        <f t="shared" si="207"/>
        <v>-1.0920783129364509E-5</v>
      </c>
      <c r="BV185" s="19">
        <f t="shared" si="208"/>
        <v>-8.9723937009011934E-6</v>
      </c>
      <c r="BW185" s="19">
        <f t="shared" si="209"/>
        <v>-4.1872073138891429E-2</v>
      </c>
      <c r="BX185" s="19">
        <f t="shared" si="210"/>
        <v>-2.4180166973544956E-4</v>
      </c>
      <c r="BY185" s="19">
        <f t="shared" si="211"/>
        <v>-1.2191976442331429E-2</v>
      </c>
      <c r="BZ185" s="2">
        <f t="shared" si="217"/>
        <v>4067.6752567655908</v>
      </c>
    </row>
    <row r="186" spans="1:78" x14ac:dyDescent="0.3">
      <c r="A186" s="2">
        <f t="shared" ref="A186:A249" si="224">1+A185</f>
        <v>2140</v>
      </c>
      <c r="B186" s="5">
        <f t="shared" ref="B186:B249" si="225">B185*(1+E186)</f>
        <v>1165.2902141703378</v>
      </c>
      <c r="C186" s="5">
        <f t="shared" ref="C186:C249" si="226">C185*(1+F186)</f>
        <v>2963.5913855831523</v>
      </c>
      <c r="D186" s="5">
        <f t="shared" ref="D186:D249" si="227">D185*(1+G186)</f>
        <v>4368.2153766144584</v>
      </c>
      <c r="E186" s="15">
        <f t="shared" ref="E186:E249" si="228">E185*$E$5</f>
        <v>5.2203143988579772E-6</v>
      </c>
      <c r="F186" s="15">
        <f t="shared" ref="F186:F249" si="229">F185*$E$5</f>
        <v>1.0284369416441405E-5</v>
      </c>
      <c r="G186" s="15">
        <f t="shared" ref="G186:G249" si="230">G185*$E$5</f>
        <v>2.0995174326653724E-5</v>
      </c>
      <c r="H186" s="5">
        <f t="shared" ref="H186:H249" si="231">AR186</f>
        <v>187620.0589030713</v>
      </c>
      <c r="I186" s="5">
        <f t="shared" ref="I186:I249" si="232">AS186</f>
        <v>81025.899554605247</v>
      </c>
      <c r="J186" s="5">
        <f t="shared" ref="J186:J249" si="233">AT186</f>
        <v>30101.001396076004</v>
      </c>
      <c r="K186" s="5">
        <f t="shared" ref="K186:K249" si="234">H186/B186*1000</f>
        <v>161007.1522282995</v>
      </c>
      <c r="L186" s="5">
        <f t="shared" ref="L186:L249" si="235">I186/C186*1000</f>
        <v>27340.442393228783</v>
      </c>
      <c r="M186" s="5">
        <f t="shared" ref="M186:M249" si="236">J186/D186*1000</f>
        <v>6890.915122277117</v>
      </c>
      <c r="N186" s="15">
        <f t="shared" ref="N186:N249" si="237">K186/K185-1</f>
        <v>7.0589175618596123E-4</v>
      </c>
      <c r="O186" s="15">
        <f t="shared" ref="O186:O249" si="238">L186/L185-1</f>
        <v>5.2483881414124856E-3</v>
      </c>
      <c r="P186" s="15">
        <f t="shared" ref="P186:P249" si="239">M186/M185-1</f>
        <v>5.1684617827651991E-3</v>
      </c>
      <c r="Q186" s="5">
        <f t="shared" ref="Q186:Q249" si="240">T186*H186/1000</f>
        <v>6488.4053012009954</v>
      </c>
      <c r="R186" s="5">
        <f t="shared" ref="R186:R249" si="241">U186*I186/1000</f>
        <v>9872.0712644620326</v>
      </c>
      <c r="S186" s="5">
        <f t="shared" ref="S186:S249" si="242">V186*J186/1000</f>
        <v>5540.1405143465181</v>
      </c>
      <c r="T186" s="5">
        <f t="shared" ref="T186:T249" si="243">T185*(1+W186)</f>
        <v>34.582684490857396</v>
      </c>
      <c r="U186" s="5">
        <f t="shared" ref="U186:U249" si="244">U185*(1+X186)</f>
        <v>121.83846546262671</v>
      </c>
      <c r="V186" s="5">
        <f t="shared" ref="V186:V249" si="245">V185*(1+Y186)</f>
        <v>184.05170118588603</v>
      </c>
      <c r="W186" s="15">
        <f t="shared" ref="W186:W249" si="246">T$5-1</f>
        <v>-1.0734613539272964E-2</v>
      </c>
      <c r="X186" s="15">
        <f t="shared" ref="X186:X249" si="247">U$5-1</f>
        <v>-1.217998157191269E-2</v>
      </c>
      <c r="Y186" s="15">
        <f t="shared" ref="Y186:Y249" si="248">V$5-1</f>
        <v>-9.7425357312937999E-3</v>
      </c>
      <c r="Z186" s="5">
        <f t="shared" si="194"/>
        <v>8951.5127907190035</v>
      </c>
      <c r="AA186" s="5">
        <f t="shared" si="195"/>
        <v>29710.366338678912</v>
      </c>
      <c r="AB186" s="5">
        <f t="shared" si="196"/>
        <v>46386.908176596582</v>
      </c>
      <c r="AC186" s="16">
        <f t="shared" ref="AC186:AC249" si="249">AC185*(1+AF186)</f>
        <v>1.365777657048395</v>
      </c>
      <c r="AD186" s="16">
        <f t="shared" ref="AD186:AD249" si="250">AD185*(1+AG186)</f>
        <v>2.9885147239996259</v>
      </c>
      <c r="AE186" s="16">
        <f t="shared" ref="AE186:AE249" si="251">AE185*(1+AH186)</f>
        <v>8.3343309693034264</v>
      </c>
      <c r="AF186" s="15">
        <f t="shared" ref="AF186:AF249" si="252">AC$5-1</f>
        <v>-4.0504037456468023E-3</v>
      </c>
      <c r="AG186" s="15">
        <f t="shared" ref="AG186:AG249" si="253">AD$5-1</f>
        <v>2.9673830763510267E-4</v>
      </c>
      <c r="AH186" s="15">
        <f t="shared" ref="AH186:AH249" si="254">AE$5-1</f>
        <v>9.7937136394747881E-3</v>
      </c>
      <c r="AI186" s="1">
        <f t="shared" si="218"/>
        <v>368418.82974138623</v>
      </c>
      <c r="AJ186" s="1">
        <f t="shared" si="219"/>
        <v>152558.4675101194</v>
      </c>
      <c r="AK186" s="1">
        <f t="shared" si="220"/>
        <v>56772.815873116917</v>
      </c>
      <c r="AL186" s="14">
        <f t="shared" ref="AL186:AL249" si="255">AL185*(1+AO186)</f>
        <v>66.968463242155934</v>
      </c>
      <c r="AM186" s="14">
        <f t="shared" ref="AM186:AM249" si="256">AM185*(1+AP186)</f>
        <v>15.110379116751664</v>
      </c>
      <c r="AN186" s="14">
        <f t="shared" ref="AN186:AN249" si="257">AN185*(1+AQ186)</f>
        <v>4.9098932568078393</v>
      </c>
      <c r="AO186" s="11">
        <f t="shared" ref="AO186:AO249" si="258">AO$5*AO185</f>
        <v>5.5832563342833822E-3</v>
      </c>
      <c r="AP186" s="11">
        <f t="shared" ref="AP186:AP249" si="259">AP$5*AP185</f>
        <v>7.0334304166950537E-3</v>
      </c>
      <c r="AQ186" s="11">
        <f t="shared" ref="AQ186:AQ249" si="260">AQ$5*AQ185</f>
        <v>6.3802088260031149E-3</v>
      </c>
      <c r="AR186" s="1">
        <f t="shared" si="197"/>
        <v>187620.0589030713</v>
      </c>
      <c r="AS186" s="1">
        <f t="shared" si="192"/>
        <v>81025.899554605247</v>
      </c>
      <c r="AT186" s="1">
        <f t="shared" si="193"/>
        <v>30101.001396076004</v>
      </c>
      <c r="AU186" s="1">
        <f t="shared" si="221"/>
        <v>37524.011780614259</v>
      </c>
      <c r="AV186" s="1">
        <f t="shared" si="222"/>
        <v>16205.17991092105</v>
      </c>
      <c r="AW186" s="1">
        <f t="shared" si="223"/>
        <v>6020.2002792152016</v>
      </c>
      <c r="AX186" s="2">
        <v>0</v>
      </c>
      <c r="AY186" s="2">
        <v>0</v>
      </c>
      <c r="AZ186" s="2">
        <v>0</v>
      </c>
      <c r="BA186" s="2">
        <f t="shared" si="200"/>
        <v>0</v>
      </c>
      <c r="BB186" s="2">
        <f t="shared" si="212"/>
        <v>0</v>
      </c>
      <c r="BC186" s="2">
        <f t="shared" si="201"/>
        <v>0</v>
      </c>
      <c r="BD186" s="2">
        <f t="shared" si="202"/>
        <v>0</v>
      </c>
      <c r="BE186" s="2">
        <f t="shared" si="203"/>
        <v>0</v>
      </c>
      <c r="BF186" s="2">
        <f t="shared" si="204"/>
        <v>0</v>
      </c>
      <c r="BG186" s="2">
        <f t="shared" si="205"/>
        <v>0</v>
      </c>
      <c r="BH186" s="2">
        <f t="shared" si="213"/>
        <v>0</v>
      </c>
      <c r="BI186" s="2">
        <f t="shared" si="214"/>
        <v>0</v>
      </c>
      <c r="BJ186" s="2">
        <f t="shared" si="215"/>
        <v>0</v>
      </c>
      <c r="BK186" s="11">
        <f t="shared" si="216"/>
        <v>3.2375845542690546E-2</v>
      </c>
      <c r="BL186" s="17">
        <f t="shared" si="198"/>
        <v>5.5930840260260319E-3</v>
      </c>
      <c r="BM186" s="17">
        <f t="shared" si="199"/>
        <v>0.28828913639522108</v>
      </c>
      <c r="BN186" s="12">
        <f>(BN$3*temperature!$I296+BN$4*temperature!$I296^2+BN$5*temperature!$I296^6)*(K186/K$56)^$BP$1</f>
        <v>-24.370241169940627</v>
      </c>
      <c r="BO186" s="12">
        <f>(BO$3*temperature!$I296+BO$4*temperature!$I296^2+BO$5*temperature!$I296^6)*(L186/L$56)^$BP$1</f>
        <v>-17.986606365556838</v>
      </c>
      <c r="BP186" s="12">
        <f>(BP$3*temperature!$I296+BP$4*temperature!$I296^2+BP$5*temperature!$I296^6)*(M186/M$56)^$BP$1</f>
        <v>-16.17321649799884</v>
      </c>
      <c r="BQ186" s="12">
        <f>(BQ$3*temperature!$M296+BQ$4*temperature!$M296^2+BQ$5*temperature!$M296^6)*(K186/K$56)^$BP$1</f>
        <v>-24.370257374033539</v>
      </c>
      <c r="BR186" s="12">
        <f>(BR$3*temperature!$M296+BR$4*temperature!$M296^2+BR$5*temperature!$M296^6)*(L186/L$56)^$BP$1</f>
        <v>-17.986617268864276</v>
      </c>
      <c r="BS186" s="12">
        <f>(BS$3*temperature!$M296+BS$4*temperature!$M296^2+BS$5*temperature!$M296^6)*(M186/M$56)^$BP$1</f>
        <v>-16.173225452439695</v>
      </c>
      <c r="BT186" s="19">
        <f t="shared" si="206"/>
        <v>-1.6204092911920043E-5</v>
      </c>
      <c r="BU186" s="19">
        <f t="shared" si="207"/>
        <v>-1.0903307437359899E-5</v>
      </c>
      <c r="BV186" s="19">
        <f t="shared" si="208"/>
        <v>-8.9544408545805254E-6</v>
      </c>
      <c r="BW186" s="19">
        <f t="shared" si="209"/>
        <v>-4.19320079650259E-2</v>
      </c>
      <c r="BX186" s="19">
        <f t="shared" si="210"/>
        <v>-2.345292439283827E-4</v>
      </c>
      <c r="BY186" s="19">
        <f t="shared" si="211"/>
        <v>-1.2088542363554848E-2</v>
      </c>
      <c r="BZ186" s="2">
        <f t="shared" si="217"/>
        <v>4027.6593226019081</v>
      </c>
    </row>
    <row r="187" spans="1:78" x14ac:dyDescent="0.3">
      <c r="A187" s="2">
        <f t="shared" si="224"/>
        <v>2141</v>
      </c>
      <c r="B187" s="5">
        <f t="shared" si="225"/>
        <v>1165.2959931925573</v>
      </c>
      <c r="C187" s="5">
        <f t="shared" si="226"/>
        <v>2963.6203403183304</v>
      </c>
      <c r="D187" s="5">
        <f t="shared" si="227"/>
        <v>4368.3025024856197</v>
      </c>
      <c r="E187" s="15">
        <f t="shared" si="228"/>
        <v>4.9592986789150782E-6</v>
      </c>
      <c r="F187" s="15">
        <f t="shared" si="229"/>
        <v>9.7701509456193339E-6</v>
      </c>
      <c r="G187" s="15">
        <f t="shared" si="230"/>
        <v>1.9945415610321037E-5</v>
      </c>
      <c r="H187" s="5">
        <f t="shared" si="231"/>
        <v>187730.57283612055</v>
      </c>
      <c r="I187" s="5">
        <f t="shared" si="232"/>
        <v>81443.764919377267</v>
      </c>
      <c r="J187" s="5">
        <f t="shared" si="233"/>
        <v>30254.551814490336</v>
      </c>
      <c r="K187" s="5">
        <f t="shared" si="234"/>
        <v>161101.1913992734</v>
      </c>
      <c r="L187" s="5">
        <f t="shared" si="235"/>
        <v>27481.173553637163</v>
      </c>
      <c r="M187" s="5">
        <f t="shared" si="236"/>
        <v>6925.9287325626165</v>
      </c>
      <c r="N187" s="15">
        <f t="shared" si="237"/>
        <v>5.8406828313173342E-4</v>
      </c>
      <c r="O187" s="15">
        <f t="shared" si="238"/>
        <v>5.1473622256834606E-3</v>
      </c>
      <c r="P187" s="15">
        <f t="shared" si="239"/>
        <v>5.0811263328882639E-3</v>
      </c>
      <c r="Q187" s="5">
        <f t="shared" si="240"/>
        <v>6422.535620003805</v>
      </c>
      <c r="R187" s="5">
        <f t="shared" si="241"/>
        <v>9802.1215850650606</v>
      </c>
      <c r="S187" s="5">
        <f t="shared" si="242"/>
        <v>5514.151377252042</v>
      </c>
      <c r="T187" s="5">
        <f t="shared" si="243"/>
        <v>34.211452737697435</v>
      </c>
      <c r="U187" s="5">
        <f t="shared" si="244"/>
        <v>120.35447519854181</v>
      </c>
      <c r="V187" s="5">
        <f t="shared" si="245"/>
        <v>182.25857091067712</v>
      </c>
      <c r="W187" s="15">
        <f t="shared" si="246"/>
        <v>-1.0734613539272964E-2</v>
      </c>
      <c r="X187" s="15">
        <f t="shared" si="247"/>
        <v>-1.217998157191269E-2</v>
      </c>
      <c r="Y187" s="15">
        <f t="shared" si="248"/>
        <v>-9.7425357312937999E-3</v>
      </c>
      <c r="Z187" s="5">
        <f t="shared" si="194"/>
        <v>8825.8254504636843</v>
      </c>
      <c r="AA187" s="5">
        <f t="shared" si="195"/>
        <v>29511.584950161025</v>
      </c>
      <c r="AB187" s="5">
        <f t="shared" si="196"/>
        <v>46625.573374291373</v>
      </c>
      <c r="AC187" s="16">
        <f t="shared" si="249"/>
        <v>1.3602457061105655</v>
      </c>
      <c r="AD187" s="16">
        <f t="shared" si="250"/>
        <v>2.9894015308011683</v>
      </c>
      <c r="AE187" s="16">
        <f t="shared" si="251"/>
        <v>8.4159550201933904</v>
      </c>
      <c r="AF187" s="15">
        <f t="shared" si="252"/>
        <v>-4.0504037456468023E-3</v>
      </c>
      <c r="AG187" s="15">
        <f t="shared" si="253"/>
        <v>2.9673830763510267E-4</v>
      </c>
      <c r="AH187" s="15">
        <f t="shared" si="254"/>
        <v>9.7937136394747881E-3</v>
      </c>
      <c r="AI187" s="1">
        <f t="shared" si="218"/>
        <v>369100.9585478619</v>
      </c>
      <c r="AJ187" s="1">
        <f t="shared" si="219"/>
        <v>153507.80067002852</v>
      </c>
      <c r="AK187" s="1">
        <f t="shared" si="220"/>
        <v>57115.734565020422</v>
      </c>
      <c r="AL187" s="14">
        <f t="shared" si="255"/>
        <v>67.338626317783991</v>
      </c>
      <c r="AM187" s="14">
        <f t="shared" si="256"/>
        <v>15.215594138838345</v>
      </c>
      <c r="AN187" s="14">
        <f t="shared" si="257"/>
        <v>4.9409061396567395</v>
      </c>
      <c r="AO187" s="11">
        <f t="shared" si="258"/>
        <v>5.5274237709405484E-3</v>
      </c>
      <c r="AP187" s="11">
        <f t="shared" si="259"/>
        <v>6.9630961125281034E-3</v>
      </c>
      <c r="AQ187" s="11">
        <f t="shared" si="260"/>
        <v>6.3164067377430837E-3</v>
      </c>
      <c r="AR187" s="1">
        <f t="shared" si="197"/>
        <v>187730.57283612055</v>
      </c>
      <c r="AS187" s="1">
        <f t="shared" si="192"/>
        <v>81443.764919377267</v>
      </c>
      <c r="AT187" s="1">
        <f t="shared" si="193"/>
        <v>30254.551814490336</v>
      </c>
      <c r="AU187" s="1">
        <f t="shared" si="221"/>
        <v>37546.114567224111</v>
      </c>
      <c r="AV187" s="1">
        <f t="shared" si="222"/>
        <v>16288.752983875454</v>
      </c>
      <c r="AW187" s="1">
        <f t="shared" si="223"/>
        <v>6050.9103628980674</v>
      </c>
      <c r="AX187" s="2">
        <v>0</v>
      </c>
      <c r="AY187" s="2">
        <v>0</v>
      </c>
      <c r="AZ187" s="2">
        <v>0</v>
      </c>
      <c r="BA187" s="2">
        <f t="shared" si="200"/>
        <v>0</v>
      </c>
      <c r="BB187" s="2">
        <f t="shared" si="212"/>
        <v>0</v>
      </c>
      <c r="BC187" s="2">
        <f t="shared" si="201"/>
        <v>0</v>
      </c>
      <c r="BD187" s="2">
        <f t="shared" si="202"/>
        <v>0</v>
      </c>
      <c r="BE187" s="2">
        <f t="shared" si="203"/>
        <v>0</v>
      </c>
      <c r="BF187" s="2">
        <f t="shared" si="204"/>
        <v>0</v>
      </c>
      <c r="BG187" s="2">
        <f t="shared" si="205"/>
        <v>0</v>
      </c>
      <c r="BH187" s="2">
        <f t="shared" si="213"/>
        <v>0</v>
      </c>
      <c r="BI187" s="2">
        <f t="shared" si="214"/>
        <v>0</v>
      </c>
      <c r="BJ187" s="2">
        <f t="shared" si="215"/>
        <v>0</v>
      </c>
      <c r="BK187" s="11">
        <f t="shared" si="216"/>
        <v>3.2268259302646402E-2</v>
      </c>
      <c r="BL187" s="17">
        <f t="shared" si="198"/>
        <v>5.4176819906958471E-3</v>
      </c>
      <c r="BM187" s="17">
        <f t="shared" si="199"/>
        <v>0.28543478851011989</v>
      </c>
      <c r="BN187" s="12">
        <f>(BN$3*temperature!$I297+BN$4*temperature!$I297^2+BN$5*temperature!$I297^6)*(K187/K$56)^$BP$1</f>
        <v>-24.772865714047203</v>
      </c>
      <c r="BO187" s="12">
        <f>(BO$3*temperature!$I297+BO$4*temperature!$I297^2+BO$5*temperature!$I297^6)*(L187/L$56)^$BP$1</f>
        <v>-18.236480305544401</v>
      </c>
      <c r="BP187" s="12">
        <f>(BP$3*temperature!$I297+BP$4*temperature!$I297^2+BP$5*temperature!$I297^6)*(M187/M$56)^$BP$1</f>
        <v>-16.376853358897755</v>
      </c>
      <c r="BQ187" s="12">
        <f>(BQ$3*temperature!$M297+BQ$4*temperature!$M297^2+BQ$5*temperature!$M297^6)*(K187/K$56)^$BP$1</f>
        <v>-24.772881916338562</v>
      </c>
      <c r="BR187" s="12">
        <f>(BR$3*temperature!$M297+BR$4*temperature!$M297^2+BR$5*temperature!$M297^6)*(L187/L$56)^$BP$1</f>
        <v>-18.236491191064488</v>
      </c>
      <c r="BS187" s="12">
        <f>(BS$3*temperature!$M297+BS$4*temperature!$M297^2+BS$5*temperature!$M297^6)*(M187/M$56)^$BP$1</f>
        <v>-16.376862295189472</v>
      </c>
      <c r="BT187" s="19">
        <f t="shared" si="206"/>
        <v>-1.6202291359235232E-5</v>
      </c>
      <c r="BU187" s="19">
        <f t="shared" si="207"/>
        <v>-1.0885520087100531E-5</v>
      </c>
      <c r="BV187" s="19">
        <f t="shared" si="208"/>
        <v>-8.93629171727639E-6</v>
      </c>
      <c r="BW187" s="19">
        <f t="shared" si="209"/>
        <v>-4.1985866779156708E-2</v>
      </c>
      <c r="BX187" s="19">
        <f t="shared" si="210"/>
        <v>-2.2746607431319235E-4</v>
      </c>
      <c r="BY187" s="19">
        <f t="shared" si="211"/>
        <v>-1.1984227004522664E-2</v>
      </c>
      <c r="BZ187" s="2">
        <f t="shared" si="217"/>
        <v>3987.9954978797141</v>
      </c>
    </row>
    <row r="188" spans="1:78" x14ac:dyDescent="0.3">
      <c r="A188" s="2">
        <f t="shared" si="224"/>
        <v>2142</v>
      </c>
      <c r="B188" s="5">
        <f t="shared" si="225"/>
        <v>1165.3014832908927</v>
      </c>
      <c r="C188" s="5">
        <f t="shared" si="226"/>
        <v>2963.6478475854969</v>
      </c>
      <c r="D188" s="5">
        <f t="shared" si="227"/>
        <v>4368.3852737140969</v>
      </c>
      <c r="E188" s="15">
        <f t="shared" si="228"/>
        <v>4.7113337449693239E-6</v>
      </c>
      <c r="F188" s="15">
        <f t="shared" si="229"/>
        <v>9.2816433983383671E-6</v>
      </c>
      <c r="G188" s="15">
        <f t="shared" si="230"/>
        <v>1.8948144829804984E-5</v>
      </c>
      <c r="H188" s="5">
        <f t="shared" si="231"/>
        <v>187818.35525280811</v>
      </c>
      <c r="I188" s="5">
        <f t="shared" si="232"/>
        <v>81855.619536278682</v>
      </c>
      <c r="J188" s="5">
        <f t="shared" si="233"/>
        <v>30406.247316698122</v>
      </c>
      <c r="K188" s="5">
        <f t="shared" si="234"/>
        <v>161175.76262101371</v>
      </c>
      <c r="L188" s="5">
        <f t="shared" si="235"/>
        <v>27619.887296315246</v>
      </c>
      <c r="M188" s="5">
        <f t="shared" si="236"/>
        <v>6960.523262373802</v>
      </c>
      <c r="N188" s="15">
        <f t="shared" si="237"/>
        <v>4.6288435915720072E-4</v>
      </c>
      <c r="O188" s="15">
        <f t="shared" si="238"/>
        <v>5.047591668796203E-3</v>
      </c>
      <c r="P188" s="15">
        <f t="shared" si="239"/>
        <v>4.9949300876483971E-3</v>
      </c>
      <c r="Q188" s="5">
        <f t="shared" si="240"/>
        <v>6356.5631083756234</v>
      </c>
      <c r="R188" s="5">
        <f t="shared" si="241"/>
        <v>9731.6967270884088</v>
      </c>
      <c r="S188" s="5">
        <f t="shared" si="242"/>
        <v>5487.80800614492</v>
      </c>
      <c r="T188" s="5">
        <f t="shared" si="243"/>
        <v>33.844206013941154</v>
      </c>
      <c r="U188" s="5">
        <f t="shared" si="244"/>
        <v>118.88855990852635</v>
      </c>
      <c r="V188" s="5">
        <f t="shared" si="245"/>
        <v>180.48291027124532</v>
      </c>
      <c r="W188" s="15">
        <f t="shared" si="246"/>
        <v>-1.0734613539272964E-2</v>
      </c>
      <c r="X188" s="15">
        <f t="shared" si="247"/>
        <v>-1.217998157191269E-2</v>
      </c>
      <c r="Y188" s="15">
        <f t="shared" si="248"/>
        <v>-9.7425357312937999E-3</v>
      </c>
      <c r="Z188" s="5">
        <f t="shared" si="194"/>
        <v>8700.841254916133</v>
      </c>
      <c r="AA188" s="5">
        <f t="shared" si="195"/>
        <v>29311.172439007725</v>
      </c>
      <c r="AB188" s="5">
        <f t="shared" si="196"/>
        <v>46861.345364962704</v>
      </c>
      <c r="AC188" s="16">
        <f t="shared" si="249"/>
        <v>1.3547361618075353</v>
      </c>
      <c r="AD188" s="16">
        <f t="shared" si="250"/>
        <v>2.99028860075226</v>
      </c>
      <c r="AE188" s="16">
        <f t="shared" si="251"/>
        <v>8.4983784736638643</v>
      </c>
      <c r="AF188" s="15">
        <f t="shared" si="252"/>
        <v>-4.0504037456468023E-3</v>
      </c>
      <c r="AG188" s="15">
        <f t="shared" si="253"/>
        <v>2.9673830763510267E-4</v>
      </c>
      <c r="AH188" s="15">
        <f t="shared" si="254"/>
        <v>9.7937136394747881E-3</v>
      </c>
      <c r="AI188" s="1">
        <f t="shared" si="218"/>
        <v>369736.97726029984</v>
      </c>
      <c r="AJ188" s="1">
        <f t="shared" si="219"/>
        <v>154445.77358690114</v>
      </c>
      <c r="AK188" s="1">
        <f t="shared" si="220"/>
        <v>57455.07147141645</v>
      </c>
      <c r="AL188" s="14">
        <f t="shared" si="255"/>
        <v>67.707113350357275</v>
      </c>
      <c r="AM188" s="14">
        <f t="shared" si="256"/>
        <v>15.320482306792314</v>
      </c>
      <c r="AN188" s="14">
        <f t="shared" si="257"/>
        <v>4.9718028247595125</v>
      </c>
      <c r="AO188" s="11">
        <f t="shared" si="258"/>
        <v>5.4721495332311432E-3</v>
      </c>
      <c r="AP188" s="11">
        <f t="shared" si="259"/>
        <v>6.8934651514028222E-3</v>
      </c>
      <c r="AQ188" s="11">
        <f t="shared" si="260"/>
        <v>6.2532426703656527E-3</v>
      </c>
      <c r="AR188" s="1">
        <f t="shared" si="197"/>
        <v>187818.35525280811</v>
      </c>
      <c r="AS188" s="1">
        <f t="shared" si="192"/>
        <v>81855.619536278682</v>
      </c>
      <c r="AT188" s="1">
        <f t="shared" si="193"/>
        <v>30406.247316698122</v>
      </c>
      <c r="AU188" s="1">
        <f t="shared" si="221"/>
        <v>37563.671050561621</v>
      </c>
      <c r="AV188" s="1">
        <f t="shared" si="222"/>
        <v>16371.123907255736</v>
      </c>
      <c r="AW188" s="1">
        <f t="shared" si="223"/>
        <v>6081.2494633396245</v>
      </c>
      <c r="AX188" s="2">
        <v>0</v>
      </c>
      <c r="AY188" s="2">
        <v>0</v>
      </c>
      <c r="AZ188" s="2">
        <v>0</v>
      </c>
      <c r="BA188" s="2">
        <f t="shared" si="200"/>
        <v>0</v>
      </c>
      <c r="BB188" s="2">
        <f t="shared" si="212"/>
        <v>0</v>
      </c>
      <c r="BC188" s="2">
        <f t="shared" si="201"/>
        <v>0</v>
      </c>
      <c r="BD188" s="2">
        <f t="shared" si="202"/>
        <v>0</v>
      </c>
      <c r="BE188" s="2">
        <f t="shared" si="203"/>
        <v>0</v>
      </c>
      <c r="BF188" s="2">
        <f t="shared" si="204"/>
        <v>0</v>
      </c>
      <c r="BG188" s="2">
        <f t="shared" si="205"/>
        <v>0</v>
      </c>
      <c r="BH188" s="2">
        <f t="shared" si="213"/>
        <v>0</v>
      </c>
      <c r="BI188" s="2">
        <f t="shared" si="214"/>
        <v>0</v>
      </c>
      <c r="BJ188" s="2">
        <f t="shared" si="215"/>
        <v>0</v>
      </c>
      <c r="BK188" s="11">
        <f t="shared" si="216"/>
        <v>3.2161595735596488E-2</v>
      </c>
      <c r="BL188" s="17">
        <f t="shared" si="198"/>
        <v>5.2483275949565542E-3</v>
      </c>
      <c r="BM188" s="17">
        <f t="shared" si="199"/>
        <v>0.2826087014951682</v>
      </c>
      <c r="BN188" s="12">
        <f>(BN$3*temperature!$I298+BN$4*temperature!$I298^2+BN$5*temperature!$I298^6)*(K188/K$56)^$BP$1</f>
        <v>-25.176391417380223</v>
      </c>
      <c r="BO188" s="12">
        <f>(BO$3*temperature!$I298+BO$4*temperature!$I298^2+BO$5*temperature!$I298^6)*(L188/L$56)^$BP$1</f>
        <v>-18.486211190675569</v>
      </c>
      <c r="BP188" s="12">
        <f>(BP$3*temperature!$I298+BP$4*temperature!$I298^2+BP$5*temperature!$I298^6)*(M188/M$56)^$BP$1</f>
        <v>-16.580269151280223</v>
      </c>
      <c r="BQ188" s="12">
        <f>(BQ$3*temperature!$M298+BQ$4*temperature!$M298^2+BQ$5*temperature!$M298^6)*(K188/K$56)^$BP$1</f>
        <v>-25.17640761735279</v>
      </c>
      <c r="BR188" s="12">
        <f>(BR$3*temperature!$M298+BR$4*temperature!$M298^2+BR$5*temperature!$M298^6)*(L188/L$56)^$BP$1</f>
        <v>-18.486222058118809</v>
      </c>
      <c r="BS188" s="12">
        <f>(BS$3*temperature!$M298+BS$4*temperature!$M298^2+BS$5*temperature!$M298^6)*(M188/M$56)^$BP$1</f>
        <v>-16.580278069242876</v>
      </c>
      <c r="BT188" s="19">
        <f t="shared" si="206"/>
        <v>-1.6199972566965926E-5</v>
      </c>
      <c r="BU188" s="19">
        <f t="shared" si="207"/>
        <v>-1.0867443240414332E-5</v>
      </c>
      <c r="BV188" s="19">
        <f t="shared" si="208"/>
        <v>-8.9179626527879918E-6</v>
      </c>
      <c r="BW188" s="19">
        <f t="shared" si="209"/>
        <v>-4.2033752798693598E-2</v>
      </c>
      <c r="BX188" s="19">
        <f t="shared" si="210"/>
        <v>-2.2060690473296591E-4</v>
      </c>
      <c r="BY188" s="19">
        <f t="shared" si="211"/>
        <v>-1.187910429740769E-2</v>
      </c>
      <c r="BZ188" s="2">
        <f t="shared" si="217"/>
        <v>3948.6814005062542</v>
      </c>
    </row>
    <row r="189" spans="1:78" x14ac:dyDescent="0.3">
      <c r="A189" s="2">
        <f t="shared" si="224"/>
        <v>2143</v>
      </c>
      <c r="B189" s="5">
        <f t="shared" si="225"/>
        <v>1165.3066989088838</v>
      </c>
      <c r="C189" s="5">
        <f t="shared" si="226"/>
        <v>2963.6739797318528</v>
      </c>
      <c r="D189" s="5">
        <f t="shared" si="227"/>
        <v>4368.4639078710934</v>
      </c>
      <c r="E189" s="15">
        <f t="shared" si="228"/>
        <v>4.4757670577208579E-6</v>
      </c>
      <c r="F189" s="15">
        <f t="shared" si="229"/>
        <v>8.8175612284214485E-6</v>
      </c>
      <c r="G189" s="15">
        <f t="shared" si="230"/>
        <v>1.8000737588314733E-5</v>
      </c>
      <c r="H189" s="5">
        <f t="shared" si="231"/>
        <v>187883.48842363426</v>
      </c>
      <c r="I189" s="5">
        <f t="shared" si="232"/>
        <v>82261.45326739455</v>
      </c>
      <c r="J189" s="5">
        <f t="shared" si="233"/>
        <v>30556.08770653688</v>
      </c>
      <c r="K189" s="5">
        <f t="shared" si="234"/>
        <v>161230.93482561797</v>
      </c>
      <c r="L189" s="5">
        <f t="shared" si="235"/>
        <v>27756.579782381257</v>
      </c>
      <c r="M189" s="5">
        <f t="shared" si="236"/>
        <v>6994.6984457124518</v>
      </c>
      <c r="N189" s="15">
        <f t="shared" si="237"/>
        <v>3.4231080223889876E-4</v>
      </c>
      <c r="O189" s="15">
        <f t="shared" si="238"/>
        <v>4.9490602405262152E-3</v>
      </c>
      <c r="P189" s="15">
        <f t="shared" si="239"/>
        <v>4.9098583612798841E-3</v>
      </c>
      <c r="Q189" s="5">
        <f t="shared" si="240"/>
        <v>6290.50857724875</v>
      </c>
      <c r="R189" s="5">
        <f t="shared" si="241"/>
        <v>9660.8261563607648</v>
      </c>
      <c r="S189" s="5">
        <f t="shared" si="242"/>
        <v>5461.1229966648352</v>
      </c>
      <c r="T189" s="5">
        <f t="shared" si="243"/>
        <v>33.480901541837959</v>
      </c>
      <c r="U189" s="5">
        <f t="shared" si="244"/>
        <v>117.44049943972925</v>
      </c>
      <c r="V189" s="5">
        <f t="shared" si="245"/>
        <v>178.72454906903982</v>
      </c>
      <c r="W189" s="15">
        <f t="shared" si="246"/>
        <v>-1.0734613539272964E-2</v>
      </c>
      <c r="X189" s="15">
        <f t="shared" si="247"/>
        <v>-1.217998157191269E-2</v>
      </c>
      <c r="Y189" s="15">
        <f t="shared" si="248"/>
        <v>-9.7425357312937999E-3</v>
      </c>
      <c r="Z189" s="5">
        <f t="shared" si="194"/>
        <v>8576.5859939599959</v>
      </c>
      <c r="AA189" s="5">
        <f t="shared" si="195"/>
        <v>29109.217046381807</v>
      </c>
      <c r="AB189" s="5">
        <f t="shared" si="196"/>
        <v>47094.223447460216</v>
      </c>
      <c r="AC189" s="16">
        <f t="shared" si="249"/>
        <v>1.3492489333833868</v>
      </c>
      <c r="AD189" s="16">
        <f t="shared" si="250"/>
        <v>2.9911759339309878</v>
      </c>
      <c r="AE189" s="16">
        <f t="shared" si="251"/>
        <v>8.5816091588348051</v>
      </c>
      <c r="AF189" s="15">
        <f t="shared" si="252"/>
        <v>-4.0504037456468023E-3</v>
      </c>
      <c r="AG189" s="15">
        <f t="shared" si="253"/>
        <v>2.9673830763510267E-4</v>
      </c>
      <c r="AH189" s="15">
        <f t="shared" si="254"/>
        <v>9.7937136394747881E-3</v>
      </c>
      <c r="AI189" s="1">
        <f t="shared" si="218"/>
        <v>370326.95058483153</v>
      </c>
      <c r="AJ189" s="1">
        <f t="shared" si="219"/>
        <v>155372.32013546675</v>
      </c>
      <c r="AK189" s="1">
        <f t="shared" si="220"/>
        <v>57790.813787614432</v>
      </c>
      <c r="AL189" s="14">
        <f t="shared" si="255"/>
        <v>68.073911764586697</v>
      </c>
      <c r="AM189" s="14">
        <f t="shared" si="256"/>
        <v>15.425037405568027</v>
      </c>
      <c r="AN189" s="14">
        <f t="shared" si="257"/>
        <v>5.0025818154362192</v>
      </c>
      <c r="AO189" s="11">
        <f t="shared" si="258"/>
        <v>5.4174280378988318E-3</v>
      </c>
      <c r="AP189" s="11">
        <f t="shared" si="259"/>
        <v>6.8245304998887941E-3</v>
      </c>
      <c r="AQ189" s="11">
        <f t="shared" si="260"/>
        <v>6.1907102436619963E-3</v>
      </c>
      <c r="AR189" s="1">
        <f t="shared" si="197"/>
        <v>187883.48842363426</v>
      </c>
      <c r="AS189" s="1">
        <f t="shared" ref="AS189:AS252" si="261">MAX(0.3*C189,AM189*AJ189^$AR$5*C189^(1-$AR$5)*(1-BC188+BO188/100))</f>
        <v>82261.45326739455</v>
      </c>
      <c r="AT189" s="1">
        <f t="shared" ref="AT189:AT252" si="262">MAX(0.3*D189,AN189*AK189^$AR$5*D189^(1-$AR$5)*(1-BD188+BP188/100))</f>
        <v>30556.08770653688</v>
      </c>
      <c r="AU189" s="1">
        <f t="shared" si="221"/>
        <v>37576.697684726852</v>
      </c>
      <c r="AV189" s="1">
        <f t="shared" si="222"/>
        <v>16452.290653478911</v>
      </c>
      <c r="AW189" s="1">
        <f t="shared" si="223"/>
        <v>6111.2175413073765</v>
      </c>
      <c r="AX189" s="2">
        <v>0</v>
      </c>
      <c r="AY189" s="2">
        <v>0</v>
      </c>
      <c r="AZ189" s="2">
        <v>0</v>
      </c>
      <c r="BA189" s="2">
        <f t="shared" si="200"/>
        <v>0</v>
      </c>
      <c r="BB189" s="2">
        <f t="shared" si="212"/>
        <v>0</v>
      </c>
      <c r="BC189" s="2">
        <f t="shared" si="201"/>
        <v>0</v>
      </c>
      <c r="BD189" s="2">
        <f t="shared" si="202"/>
        <v>0</v>
      </c>
      <c r="BE189" s="2">
        <f t="shared" si="203"/>
        <v>0</v>
      </c>
      <c r="BF189" s="2">
        <f t="shared" si="204"/>
        <v>0</v>
      </c>
      <c r="BG189" s="2">
        <f t="shared" si="205"/>
        <v>0</v>
      </c>
      <c r="BH189" s="2">
        <f t="shared" si="213"/>
        <v>0</v>
      </c>
      <c r="BI189" s="2">
        <f t="shared" si="214"/>
        <v>0</v>
      </c>
      <c r="BJ189" s="2">
        <f t="shared" si="215"/>
        <v>0</v>
      </c>
      <c r="BK189" s="11">
        <f t="shared" si="216"/>
        <v>3.2055834709336234E-2</v>
      </c>
      <c r="BL189" s="17">
        <f t="shared" si="198"/>
        <v>5.0847925524841854E-3</v>
      </c>
      <c r="BM189" s="17">
        <f t="shared" si="199"/>
        <v>0.2798105955397705</v>
      </c>
      <c r="BN189" s="12">
        <f>(BN$3*temperature!$I299+BN$4*temperature!$I299^2+BN$5*temperature!$I299^6)*(K189/K$56)^$BP$1</f>
        <v>-25.580790664862374</v>
      </c>
      <c r="BO189" s="12">
        <f>(BO$3*temperature!$I299+BO$4*temperature!$I299^2+BO$5*temperature!$I299^6)*(L189/L$56)^$BP$1</f>
        <v>-18.735774508691669</v>
      </c>
      <c r="BP189" s="12">
        <f>(BP$3*temperature!$I299+BP$4*temperature!$I299^2+BP$5*temperature!$I299^6)*(M189/M$56)^$BP$1</f>
        <v>-16.783443790191662</v>
      </c>
      <c r="BQ189" s="12">
        <f>(BQ$3*temperature!$M299+BQ$4*temperature!$M299^2+BQ$5*temperature!$M299^6)*(K189/K$56)^$BP$1</f>
        <v>-25.580806862034898</v>
      </c>
      <c r="BR189" s="12">
        <f>(BR$3*temperature!$M299+BR$4*temperature!$M299^2+BR$5*temperature!$M299^6)*(L189/L$56)^$BP$1</f>
        <v>-18.735785357789901</v>
      </c>
      <c r="BS189" s="12">
        <f>(BS$3*temperature!$M299+BS$4*temperature!$M299^2+BS$5*temperature!$M299^6)*(M189/M$56)^$BP$1</f>
        <v>-16.783452689661047</v>
      </c>
      <c r="BT189" s="19">
        <f t="shared" si="206"/>
        <v>-1.6197172524101688E-5</v>
      </c>
      <c r="BU189" s="19">
        <f t="shared" si="207"/>
        <v>-1.0849098231346943E-5</v>
      </c>
      <c r="BV189" s="19">
        <f t="shared" si="208"/>
        <v>-8.8994693854260731E-6</v>
      </c>
      <c r="BW189" s="19">
        <f t="shared" si="209"/>
        <v>-4.2075768306617051E-2</v>
      </c>
      <c r="BX189" s="19">
        <f t="shared" si="210"/>
        <v>-2.139465533255365E-4</v>
      </c>
      <c r="BY189" s="19">
        <f t="shared" si="211"/>
        <v>-1.1773245787667919E-2</v>
      </c>
      <c r="BZ189" s="2">
        <f t="shared" si="217"/>
        <v>3909.7146399776134</v>
      </c>
    </row>
    <row r="190" spans="1:78" x14ac:dyDescent="0.3">
      <c r="A190" s="2">
        <f t="shared" si="224"/>
        <v>2144</v>
      </c>
      <c r="B190" s="5">
        <f t="shared" si="225"/>
        <v>1165.3116537681524</v>
      </c>
      <c r="C190" s="5">
        <f t="shared" si="226"/>
        <v>2963.6988054897915</v>
      </c>
      <c r="D190" s="5">
        <f t="shared" si="227"/>
        <v>4368.5386116649388</v>
      </c>
      <c r="E190" s="15">
        <f t="shared" si="228"/>
        <v>4.2519787048348144E-6</v>
      </c>
      <c r="F190" s="15">
        <f t="shared" si="229"/>
        <v>8.3766831670003763E-6</v>
      </c>
      <c r="G190" s="15">
        <f t="shared" si="230"/>
        <v>1.7100700708898994E-5</v>
      </c>
      <c r="H190" s="5">
        <f t="shared" si="231"/>
        <v>187926.05733753854</v>
      </c>
      <c r="I190" s="5">
        <f t="shared" si="232"/>
        <v>82661.257841609535</v>
      </c>
      <c r="J190" s="5">
        <f t="shared" si="233"/>
        <v>30704.073277291784</v>
      </c>
      <c r="K190" s="5">
        <f t="shared" si="234"/>
        <v>161266.77934598934</v>
      </c>
      <c r="L190" s="5">
        <f t="shared" si="235"/>
        <v>27891.247817926844</v>
      </c>
      <c r="M190" s="5">
        <f t="shared" si="236"/>
        <v>7028.4541368835098</v>
      </c>
      <c r="N190" s="15">
        <f t="shared" si="237"/>
        <v>2.2231788465498781E-4</v>
      </c>
      <c r="O190" s="15">
        <f t="shared" si="238"/>
        <v>4.8517517864743454E-3</v>
      </c>
      <c r="P190" s="15">
        <f t="shared" si="239"/>
        <v>4.825896560522791E-3</v>
      </c>
      <c r="Q190" s="5">
        <f t="shared" si="240"/>
        <v>6224.3923448607984</v>
      </c>
      <c r="R190" s="5">
        <f t="shared" si="241"/>
        <v>9589.5388309749051</v>
      </c>
      <c r="S190" s="5">
        <f t="shared" si="242"/>
        <v>5434.1087881781777</v>
      </c>
      <c r="T190" s="5">
        <f t="shared" si="243"/>
        <v>33.121497002839881</v>
      </c>
      <c r="U190" s="5">
        <f t="shared" si="244"/>
        <v>116.01007632075712</v>
      </c>
      <c r="V190" s="5">
        <f t="shared" si="245"/>
        <v>176.98331876367533</v>
      </c>
      <c r="W190" s="15">
        <f t="shared" si="246"/>
        <v>-1.0734613539272964E-2</v>
      </c>
      <c r="X190" s="15">
        <f t="shared" si="247"/>
        <v>-1.217998157191269E-2</v>
      </c>
      <c r="Y190" s="15">
        <f t="shared" si="248"/>
        <v>-9.7425357312937999E-3</v>
      </c>
      <c r="Z190" s="5">
        <f t="shared" ref="Z190:Z253" si="263">Q189*AC190*(1-AX189)</f>
        <v>8453.0843404635089</v>
      </c>
      <c r="AA190" s="5">
        <f t="shared" ref="AA190:AA253" si="264">R189*AD190*(1-AY189)</f>
        <v>28905.80561613082</v>
      </c>
      <c r="AB190" s="5">
        <f t="shared" ref="AB190:AB253" si="265">S189*AE190*(1-AZ189)</f>
        <v>47324.207700645544</v>
      </c>
      <c r="AC190" s="16">
        <f t="shared" si="249"/>
        <v>1.3437839304498007</v>
      </c>
      <c r="AD190" s="16">
        <f t="shared" si="250"/>
        <v>2.9920635304154612</v>
      </c>
      <c r="AE190" s="16">
        <f t="shared" si="251"/>
        <v>8.6656549815023265</v>
      </c>
      <c r="AF190" s="15">
        <f t="shared" si="252"/>
        <v>-4.0504037456468023E-3</v>
      </c>
      <c r="AG190" s="15">
        <f t="shared" si="253"/>
        <v>2.9673830763510267E-4</v>
      </c>
      <c r="AH190" s="15">
        <f t="shared" si="254"/>
        <v>9.7937136394747881E-3</v>
      </c>
      <c r="AI190" s="1">
        <f t="shared" si="218"/>
        <v>370870.95321107522</v>
      </c>
      <c r="AJ190" s="1">
        <f t="shared" si="219"/>
        <v>156287.378775399</v>
      </c>
      <c r="AK190" s="1">
        <f t="shared" si="220"/>
        <v>58122.949950160371</v>
      </c>
      <c r="AL190" s="14">
        <f t="shared" si="255"/>
        <v>68.439009427647193</v>
      </c>
      <c r="AM190" s="14">
        <f t="shared" si="256"/>
        <v>15.529253357421888</v>
      </c>
      <c r="AN190" s="14">
        <f t="shared" si="257"/>
        <v>5.0332416545809018</v>
      </c>
      <c r="AO190" s="11">
        <f t="shared" si="258"/>
        <v>5.3632537575198438E-3</v>
      </c>
      <c r="AP190" s="11">
        <f t="shared" si="259"/>
        <v>6.7562851948899062E-3</v>
      </c>
      <c r="AQ190" s="11">
        <f t="shared" si="260"/>
        <v>6.1288031412253764E-3</v>
      </c>
      <c r="AR190" s="1">
        <f t="shared" ref="AR190:AR253" si="266">AL190*AI190^$AR$5*B190^(1-$AR$5)*(1-BB189+BN189/100)</f>
        <v>187926.05733753854</v>
      </c>
      <c r="AS190" s="1">
        <f t="shared" si="261"/>
        <v>82661.257841609535</v>
      </c>
      <c r="AT190" s="1">
        <f t="shared" si="262"/>
        <v>30704.073277291784</v>
      </c>
      <c r="AU190" s="1">
        <f t="shared" si="221"/>
        <v>37585.21146750771</v>
      </c>
      <c r="AV190" s="1">
        <f t="shared" si="222"/>
        <v>16532.251568321906</v>
      </c>
      <c r="AW190" s="1">
        <f t="shared" si="223"/>
        <v>6140.8146554583573</v>
      </c>
      <c r="AX190" s="2">
        <v>0</v>
      </c>
      <c r="AY190" s="2">
        <v>0</v>
      </c>
      <c r="AZ190" s="2">
        <v>0</v>
      </c>
      <c r="BA190" s="2">
        <f t="shared" si="200"/>
        <v>0</v>
      </c>
      <c r="BB190" s="2">
        <f t="shared" si="212"/>
        <v>0</v>
      </c>
      <c r="BC190" s="2">
        <f t="shared" si="201"/>
        <v>0</v>
      </c>
      <c r="BD190" s="2">
        <f t="shared" si="202"/>
        <v>0</v>
      </c>
      <c r="BE190" s="2">
        <f t="shared" si="203"/>
        <v>0</v>
      </c>
      <c r="BF190" s="2">
        <f t="shared" si="204"/>
        <v>0</v>
      </c>
      <c r="BG190" s="2">
        <f t="shared" si="205"/>
        <v>0</v>
      </c>
      <c r="BH190" s="2">
        <f t="shared" si="213"/>
        <v>0</v>
      </c>
      <c r="BI190" s="2">
        <f t="shared" si="214"/>
        <v>0</v>
      </c>
      <c r="BJ190" s="2">
        <f t="shared" si="215"/>
        <v>0</v>
      </c>
      <c r="BK190" s="11">
        <f t="shared" si="216"/>
        <v>3.1950955846845569E-2</v>
      </c>
      <c r="BL190" s="17">
        <f t="shared" si="198"/>
        <v>4.9268580065886108E-3</v>
      </c>
      <c r="BM190" s="17">
        <f t="shared" si="199"/>
        <v>0.27704019360373316</v>
      </c>
      <c r="BN190" s="12">
        <f>(BN$3*temperature!$I300+BN$4*temperature!$I300^2+BN$5*temperature!$I300^6)*(K190/K$56)^$BP$1</f>
        <v>-25.986037185449348</v>
      </c>
      <c r="BO190" s="12">
        <f>(BO$3*temperature!$I300+BO$4*temperature!$I300^2+BO$5*temperature!$I300^6)*(L190/L$56)^$BP$1</f>
        <v>-18.985146488788793</v>
      </c>
      <c r="BP190" s="12">
        <f>(BP$3*temperature!$I300+BP$4*temperature!$I300^2+BP$5*temperature!$I300^6)*(M190/M$56)^$BP$1</f>
        <v>-16.986357792352891</v>
      </c>
      <c r="BQ190" s="12">
        <f>(BQ$3*temperature!$M300+BQ$4*temperature!$M300^2+BQ$5*temperature!$M300^6)*(K190/K$56)^$BP$1</f>
        <v>-25.986053379375551</v>
      </c>
      <c r="BR190" s="12">
        <f>(BR$3*temperature!$M300+BR$4*temperature!$M300^2+BR$5*temperature!$M300^6)*(L190/L$56)^$BP$1</f>
        <v>-18.98515731929438</v>
      </c>
      <c r="BS190" s="12">
        <f>(BS$3*temperature!$M300+BS$4*temperature!$M300^2+BS$5*temperature!$M300^6)*(M190/M$56)^$BP$1</f>
        <v>-16.986366673179937</v>
      </c>
      <c r="BT190" s="19">
        <f t="shared" si="206"/>
        <v>-1.6193926203555975E-5</v>
      </c>
      <c r="BU190" s="19">
        <f t="shared" si="207"/>
        <v>-1.0830505587478001E-5</v>
      </c>
      <c r="BV190" s="19">
        <f t="shared" si="208"/>
        <v>-8.880827046198192E-6</v>
      </c>
      <c r="BW190" s="19">
        <f t="shared" si="209"/>
        <v>-4.2112014835602639E-2</v>
      </c>
      <c r="BX190" s="19">
        <f t="shared" si="210"/>
        <v>-2.0747991746636723E-4</v>
      </c>
      <c r="BY190" s="19">
        <f t="shared" si="211"/>
        <v>-1.1666720743098638E-2</v>
      </c>
      <c r="BZ190" s="2">
        <f t="shared" si="217"/>
        <v>3871.0928181875352</v>
      </c>
    </row>
    <row r="191" spans="1:78" x14ac:dyDescent="0.3">
      <c r="A191" s="2">
        <f t="shared" si="224"/>
        <v>2145</v>
      </c>
      <c r="B191" s="5">
        <f t="shared" si="225"/>
        <v>1165.3163609044718</v>
      </c>
      <c r="C191" s="5">
        <f t="shared" si="226"/>
        <v>2963.7223901573925</v>
      </c>
      <c r="D191" s="5">
        <f t="shared" si="227"/>
        <v>4368.6095814827049</v>
      </c>
      <c r="E191" s="15">
        <f t="shared" si="228"/>
        <v>4.0393797695930734E-6</v>
      </c>
      <c r="F191" s="15">
        <f t="shared" si="229"/>
        <v>7.9578490086503572E-6</v>
      </c>
      <c r="G191" s="15">
        <f t="shared" si="230"/>
        <v>1.6245665673454043E-5</v>
      </c>
      <c r="H191" s="5">
        <f t="shared" si="231"/>
        <v>187946.14947224472</v>
      </c>
      <c r="I191" s="5">
        <f t="shared" si="232"/>
        <v>83055.026805751215</v>
      </c>
      <c r="J191" s="5">
        <f t="shared" si="233"/>
        <v>30850.204797700124</v>
      </c>
      <c r="K191" s="5">
        <f t="shared" si="234"/>
        <v>161283.36971633046</v>
      </c>
      <c r="L191" s="5">
        <f t="shared" si="235"/>
        <v>28023.8888370852</v>
      </c>
      <c r="M191" s="5">
        <f t="shared" si="236"/>
        <v>7061.7903070270631</v>
      </c>
      <c r="N191" s="15">
        <f t="shared" si="237"/>
        <v>1.0287531262420657E-4</v>
      </c>
      <c r="O191" s="15">
        <f t="shared" si="238"/>
        <v>4.7556502320811322E-3</v>
      </c>
      <c r="P191" s="15">
        <f t="shared" si="239"/>
        <v>4.7430301876216774E-3</v>
      </c>
      <c r="Q191" s="5">
        <f t="shared" si="240"/>
        <v>6158.2342364137867</v>
      </c>
      <c r="R191" s="5">
        <f t="shared" si="241"/>
        <v>9517.86319653397</v>
      </c>
      <c r="S191" s="5">
        <f t="shared" si="242"/>
        <v>5406.7776609424473</v>
      </c>
      <c r="T191" s="5">
        <f t="shared" si="243"/>
        <v>32.765950532672207</v>
      </c>
      <c r="U191" s="5">
        <f t="shared" si="244"/>
        <v>114.59707572901412</v>
      </c>
      <c r="V191" s="5">
        <f t="shared" si="245"/>
        <v>175.25905245677725</v>
      </c>
      <c r="W191" s="15">
        <f t="shared" si="246"/>
        <v>-1.0734613539272964E-2</v>
      </c>
      <c r="X191" s="15">
        <f t="shared" si="247"/>
        <v>-1.217998157191269E-2</v>
      </c>
      <c r="Y191" s="15">
        <f t="shared" si="248"/>
        <v>-9.7425357312937999E-3</v>
      </c>
      <c r="Z191" s="5">
        <f t="shared" si="263"/>
        <v>8330.3598672540011</v>
      </c>
      <c r="AA191" s="5">
        <f t="shared" si="264"/>
        <v>28701.023576346957</v>
      </c>
      <c r="AB191" s="5">
        <f t="shared" si="265"/>
        <v>47551.298961406239</v>
      </c>
      <c r="AC191" s="16">
        <f t="shared" si="249"/>
        <v>1.3383410629845669</v>
      </c>
      <c r="AD191" s="16">
        <f t="shared" si="250"/>
        <v>2.9929513902838134</v>
      </c>
      <c r="AE191" s="16">
        <f t="shared" si="251"/>
        <v>8.7505239248896487</v>
      </c>
      <c r="AF191" s="15">
        <f t="shared" si="252"/>
        <v>-4.0504037456468023E-3</v>
      </c>
      <c r="AG191" s="15">
        <f t="shared" si="253"/>
        <v>2.9673830763510267E-4</v>
      </c>
      <c r="AH191" s="15">
        <f t="shared" si="254"/>
        <v>9.7937136394747881E-3</v>
      </c>
      <c r="AI191" s="1">
        <f t="shared" si="218"/>
        <v>371369.06935747538</v>
      </c>
      <c r="AJ191" s="1">
        <f t="shared" si="219"/>
        <v>157190.89246618102</v>
      </c>
      <c r="AK191" s="1">
        <f t="shared" si="220"/>
        <v>58451.469610602697</v>
      </c>
      <c r="AL191" s="14">
        <f t="shared" si="255"/>
        <v>68.802394644376221</v>
      </c>
      <c r="AM191" s="14">
        <f t="shared" si="256"/>
        <v>15.633124221322868</v>
      </c>
      <c r="AN191" s="14">
        <f t="shared" si="257"/>
        <v>5.0637809243714118</v>
      </c>
      <c r="AO191" s="11">
        <f t="shared" si="258"/>
        <v>5.3096212199446454E-3</v>
      </c>
      <c r="AP191" s="11">
        <f t="shared" si="259"/>
        <v>6.6887223429410074E-3</v>
      </c>
      <c r="AQ191" s="11">
        <f t="shared" si="260"/>
        <v>6.0675151098131229E-3</v>
      </c>
      <c r="AR191" s="1">
        <f t="shared" si="266"/>
        <v>187946.14947224472</v>
      </c>
      <c r="AS191" s="1">
        <f t="shared" si="261"/>
        <v>83055.026805751215</v>
      </c>
      <c r="AT191" s="1">
        <f t="shared" si="262"/>
        <v>30850.204797700124</v>
      </c>
      <c r="AU191" s="1">
        <f t="shared" si="221"/>
        <v>37589.229894448945</v>
      </c>
      <c r="AV191" s="1">
        <f t="shared" si="222"/>
        <v>16611.005361150244</v>
      </c>
      <c r="AW191" s="1">
        <f t="shared" si="223"/>
        <v>6170.0409595400251</v>
      </c>
      <c r="AX191" s="2">
        <v>0</v>
      </c>
      <c r="AY191" s="2">
        <v>0</v>
      </c>
      <c r="AZ191" s="2">
        <v>0</v>
      </c>
      <c r="BA191" s="2">
        <f t="shared" si="200"/>
        <v>0</v>
      </c>
      <c r="BB191" s="2">
        <f t="shared" si="212"/>
        <v>0</v>
      </c>
      <c r="BC191" s="2">
        <f t="shared" si="201"/>
        <v>0</v>
      </c>
      <c r="BD191" s="2">
        <f t="shared" si="202"/>
        <v>0</v>
      </c>
      <c r="BE191" s="2">
        <f t="shared" si="203"/>
        <v>0</v>
      </c>
      <c r="BF191" s="2">
        <f t="shared" si="204"/>
        <v>0</v>
      </c>
      <c r="BG191" s="2">
        <f t="shared" si="205"/>
        <v>0</v>
      </c>
      <c r="BH191" s="2">
        <f t="shared" si="213"/>
        <v>0</v>
      </c>
      <c r="BI191" s="2">
        <f t="shared" si="214"/>
        <v>0</v>
      </c>
      <c r="BJ191" s="2">
        <f t="shared" si="215"/>
        <v>0</v>
      </c>
      <c r="BK191" s="11">
        <f t="shared" si="216"/>
        <v>3.1846938523908824E-2</v>
      </c>
      <c r="BL191" s="17">
        <f t="shared" ref="BL191:BL254" si="267">BL190/(1+BK190)</f>
        <v>4.7743141073458319E-3</v>
      </c>
      <c r="BM191" s="17">
        <f t="shared" ref="BM191:BM254" si="268">BM190/(1+BM$5)</f>
        <v>0.27429722138983481</v>
      </c>
      <c r="BN191" s="12">
        <f>(BN$3*temperature!$I301+BN$4*temperature!$I301^2+BN$5*temperature!$I301^6)*(K191/K$56)^$BP$1</f>
        <v>-26.392106058099913</v>
      </c>
      <c r="BO191" s="12">
        <f>(BO$3*temperature!$I301+BO$4*temperature!$I301^2+BO$5*temperature!$I301^6)*(L191/L$56)^$BP$1</f>
        <v>-19.234304094229181</v>
      </c>
      <c r="BP191" s="12">
        <f>(BP$3*temperature!$I301+BP$4*temperature!$I301^2+BP$5*temperature!$I301^6)*(M191/M$56)^$BP$1</f>
        <v>-17.188992270116781</v>
      </c>
      <c r="BQ191" s="12">
        <f>(BQ$3*temperature!$M301+BQ$4*temperature!$M301^2+BQ$5*temperature!$M301^6)*(K191/K$56)^$BP$1</f>
        <v>-26.392122248367446</v>
      </c>
      <c r="BR191" s="12">
        <f>(BR$3*temperature!$M301+BR$4*temperature!$M301^2+BR$5*temperature!$M301^6)*(L191/L$56)^$BP$1</f>
        <v>-19.234314905914285</v>
      </c>
      <c r="BS191" s="12">
        <f>(BS$3*temperature!$M301+BS$4*temperature!$M301^2+BS$5*temperature!$M301^6)*(M191/M$56)^$BP$1</f>
        <v>-17.189001132166954</v>
      </c>
      <c r="BT191" s="19">
        <f t="shared" si="206"/>
        <v>-1.6190267533744418E-5</v>
      </c>
      <c r="BU191" s="19">
        <f t="shared" si="207"/>
        <v>-1.0811685104528124E-5</v>
      </c>
      <c r="BV191" s="19">
        <f t="shared" si="208"/>
        <v>-8.862050172808722E-6</v>
      </c>
      <c r="BW191" s="19">
        <f t="shared" si="209"/>
        <v>-4.2142593008233267E-2</v>
      </c>
      <c r="BX191" s="19">
        <f t="shared" si="210"/>
        <v>-2.0120197631934191E-4</v>
      </c>
      <c r="BY191" s="19">
        <f t="shared" si="211"/>
        <v>-1.1559596164321066E-2</v>
      </c>
      <c r="BZ191" s="2">
        <f t="shared" si="217"/>
        <v>3832.8135302027104</v>
      </c>
    </row>
    <row r="192" spans="1:78" x14ac:dyDescent="0.3">
      <c r="A192" s="2">
        <f t="shared" si="224"/>
        <v>2146</v>
      </c>
      <c r="B192" s="5">
        <f t="shared" si="225"/>
        <v>1165.3208327020386</v>
      </c>
      <c r="C192" s="5">
        <f t="shared" si="226"/>
        <v>2963.7447957699133</v>
      </c>
      <c r="D192" s="5">
        <f t="shared" si="227"/>
        <v>4368.6770039048879</v>
      </c>
      <c r="E192" s="15">
        <f t="shared" si="228"/>
        <v>3.8374107811134193E-6</v>
      </c>
      <c r="F192" s="15">
        <f t="shared" si="229"/>
        <v>7.5599565582178389E-6</v>
      </c>
      <c r="G192" s="15">
        <f t="shared" si="230"/>
        <v>1.5433382389781341E-5</v>
      </c>
      <c r="H192" s="5">
        <f t="shared" si="231"/>
        <v>187943.85456583291</v>
      </c>
      <c r="I192" s="5">
        <f t="shared" si="232"/>
        <v>83442.755475880345</v>
      </c>
      <c r="J192" s="5">
        <f t="shared" si="233"/>
        <v>30994.483498059057</v>
      </c>
      <c r="K192" s="5">
        <f t="shared" si="234"/>
        <v>161280.78147375604</v>
      </c>
      <c r="L192" s="5">
        <f t="shared" si="235"/>
        <v>28154.500885155943</v>
      </c>
      <c r="M192" s="5">
        <f t="shared" si="236"/>
        <v>7094.7070406795974</v>
      </c>
      <c r="N192" s="15">
        <f t="shared" si="237"/>
        <v>-1.6047795745932625E-5</v>
      </c>
      <c r="O192" s="15">
        <f t="shared" si="238"/>
        <v>4.6607395865023715E-3</v>
      </c>
      <c r="P192" s="15">
        <f t="shared" si="239"/>
        <v>4.6612448432203912E-3</v>
      </c>
      <c r="Q192" s="5">
        <f t="shared" si="240"/>
        <v>6092.0535841986102</v>
      </c>
      <c r="R192" s="5">
        <f t="shared" si="241"/>
        <v>9445.8271820639093</v>
      </c>
      <c r="S192" s="5">
        <f t="shared" si="242"/>
        <v>5379.1417335006945</v>
      </c>
      <c r="T192" s="5">
        <f t="shared" si="243"/>
        <v>32.414220716457038</v>
      </c>
      <c r="U192" s="5">
        <f t="shared" si="244"/>
        <v>113.20128545843964</v>
      </c>
      <c r="V192" s="5">
        <f t="shared" si="245"/>
        <v>173.55158487598442</v>
      </c>
      <c r="W192" s="15">
        <f t="shared" si="246"/>
        <v>-1.0734613539272964E-2</v>
      </c>
      <c r="X192" s="15">
        <f t="shared" si="247"/>
        <v>-1.217998157191269E-2</v>
      </c>
      <c r="Y192" s="15">
        <f t="shared" si="248"/>
        <v>-9.7425357312937999E-3</v>
      </c>
      <c r="Z192" s="5">
        <f t="shared" si="263"/>
        <v>8208.4350645679569</v>
      </c>
      <c r="AA192" s="5">
        <f t="shared" si="264"/>
        <v>28494.954922957761</v>
      </c>
      <c r="AB192" s="5">
        <f t="shared" si="265"/>
        <v>47775.498802814262</v>
      </c>
      <c r="AC192" s="16">
        <f t="shared" si="249"/>
        <v>1.3329202413301013</v>
      </c>
      <c r="AD192" s="16">
        <f t="shared" si="250"/>
        <v>2.9938395136142004</v>
      </c>
      <c r="AE192" s="16">
        <f t="shared" si="251"/>
        <v>8.8362240504053915</v>
      </c>
      <c r="AF192" s="15">
        <f t="shared" si="252"/>
        <v>-4.0504037456468023E-3</v>
      </c>
      <c r="AG192" s="15">
        <f t="shared" si="253"/>
        <v>2.9673830763510267E-4</v>
      </c>
      <c r="AH192" s="15">
        <f t="shared" si="254"/>
        <v>9.7937136394747881E-3</v>
      </c>
      <c r="AI192" s="1">
        <f t="shared" si="218"/>
        <v>371821.39231617679</v>
      </c>
      <c r="AJ192" s="1">
        <f t="shared" si="219"/>
        <v>158082.80858071317</v>
      </c>
      <c r="AK192" s="1">
        <f t="shared" si="220"/>
        <v>58776.363609082458</v>
      </c>
      <c r="AL192" s="14">
        <f t="shared" si="255"/>
        <v>69.164056152417146</v>
      </c>
      <c r="AM192" s="14">
        <f t="shared" si="256"/>
        <v>15.736644192319311</v>
      </c>
      <c r="AN192" s="14">
        <f t="shared" si="257"/>
        <v>5.0941982459701043</v>
      </c>
      <c r="AO192" s="11">
        <f t="shared" si="258"/>
        <v>5.2565250077451992E-3</v>
      </c>
      <c r="AP192" s="11">
        <f t="shared" si="259"/>
        <v>6.6218351195115972E-3</v>
      </c>
      <c r="AQ192" s="11">
        <f t="shared" si="260"/>
        <v>6.0068399587149919E-3</v>
      </c>
      <c r="AR192" s="1">
        <f t="shared" si="266"/>
        <v>187943.85456583291</v>
      </c>
      <c r="AS192" s="1">
        <f t="shared" si="261"/>
        <v>83442.755475880345</v>
      </c>
      <c r="AT192" s="1">
        <f t="shared" si="262"/>
        <v>30994.483498059057</v>
      </c>
      <c r="AU192" s="1">
        <f t="shared" si="221"/>
        <v>37588.770913166583</v>
      </c>
      <c r="AV192" s="1">
        <f t="shared" si="222"/>
        <v>16688.55109517607</v>
      </c>
      <c r="AW192" s="1">
        <f t="shared" si="223"/>
        <v>6198.8966996118115</v>
      </c>
      <c r="AX192" s="2">
        <v>0</v>
      </c>
      <c r="AY192" s="2">
        <v>0</v>
      </c>
      <c r="AZ192" s="2">
        <v>0</v>
      </c>
      <c r="BA192" s="2">
        <f t="shared" si="200"/>
        <v>0</v>
      </c>
      <c r="BB192" s="2">
        <f t="shared" si="212"/>
        <v>0</v>
      </c>
      <c r="BC192" s="2">
        <f t="shared" si="201"/>
        <v>0</v>
      </c>
      <c r="BD192" s="2">
        <f t="shared" si="202"/>
        <v>0</v>
      </c>
      <c r="BE192" s="2">
        <f t="shared" si="203"/>
        <v>0</v>
      </c>
      <c r="BF192" s="2">
        <f t="shared" si="204"/>
        <v>0</v>
      </c>
      <c r="BG192" s="2">
        <f t="shared" si="205"/>
        <v>0</v>
      </c>
      <c r="BH192" s="2">
        <f t="shared" si="213"/>
        <v>0</v>
      </c>
      <c r="BI192" s="2">
        <f t="shared" si="214"/>
        <v>0</v>
      </c>
      <c r="BJ192" s="2">
        <f t="shared" si="215"/>
        <v>0</v>
      </c>
      <c r="BK192" s="11">
        <f t="shared" si="216"/>
        <v>3.1743761865864667E-2</v>
      </c>
      <c r="BL192" s="17">
        <f t="shared" si="267"/>
        <v>4.6269596091215292E-3</v>
      </c>
      <c r="BM192" s="17">
        <f t="shared" si="268"/>
        <v>0.27158140731666813</v>
      </c>
      <c r="BN192" s="12">
        <f>(BN$3*temperature!$I302+BN$4*temperature!$I302^2+BN$5*temperature!$I302^6)*(K192/K$56)^$BP$1</f>
        <v>-26.798973717703117</v>
      </c>
      <c r="BO192" s="12">
        <f>(BO$3*temperature!$I302+BO$4*temperature!$I302^2+BO$5*temperature!$I302^6)*(L192/L$56)^$BP$1</f>
        <v>-19.483225014587418</v>
      </c>
      <c r="BP192" s="12">
        <f>(BP$3*temperature!$I302+BP$4*temperature!$I302^2+BP$5*temperature!$I302^6)*(M192/M$56)^$BP$1</f>
        <v>-17.391328925118291</v>
      </c>
      <c r="BQ192" s="12">
        <f>(BQ$3*temperature!$M302+BQ$4*temperature!$M302^2+BQ$5*temperature!$M302^6)*(K192/K$56)^$BP$1</f>
        <v>-26.798989903932583</v>
      </c>
      <c r="BR192" s="12">
        <f>(BR$3*temperature!$M302+BR$4*temperature!$M302^2+BR$5*temperature!$M302^6)*(L192/L$56)^$BP$1</f>
        <v>-19.483235807243258</v>
      </c>
      <c r="BS192" s="12">
        <f>(BS$3*temperature!$M302+BS$4*temperature!$M302^2+BS$5*temperature!$M302^6)*(M192/M$56)^$BP$1</f>
        <v>-17.391337768271043</v>
      </c>
      <c r="BT192" s="19">
        <f t="shared" si="206"/>
        <v>-1.6186229466086388E-5</v>
      </c>
      <c r="BU192" s="19">
        <f t="shared" si="207"/>
        <v>-1.0792655839253484E-5</v>
      </c>
      <c r="BV192" s="19">
        <f t="shared" si="208"/>
        <v>-8.8431527522914166E-6</v>
      </c>
      <c r="BW192" s="19">
        <f t="shared" si="209"/>
        <v>-4.2167602509252118E-2</v>
      </c>
      <c r="BX192" s="19">
        <f t="shared" si="210"/>
        <v>-1.951077936238012E-4</v>
      </c>
      <c r="BY192" s="19">
        <f t="shared" si="211"/>
        <v>-1.1451936832632556E-2</v>
      </c>
      <c r="BZ192" s="2">
        <f t="shared" si="217"/>
        <v>3794.874365005559</v>
      </c>
    </row>
    <row r="193" spans="1:78" x14ac:dyDescent="0.3">
      <c r="A193" s="2">
        <f t="shared" si="224"/>
        <v>2147</v>
      </c>
      <c r="B193" s="5">
        <f t="shared" si="225"/>
        <v>1165.3250809260292</v>
      </c>
      <c r="C193" s="5">
        <f t="shared" si="226"/>
        <v>2963.7660812627237</v>
      </c>
      <c r="D193" s="5">
        <f t="shared" si="227"/>
        <v>4368.7410561944898</v>
      </c>
      <c r="E193" s="15">
        <f t="shared" si="228"/>
        <v>3.6455402420577483E-6</v>
      </c>
      <c r="F193" s="15">
        <f t="shared" si="229"/>
        <v>7.181958730306947E-6</v>
      </c>
      <c r="G193" s="15">
        <f t="shared" si="230"/>
        <v>1.4661713270292274E-5</v>
      </c>
      <c r="H193" s="5">
        <f t="shared" si="231"/>
        <v>187919.26438953503</v>
      </c>
      <c r="I193" s="5">
        <f t="shared" si="232"/>
        <v>83824.440888779471</v>
      </c>
      <c r="J193" s="5">
        <f t="shared" si="233"/>
        <v>31136.9110564494</v>
      </c>
      <c r="K193" s="5">
        <f t="shared" si="234"/>
        <v>161259.09196102121</v>
      </c>
      <c r="L193" s="5">
        <f t="shared" si="235"/>
        <v>28283.082601804304</v>
      </c>
      <c r="M193" s="5">
        <f t="shared" si="236"/>
        <v>7127.2045323675129</v>
      </c>
      <c r="N193" s="15">
        <f t="shared" si="237"/>
        <v>-1.3448293427542612E-4</v>
      </c>
      <c r="O193" s="15">
        <f t="shared" si="238"/>
        <v>4.5670039462910594E-3</v>
      </c>
      <c r="P193" s="15">
        <f t="shared" si="239"/>
        <v>4.580526229142512E-3</v>
      </c>
      <c r="Q193" s="5">
        <f t="shared" si="240"/>
        <v>6025.869228163182</v>
      </c>
      <c r="R193" s="5">
        <f t="shared" si="241"/>
        <v>9373.4581965691814</v>
      </c>
      <c r="S193" s="5">
        <f t="shared" si="242"/>
        <v>5351.2129603000058</v>
      </c>
      <c r="T193" s="5">
        <f t="shared" si="243"/>
        <v>32.066266583889174</v>
      </c>
      <c r="U193" s="5">
        <f t="shared" si="244"/>
        <v>111.82249588763902</v>
      </c>
      <c r="V193" s="5">
        <f t="shared" si="245"/>
        <v>171.86075235910747</v>
      </c>
      <c r="W193" s="15">
        <f t="shared" si="246"/>
        <v>-1.0734613539272964E-2</v>
      </c>
      <c r="X193" s="15">
        <f t="shared" si="247"/>
        <v>-1.217998157191269E-2</v>
      </c>
      <c r="Y193" s="15">
        <f t="shared" si="248"/>
        <v>-9.7425357312937999E-3</v>
      </c>
      <c r="Z193" s="5">
        <f t="shared" si="263"/>
        <v>8087.3313579305595</v>
      </c>
      <c r="AA193" s="5">
        <f t="shared" si="264"/>
        <v>28287.68220528452</v>
      </c>
      <c r="AB193" s="5">
        <f t="shared" si="265"/>
        <v>47996.809512450127</v>
      </c>
      <c r="AC193" s="16">
        <f t="shared" si="249"/>
        <v>1.3275213761919695</v>
      </c>
      <c r="AD193" s="16">
        <f t="shared" si="250"/>
        <v>2.9947279004848015</v>
      </c>
      <c r="AE193" s="16">
        <f t="shared" si="251"/>
        <v>8.9227634984093012</v>
      </c>
      <c r="AF193" s="15">
        <f t="shared" si="252"/>
        <v>-4.0504037456468023E-3</v>
      </c>
      <c r="AG193" s="15">
        <f t="shared" si="253"/>
        <v>2.9673830763510267E-4</v>
      </c>
      <c r="AH193" s="15">
        <f t="shared" si="254"/>
        <v>9.7937136394747881E-3</v>
      </c>
      <c r="AI193" s="1">
        <f t="shared" si="218"/>
        <v>372228.02399772569</v>
      </c>
      <c r="AJ193" s="1">
        <f t="shared" si="219"/>
        <v>158963.07881781794</v>
      </c>
      <c r="AK193" s="1">
        <f t="shared" si="220"/>
        <v>59097.623947786022</v>
      </c>
      <c r="AL193" s="14">
        <f t="shared" si="255"/>
        <v>69.523983117311403</v>
      </c>
      <c r="AM193" s="14">
        <f t="shared" si="256"/>
        <v>15.83980760086351</v>
      </c>
      <c r="AN193" s="14">
        <f t="shared" si="257"/>
        <v>5.124492279215799</v>
      </c>
      <c r="AO193" s="11">
        <f t="shared" si="258"/>
        <v>5.2039597576677473E-3</v>
      </c>
      <c r="AP193" s="11">
        <f t="shared" si="259"/>
        <v>6.555616768316481E-3</v>
      </c>
      <c r="AQ193" s="11">
        <f t="shared" si="260"/>
        <v>5.9467715591278421E-3</v>
      </c>
      <c r="AR193" s="1">
        <f t="shared" si="266"/>
        <v>187919.26438953503</v>
      </c>
      <c r="AS193" s="1">
        <f t="shared" si="261"/>
        <v>83824.440888779471</v>
      </c>
      <c r="AT193" s="1">
        <f t="shared" si="262"/>
        <v>31136.9110564494</v>
      </c>
      <c r="AU193" s="1">
        <f t="shared" si="221"/>
        <v>37583.852877907011</v>
      </c>
      <c r="AV193" s="1">
        <f t="shared" si="222"/>
        <v>16764.888177755896</v>
      </c>
      <c r="AW193" s="1">
        <f t="shared" si="223"/>
        <v>6227.3822112898806</v>
      </c>
      <c r="AX193" s="2">
        <v>0</v>
      </c>
      <c r="AY193" s="2">
        <v>0</v>
      </c>
      <c r="AZ193" s="2">
        <v>0</v>
      </c>
      <c r="BA193" s="2">
        <f t="shared" si="200"/>
        <v>0</v>
      </c>
      <c r="BB193" s="2">
        <f t="shared" si="212"/>
        <v>0</v>
      </c>
      <c r="BC193" s="2">
        <f t="shared" si="201"/>
        <v>0</v>
      </c>
      <c r="BD193" s="2">
        <f t="shared" si="202"/>
        <v>0</v>
      </c>
      <c r="BE193" s="2">
        <f t="shared" si="203"/>
        <v>0</v>
      </c>
      <c r="BF193" s="2">
        <f t="shared" si="204"/>
        <v>0</v>
      </c>
      <c r="BG193" s="2">
        <f t="shared" si="205"/>
        <v>0</v>
      </c>
      <c r="BH193" s="2">
        <f t="shared" si="213"/>
        <v>0</v>
      </c>
      <c r="BI193" s="2">
        <f t="shared" si="214"/>
        <v>0</v>
      </c>
      <c r="BJ193" s="2">
        <f t="shared" si="215"/>
        <v>0</v>
      </c>
      <c r="BK193" s="11">
        <f t="shared" si="216"/>
        <v>3.164140474346408E-2</v>
      </c>
      <c r="BL193" s="17">
        <f t="shared" si="267"/>
        <v>4.4846014874409023E-3</v>
      </c>
      <c r="BM193" s="17">
        <f t="shared" si="268"/>
        <v>0.26889248249175063</v>
      </c>
      <c r="BN193" s="12">
        <f>(BN$3*temperature!$I303+BN$4*temperature!$I303^2+BN$5*temperature!$I303^6)*(K193/K$56)^$BP$1</f>
        <v>-27.206617961032727</v>
      </c>
      <c r="BO193" s="12">
        <f>(BO$3*temperature!$I303+BO$4*temperature!$I303^2+BO$5*temperature!$I303^6)*(L193/L$56)^$BP$1</f>
        <v>-19.731887657656369</v>
      </c>
      <c r="BP193" s="12">
        <f>(BP$3*temperature!$I303+BP$4*temperature!$I303^2+BP$5*temperature!$I303^6)*(M193/M$56)^$BP$1</f>
        <v>-17.593350041638093</v>
      </c>
      <c r="BQ193" s="12">
        <f>(BQ$3*temperature!$M303+BQ$4*temperature!$M303^2+BQ$5*temperature!$M303^6)*(K193/K$56)^$BP$1</f>
        <v>-27.206634142876652</v>
      </c>
      <c r="BR193" s="12">
        <f>(BR$3*temperature!$M303+BR$4*temperature!$M303^2+BR$5*temperature!$M303^6)*(L193/L$56)^$BP$1</f>
        <v>-19.731898431092429</v>
      </c>
      <c r="BS193" s="12">
        <f>(BS$3*temperature!$M303+BS$4*temperature!$M303^2+BS$5*temperature!$M303^6)*(M193/M$56)^$BP$1</f>
        <v>-17.593358865786289</v>
      </c>
      <c r="BT193" s="19">
        <f t="shared" si="206"/>
        <v>-1.6181843925267003E-5</v>
      </c>
      <c r="BU193" s="19">
        <f t="shared" si="207"/>
        <v>-1.0773436059707819E-5</v>
      </c>
      <c r="BV193" s="19">
        <f t="shared" si="208"/>
        <v>-8.8241481961404133E-6</v>
      </c>
      <c r="BW193" s="19">
        <f t="shared" si="209"/>
        <v>-4.2187141785906171E-2</v>
      </c>
      <c r="BX193" s="19">
        <f t="shared" si="210"/>
        <v>-1.8919251880395506E-4</v>
      </c>
      <c r="BY193" s="19">
        <f t="shared" si="211"/>
        <v>-1.1343805284043777E-2</v>
      </c>
      <c r="BZ193" s="2">
        <f t="shared" si="217"/>
        <v>3757.2729062054259</v>
      </c>
    </row>
    <row r="194" spans="1:78" x14ac:dyDescent="0.3">
      <c r="A194" s="2">
        <f t="shared" si="224"/>
        <v>2148</v>
      </c>
      <c r="B194" s="5">
        <f t="shared" si="225"/>
        <v>1165.3291167535328</v>
      </c>
      <c r="C194" s="5">
        <f t="shared" si="226"/>
        <v>2963.7863026261216</v>
      </c>
      <c r="D194" s="5">
        <f t="shared" si="227"/>
        <v>4368.8019067617724</v>
      </c>
      <c r="E194" s="15">
        <f t="shared" si="228"/>
        <v>3.4632632299548609E-6</v>
      </c>
      <c r="F194" s="15">
        <f t="shared" si="229"/>
        <v>6.8228607937915996E-6</v>
      </c>
      <c r="G194" s="15">
        <f t="shared" si="230"/>
        <v>1.3928627606777659E-5</v>
      </c>
      <c r="H194" s="5">
        <f t="shared" si="231"/>
        <v>187872.47252172709</v>
      </c>
      <c r="I194" s="5">
        <f t="shared" si="232"/>
        <v>84200.081753691396</v>
      </c>
      <c r="J194" s="5">
        <f t="shared" si="233"/>
        <v>31277.489585086376</v>
      </c>
      <c r="K194" s="5">
        <f t="shared" si="234"/>
        <v>161218.3801303423</v>
      </c>
      <c r="L194" s="5">
        <f t="shared" si="235"/>
        <v>28409.633204352231</v>
      </c>
      <c r="M194" s="5">
        <f t="shared" si="236"/>
        <v>7159.2830832354593</v>
      </c>
      <c r="N194" s="15">
        <f t="shared" si="237"/>
        <v>-2.5246223443176063E-4</v>
      </c>
      <c r="O194" s="15">
        <f t="shared" si="238"/>
        <v>4.4744274989265698E-3</v>
      </c>
      <c r="P194" s="15">
        <f t="shared" si="239"/>
        <v>4.5008601510261315E-3</v>
      </c>
      <c r="Q194" s="5">
        <f t="shared" si="240"/>
        <v>5959.6995169025486</v>
      </c>
      <c r="R194" s="5">
        <f t="shared" si="241"/>
        <v>9300.7831262090986</v>
      </c>
      <c r="S194" s="5">
        <f t="shared" si="242"/>
        <v>5323.0031295277831</v>
      </c>
      <c r="T194" s="5">
        <f t="shared" si="243"/>
        <v>31.722047604463821</v>
      </c>
      <c r="U194" s="5">
        <f t="shared" si="244"/>
        <v>110.4604999484023</v>
      </c>
      <c r="V194" s="5">
        <f t="shared" si="245"/>
        <v>170.18639283844183</v>
      </c>
      <c r="W194" s="15">
        <f t="shared" si="246"/>
        <v>-1.0734613539272964E-2</v>
      </c>
      <c r="X194" s="15">
        <f t="shared" si="247"/>
        <v>-1.217998157191269E-2</v>
      </c>
      <c r="Y194" s="15">
        <f t="shared" si="248"/>
        <v>-9.7425357312937999E-3</v>
      </c>
      <c r="Z194" s="5">
        <f t="shared" si="263"/>
        <v>7967.0691264201323</v>
      </c>
      <c r="AA194" s="5">
        <f t="shared" si="264"/>
        <v>28079.286513503845</v>
      </c>
      <c r="AB194" s="5">
        <f t="shared" si="265"/>
        <v>48215.234070912542</v>
      </c>
      <c r="AC194" s="16">
        <f t="shared" si="249"/>
        <v>1.3221443786374154</v>
      </c>
      <c r="AD194" s="16">
        <f t="shared" si="250"/>
        <v>2.9956165509738191</v>
      </c>
      <c r="AE194" s="16">
        <f t="shared" si="251"/>
        <v>9.0101504889854809</v>
      </c>
      <c r="AF194" s="15">
        <f t="shared" si="252"/>
        <v>-4.0504037456468023E-3</v>
      </c>
      <c r="AG194" s="15">
        <f t="shared" si="253"/>
        <v>2.9673830763510267E-4</v>
      </c>
      <c r="AH194" s="15">
        <f t="shared" si="254"/>
        <v>9.7937136394747881E-3</v>
      </c>
      <c r="AI194" s="1">
        <f t="shared" si="218"/>
        <v>372589.07447586011</v>
      </c>
      <c r="AJ194" s="1">
        <f t="shared" si="219"/>
        <v>159831.65911379203</v>
      </c>
      <c r="AK194" s="1">
        <f t="shared" si="220"/>
        <v>59415.243764297302</v>
      </c>
      <c r="AL194" s="14">
        <f t="shared" si="255"/>
        <v>69.882165127543317</v>
      </c>
      <c r="AM194" s="14">
        <f t="shared" si="256"/>
        <v>15.942608912095487</v>
      </c>
      <c r="AN194" s="14">
        <f t="shared" si="257"/>
        <v>5.1546617223073996</v>
      </c>
      <c r="AO194" s="11">
        <f t="shared" si="258"/>
        <v>5.1519201600910697E-3</v>
      </c>
      <c r="AP194" s="11">
        <f t="shared" si="259"/>
        <v>6.4900606006333163E-3</v>
      </c>
      <c r="AQ194" s="11">
        <f t="shared" si="260"/>
        <v>5.8873038435365635E-3</v>
      </c>
      <c r="AR194" s="1">
        <f t="shared" si="266"/>
        <v>187872.47252172709</v>
      </c>
      <c r="AS194" s="1">
        <f t="shared" si="261"/>
        <v>84200.081753691396</v>
      </c>
      <c r="AT194" s="1">
        <f t="shared" si="262"/>
        <v>31277.489585086376</v>
      </c>
      <c r="AU194" s="1">
        <f t="shared" si="221"/>
        <v>37574.494504345421</v>
      </c>
      <c r="AV194" s="1">
        <f t="shared" si="222"/>
        <v>16840.016350738279</v>
      </c>
      <c r="AW194" s="1">
        <f t="shared" si="223"/>
        <v>6255.4979170172755</v>
      </c>
      <c r="AX194" s="2">
        <v>0</v>
      </c>
      <c r="AY194" s="2">
        <v>0</v>
      </c>
      <c r="AZ194" s="2">
        <v>0</v>
      </c>
      <c r="BA194" s="2">
        <f t="shared" si="200"/>
        <v>0</v>
      </c>
      <c r="BB194" s="2">
        <f t="shared" si="212"/>
        <v>0</v>
      </c>
      <c r="BC194" s="2">
        <f t="shared" si="201"/>
        <v>0</v>
      </c>
      <c r="BD194" s="2">
        <f t="shared" si="202"/>
        <v>0</v>
      </c>
      <c r="BE194" s="2">
        <f t="shared" si="203"/>
        <v>0</v>
      </c>
      <c r="BF194" s="2">
        <f t="shared" si="204"/>
        <v>0</v>
      </c>
      <c r="BG194" s="2">
        <f t="shared" si="205"/>
        <v>0</v>
      </c>
      <c r="BH194" s="2">
        <f t="shared" si="213"/>
        <v>0</v>
      </c>
      <c r="BI194" s="2">
        <f t="shared" si="214"/>
        <v>0</v>
      </c>
      <c r="BJ194" s="2">
        <f t="shared" si="215"/>
        <v>0</v>
      </c>
      <c r="BK194" s="11">
        <f t="shared" si="216"/>
        <v>3.1539845767787539E-2</v>
      </c>
      <c r="BL194" s="17">
        <f t="shared" si="267"/>
        <v>4.3470545742162001E-3</v>
      </c>
      <c r="BM194" s="17">
        <f t="shared" si="268"/>
        <v>0.26623018068490162</v>
      </c>
      <c r="BN194" s="12">
        <f>(BN$3*temperature!$I304+BN$4*temperature!$I304^2+BN$5*temperature!$I304^6)*(K194/K$56)^$BP$1</f>
        <v>-27.615017952800248</v>
      </c>
      <c r="BO194" s="12">
        <f>(BO$3*temperature!$I304+BO$4*temperature!$I304^2+BO$5*temperature!$I304^6)*(L194/L$56)^$BP$1</f>
        <v>-19.980271141036855</v>
      </c>
      <c r="BP194" s="12">
        <f>(BP$3*temperature!$I304+BP$4*temperature!$I304^2+BP$5*temperature!$I304^6)*(M194/M$56)^$BP$1</f>
        <v>-17.795038479699432</v>
      </c>
      <c r="BQ194" s="12">
        <f>(BQ$3*temperature!$M304+BQ$4*temperature!$M304^2+BQ$5*temperature!$M304^6)*(K194/K$56)^$BP$1</f>
        <v>-27.615034129942174</v>
      </c>
      <c r="BR194" s="12">
        <f>(BR$3*temperature!$M304+BR$4*temperature!$M304^2+BR$5*temperature!$M304^6)*(L194/L$56)^$BP$1</f>
        <v>-19.98028189508026</v>
      </c>
      <c r="BS194" s="12">
        <f>(BS$3*temperature!$M304+BS$4*temperature!$M304^2+BS$5*temperature!$M304^6)*(M194/M$56)^$BP$1</f>
        <v>-17.795047284748851</v>
      </c>
      <c r="BT194" s="19">
        <f t="shared" si="206"/>
        <v>-1.6177141926476679E-5</v>
      </c>
      <c r="BU194" s="19">
        <f t="shared" si="207"/>
        <v>-1.0754043405114544E-5</v>
      </c>
      <c r="BV194" s="19">
        <f t="shared" si="208"/>
        <v>-8.8050494184699346E-6</v>
      </c>
      <c r="BW194" s="19">
        <f t="shared" si="209"/>
        <v>-4.2201308274378235E-2</v>
      </c>
      <c r="BX194" s="19">
        <f t="shared" si="210"/>
        <v>-1.8345139017204387E-4</v>
      </c>
      <c r="BY194" s="19">
        <f t="shared" si="211"/>
        <v>-1.1235261927026952E-2</v>
      </c>
      <c r="BZ194" s="2">
        <f t="shared" si="217"/>
        <v>3720.0067327190836</v>
      </c>
    </row>
    <row r="195" spans="1:78" x14ac:dyDescent="0.3">
      <c r="A195" s="2">
        <f t="shared" si="224"/>
        <v>2149</v>
      </c>
      <c r="B195" s="5">
        <f t="shared" si="225"/>
        <v>1165.3329508029396</v>
      </c>
      <c r="C195" s="5">
        <f t="shared" si="226"/>
        <v>2963.8055130524185</v>
      </c>
      <c r="D195" s="5">
        <f t="shared" si="227"/>
        <v>4368.8597156058777</v>
      </c>
      <c r="E195" s="15">
        <f t="shared" si="228"/>
        <v>3.2901000684571177E-6</v>
      </c>
      <c r="F195" s="15">
        <f t="shared" si="229"/>
        <v>6.4817177541020191E-6</v>
      </c>
      <c r="G195" s="15">
        <f t="shared" si="230"/>
        <v>1.3232196226438776E-5</v>
      </c>
      <c r="H195" s="5">
        <f t="shared" si="231"/>
        <v>187803.57412308131</v>
      </c>
      <c r="I195" s="5">
        <f t="shared" si="232"/>
        <v>84569.678404356702</v>
      </c>
      <c r="J195" s="5">
        <f t="shared" si="233"/>
        <v>31416.221616809526</v>
      </c>
      <c r="K195" s="5">
        <f t="shared" si="234"/>
        <v>161158.72634827718</v>
      </c>
      <c r="L195" s="5">
        <f t="shared" si="235"/>
        <v>28534.152471178357</v>
      </c>
      <c r="M195" s="5">
        <f t="shared" si="236"/>
        <v>7190.9430977123266</v>
      </c>
      <c r="N195" s="15">
        <f t="shared" si="237"/>
        <v>-3.7001849303341938E-4</v>
      </c>
      <c r="O195" s="15">
        <f t="shared" si="238"/>
        <v>4.3829945262034986E-3</v>
      </c>
      <c r="P195" s="15">
        <f t="shared" si="239"/>
        <v>4.4222325208795876E-3</v>
      </c>
      <c r="Q195" s="5">
        <f t="shared" si="240"/>
        <v>5893.562309049601</v>
      </c>
      <c r="R195" s="5">
        <f t="shared" si="241"/>
        <v>9227.8283320723131</v>
      </c>
      <c r="S195" s="5">
        <f t="shared" si="242"/>
        <v>5294.5238611598461</v>
      </c>
      <c r="T195" s="5">
        <f t="shared" si="243"/>
        <v>31.381523682755482</v>
      </c>
      <c r="U195" s="5">
        <f t="shared" si="244"/>
        <v>109.11509309460649</v>
      </c>
      <c r="V195" s="5">
        <f t="shared" si="245"/>
        <v>168.52834582523332</v>
      </c>
      <c r="W195" s="15">
        <f t="shared" si="246"/>
        <v>-1.0734613539272964E-2</v>
      </c>
      <c r="X195" s="15">
        <f t="shared" si="247"/>
        <v>-1.217998157191269E-2</v>
      </c>
      <c r="Y195" s="15">
        <f t="shared" si="248"/>
        <v>-9.7425357312937999E-3</v>
      </c>
      <c r="Z195" s="5">
        <f t="shared" si="263"/>
        <v>7847.6677212741079</v>
      </c>
      <c r="AA195" s="5">
        <f t="shared" si="264"/>
        <v>27869.847467948628</v>
      </c>
      <c r="AB195" s="5">
        <f t="shared" si="265"/>
        <v>48430.776130530161</v>
      </c>
      <c r="AC195" s="16">
        <f t="shared" si="249"/>
        <v>1.3167891600938966</v>
      </c>
      <c r="AD195" s="16">
        <f t="shared" si="250"/>
        <v>2.9965054651594789</v>
      </c>
      <c r="AE195" s="16">
        <f t="shared" si="251"/>
        <v>9.0983933227231777</v>
      </c>
      <c r="AF195" s="15">
        <f t="shared" si="252"/>
        <v>-4.0504037456468023E-3</v>
      </c>
      <c r="AG195" s="15">
        <f t="shared" si="253"/>
        <v>2.9673830763510267E-4</v>
      </c>
      <c r="AH195" s="15">
        <f t="shared" si="254"/>
        <v>9.7937136394747881E-3</v>
      </c>
      <c r="AI195" s="1">
        <f t="shared" si="218"/>
        <v>372904.6615326195</v>
      </c>
      <c r="AJ195" s="1">
        <f t="shared" si="219"/>
        <v>160688.50955315109</v>
      </c>
      <c r="AK195" s="1">
        <f t="shared" si="220"/>
        <v>59729.217304884849</v>
      </c>
      <c r="AL195" s="14">
        <f t="shared" si="255"/>
        <v>70.238592189541194</v>
      </c>
      <c r="AM195" s="14">
        <f t="shared" si="256"/>
        <v>16.045042725087466</v>
      </c>
      <c r="AN195" s="14">
        <f t="shared" si="257"/>
        <v>5.1847053114795711</v>
      </c>
      <c r="AO195" s="11">
        <f t="shared" si="258"/>
        <v>5.1004009584901594E-3</v>
      </c>
      <c r="AP195" s="11">
        <f t="shared" si="259"/>
        <v>6.4251599946269829E-3</v>
      </c>
      <c r="AQ195" s="11">
        <f t="shared" si="260"/>
        <v>5.8284308051011974E-3</v>
      </c>
      <c r="AR195" s="1">
        <f t="shared" si="266"/>
        <v>187803.57412308131</v>
      </c>
      <c r="AS195" s="1">
        <f t="shared" si="261"/>
        <v>84569.678404356702</v>
      </c>
      <c r="AT195" s="1">
        <f t="shared" si="262"/>
        <v>31416.221616809526</v>
      </c>
      <c r="AU195" s="1">
        <f t="shared" si="221"/>
        <v>37560.714824616261</v>
      </c>
      <c r="AV195" s="1">
        <f t="shared" si="222"/>
        <v>16913.935680871342</v>
      </c>
      <c r="AW195" s="1">
        <f t="shared" si="223"/>
        <v>6283.2443233619051</v>
      </c>
      <c r="AX195" s="2">
        <v>0</v>
      </c>
      <c r="AY195" s="2">
        <v>0</v>
      </c>
      <c r="AZ195" s="2">
        <v>0</v>
      </c>
      <c r="BA195" s="2">
        <f t="shared" si="200"/>
        <v>0</v>
      </c>
      <c r="BB195" s="2">
        <f t="shared" si="212"/>
        <v>0</v>
      </c>
      <c r="BC195" s="2">
        <f t="shared" si="201"/>
        <v>0</v>
      </c>
      <c r="BD195" s="2">
        <f t="shared" si="202"/>
        <v>0</v>
      </c>
      <c r="BE195" s="2">
        <f t="shared" si="203"/>
        <v>0</v>
      </c>
      <c r="BF195" s="2">
        <f t="shared" si="204"/>
        <v>0</v>
      </c>
      <c r="BG195" s="2">
        <f t="shared" si="205"/>
        <v>0</v>
      </c>
      <c r="BH195" s="2">
        <f t="shared" si="213"/>
        <v>0</v>
      </c>
      <c r="BI195" s="2">
        <f t="shared" si="214"/>
        <v>0</v>
      </c>
      <c r="BJ195" s="2">
        <f t="shared" si="215"/>
        <v>0</v>
      </c>
      <c r="BK195" s="11">
        <f t="shared" si="216"/>
        <v>3.1439063284225383E-2</v>
      </c>
      <c r="BL195" s="17">
        <f t="shared" si="267"/>
        <v>4.2141412103966136E-3</v>
      </c>
      <c r="BM195" s="17">
        <f t="shared" si="268"/>
        <v>0.26359423830188278</v>
      </c>
      <c r="BN195" s="12">
        <f>(BN$3*temperature!$I305+BN$4*temperature!$I305^2+BN$5*temperature!$I305^6)*(K195/K$56)^$BP$1</f>
        <v>-28.024154231879265</v>
      </c>
      <c r="BO195" s="12">
        <f>(BO$3*temperature!$I305+BO$4*temperature!$I305^2+BO$5*temperature!$I305^6)*(L195/L$56)^$BP$1</f>
        <v>-20.228355283434372</v>
      </c>
      <c r="BP195" s="12">
        <f>(BP$3*temperature!$I305+BP$4*temperature!$I305^2+BP$5*temperature!$I305^6)*(M195/M$56)^$BP$1</f>
        <v>-17.996377667917233</v>
      </c>
      <c r="BQ195" s="12">
        <f>(BQ$3*temperature!$M305+BQ$4*temperature!$M305^2+BQ$5*temperature!$M305^6)*(K195/K$56)^$BP$1</f>
        <v>-28.02417040403278</v>
      </c>
      <c r="BR195" s="12">
        <f>(BR$3*temperature!$M305+BR$4*temperature!$M305^2+BR$5*temperature!$M305^6)*(L195/L$56)^$BP$1</f>
        <v>-20.228366017929119</v>
      </c>
      <c r="BS195" s="12">
        <f>(BS$3*temperature!$M305+BS$4*temperature!$M305^2+BS$5*temperature!$M305^6)*(M195/M$56)^$BP$1</f>
        <v>-17.996386453785959</v>
      </c>
      <c r="BT195" s="19">
        <f t="shared" si="206"/>
        <v>-1.6172153515014998E-5</v>
      </c>
      <c r="BU195" s="19">
        <f t="shared" si="207"/>
        <v>-1.0734494747310919E-5</v>
      </c>
      <c r="BV195" s="19">
        <f t="shared" si="208"/>
        <v>-8.7858687258801638E-6</v>
      </c>
      <c r="BW195" s="19">
        <f t="shared" si="209"/>
        <v>-4.2210197989887573E-2</v>
      </c>
      <c r="BX195" s="19">
        <f t="shared" si="210"/>
        <v>-1.7787973484818551E-4</v>
      </c>
      <c r="BY195" s="19">
        <f t="shared" si="211"/>
        <v>-1.1126364987716079E-2</v>
      </c>
      <c r="BZ195" s="2">
        <f t="shared" si="217"/>
        <v>3683.073419421356</v>
      </c>
    </row>
    <row r="196" spans="1:78" x14ac:dyDescent="0.3">
      <c r="A196" s="2">
        <f t="shared" si="224"/>
        <v>2150</v>
      </c>
      <c r="B196" s="5">
        <f t="shared" si="225"/>
        <v>1165.3365931618598</v>
      </c>
      <c r="C196" s="5">
        <f t="shared" si="226"/>
        <v>2963.8237630756917</v>
      </c>
      <c r="D196" s="5">
        <f t="shared" si="227"/>
        <v>4368.9146347344686</v>
      </c>
      <c r="E196" s="15">
        <f t="shared" si="228"/>
        <v>3.1255950650342616E-6</v>
      </c>
      <c r="F196" s="15">
        <f t="shared" si="229"/>
        <v>6.1576318663969183E-6</v>
      </c>
      <c r="G196" s="15">
        <f t="shared" si="230"/>
        <v>1.2570586415116835E-5</v>
      </c>
      <c r="H196" s="5">
        <f t="shared" si="231"/>
        <v>187712.66571282072</v>
      </c>
      <c r="I196" s="5">
        <f t="shared" si="232"/>
        <v>84933.232751393924</v>
      </c>
      <c r="J196" s="5">
        <f t="shared" si="233"/>
        <v>31553.110091721446</v>
      </c>
      <c r="K196" s="5">
        <f t="shared" si="234"/>
        <v>161080.21220161606</v>
      </c>
      <c r="L196" s="5">
        <f t="shared" si="235"/>
        <v>28656.640725241683</v>
      </c>
      <c r="M196" s="5">
        <f t="shared" si="236"/>
        <v>7222.1850802171066</v>
      </c>
      <c r="N196" s="15">
        <f t="shared" si="237"/>
        <v>-4.871852020686962E-4</v>
      </c>
      <c r="O196" s="15">
        <f t="shared" si="238"/>
        <v>4.292689407440653E-3</v>
      </c>
      <c r="P196" s="15">
        <f t="shared" si="239"/>
        <v>4.3446293594950891E-3</v>
      </c>
      <c r="Q196" s="5">
        <f t="shared" si="240"/>
        <v>5827.4749750452129</v>
      </c>
      <c r="R196" s="5">
        <f t="shared" si="241"/>
        <v>9154.6196485268247</v>
      </c>
      <c r="S196" s="5">
        <f t="shared" si="242"/>
        <v>5265.7866052140253</v>
      </c>
      <c r="T196" s="5">
        <f t="shared" si="243"/>
        <v>31.044655153747559</v>
      </c>
      <c r="U196" s="5">
        <f t="shared" si="244"/>
        <v>107.78607327149665</v>
      </c>
      <c r="V196" s="5">
        <f t="shared" si="245"/>
        <v>166.88645239429513</v>
      </c>
      <c r="W196" s="15">
        <f t="shared" si="246"/>
        <v>-1.0734613539272964E-2</v>
      </c>
      <c r="X196" s="15">
        <f t="shared" si="247"/>
        <v>-1.217998157191269E-2</v>
      </c>
      <c r="Y196" s="15">
        <f t="shared" si="248"/>
        <v>-9.7425357312937999E-3</v>
      </c>
      <c r="Z196" s="5">
        <f t="shared" si="263"/>
        <v>7729.1454847947743</v>
      </c>
      <c r="AA196" s="5">
        <f t="shared" si="264"/>
        <v>27659.443210184789</v>
      </c>
      <c r="AB196" s="5">
        <f t="shared" si="265"/>
        <v>48643.439994294669</v>
      </c>
      <c r="AC196" s="16">
        <f t="shared" si="249"/>
        <v>1.3114556323476252</v>
      </c>
      <c r="AD196" s="16">
        <f t="shared" si="250"/>
        <v>2.9973946431200296</v>
      </c>
      <c r="AE196" s="16">
        <f t="shared" si="251"/>
        <v>9.1875003815052381</v>
      </c>
      <c r="AF196" s="15">
        <f t="shared" si="252"/>
        <v>-4.0504037456468023E-3</v>
      </c>
      <c r="AG196" s="15">
        <f t="shared" si="253"/>
        <v>2.9673830763510267E-4</v>
      </c>
      <c r="AH196" s="15">
        <f t="shared" si="254"/>
        <v>9.7937136394747881E-3</v>
      </c>
      <c r="AI196" s="1">
        <f t="shared" si="218"/>
        <v>373174.91020397382</v>
      </c>
      <c r="AJ196" s="1">
        <f t="shared" si="219"/>
        <v>161533.59427870731</v>
      </c>
      <c r="AK196" s="1">
        <f t="shared" si="220"/>
        <v>60039.539897758274</v>
      </c>
      <c r="AL196" s="14">
        <f t="shared" si="255"/>
        <v>70.593254722638463</v>
      </c>
      <c r="AM196" s="14">
        <f t="shared" si="256"/>
        <v>16.147103772050485</v>
      </c>
      <c r="AN196" s="14">
        <f t="shared" si="257"/>
        <v>5.2146218206708417</v>
      </c>
      <c r="AO196" s="11">
        <f t="shared" si="258"/>
        <v>5.0493969489052576E-3</v>
      </c>
      <c r="AP196" s="11">
        <f t="shared" si="259"/>
        <v>6.3609083946807128E-3</v>
      </c>
      <c r="AQ196" s="11">
        <f t="shared" si="260"/>
        <v>5.7701464970501852E-3</v>
      </c>
      <c r="AR196" s="1">
        <f t="shared" si="266"/>
        <v>187712.66571282072</v>
      </c>
      <c r="AS196" s="1">
        <f t="shared" si="261"/>
        <v>84933.232751393924</v>
      </c>
      <c r="AT196" s="1">
        <f t="shared" si="262"/>
        <v>31553.110091721446</v>
      </c>
      <c r="AU196" s="1">
        <f t="shared" si="221"/>
        <v>37542.533142564142</v>
      </c>
      <c r="AV196" s="1">
        <f t="shared" si="222"/>
        <v>16986.646550278787</v>
      </c>
      <c r="AW196" s="1">
        <f t="shared" si="223"/>
        <v>6310.6220183442892</v>
      </c>
      <c r="AX196" s="2">
        <v>0</v>
      </c>
      <c r="AY196" s="2">
        <v>0</v>
      </c>
      <c r="AZ196" s="2">
        <v>0</v>
      </c>
      <c r="BA196" s="2">
        <f t="shared" si="200"/>
        <v>0</v>
      </c>
      <c r="BB196" s="2">
        <f t="shared" si="212"/>
        <v>0</v>
      </c>
      <c r="BC196" s="2">
        <f t="shared" si="201"/>
        <v>0</v>
      </c>
      <c r="BD196" s="2">
        <f t="shared" si="202"/>
        <v>0</v>
      </c>
      <c r="BE196" s="2">
        <f t="shared" si="203"/>
        <v>0</v>
      </c>
      <c r="BF196" s="2">
        <f t="shared" si="204"/>
        <v>0</v>
      </c>
      <c r="BG196" s="2">
        <f t="shared" si="205"/>
        <v>0</v>
      </c>
      <c r="BH196" s="2">
        <f t="shared" si="213"/>
        <v>0</v>
      </c>
      <c r="BI196" s="2">
        <f t="shared" si="214"/>
        <v>0</v>
      </c>
      <c r="BJ196" s="2">
        <f t="shared" si="215"/>
        <v>0</v>
      </c>
      <c r="BK196" s="11">
        <f t="shared" si="216"/>
        <v>3.1339035365444107E-2</v>
      </c>
      <c r="BL196" s="17">
        <f t="shared" si="267"/>
        <v>4.0856909151552627E-3</v>
      </c>
      <c r="BM196" s="17">
        <f t="shared" si="268"/>
        <v>0.26098439435829979</v>
      </c>
      <c r="BN196" s="12">
        <f>(BN$3*temperature!$I306+BN$4*temperature!$I306^2+BN$5*temperature!$I306^6)*(K196/K$56)^$BP$1</f>
        <v>-28.434008717775701</v>
      </c>
      <c r="BO196" s="12">
        <f>(BO$3*temperature!$I306+BO$4*temperature!$I306^2+BO$5*temperature!$I306^6)*(L196/L$56)^$BP$1</f>
        <v>-20.47612059568544</v>
      </c>
      <c r="BP196" s="12">
        <f>(BP$3*temperature!$I306+BP$4*temperature!$I306^2+BP$5*temperature!$I306^6)*(M196/M$56)^$BP$1</f>
        <v>-18.197351596117755</v>
      </c>
      <c r="BQ196" s="12">
        <f>(BQ$3*temperature!$M306+BQ$4*temperature!$M306^2+BQ$5*temperature!$M306^6)*(K196/K$56)^$BP$1</f>
        <v>-28.434024884683598</v>
      </c>
      <c r="BR196" s="12">
        <f>(BR$3*temperature!$M306+BR$4*temperature!$M306^2+BR$5*temperature!$M306^6)*(L196/L$56)^$BP$1</f>
        <v>-20.476131310491805</v>
      </c>
      <c r="BS196" s="12">
        <f>(BS$3*temperature!$M306+BS$4*temperature!$M306^2+BS$5*temperature!$M306^6)*(M196/M$56)^$BP$1</f>
        <v>-18.197360362735768</v>
      </c>
      <c r="BT196" s="19">
        <f t="shared" si="206"/>
        <v>-1.6166907897741112E-5</v>
      </c>
      <c r="BU196" s="19">
        <f t="shared" si="207"/>
        <v>-1.071480636483102E-5</v>
      </c>
      <c r="BV196" s="19">
        <f t="shared" si="208"/>
        <v>-8.7666180128564974E-6</v>
      </c>
      <c r="BW196" s="19">
        <f t="shared" si="209"/>
        <v>-4.2213905839806776E-2</v>
      </c>
      <c r="BX196" s="19">
        <f t="shared" si="210"/>
        <v>-1.7247297158291824E-4</v>
      </c>
      <c r="BY196" s="19">
        <f t="shared" si="211"/>
        <v>-1.1017170649100266E-2</v>
      </c>
      <c r="BZ196" s="2">
        <f t="shared" si="217"/>
        <v>3646.4705377666241</v>
      </c>
    </row>
    <row r="197" spans="1:78" x14ac:dyDescent="0.3">
      <c r="A197" s="2">
        <f t="shared" si="224"/>
        <v>2151</v>
      </c>
      <c r="B197" s="5">
        <f t="shared" si="225"/>
        <v>1165.3400534136495</v>
      </c>
      <c r="C197" s="5">
        <f t="shared" si="226"/>
        <v>2963.8411007045588</v>
      </c>
      <c r="D197" s="5">
        <f t="shared" si="227"/>
        <v>4368.9668085624771</v>
      </c>
      <c r="E197" s="15">
        <f t="shared" si="228"/>
        <v>2.9693153117825486E-6</v>
      </c>
      <c r="F197" s="15">
        <f t="shared" si="229"/>
        <v>5.8497502730770722E-6</v>
      </c>
      <c r="G197" s="15">
        <f t="shared" si="230"/>
        <v>1.1942057094360993E-5</v>
      </c>
      <c r="H197" s="5">
        <f t="shared" si="231"/>
        <v>187599.84494599819</v>
      </c>
      <c r="I197" s="5">
        <f t="shared" si="232"/>
        <v>85290.748235066829</v>
      </c>
      <c r="J197" s="5">
        <f t="shared" si="233"/>
        <v>31688.158343985273</v>
      </c>
      <c r="K197" s="5">
        <f t="shared" si="234"/>
        <v>160982.92030421417</v>
      </c>
      <c r="L197" s="5">
        <f t="shared" si="235"/>
        <v>28777.098817744201</v>
      </c>
      <c r="M197" s="5">
        <f t="shared" si="236"/>
        <v>7253.0096319069171</v>
      </c>
      <c r="N197" s="15">
        <f t="shared" si="237"/>
        <v>-6.0399658078491569E-4</v>
      </c>
      <c r="O197" s="15">
        <f t="shared" si="238"/>
        <v>4.2034966225616976E-3</v>
      </c>
      <c r="P197" s="15">
        <f t="shared" si="239"/>
        <v>4.2680367987584233E-3</v>
      </c>
      <c r="Q197" s="5">
        <f t="shared" si="240"/>
        <v>5761.454399266684</v>
      </c>
      <c r="R197" s="5">
        <f t="shared" si="241"/>
        <v>9081.182382123241</v>
      </c>
      <c r="S197" s="5">
        <f t="shared" si="242"/>
        <v>5236.8026402030509</v>
      </c>
      <c r="T197" s="5">
        <f t="shared" si="243"/>
        <v>30.711402778212079</v>
      </c>
      <c r="U197" s="5">
        <f t="shared" si="244"/>
        <v>106.47324088534099</v>
      </c>
      <c r="V197" s="5">
        <f t="shared" si="245"/>
        <v>165.26055516877486</v>
      </c>
      <c r="W197" s="15">
        <f t="shared" si="246"/>
        <v>-1.0734613539272964E-2</v>
      </c>
      <c r="X197" s="15">
        <f t="shared" si="247"/>
        <v>-1.217998157191269E-2</v>
      </c>
      <c r="Y197" s="15">
        <f t="shared" si="248"/>
        <v>-9.7425357312937999E-3</v>
      </c>
      <c r="Z197" s="5">
        <f t="shared" si="263"/>
        <v>7611.519769514447</v>
      </c>
      <c r="AA197" s="5">
        <f t="shared" si="264"/>
        <v>27448.150395799719</v>
      </c>
      <c r="AB197" s="5">
        <f t="shared" si="265"/>
        <v>48853.230595029687</v>
      </c>
      <c r="AC197" s="16">
        <f t="shared" si="249"/>
        <v>1.3061437075421147</v>
      </c>
      <c r="AD197" s="16">
        <f t="shared" si="250"/>
        <v>2.9982840849337435</v>
      </c>
      <c r="AE197" s="16">
        <f t="shared" si="251"/>
        <v>9.2774801293042657</v>
      </c>
      <c r="AF197" s="15">
        <f t="shared" si="252"/>
        <v>-4.0504037456468023E-3</v>
      </c>
      <c r="AG197" s="15">
        <f t="shared" si="253"/>
        <v>2.9673830763510267E-4</v>
      </c>
      <c r="AH197" s="15">
        <f t="shared" si="254"/>
        <v>9.7937136394747881E-3</v>
      </c>
      <c r="AI197" s="1">
        <f t="shared" si="218"/>
        <v>373399.95232614054</v>
      </c>
      <c r="AJ197" s="1">
        <f t="shared" si="219"/>
        <v>162366.88140111539</v>
      </c>
      <c r="AK197" s="1">
        <f t="shared" si="220"/>
        <v>60346.207926326737</v>
      </c>
      <c r="AL197" s="14">
        <f t="shared" si="255"/>
        <v>70.946143553998141</v>
      </c>
      <c r="AM197" s="14">
        <f t="shared" si="256"/>
        <v>16.248786917504567</v>
      </c>
      <c r="AN197" s="14">
        <f t="shared" si="257"/>
        <v>5.2444100611845075</v>
      </c>
      <c r="AO197" s="11">
        <f t="shared" si="258"/>
        <v>4.9989029794162048E-3</v>
      </c>
      <c r="AP197" s="11">
        <f t="shared" si="259"/>
        <v>6.2972993107339057E-3</v>
      </c>
      <c r="AQ197" s="11">
        <f t="shared" si="260"/>
        <v>5.7124450320796836E-3</v>
      </c>
      <c r="AR197" s="1">
        <f t="shared" si="266"/>
        <v>187599.84494599819</v>
      </c>
      <c r="AS197" s="1">
        <f t="shared" si="261"/>
        <v>85290.748235066829</v>
      </c>
      <c r="AT197" s="1">
        <f t="shared" si="262"/>
        <v>31688.158343985273</v>
      </c>
      <c r="AU197" s="1">
        <f t="shared" si="221"/>
        <v>37519.968989199639</v>
      </c>
      <c r="AV197" s="1">
        <f t="shared" si="222"/>
        <v>17058.149647013368</v>
      </c>
      <c r="AW197" s="1">
        <f t="shared" si="223"/>
        <v>6337.6316687970548</v>
      </c>
      <c r="AX197" s="2">
        <v>0</v>
      </c>
      <c r="AY197" s="2">
        <v>0</v>
      </c>
      <c r="AZ197" s="2">
        <v>0</v>
      </c>
      <c r="BA197" s="2">
        <f t="shared" si="200"/>
        <v>0</v>
      </c>
      <c r="BB197" s="2">
        <f t="shared" si="212"/>
        <v>0</v>
      </c>
      <c r="BC197" s="2">
        <f t="shared" si="201"/>
        <v>0</v>
      </c>
      <c r="BD197" s="2">
        <f t="shared" si="202"/>
        <v>0</v>
      </c>
      <c r="BE197" s="2">
        <f t="shared" si="203"/>
        <v>0</v>
      </c>
      <c r="BF197" s="2">
        <f t="shared" si="204"/>
        <v>0</v>
      </c>
      <c r="BG197" s="2">
        <f t="shared" si="205"/>
        <v>0</v>
      </c>
      <c r="BH197" s="2">
        <f t="shared" si="213"/>
        <v>0</v>
      </c>
      <c r="BI197" s="2">
        <f t="shared" si="214"/>
        <v>0</v>
      </c>
      <c r="BJ197" s="2">
        <f t="shared" si="215"/>
        <v>0</v>
      </c>
      <c r="BK197" s="11">
        <f t="shared" si="216"/>
        <v>3.1239739803322147E-2</v>
      </c>
      <c r="BL197" s="17">
        <f t="shared" si="267"/>
        <v>3.9615400707756019E-3</v>
      </c>
      <c r="BM197" s="17">
        <f t="shared" si="268"/>
        <v>0.25840039045376217</v>
      </c>
      <c r="BN197" s="12">
        <f>(BN$3*temperature!$I307+BN$4*temperature!$I307^2+BN$5*temperature!$I307^6)*(K197/K$56)^$BP$1</f>
        <v>-28.844564717420106</v>
      </c>
      <c r="BO197" s="12">
        <f>(BO$3*temperature!$I307+BO$4*temperature!$I307^2+BO$5*temperature!$I307^6)*(L197/L$56)^$BP$1</f>
        <v>-20.723548271535272</v>
      </c>
      <c r="BP197" s="12">
        <f>(BP$3*temperature!$I307+BP$4*temperature!$I307^2+BP$5*temperature!$I307^6)*(M197/M$56)^$BP$1</f>
        <v>-18.397944807746793</v>
      </c>
      <c r="BQ197" s="12">
        <f>(BQ$3*temperature!$M307+BQ$4*temperature!$M307^2+BQ$5*temperature!$M307^6)*(K197/K$56)^$BP$1</f>
        <v>-28.844580878853495</v>
      </c>
      <c r="BR197" s="12">
        <f>(BR$3*temperature!$M307+BR$4*temperature!$M307^2+BR$5*temperature!$M307^6)*(L197/L$56)^$BP$1</f>
        <v>-20.723558966529108</v>
      </c>
      <c r="BS197" s="12">
        <f>(BS$3*temperature!$M307+BS$4*temperature!$M307^2+BS$5*temperature!$M307^6)*(M197/M$56)^$BP$1</f>
        <v>-18.397953555055416</v>
      </c>
      <c r="BT197" s="19">
        <f t="shared" si="206"/>
        <v>-1.6161433389783042E-5</v>
      </c>
      <c r="BU197" s="19">
        <f t="shared" si="207"/>
        <v>-1.0694993836324329E-5</v>
      </c>
      <c r="BV197" s="19">
        <f t="shared" si="208"/>
        <v>-8.7473086232137121E-6</v>
      </c>
      <c r="BW197" s="19">
        <f t="shared" si="209"/>
        <v>-4.2212525254340105E-2</v>
      </c>
      <c r="BX197" s="19">
        <f t="shared" si="210"/>
        <v>-1.6722661028369538E-4</v>
      </c>
      <c r="BY197" s="19">
        <f t="shared" si="211"/>
        <v>-1.0907733007760779E-2</v>
      </c>
      <c r="BZ197" s="2">
        <f t="shared" si="217"/>
        <v>3610.1956563819222</v>
      </c>
    </row>
    <row r="198" spans="1:78" x14ac:dyDescent="0.3">
      <c r="A198" s="2">
        <f t="shared" si="224"/>
        <v>2152</v>
      </c>
      <c r="B198" s="5">
        <f t="shared" si="225"/>
        <v>1165.3433406626102</v>
      </c>
      <c r="C198" s="5">
        <f t="shared" si="226"/>
        <v>2963.857571548333</v>
      </c>
      <c r="D198" s="5">
        <f t="shared" si="227"/>
        <v>4369.0163742909945</v>
      </c>
      <c r="E198" s="15">
        <f t="shared" si="228"/>
        <v>2.8208495461934209E-6</v>
      </c>
      <c r="F198" s="15">
        <f t="shared" si="229"/>
        <v>5.5572627594232186E-6</v>
      </c>
      <c r="G198" s="15">
        <f t="shared" si="230"/>
        <v>1.1344954239642942E-5</v>
      </c>
      <c r="H198" s="5">
        <f t="shared" si="231"/>
        <v>187465.21039171153</v>
      </c>
      <c r="I198" s="5">
        <f t="shared" si="232"/>
        <v>85642.229778478228</v>
      </c>
      <c r="J198" s="5">
        <f t="shared" si="233"/>
        <v>31821.370088789961</v>
      </c>
      <c r="K198" s="5">
        <f t="shared" si="234"/>
        <v>160866.93410469007</v>
      </c>
      <c r="L198" s="5">
        <f t="shared" si="235"/>
        <v>28895.528111945787</v>
      </c>
      <c r="M198" s="5">
        <f t="shared" si="236"/>
        <v>7283.4174474692709</v>
      </c>
      <c r="N198" s="15">
        <f t="shared" si="237"/>
        <v>-7.2048761014475993E-4</v>
      </c>
      <c r="O198" s="15">
        <f t="shared" si="238"/>
        <v>4.1154007550114891E-3</v>
      </c>
      <c r="P198" s="15">
        <f t="shared" si="239"/>
        <v>4.1924410838483084E-3</v>
      </c>
      <c r="Q198" s="5">
        <f t="shared" si="240"/>
        <v>5695.5169824939294</v>
      </c>
      <c r="R198" s="5">
        <f t="shared" si="241"/>
        <v>9007.5413110291483</v>
      </c>
      <c r="S198" s="5">
        <f t="shared" si="242"/>
        <v>5207.5830717805147</v>
      </c>
      <c r="T198" s="5">
        <f t="shared" si="243"/>
        <v>30.38172773813902</v>
      </c>
      <c r="U198" s="5">
        <f t="shared" si="244"/>
        <v>105.17639877345572</v>
      </c>
      <c r="V198" s="5">
        <f t="shared" si="245"/>
        <v>163.65049830506962</v>
      </c>
      <c r="W198" s="15">
        <f t="shared" si="246"/>
        <v>-1.0734613539272964E-2</v>
      </c>
      <c r="X198" s="15">
        <f t="shared" si="247"/>
        <v>-1.217998157191269E-2</v>
      </c>
      <c r="Y198" s="15">
        <f t="shared" si="248"/>
        <v>-9.7425357312937999E-3</v>
      </c>
      <c r="Z198" s="5">
        <f t="shared" si="263"/>
        <v>7494.806957580915</v>
      </c>
      <c r="AA198" s="5">
        <f t="shared" si="264"/>
        <v>27236.044188839151</v>
      </c>
      <c r="AB198" s="5">
        <f t="shared" si="265"/>
        <v>49060.153474810963</v>
      </c>
      <c r="AC198" s="16">
        <f t="shared" si="249"/>
        <v>1.3008532981767331</v>
      </c>
      <c r="AD198" s="16">
        <f t="shared" si="250"/>
        <v>2.999173790678916</v>
      </c>
      <c r="AE198" s="16">
        <f t="shared" si="251"/>
        <v>9.3683411129865899</v>
      </c>
      <c r="AF198" s="15">
        <f t="shared" si="252"/>
        <v>-4.0504037456468023E-3</v>
      </c>
      <c r="AG198" s="15">
        <f t="shared" si="253"/>
        <v>2.9673830763510267E-4</v>
      </c>
      <c r="AH198" s="15">
        <f t="shared" si="254"/>
        <v>9.7937136394747881E-3</v>
      </c>
      <c r="AI198" s="1">
        <f t="shared" si="218"/>
        <v>373579.9260827261</v>
      </c>
      <c r="AJ198" s="1">
        <f t="shared" si="219"/>
        <v>163188.34290801722</v>
      </c>
      <c r="AK198" s="1">
        <f t="shared" si="220"/>
        <v>60649.218802491116</v>
      </c>
      <c r="AL198" s="14">
        <f t="shared" si="255"/>
        <v>71.297249913504402</v>
      </c>
      <c r="AM198" s="14">
        <f t="shared" si="256"/>
        <v>16.350087157413871</v>
      </c>
      <c r="AN198" s="14">
        <f t="shared" si="257"/>
        <v>5.2740688813427079</v>
      </c>
      <c r="AO198" s="11">
        <f t="shared" si="258"/>
        <v>4.9489139496220426E-3</v>
      </c>
      <c r="AP198" s="11">
        <f t="shared" si="259"/>
        <v>6.2343263176265666E-3</v>
      </c>
      <c r="AQ198" s="11">
        <f t="shared" si="260"/>
        <v>5.6553205817588869E-3</v>
      </c>
      <c r="AR198" s="1">
        <f t="shared" si="266"/>
        <v>187465.21039171153</v>
      </c>
      <c r="AS198" s="1">
        <f t="shared" si="261"/>
        <v>85642.229778478228</v>
      </c>
      <c r="AT198" s="1">
        <f t="shared" si="262"/>
        <v>31821.370088789961</v>
      </c>
      <c r="AU198" s="1">
        <f t="shared" si="221"/>
        <v>37493.042078342311</v>
      </c>
      <c r="AV198" s="1">
        <f t="shared" si="222"/>
        <v>17128.445955695646</v>
      </c>
      <c r="AW198" s="1">
        <f t="shared" si="223"/>
        <v>6364.2740177579926</v>
      </c>
      <c r="AX198" s="2">
        <v>0</v>
      </c>
      <c r="AY198" s="2">
        <v>0</v>
      </c>
      <c r="AZ198" s="2">
        <v>0</v>
      </c>
      <c r="BA198" s="2">
        <f t="shared" ref="BA198:BA261" si="269">(AX198*Z198+AY198*AA198+AZ198*AB198)/(Z198+AA198+AB198)</f>
        <v>0</v>
      </c>
      <c r="BB198" s="2">
        <f t="shared" si="212"/>
        <v>0</v>
      </c>
      <c r="BC198" s="2">
        <f t="shared" ref="BC198:BC261" si="270">BC$5*AY198^2</f>
        <v>0</v>
      </c>
      <c r="BD198" s="2">
        <f t="shared" ref="BD198:BD261" si="271">BD$5*AZ198^2</f>
        <v>0</v>
      </c>
      <c r="BE198" s="2">
        <f t="shared" ref="BE198:BE261" si="272">BB198*AR198</f>
        <v>0</v>
      </c>
      <c r="BF198" s="2">
        <f t="shared" ref="BF198:BF261" si="273">BC198*AS198</f>
        <v>0</v>
      </c>
      <c r="BG198" s="2">
        <f t="shared" ref="BG198:BG261" si="274">BD198*AT198</f>
        <v>0</v>
      </c>
      <c r="BH198" s="2">
        <f t="shared" si="213"/>
        <v>0</v>
      </c>
      <c r="BI198" s="2">
        <f t="shared" si="214"/>
        <v>0</v>
      </c>
      <c r="BJ198" s="2">
        <f t="shared" si="215"/>
        <v>0</v>
      </c>
      <c r="BK198" s="11">
        <f t="shared" si="216"/>
        <v>3.1141154099815188E-2</v>
      </c>
      <c r="BL198" s="17">
        <f t="shared" si="267"/>
        <v>3.8415316224442108E-3</v>
      </c>
      <c r="BM198" s="17">
        <f t="shared" si="268"/>
        <v>0.25584197074629916</v>
      </c>
      <c r="BN198" s="12">
        <f>(BN$3*temperature!$I308+BN$4*temperature!$I308^2+BN$5*temperature!$I308^6)*(K198/K$56)^$BP$1</f>
        <v>-29.255806932360667</v>
      </c>
      <c r="BO198" s="12">
        <f>(BO$3*temperature!$I308+BO$4*temperature!$I308^2+BO$5*temperature!$I308^6)*(L198/L$56)^$BP$1</f>
        <v>-20.970620178187691</v>
      </c>
      <c r="BP198" s="12">
        <f>(BP$3*temperature!$I308+BP$4*temperature!$I308^2+BP$5*temperature!$I308^6)*(M198/M$56)^$BP$1</f>
        <v>-18.598142392083432</v>
      </c>
      <c r="BQ198" s="12">
        <f>(BQ$3*temperature!$M308+BQ$4*temperature!$M308^2+BQ$5*temperature!$M308^6)*(K198/K$56)^$BP$1</f>
        <v>-29.255823088118134</v>
      </c>
      <c r="BR198" s="12">
        <f>(BR$3*temperature!$M308+BR$4*temperature!$M308^2+BR$5*temperature!$M308^6)*(L198/L$56)^$BP$1</f>
        <v>-20.970630853259802</v>
      </c>
      <c r="BS198" s="12">
        <f>(BS$3*temperature!$M308+BS$4*temperature!$M308^2+BS$5*temperature!$M308^6)*(M198/M$56)^$BP$1</f>
        <v>-18.598151120034867</v>
      </c>
      <c r="BT198" s="19">
        <f t="shared" ref="BT198:BT261" si="275">BQ198-BN198</f>
        <v>-1.615575746782838E-5</v>
      </c>
      <c r="BU198" s="19">
        <f t="shared" ref="BU198:BU261" si="276">BR198-BO198</f>
        <v>-1.0675072111610007E-5</v>
      </c>
      <c r="BV198" s="19">
        <f t="shared" ref="BV198:BV261" si="277">BS198-BP198</f>
        <v>-8.7279514353610921E-6</v>
      </c>
      <c r="BW198" s="19">
        <f t="shared" ref="BW198:BW261" si="278">SUMPRODUCT(BT198:BV198,AR198:AT198)/100</f>
        <v>-4.2206148241698521E-2</v>
      </c>
      <c r="BX198" s="19">
        <f t="shared" ref="BX198:BX261" si="279">BW198*BL198</f>
        <v>-1.6213625313205301E-4</v>
      </c>
      <c r="BY198" s="19">
        <f t="shared" ref="BY198:BY261" si="280">BW198*BM198</f>
        <v>-1.0798104143766599E-2</v>
      </c>
      <c r="BZ198" s="2">
        <f t="shared" si="217"/>
        <v>3574.2463416322739</v>
      </c>
    </row>
    <row r="199" spans="1:78" x14ac:dyDescent="0.3">
      <c r="A199" s="2">
        <f t="shared" si="224"/>
        <v>2153</v>
      </c>
      <c r="B199" s="5">
        <f t="shared" si="225"/>
        <v>1165.3464635579323</v>
      </c>
      <c r="C199" s="5">
        <f t="shared" si="226"/>
        <v>2963.8732189368743</v>
      </c>
      <c r="D199" s="5">
        <f t="shared" si="227"/>
        <v>4369.0634622672915</v>
      </c>
      <c r="E199" s="15">
        <f t="shared" si="228"/>
        <v>2.6798070688837497E-6</v>
      </c>
      <c r="F199" s="15">
        <f t="shared" si="229"/>
        <v>5.2793996214520573E-6</v>
      </c>
      <c r="G199" s="15">
        <f t="shared" si="230"/>
        <v>1.0777706527660796E-5</v>
      </c>
      <c r="H199" s="5">
        <f t="shared" si="231"/>
        <v>187308.86131213978</v>
      </c>
      <c r="I199" s="5">
        <f t="shared" si="232"/>
        <v>85987.683741227695</v>
      </c>
      <c r="J199" s="5">
        <f t="shared" si="233"/>
        <v>31952.749409491407</v>
      </c>
      <c r="K199" s="5">
        <f t="shared" si="234"/>
        <v>160732.33769489033</v>
      </c>
      <c r="L199" s="5">
        <f t="shared" si="235"/>
        <v>29011.930467144281</v>
      </c>
      <c r="M199" s="5">
        <f t="shared" si="236"/>
        <v>7313.4093119603658</v>
      </c>
      <c r="N199" s="15">
        <f t="shared" si="237"/>
        <v>-8.3669406984621109E-4</v>
      </c>
      <c r="O199" s="15">
        <f t="shared" si="238"/>
        <v>4.0283864945307446E-3</v>
      </c>
      <c r="P199" s="15">
        <f t="shared" si="239"/>
        <v>4.1178285753091792E-3</v>
      </c>
      <c r="Q199" s="5">
        <f t="shared" si="240"/>
        <v>5629.6786446928099</v>
      </c>
      <c r="R199" s="5">
        <f t="shared" si="241"/>
        <v>8933.7206849725371</v>
      </c>
      <c r="S199" s="5">
        <f t="shared" si="242"/>
        <v>5178.1388315735649</v>
      </c>
      <c r="T199" s="5">
        <f t="shared" si="243"/>
        <v>30.055591632214689</v>
      </c>
      <c r="U199" s="5">
        <f t="shared" si="244"/>
        <v>103.89535217459489</v>
      </c>
      <c r="V199" s="5">
        <f t="shared" si="245"/>
        <v>162.05612747788845</v>
      </c>
      <c r="W199" s="15">
        <f t="shared" si="246"/>
        <v>-1.0734613539272964E-2</v>
      </c>
      <c r="X199" s="15">
        <f t="shared" si="247"/>
        <v>-1.217998157191269E-2</v>
      </c>
      <c r="Y199" s="15">
        <f t="shared" si="248"/>
        <v>-9.7425357312937999E-3</v>
      </c>
      <c r="Z199" s="5">
        <f t="shared" si="263"/>
        <v>7379.0224803258143</v>
      </c>
      <c r="AA199" s="5">
        <f t="shared" si="264"/>
        <v>27023.198257829499</v>
      </c>
      <c r="AB199" s="5">
        <f t="shared" si="265"/>
        <v>49264.214764651959</v>
      </c>
      <c r="AC199" s="16">
        <f t="shared" si="249"/>
        <v>1.295584317105261</v>
      </c>
      <c r="AD199" s="16">
        <f t="shared" si="250"/>
        <v>3.0000637604338656</v>
      </c>
      <c r="AE199" s="16">
        <f t="shared" si="251"/>
        <v>9.4600919631240998</v>
      </c>
      <c r="AF199" s="15">
        <f t="shared" si="252"/>
        <v>-4.0504037456468023E-3</v>
      </c>
      <c r="AG199" s="15">
        <f t="shared" si="253"/>
        <v>2.9673830763510267E-4</v>
      </c>
      <c r="AH199" s="15">
        <f t="shared" si="254"/>
        <v>9.7937136394747881E-3</v>
      </c>
      <c r="AI199" s="1">
        <f t="shared" si="218"/>
        <v>373714.9755527958</v>
      </c>
      <c r="AJ199" s="1">
        <f t="shared" si="219"/>
        <v>163997.95457291114</v>
      </c>
      <c r="AK199" s="1">
        <f t="shared" si="220"/>
        <v>60948.570939999998</v>
      </c>
      <c r="AL199" s="14">
        <f t="shared" si="255"/>
        <v>71.646565428624356</v>
      </c>
      <c r="AM199" s="14">
        <f t="shared" si="256"/>
        <v>16.450999618288215</v>
      </c>
      <c r="AN199" s="14">
        <f t="shared" si="257"/>
        <v>5.3035971661340362</v>
      </c>
      <c r="AO199" s="11">
        <f t="shared" si="258"/>
        <v>4.8994248101258218E-3</v>
      </c>
      <c r="AP199" s="11">
        <f t="shared" si="259"/>
        <v>6.1719830544503008E-3</v>
      </c>
      <c r="AQ199" s="11">
        <f t="shared" si="260"/>
        <v>5.5987673759412982E-3</v>
      </c>
      <c r="AR199" s="1">
        <f t="shared" si="266"/>
        <v>187308.86131213978</v>
      </c>
      <c r="AS199" s="1">
        <f t="shared" si="261"/>
        <v>85987.683741227695</v>
      </c>
      <c r="AT199" s="1">
        <f t="shared" si="262"/>
        <v>31952.749409491407</v>
      </c>
      <c r="AU199" s="1">
        <f t="shared" si="221"/>
        <v>37461.772262427956</v>
      </c>
      <c r="AV199" s="1">
        <f t="shared" si="222"/>
        <v>17197.53674824554</v>
      </c>
      <c r="AW199" s="1">
        <f t="shared" si="223"/>
        <v>6390.5498818982815</v>
      </c>
      <c r="AX199" s="2">
        <v>0</v>
      </c>
      <c r="AY199" s="2">
        <v>0</v>
      </c>
      <c r="AZ199" s="2">
        <v>0</v>
      </c>
      <c r="BA199" s="2">
        <f t="shared" si="269"/>
        <v>0</v>
      </c>
      <c r="BB199" s="2">
        <f t="shared" ref="BB199:BB262" si="281">BB$5*AX199^2</f>
        <v>0</v>
      </c>
      <c r="BC199" s="2">
        <f t="shared" si="270"/>
        <v>0</v>
      </c>
      <c r="BD199" s="2">
        <f t="shared" si="271"/>
        <v>0</v>
      </c>
      <c r="BE199" s="2">
        <f t="shared" si="272"/>
        <v>0</v>
      </c>
      <c r="BF199" s="2">
        <f t="shared" si="273"/>
        <v>0</v>
      </c>
      <c r="BG199" s="2">
        <f t="shared" si="274"/>
        <v>0</v>
      </c>
      <c r="BH199" s="2">
        <f t="shared" ref="BH199:BH262" si="282">2*BB$5*AX199*AR199/Z199*1000</f>
        <v>0</v>
      </c>
      <c r="BI199" s="2">
        <f t="shared" ref="BI199:BI262" si="283">2*BC$5*AY199*AS199/AA199*1000</f>
        <v>0</v>
      </c>
      <c r="BJ199" s="2">
        <f t="shared" ref="BJ199:BJ262" si="284">2*BD$5*AZ199*AT199/AB199*1000</f>
        <v>0</v>
      </c>
      <c r="BK199" s="11">
        <f t="shared" ref="BK199:BK262" si="285">SUM(H199:J199)*SUM(B198:D198)/SUM(H198:J198)/SUM(B199:D199)-1+BK$5</f>
        <v>3.1043255456675717E-2</v>
      </c>
      <c r="BL199" s="17">
        <f t="shared" si="267"/>
        <v>3.7255147921991948E-3</v>
      </c>
      <c r="BM199" s="17">
        <f t="shared" si="268"/>
        <v>0.25330888192702888</v>
      </c>
      <c r="BN199" s="12">
        <f>(BN$3*temperature!$I309+BN$4*temperature!$I309^2+BN$5*temperature!$I309^6)*(K199/K$56)^$BP$1</f>
        <v>-29.667721466437406</v>
      </c>
      <c r="BO199" s="12">
        <f>(BO$3*temperature!$I309+BO$4*temperature!$I309^2+BO$5*temperature!$I309^6)*(L199/L$56)^$BP$1</f>
        <v>-21.217318846647608</v>
      </c>
      <c r="BP199" s="12">
        <f>(BP$3*temperature!$I309+BP$4*temperature!$I309^2+BP$5*temperature!$I309^6)*(M199/M$56)^$BP$1</f>
        <v>-18.797929976276098</v>
      </c>
      <c r="BQ199" s="12">
        <f>(BQ$3*temperature!$M309+BQ$4*temperature!$M309^2+BQ$5*temperature!$M309^6)*(K199/K$56)^$BP$1</f>
        <v>-29.667737616344247</v>
      </c>
      <c r="BR199" s="12">
        <f>(BR$3*temperature!$M309+BR$4*temperature!$M309^2+BR$5*temperature!$M309^6)*(L199/L$56)^$BP$1</f>
        <v>-21.21732950170319</v>
      </c>
      <c r="BS199" s="12">
        <f>(BS$3*temperature!$M309+BS$4*temperature!$M309^2+BS$5*temperature!$M309^6)*(M199/M$56)^$BP$1</f>
        <v>-18.797938684832978</v>
      </c>
      <c r="BT199" s="19">
        <f t="shared" si="275"/>
        <v>-1.6149906841178563E-5</v>
      </c>
      <c r="BU199" s="19">
        <f t="shared" si="276"/>
        <v>-1.0655055582731165E-5</v>
      </c>
      <c r="BV199" s="19">
        <f t="shared" si="277"/>
        <v>-8.7085568800659985E-6</v>
      </c>
      <c r="BW199" s="19">
        <f t="shared" si="278"/>
        <v>-4.2194865461184339E-2</v>
      </c>
      <c r="BX199" s="19">
        <f t="shared" si="279"/>
        <v>-1.5719759543049715E-4</v>
      </c>
      <c r="BY199" s="19">
        <f t="shared" si="280"/>
        <v>-1.0688334193034013E-2</v>
      </c>
      <c r="BZ199" s="2">
        <f t="shared" ref="BZ199:BZ262" si="286">LN(K199)*B199*BM199</f>
        <v>3538.6201581588775</v>
      </c>
    </row>
    <row r="200" spans="1:78" x14ac:dyDescent="0.3">
      <c r="A200" s="2">
        <f t="shared" si="224"/>
        <v>2154</v>
      </c>
      <c r="B200" s="5">
        <f t="shared" si="225"/>
        <v>1165.3494303164384</v>
      </c>
      <c r="C200" s="5">
        <f t="shared" si="226"/>
        <v>2963.8880840344673</v>
      </c>
      <c r="D200" s="5">
        <f t="shared" si="227"/>
        <v>4369.1081963268989</v>
      </c>
      <c r="E200" s="15">
        <f t="shared" si="228"/>
        <v>2.5458167154395623E-6</v>
      </c>
      <c r="F200" s="15">
        <f t="shared" si="229"/>
        <v>5.0154296403794541E-6</v>
      </c>
      <c r="G200" s="15">
        <f t="shared" si="230"/>
        <v>1.0238821201277756E-5</v>
      </c>
      <c r="H200" s="5">
        <f t="shared" si="231"/>
        <v>187130.8974422731</v>
      </c>
      <c r="I200" s="5">
        <f t="shared" si="232"/>
        <v>86327.117873569499</v>
      </c>
      <c r="J200" s="5">
        <f t="shared" si="233"/>
        <v>32082.300744937791</v>
      </c>
      <c r="K200" s="5">
        <f t="shared" si="234"/>
        <v>160579.21561900937</v>
      </c>
      <c r="L200" s="5">
        <f t="shared" si="235"/>
        <v>29126.308222832882</v>
      </c>
      <c r="M200" s="5">
        <f t="shared" si="236"/>
        <v>7342.9860976913596</v>
      </c>
      <c r="N200" s="15">
        <f t="shared" si="237"/>
        <v>-9.5265257804955095E-4</v>
      </c>
      <c r="O200" s="15">
        <f t="shared" si="238"/>
        <v>3.942438639791046E-3</v>
      </c>
      <c r="P200" s="15">
        <f t="shared" si="239"/>
        <v>4.0441857510455925E-3</v>
      </c>
      <c r="Q200" s="5">
        <f t="shared" si="240"/>
        <v>5563.9548280955159</v>
      </c>
      <c r="R200" s="5">
        <f t="shared" si="241"/>
        <v>8859.7442256727591</v>
      </c>
      <c r="S200" s="5">
        <f t="shared" si="242"/>
        <v>5148.4806761962454</v>
      </c>
      <c r="T200" s="5">
        <f t="shared" si="243"/>
        <v>29.732956471348658</v>
      </c>
      <c r="U200" s="5">
        <f t="shared" si="244"/>
        <v>102.62990869970095</v>
      </c>
      <c r="V200" s="5">
        <f t="shared" si="245"/>
        <v>160.47728986546002</v>
      </c>
      <c r="W200" s="15">
        <f t="shared" si="246"/>
        <v>-1.0734613539272964E-2</v>
      </c>
      <c r="X200" s="15">
        <f t="shared" si="247"/>
        <v>-1.217998157191269E-2</v>
      </c>
      <c r="Y200" s="15">
        <f t="shared" si="248"/>
        <v>-9.7425357312937999E-3</v>
      </c>
      <c r="Z200" s="5">
        <f t="shared" si="263"/>
        <v>7264.1808379796039</v>
      </c>
      <c r="AA200" s="5">
        <f t="shared" si="264"/>
        <v>26809.684773322802</v>
      </c>
      <c r="AB200" s="5">
        <f t="shared" si="265"/>
        <v>49465.421164466774</v>
      </c>
      <c r="AC200" s="16">
        <f t="shared" si="249"/>
        <v>1.2903366775344567</v>
      </c>
      <c r="AD200" s="16">
        <f t="shared" si="250"/>
        <v>3.0009539942769341</v>
      </c>
      <c r="AE200" s="16">
        <f t="shared" si="251"/>
        <v>9.5527413948140349</v>
      </c>
      <c r="AF200" s="15">
        <f t="shared" si="252"/>
        <v>-4.0504037456468023E-3</v>
      </c>
      <c r="AG200" s="15">
        <f t="shared" si="253"/>
        <v>2.9673830763510267E-4</v>
      </c>
      <c r="AH200" s="15">
        <f t="shared" si="254"/>
        <v>9.7937136394747881E-3</v>
      </c>
      <c r="AI200" s="1">
        <f t="shared" si="218"/>
        <v>373805.25025994418</v>
      </c>
      <c r="AJ200" s="1">
        <f t="shared" si="219"/>
        <v>164795.69586386558</v>
      </c>
      <c r="AK200" s="1">
        <f t="shared" si="220"/>
        <v>61244.26372789828</v>
      </c>
      <c r="AL200" s="14">
        <f t="shared" si="255"/>
        <v>71.994082119243444</v>
      </c>
      <c r="AM200" s="14">
        <f t="shared" si="256"/>
        <v>16.55151955625233</v>
      </c>
      <c r="AN200" s="14">
        <f t="shared" si="257"/>
        <v>5.3329938368550334</v>
      </c>
      <c r="AO200" s="11">
        <f t="shared" si="258"/>
        <v>4.8504305620245634E-3</v>
      </c>
      <c r="AP200" s="11">
        <f t="shared" si="259"/>
        <v>6.1102632239057979E-3</v>
      </c>
      <c r="AQ200" s="11">
        <f t="shared" si="260"/>
        <v>5.542779702181885E-3</v>
      </c>
      <c r="AR200" s="1">
        <f t="shared" si="266"/>
        <v>187130.8974422731</v>
      </c>
      <c r="AS200" s="1">
        <f t="shared" si="261"/>
        <v>86327.117873569499</v>
      </c>
      <c r="AT200" s="1">
        <f t="shared" si="262"/>
        <v>32082.300744937791</v>
      </c>
      <c r="AU200" s="1">
        <f t="shared" si="221"/>
        <v>37426.179488454618</v>
      </c>
      <c r="AV200" s="1">
        <f t="shared" si="222"/>
        <v>17265.423574713899</v>
      </c>
      <c r="AW200" s="1">
        <f t="shared" si="223"/>
        <v>6416.4601489875586</v>
      </c>
      <c r="AX200" s="2">
        <v>0</v>
      </c>
      <c r="AY200" s="2">
        <v>0</v>
      </c>
      <c r="AZ200" s="2">
        <v>0</v>
      </c>
      <c r="BA200" s="2">
        <f t="shared" si="269"/>
        <v>0</v>
      </c>
      <c r="BB200" s="2">
        <f t="shared" si="281"/>
        <v>0</v>
      </c>
      <c r="BC200" s="2">
        <f t="shared" si="270"/>
        <v>0</v>
      </c>
      <c r="BD200" s="2">
        <f t="shared" si="271"/>
        <v>0</v>
      </c>
      <c r="BE200" s="2">
        <f t="shared" si="272"/>
        <v>0</v>
      </c>
      <c r="BF200" s="2">
        <f t="shared" si="273"/>
        <v>0</v>
      </c>
      <c r="BG200" s="2">
        <f t="shared" si="274"/>
        <v>0</v>
      </c>
      <c r="BH200" s="2">
        <f t="shared" si="282"/>
        <v>0</v>
      </c>
      <c r="BI200" s="2">
        <f t="shared" si="283"/>
        <v>0</v>
      </c>
      <c r="BJ200" s="2">
        <f t="shared" si="284"/>
        <v>0</v>
      </c>
      <c r="BK200" s="11">
        <f t="shared" si="285"/>
        <v>3.0946020764009735E-2</v>
      </c>
      <c r="BL200" s="17">
        <f t="shared" si="267"/>
        <v>3.6133448063234434E-3</v>
      </c>
      <c r="BM200" s="17">
        <f t="shared" si="268"/>
        <v>0.2508008731950781</v>
      </c>
      <c r="BN200" s="12">
        <f>(BN$3*temperature!$I310+BN$4*temperature!$I310^2+BN$5*temperature!$I310^6)*(K200/K$56)^$BP$1</f>
        <v>-30.080295834021459</v>
      </c>
      <c r="BO200" s="12">
        <f>(BO$3*temperature!$I310+BO$4*temperature!$I310^2+BO$5*temperature!$I310^6)*(L200/L$56)^$BP$1</f>
        <v>-21.463627461875522</v>
      </c>
      <c r="BP200" s="12">
        <f>(BP$3*temperature!$I310+BP$4*temperature!$I310^2+BP$5*temperature!$I310^6)*(M200/M$56)^$BP$1</f>
        <v>-18.997293717216806</v>
      </c>
      <c r="BQ200" s="12">
        <f>(BQ$3*temperature!$M310+BQ$4*temperature!$M310^2+BQ$5*temperature!$M310^6)*(K200/K$56)^$BP$1</f>
        <v>-30.080311977928794</v>
      </c>
      <c r="BR200" s="12">
        <f>(BR$3*temperature!$M310+BR$4*temperature!$M310^2+BR$5*temperature!$M310^6)*(L200/L$56)^$BP$1</f>
        <v>-21.463638096833485</v>
      </c>
      <c r="BS200" s="12">
        <f>(BS$3*temperature!$M310+BS$4*temperature!$M310^2+BS$5*temperature!$M310^6)*(M200/M$56)^$BP$1</f>
        <v>-18.997302406351697</v>
      </c>
      <c r="BT200" s="19">
        <f t="shared" si="275"/>
        <v>-1.6143907334509322E-5</v>
      </c>
      <c r="BU200" s="19">
        <f t="shared" si="276"/>
        <v>-1.0634957963162606E-5</v>
      </c>
      <c r="BV200" s="19">
        <f t="shared" si="277"/>
        <v>-8.6891348907158772E-6</v>
      </c>
      <c r="BW200" s="19">
        <f t="shared" si="278"/>
        <v>-4.217876576175298E-2</v>
      </c>
      <c r="BX200" s="19">
        <f t="shared" si="279"/>
        <v>-1.5240642420236321E-4</v>
      </c>
      <c r="BY200" s="19">
        <f t="shared" si="280"/>
        <v>-1.057847128333831E-2</v>
      </c>
      <c r="BZ200" s="2">
        <f t="shared" si="286"/>
        <v>3503.3146693906547</v>
      </c>
    </row>
    <row r="201" spans="1:78" x14ac:dyDescent="0.3">
      <c r="A201" s="2">
        <f t="shared" si="224"/>
        <v>2155</v>
      </c>
      <c r="B201" s="5">
        <f t="shared" si="225"/>
        <v>1165.3522487441944</v>
      </c>
      <c r="C201" s="5">
        <f t="shared" si="226"/>
        <v>2963.9022059480076</v>
      </c>
      <c r="D201" s="5">
        <f t="shared" si="227"/>
        <v>4369.1506941186481</v>
      </c>
      <c r="E201" s="15">
        <f t="shared" si="228"/>
        <v>2.4185258796675841E-6</v>
      </c>
      <c r="F201" s="15">
        <f t="shared" si="229"/>
        <v>4.7646581583604815E-6</v>
      </c>
      <c r="G201" s="15">
        <f t="shared" si="230"/>
        <v>9.7268801412138672E-6</v>
      </c>
      <c r="H201" s="5">
        <f t="shared" si="231"/>
        <v>186931.41877018299</v>
      </c>
      <c r="I201" s="5">
        <f t="shared" si="232"/>
        <v>86660.541271102731</v>
      </c>
      <c r="J201" s="5">
        <f t="shared" si="233"/>
        <v>32210.028876985205</v>
      </c>
      <c r="K201" s="5">
        <f t="shared" si="234"/>
        <v>160407.65268323277</v>
      </c>
      <c r="L201" s="5">
        <f t="shared" si="235"/>
        <v>29238.664183045894</v>
      </c>
      <c r="M201" s="5">
        <f t="shared" si="236"/>
        <v>7372.1487611639041</v>
      </c>
      <c r="N201" s="15">
        <f t="shared" si="237"/>
        <v>-1.0684006340125896E-3</v>
      </c>
      <c r="O201" s="15">
        <f t="shared" si="238"/>
        <v>3.8575421008877342E-3</v>
      </c>
      <c r="P201" s="15">
        <f t="shared" si="239"/>
        <v>3.9714992081645306E-3</v>
      </c>
      <c r="Q201" s="5">
        <f t="shared" si="240"/>
        <v>5498.3605005579757</v>
      </c>
      <c r="R201" s="5">
        <f t="shared" si="241"/>
        <v>8785.6351277375015</v>
      </c>
      <c r="S201" s="5">
        <f t="shared" si="242"/>
        <v>5118.6191864370694</v>
      </c>
      <c r="T201" s="5">
        <f t="shared" si="243"/>
        <v>29.413784674248706</v>
      </c>
      <c r="U201" s="5">
        <f t="shared" si="244"/>
        <v>101.37987830301151</v>
      </c>
      <c r="V201" s="5">
        <f t="shared" si="245"/>
        <v>158.91383413488458</v>
      </c>
      <c r="W201" s="15">
        <f t="shared" si="246"/>
        <v>-1.0734613539272964E-2</v>
      </c>
      <c r="X201" s="15">
        <f t="shared" si="247"/>
        <v>-1.217998157191269E-2</v>
      </c>
      <c r="Y201" s="15">
        <f t="shared" si="248"/>
        <v>-9.7425357312937999E-3</v>
      </c>
      <c r="Z201" s="5">
        <f t="shared" si="263"/>
        <v>7150.2956194984818</v>
      </c>
      <c r="AA201" s="5">
        <f t="shared" si="264"/>
        <v>26595.574406902771</v>
      </c>
      <c r="AB201" s="5">
        <f t="shared" si="265"/>
        <v>49663.779923323724</v>
      </c>
      <c r="AC201" s="16">
        <f t="shared" si="249"/>
        <v>1.2851102930226257</v>
      </c>
      <c r="AD201" s="16">
        <f t="shared" si="250"/>
        <v>3.0018444922864864</v>
      </c>
      <c r="AE201" s="16">
        <f t="shared" si="251"/>
        <v>9.646298208506801</v>
      </c>
      <c r="AF201" s="15">
        <f t="shared" si="252"/>
        <v>-4.0504037456468023E-3</v>
      </c>
      <c r="AG201" s="15">
        <f t="shared" si="253"/>
        <v>2.9673830763510267E-4</v>
      </c>
      <c r="AH201" s="15">
        <f t="shared" si="254"/>
        <v>9.7937136394747881E-3</v>
      </c>
      <c r="AI201" s="1">
        <f t="shared" si="218"/>
        <v>373850.90472240438</v>
      </c>
      <c r="AJ201" s="1">
        <f t="shared" si="219"/>
        <v>165581.54985219293</v>
      </c>
      <c r="AK201" s="1">
        <f t="shared" si="220"/>
        <v>61536.297504096008</v>
      </c>
      <c r="AL201" s="14">
        <f t="shared" si="255"/>
        <v>72.339792392477563</v>
      </c>
      <c r="AM201" s="14">
        <f t="shared" si="256"/>
        <v>16.651642356084214</v>
      </c>
      <c r="AN201" s="14">
        <f t="shared" si="257"/>
        <v>5.3622578507459071</v>
      </c>
      <c r="AO201" s="11">
        <f t="shared" si="258"/>
        <v>4.8019262564043177E-3</v>
      </c>
      <c r="AP201" s="11">
        <f t="shared" si="259"/>
        <v>6.0491605916667395E-3</v>
      </c>
      <c r="AQ201" s="11">
        <f t="shared" si="260"/>
        <v>5.4873519051600664E-3</v>
      </c>
      <c r="AR201" s="1">
        <f t="shared" si="266"/>
        <v>186931.41877018299</v>
      </c>
      <c r="AS201" s="1">
        <f t="shared" si="261"/>
        <v>86660.541271102731</v>
      </c>
      <c r="AT201" s="1">
        <f t="shared" si="262"/>
        <v>32210.028876985205</v>
      </c>
      <c r="AU201" s="1">
        <f t="shared" si="221"/>
        <v>37386.283754036602</v>
      </c>
      <c r="AV201" s="1">
        <f t="shared" si="222"/>
        <v>17332.108254220548</v>
      </c>
      <c r="AW201" s="1">
        <f t="shared" si="223"/>
        <v>6442.0057753970414</v>
      </c>
      <c r="AX201" s="2">
        <v>0</v>
      </c>
      <c r="AY201" s="2">
        <v>0</v>
      </c>
      <c r="AZ201" s="2">
        <v>0</v>
      </c>
      <c r="BA201" s="2">
        <f t="shared" si="269"/>
        <v>0</v>
      </c>
      <c r="BB201" s="2">
        <f t="shared" si="281"/>
        <v>0</v>
      </c>
      <c r="BC201" s="2">
        <f t="shared" si="270"/>
        <v>0</v>
      </c>
      <c r="BD201" s="2">
        <f t="shared" si="271"/>
        <v>0</v>
      </c>
      <c r="BE201" s="2">
        <f t="shared" si="272"/>
        <v>0</v>
      </c>
      <c r="BF201" s="2">
        <f t="shared" si="273"/>
        <v>0</v>
      </c>
      <c r="BG201" s="2">
        <f t="shared" si="274"/>
        <v>0</v>
      </c>
      <c r="BH201" s="2">
        <f t="shared" si="282"/>
        <v>0</v>
      </c>
      <c r="BI201" s="2">
        <f t="shared" si="283"/>
        <v>0</v>
      </c>
      <c r="BJ201" s="2">
        <f t="shared" si="284"/>
        <v>0</v>
      </c>
      <c r="BK201" s="11">
        <f t="shared" si="285"/>
        <v>3.0849426587572032E-2</v>
      </c>
      <c r="BL201" s="17">
        <f t="shared" si="267"/>
        <v>3.5048826355095477E-3</v>
      </c>
      <c r="BM201" s="17">
        <f t="shared" si="268"/>
        <v>0.2483176962327506</v>
      </c>
      <c r="BN201" s="12">
        <f>(BN$3*temperature!$I311+BN$4*temperature!$I311^2+BN$5*temperature!$I311^6)*(K201/K$56)^$BP$1</f>
        <v>-30.493518968905526</v>
      </c>
      <c r="BO201" s="12">
        <f>(BO$3*temperature!$I311+BO$4*temperature!$I311^2+BO$5*temperature!$I311^6)*(L201/L$56)^$BP$1</f>
        <v>-21.70952985277264</v>
      </c>
      <c r="BP201" s="12">
        <f>(BP$3*temperature!$I311+BP$4*temperature!$I311^2+BP$5*temperature!$I311^6)*(M201/M$56)^$BP$1</f>
        <v>-19.196220293269189</v>
      </c>
      <c r="BQ201" s="12">
        <f>(BQ$3*temperature!$M311+BQ$4*temperature!$M311^2+BQ$5*temperature!$M311^6)*(K201/K$56)^$BP$1</f>
        <v>-30.493535106689656</v>
      </c>
      <c r="BR201" s="12">
        <f>(BR$3*temperature!$M311+BR$4*temperature!$M311^2+BR$5*temperature!$M311^6)*(L201/L$56)^$BP$1</f>
        <v>-21.709540467565098</v>
      </c>
      <c r="BS201" s="12">
        <f>(BS$3*temperature!$M311+BS$4*temperature!$M311^2+BS$5*temperature!$M311^6)*(M201/M$56)^$BP$1</f>
        <v>-19.196228962964195</v>
      </c>
      <c r="BT201" s="19">
        <f t="shared" si="275"/>
        <v>-1.6137784129455213E-5</v>
      </c>
      <c r="BU201" s="19">
        <f t="shared" si="276"/>
        <v>-1.0614792458341071E-5</v>
      </c>
      <c r="BV201" s="19">
        <f t="shared" si="277"/>
        <v>-8.6696950063469558E-6</v>
      </c>
      <c r="BW201" s="19">
        <f t="shared" si="278"/>
        <v>-4.2157936695553511E-2</v>
      </c>
      <c r="BX201" s="19">
        <f t="shared" si="279"/>
        <v>-1.4775862027315627E-4</v>
      </c>
      <c r="BY201" s="19">
        <f t="shared" si="280"/>
        <v>-1.0468561718165986E-2</v>
      </c>
      <c r="BZ201" s="2">
        <f t="shared" si="286"/>
        <v>3468.3274380296966</v>
      </c>
    </row>
    <row r="202" spans="1:78" x14ac:dyDescent="0.3">
      <c r="A202" s="2">
        <f t="shared" si="224"/>
        <v>2156</v>
      </c>
      <c r="B202" s="5">
        <f t="shared" si="225"/>
        <v>1165.3549262570384</v>
      </c>
      <c r="C202" s="5">
        <f t="shared" si="226"/>
        <v>2963.9156218297921</v>
      </c>
      <c r="D202" s="5">
        <f t="shared" si="227"/>
        <v>4369.1910674135124</v>
      </c>
      <c r="E202" s="15">
        <f t="shared" si="228"/>
        <v>2.2975995856842047E-6</v>
      </c>
      <c r="F202" s="15">
        <f t="shared" si="229"/>
        <v>4.5264252504424573E-6</v>
      </c>
      <c r="G202" s="15">
        <f t="shared" si="230"/>
        <v>9.2405361341531739E-6</v>
      </c>
      <c r="H202" s="5">
        <f t="shared" si="231"/>
        <v>186710.52531766542</v>
      </c>
      <c r="I202" s="5">
        <f t="shared" si="232"/>
        <v>86987.964330025061</v>
      </c>
      <c r="J202" s="5">
        <f t="shared" si="233"/>
        <v>32335.938918211112</v>
      </c>
      <c r="K202" s="5">
        <f t="shared" si="234"/>
        <v>160217.7337657586</v>
      </c>
      <c r="L202" s="5">
        <f t="shared" si="235"/>
        <v>29349.001600903364</v>
      </c>
      <c r="M202" s="5">
        <f t="shared" si="236"/>
        <v>7400.898340056674</v>
      </c>
      <c r="N202" s="15">
        <f t="shared" si="237"/>
        <v>-1.1839766638142013E-3</v>
      </c>
      <c r="O202" s="15">
        <f t="shared" si="238"/>
        <v>3.7736819017009093E-3</v>
      </c>
      <c r="P202" s="15">
        <f t="shared" si="239"/>
        <v>3.8997556647555331E-3</v>
      </c>
      <c r="Q202" s="5">
        <f t="shared" si="240"/>
        <v>5432.9101591747549</v>
      </c>
      <c r="R202" s="5">
        <f t="shared" si="241"/>
        <v>8711.416060004778</v>
      </c>
      <c r="S202" s="5">
        <f t="shared" si="242"/>
        <v>5088.5647666148034</v>
      </c>
      <c r="T202" s="5">
        <f t="shared" si="243"/>
        <v>29.098039063043256</v>
      </c>
      <c r="U202" s="5">
        <f t="shared" si="244"/>
        <v>100.14507325351808</v>
      </c>
      <c r="V202" s="5">
        <f t="shared" si="245"/>
        <v>157.36561042762858</v>
      </c>
      <c r="W202" s="15">
        <f t="shared" si="246"/>
        <v>-1.0734613539272964E-2</v>
      </c>
      <c r="X202" s="15">
        <f t="shared" si="247"/>
        <v>-1.217998157191269E-2</v>
      </c>
      <c r="Y202" s="15">
        <f t="shared" si="248"/>
        <v>-9.7425357312937999E-3</v>
      </c>
      <c r="Z202" s="5">
        <f t="shared" si="263"/>
        <v>7037.3795224697169</v>
      </c>
      <c r="AA202" s="5">
        <f t="shared" si="264"/>
        <v>26380.936331590437</v>
      </c>
      <c r="AB202" s="5">
        <f t="shared" si="265"/>
        <v>49859.298819998701</v>
      </c>
      <c r="AC202" s="16">
        <f t="shared" si="249"/>
        <v>1.2799050774781975</v>
      </c>
      <c r="AD202" s="16">
        <f t="shared" si="250"/>
        <v>3.0027352545409114</v>
      </c>
      <c r="AE202" s="16">
        <f t="shared" si="251"/>
        <v>9.7407712908418951</v>
      </c>
      <c r="AF202" s="15">
        <f t="shared" si="252"/>
        <v>-4.0504037456468023E-3</v>
      </c>
      <c r="AG202" s="15">
        <f t="shared" si="253"/>
        <v>2.9673830763510267E-4</v>
      </c>
      <c r="AH202" s="15">
        <f t="shared" si="254"/>
        <v>9.7937136394747881E-3</v>
      </c>
      <c r="AI202" s="1">
        <f t="shared" si="218"/>
        <v>373852.09800420055</v>
      </c>
      <c r="AJ202" s="1">
        <f t="shared" si="219"/>
        <v>166355.50312119417</v>
      </c>
      <c r="AK202" s="1">
        <f t="shared" si="220"/>
        <v>61824.673529083448</v>
      </c>
      <c r="AL202" s="14">
        <f t="shared" si="255"/>
        <v>72.683689037465115</v>
      </c>
      <c r="AM202" s="14">
        <f t="shared" si="256"/>
        <v>16.751363530223895</v>
      </c>
      <c r="AN202" s="14">
        <f t="shared" si="257"/>
        <v>5.391388200620824</v>
      </c>
      <c r="AO202" s="11">
        <f t="shared" si="258"/>
        <v>4.7539069938402744E-3</v>
      </c>
      <c r="AP202" s="11">
        <f t="shared" si="259"/>
        <v>5.9886689857500718E-3</v>
      </c>
      <c r="AQ202" s="11">
        <f t="shared" si="260"/>
        <v>5.4324783861084656E-3</v>
      </c>
      <c r="AR202" s="1">
        <f t="shared" si="266"/>
        <v>186710.52531766542</v>
      </c>
      <c r="AS202" s="1">
        <f t="shared" si="261"/>
        <v>86987.964330025061</v>
      </c>
      <c r="AT202" s="1">
        <f t="shared" si="262"/>
        <v>32335.938918211112</v>
      </c>
      <c r="AU202" s="1">
        <f t="shared" si="221"/>
        <v>37342.105063533083</v>
      </c>
      <c r="AV202" s="1">
        <f t="shared" si="222"/>
        <v>17397.592866005012</v>
      </c>
      <c r="AW202" s="1">
        <f t="shared" si="223"/>
        <v>6467.1877836422227</v>
      </c>
      <c r="AX202" s="2">
        <v>0</v>
      </c>
      <c r="AY202" s="2">
        <v>0</v>
      </c>
      <c r="AZ202" s="2">
        <v>0</v>
      </c>
      <c r="BA202" s="2">
        <f t="shared" si="269"/>
        <v>0</v>
      </c>
      <c r="BB202" s="2">
        <f t="shared" si="281"/>
        <v>0</v>
      </c>
      <c r="BC202" s="2">
        <f t="shared" si="270"/>
        <v>0</v>
      </c>
      <c r="BD202" s="2">
        <f t="shared" si="271"/>
        <v>0</v>
      </c>
      <c r="BE202" s="2">
        <f t="shared" si="272"/>
        <v>0</v>
      </c>
      <c r="BF202" s="2">
        <f t="shared" si="273"/>
        <v>0</v>
      </c>
      <c r="BG202" s="2">
        <f t="shared" si="274"/>
        <v>0</v>
      </c>
      <c r="BH202" s="2">
        <f t="shared" si="282"/>
        <v>0</v>
      </c>
      <c r="BI202" s="2">
        <f t="shared" si="283"/>
        <v>0</v>
      </c>
      <c r="BJ202" s="2">
        <f t="shared" si="284"/>
        <v>0</v>
      </c>
      <c r="BK202" s="11">
        <f t="shared" si="285"/>
        <v>3.0753449154771156E-2</v>
      </c>
      <c r="BL202" s="17">
        <f t="shared" si="267"/>
        <v>3.3999947471589375E-3</v>
      </c>
      <c r="BM202" s="17">
        <f t="shared" si="268"/>
        <v>0.24585910518094117</v>
      </c>
      <c r="BN202" s="12">
        <f>(BN$3*temperature!$I312+BN$4*temperature!$I312^2+BN$5*temperature!$I312^6)*(K202/K$56)^$BP$1</f>
        <v>-30.90738123393583</v>
      </c>
      <c r="BO202" s="12">
        <f>(BO$3*temperature!$I312+BO$4*temperature!$I312^2+BO$5*temperature!$I312^6)*(L202/L$56)^$BP$1</f>
        <v>-21.95501048201486</v>
      </c>
      <c r="BP202" s="12">
        <f>(BP$3*temperature!$I312+BP$4*temperature!$I312^2+BP$5*temperature!$I312^6)*(M202/M$56)^$BP$1</f>
        <v>-19.394696895865017</v>
      </c>
      <c r="BQ202" s="12">
        <f>(BQ$3*temperature!$M312+BQ$4*temperature!$M312^2+BQ$5*temperature!$M312^6)*(K202/K$56)^$BP$1</f>
        <v>-30.907397365497477</v>
      </c>
      <c r="BR202" s="12">
        <f>(BR$3*temperature!$M312+BR$4*temperature!$M312^2+BR$5*temperature!$M312^6)*(L202/L$56)^$BP$1</f>
        <v>-21.955021076586554</v>
      </c>
      <c r="BS202" s="12">
        <f>(BS$3*temperature!$M312+BS$4*temperature!$M312^2+BS$5*temperature!$M312^6)*(M202/M$56)^$BP$1</f>
        <v>-19.39470554611135</v>
      </c>
      <c r="BT202" s="19">
        <f t="shared" si="275"/>
        <v>-1.6131561647370063E-5</v>
      </c>
      <c r="BU202" s="19">
        <f t="shared" si="276"/>
        <v>-1.0594571694610977E-5</v>
      </c>
      <c r="BV202" s="19">
        <f t="shared" si="277"/>
        <v>-8.650246332564393E-6</v>
      </c>
      <c r="BW202" s="19">
        <f t="shared" si="278"/>
        <v>-4.2132464110747635E-2</v>
      </c>
      <c r="BX202" s="19">
        <f t="shared" si="279"/>
        <v>-1.432501566614044E-4</v>
      </c>
      <c r="BY202" s="19">
        <f t="shared" si="280"/>
        <v>-1.0358649925336532E-2</v>
      </c>
      <c r="BZ202" s="2">
        <f t="shared" si="286"/>
        <v>3433.6560265110083</v>
      </c>
    </row>
    <row r="203" spans="1:78" x14ac:dyDescent="0.3">
      <c r="A203" s="2">
        <f t="shared" si="224"/>
        <v>2157</v>
      </c>
      <c r="B203" s="5">
        <f t="shared" si="225"/>
        <v>1165.3574699000844</v>
      </c>
      <c r="C203" s="5">
        <f t="shared" si="226"/>
        <v>2963.9283669751776</v>
      </c>
      <c r="D203" s="5">
        <f t="shared" si="227"/>
        <v>4369.2294223980516</v>
      </c>
      <c r="E203" s="15">
        <f t="shared" si="228"/>
        <v>2.1827196063999944E-6</v>
      </c>
      <c r="F203" s="15">
        <f t="shared" si="229"/>
        <v>4.3001039879203342E-6</v>
      </c>
      <c r="G203" s="15">
        <f t="shared" si="230"/>
        <v>8.7785093274455143E-6</v>
      </c>
      <c r="H203" s="5">
        <f t="shared" si="231"/>
        <v>186468.31692106399</v>
      </c>
      <c r="I203" s="5">
        <f t="shared" si="232"/>
        <v>87309.398702977196</v>
      </c>
      <c r="J203" s="5">
        <f t="shared" si="233"/>
        <v>32460.036299830645</v>
      </c>
      <c r="K203" s="5">
        <f t="shared" si="234"/>
        <v>160009.54362703097</v>
      </c>
      <c r="L203" s="5">
        <f t="shared" si="235"/>
        <v>29457.324163363763</v>
      </c>
      <c r="M203" s="5">
        <f t="shared" si="236"/>
        <v>7429.2359502639601</v>
      </c>
      <c r="N203" s="15">
        <f t="shared" si="237"/>
        <v>-1.2994200693913216E-3</v>
      </c>
      <c r="O203" s="15">
        <f t="shared" si="238"/>
        <v>3.6908431821089938E-3</v>
      </c>
      <c r="P203" s="15">
        <f t="shared" si="239"/>
        <v>3.8289419615333831E-3</v>
      </c>
      <c r="Q203" s="5">
        <f t="shared" si="240"/>
        <v>5367.6178341320801</v>
      </c>
      <c r="R203" s="5">
        <f t="shared" si="241"/>
        <v>8637.1091673090523</v>
      </c>
      <c r="S203" s="5">
        <f t="shared" si="242"/>
        <v>5058.3276440961936</v>
      </c>
      <c r="T203" s="5">
        <f t="shared" si="243"/>
        <v>28.785682858950818</v>
      </c>
      <c r="U203" s="5">
        <f t="shared" si="244"/>
        <v>98.925308106772377</v>
      </c>
      <c r="V203" s="5">
        <f t="shared" si="245"/>
        <v>155.83247034516054</v>
      </c>
      <c r="W203" s="15">
        <f t="shared" si="246"/>
        <v>-1.0734613539272964E-2</v>
      </c>
      <c r="X203" s="15">
        <f t="shared" si="247"/>
        <v>-1.217998157191269E-2</v>
      </c>
      <c r="Y203" s="15">
        <f t="shared" si="248"/>
        <v>-9.7425357312937999E-3</v>
      </c>
      <c r="Z203" s="5">
        <f t="shared" si="263"/>
        <v>6925.4443730634139</v>
      </c>
      <c r="AA203" s="5">
        <f t="shared" si="264"/>
        <v>26165.838223589173</v>
      </c>
      <c r="AB203" s="5">
        <f t="shared" si="265"/>
        <v>50051.986143839764</v>
      </c>
      <c r="AC203" s="16">
        <f t="shared" si="249"/>
        <v>1.2747209451583075</v>
      </c>
      <c r="AD203" s="16">
        <f t="shared" si="250"/>
        <v>3.0036262811186201</v>
      </c>
      <c r="AE203" s="16">
        <f t="shared" si="251"/>
        <v>9.8361696154920182</v>
      </c>
      <c r="AF203" s="15">
        <f t="shared" si="252"/>
        <v>-4.0504037456468023E-3</v>
      </c>
      <c r="AG203" s="15">
        <f t="shared" si="253"/>
        <v>2.9673830763510267E-4</v>
      </c>
      <c r="AH203" s="15">
        <f t="shared" si="254"/>
        <v>9.7937136394747881E-3</v>
      </c>
      <c r="AI203" s="1">
        <f t="shared" si="218"/>
        <v>373808.99326731358</v>
      </c>
      <c r="AJ203" s="1">
        <f t="shared" si="219"/>
        <v>167117.54567507975</v>
      </c>
      <c r="AK203" s="1">
        <f t="shared" si="220"/>
        <v>62109.393959817324</v>
      </c>
      <c r="AL203" s="14">
        <f t="shared" si="255"/>
        <v>73.025765220141906</v>
      </c>
      <c r="AM203" s="14">
        <f t="shared" si="256"/>
        <v>16.850678717753947</v>
      </c>
      <c r="AN203" s="14">
        <f t="shared" si="257"/>
        <v>5.4203839144931072</v>
      </c>
      <c r="AO203" s="11">
        <f t="shared" si="258"/>
        <v>4.706367923901872E-3</v>
      </c>
      <c r="AP203" s="11">
        <f t="shared" si="259"/>
        <v>5.9287822958925714E-3</v>
      </c>
      <c r="AQ203" s="11">
        <f t="shared" si="260"/>
        <v>5.3781536022473805E-3</v>
      </c>
      <c r="AR203" s="1">
        <f t="shared" si="266"/>
        <v>186468.31692106399</v>
      </c>
      <c r="AS203" s="1">
        <f t="shared" si="261"/>
        <v>87309.398702977196</v>
      </c>
      <c r="AT203" s="1">
        <f t="shared" si="262"/>
        <v>32460.036299830645</v>
      </c>
      <c r="AU203" s="1">
        <f t="shared" si="221"/>
        <v>37293.663384212799</v>
      </c>
      <c r="AV203" s="1">
        <f t="shared" si="222"/>
        <v>17461.879740595439</v>
      </c>
      <c r="AW203" s="1">
        <f t="shared" si="223"/>
        <v>6492.0072599661289</v>
      </c>
      <c r="AX203" s="2">
        <v>0</v>
      </c>
      <c r="AY203" s="2">
        <v>0</v>
      </c>
      <c r="AZ203" s="2">
        <v>0</v>
      </c>
      <c r="BA203" s="2">
        <f t="shared" si="269"/>
        <v>0</v>
      </c>
      <c r="BB203" s="2">
        <f t="shared" si="281"/>
        <v>0</v>
      </c>
      <c r="BC203" s="2">
        <f t="shared" si="270"/>
        <v>0</v>
      </c>
      <c r="BD203" s="2">
        <f t="shared" si="271"/>
        <v>0</v>
      </c>
      <c r="BE203" s="2">
        <f t="shared" si="272"/>
        <v>0</v>
      </c>
      <c r="BF203" s="2">
        <f t="shared" si="273"/>
        <v>0</v>
      </c>
      <c r="BG203" s="2">
        <f t="shared" si="274"/>
        <v>0</v>
      </c>
      <c r="BH203" s="2">
        <f t="shared" si="282"/>
        <v>0</v>
      </c>
      <c r="BI203" s="2">
        <f t="shared" si="283"/>
        <v>0</v>
      </c>
      <c r="BJ203" s="2">
        <f t="shared" si="284"/>
        <v>0</v>
      </c>
      <c r="BK203" s="11">
        <f t="shared" si="285"/>
        <v>3.0658064339287056E-2</v>
      </c>
      <c r="BL203" s="17">
        <f t="shared" si="267"/>
        <v>3.2985528692113224E-3</v>
      </c>
      <c r="BM203" s="17">
        <f t="shared" si="268"/>
        <v>0.24342485661479324</v>
      </c>
      <c r="BN203" s="12">
        <f>(BN$3*temperature!$I313+BN$4*temperature!$I313^2+BN$5*temperature!$I313^6)*(K203/K$56)^$BP$1</f>
        <v>-31.321874431478598</v>
      </c>
      <c r="BO203" s="12">
        <f>(BO$3*temperature!$I313+BO$4*temperature!$I313^2+BO$5*temperature!$I313^6)*(L203/L$56)^$BP$1</f>
        <v>-22.200054435752726</v>
      </c>
      <c r="BP203" s="12">
        <f>(BP$3*temperature!$I313+BP$4*temperature!$I313^2+BP$5*temperature!$I313^6)*(M203/M$56)^$BP$1</f>
        <v>-19.592711220983684</v>
      </c>
      <c r="BQ203" s="12">
        <f>(BQ$3*temperature!$M313+BQ$4*temperature!$M313^2+BQ$5*temperature!$M313^6)*(K203/K$56)^$BP$1</f>
        <v>-31.321890556742215</v>
      </c>
      <c r="BR203" s="12">
        <f>(BR$3*temperature!$M313+BR$4*temperature!$M313^2+BR$5*temperature!$M313^6)*(L203/L$56)^$BP$1</f>
        <v>-22.200065010060474</v>
      </c>
      <c r="BS203" s="12">
        <f>(BS$3*temperature!$M313+BS$4*temperature!$M313^2+BS$5*temperature!$M313^6)*(M203/M$56)^$BP$1</f>
        <v>-19.592719851781244</v>
      </c>
      <c r="BT203" s="19">
        <f t="shared" si="275"/>
        <v>-1.6125263616828533E-5</v>
      </c>
      <c r="BU203" s="19">
        <f t="shared" si="276"/>
        <v>-1.0574307747646117E-5</v>
      </c>
      <c r="BV203" s="19">
        <f t="shared" si="277"/>
        <v>-8.6307975593058472E-6</v>
      </c>
      <c r="BW203" s="19">
        <f t="shared" si="278"/>
        <v>-4.2102432197572585E-2</v>
      </c>
      <c r="BX203" s="19">
        <f t="shared" si="279"/>
        <v>-1.3887709852607822E-4</v>
      </c>
      <c r="BY203" s="19">
        <f t="shared" si="280"/>
        <v>-1.024877852082816E-2</v>
      </c>
      <c r="BZ203" s="2">
        <f t="shared" si="286"/>
        <v>3399.29799743696</v>
      </c>
    </row>
    <row r="204" spans="1:78" x14ac:dyDescent="0.3">
      <c r="A204" s="2">
        <f t="shared" si="224"/>
        <v>2158</v>
      </c>
      <c r="B204" s="5">
        <f t="shared" si="225"/>
        <v>1165.3598863662526</v>
      </c>
      <c r="C204" s="5">
        <f t="shared" si="226"/>
        <v>2963.9404749153591</v>
      </c>
      <c r="D204" s="5">
        <f t="shared" si="227"/>
        <v>4369.2658599532278</v>
      </c>
      <c r="E204" s="15">
        <f t="shared" si="228"/>
        <v>2.0735836260799947E-6</v>
      </c>
      <c r="F204" s="15">
        <f t="shared" si="229"/>
        <v>4.0850987885243171E-6</v>
      </c>
      <c r="G204" s="15">
        <f t="shared" si="230"/>
        <v>8.3395838610732374E-6</v>
      </c>
      <c r="H204" s="5">
        <f t="shared" si="231"/>
        <v>186204.89301205837</v>
      </c>
      <c r="I204" s="5">
        <f t="shared" si="232"/>
        <v>87624.857255505049</v>
      </c>
      <c r="J204" s="5">
        <f t="shared" si="233"/>
        <v>32582.326759821499</v>
      </c>
      <c r="K204" s="5">
        <f t="shared" si="234"/>
        <v>159783.16671999928</v>
      </c>
      <c r="L204" s="5">
        <f t="shared" si="235"/>
        <v>29563.635976193935</v>
      </c>
      <c r="M204" s="5">
        <f t="shared" si="236"/>
        <v>7457.1627829875952</v>
      </c>
      <c r="N204" s="15">
        <f t="shared" si="237"/>
        <v>-1.4147712811390933E-3</v>
      </c>
      <c r="O204" s="15">
        <f t="shared" si="238"/>
        <v>3.6090112000870533E-3</v>
      </c>
      <c r="P204" s="15">
        <f t="shared" si="239"/>
        <v>3.7590450633948613E-3</v>
      </c>
      <c r="Q204" s="5">
        <f t="shared" si="240"/>
        <v>5302.497092779885</v>
      </c>
      <c r="R204" s="5">
        <f t="shared" si="241"/>
        <v>8562.7360726511906</v>
      </c>
      <c r="S204" s="5">
        <f t="shared" si="242"/>
        <v>5027.9178689695955</v>
      </c>
      <c r="T204" s="5">
        <f t="shared" si="243"/>
        <v>28.476679677995907</v>
      </c>
      <c r="U204" s="5">
        <f t="shared" si="244"/>
        <v>97.720399677036099</v>
      </c>
      <c r="V204" s="5">
        <f t="shared" si="245"/>
        <v>154.31426693472704</v>
      </c>
      <c r="W204" s="15">
        <f t="shared" si="246"/>
        <v>-1.0734613539272964E-2</v>
      </c>
      <c r="X204" s="15">
        <f t="shared" si="247"/>
        <v>-1.217998157191269E-2</v>
      </c>
      <c r="Y204" s="15">
        <f t="shared" si="248"/>
        <v>-9.7425357312937999E-3</v>
      </c>
      <c r="Z204" s="5">
        <f t="shared" si="263"/>
        <v>6814.5011459999287</v>
      </c>
      <c r="AA204" s="5">
        <f t="shared" si="264"/>
        <v>25950.346265309181</v>
      </c>
      <c r="AB204" s="5">
        <f t="shared" si="265"/>
        <v>50241.850675950824</v>
      </c>
      <c r="AC204" s="16">
        <f t="shared" si="249"/>
        <v>1.2695578106673839</v>
      </c>
      <c r="AD204" s="16">
        <f t="shared" si="250"/>
        <v>3.0045175720980475</v>
      </c>
      <c r="AE204" s="16">
        <f t="shared" si="251"/>
        <v>9.9325022440154491</v>
      </c>
      <c r="AF204" s="15">
        <f t="shared" si="252"/>
        <v>-4.0504037456468023E-3</v>
      </c>
      <c r="AG204" s="15">
        <f t="shared" si="253"/>
        <v>2.9673830763510267E-4</v>
      </c>
      <c r="AH204" s="15">
        <f t="shared" si="254"/>
        <v>9.7937136394747881E-3</v>
      </c>
      <c r="AI204" s="1">
        <f t="shared" si="218"/>
        <v>373721.75732479506</v>
      </c>
      <c r="AJ204" s="1">
        <f t="shared" si="219"/>
        <v>167867.67084816721</v>
      </c>
      <c r="AK204" s="1">
        <f t="shared" si="220"/>
        <v>62390.461823801721</v>
      </c>
      <c r="AL204" s="14">
        <f t="shared" si="255"/>
        <v>73.366014478001858</v>
      </c>
      <c r="AM204" s="14">
        <f t="shared" si="256"/>
        <v>16.949583683352984</v>
      </c>
      <c r="AN204" s="14">
        <f t="shared" si="257"/>
        <v>5.4492440551956483</v>
      </c>
      <c r="AO204" s="11">
        <f t="shared" si="258"/>
        <v>4.6593042446628529E-3</v>
      </c>
      <c r="AP204" s="11">
        <f t="shared" si="259"/>
        <v>5.8694944729336456E-3</v>
      </c>
      <c r="AQ204" s="11">
        <f t="shared" si="260"/>
        <v>5.3243720662249066E-3</v>
      </c>
      <c r="AR204" s="1">
        <f t="shared" si="266"/>
        <v>186204.89301205837</v>
      </c>
      <c r="AS204" s="1">
        <f t="shared" si="261"/>
        <v>87624.857255505049</v>
      </c>
      <c r="AT204" s="1">
        <f t="shared" si="262"/>
        <v>32582.326759821499</v>
      </c>
      <c r="AU204" s="1">
        <f t="shared" si="221"/>
        <v>37240.978602411677</v>
      </c>
      <c r="AV204" s="1">
        <f t="shared" si="222"/>
        <v>17524.97145110101</v>
      </c>
      <c r="AW204" s="1">
        <f t="shared" si="223"/>
        <v>6516.4653519642998</v>
      </c>
      <c r="AX204" s="2">
        <v>0</v>
      </c>
      <c r="AY204" s="2">
        <v>0</v>
      </c>
      <c r="AZ204" s="2">
        <v>0</v>
      </c>
      <c r="BA204" s="2">
        <f t="shared" si="269"/>
        <v>0</v>
      </c>
      <c r="BB204" s="2">
        <f t="shared" si="281"/>
        <v>0</v>
      </c>
      <c r="BC204" s="2">
        <f t="shared" si="270"/>
        <v>0</v>
      </c>
      <c r="BD204" s="2">
        <f t="shared" si="271"/>
        <v>0</v>
      </c>
      <c r="BE204" s="2">
        <f t="shared" si="272"/>
        <v>0</v>
      </c>
      <c r="BF204" s="2">
        <f t="shared" si="273"/>
        <v>0</v>
      </c>
      <c r="BG204" s="2">
        <f t="shared" si="274"/>
        <v>0</v>
      </c>
      <c r="BH204" s="2">
        <f t="shared" si="282"/>
        <v>0</v>
      </c>
      <c r="BI204" s="2">
        <f t="shared" si="283"/>
        <v>0</v>
      </c>
      <c r="BJ204" s="2">
        <f t="shared" si="284"/>
        <v>0</v>
      </c>
      <c r="BK204" s="11">
        <f t="shared" si="285"/>
        <v>3.0563247644231212E-2</v>
      </c>
      <c r="BL204" s="17">
        <f t="shared" si="267"/>
        <v>3.2004337649323982E-3</v>
      </c>
      <c r="BM204" s="17">
        <f t="shared" si="268"/>
        <v>0.24101470951959728</v>
      </c>
      <c r="BN204" s="12">
        <f>(BN$3*temperature!$I314+BN$4*temperature!$I314^2+BN$5*temperature!$I314^6)*(K204/K$56)^$BP$1</f>
        <v>-31.736991814819461</v>
      </c>
      <c r="BO204" s="12">
        <f>(BO$3*temperature!$I314+BO$4*temperature!$I314^2+BO$5*temperature!$I314^6)*(L204/L$56)^$BP$1</f>
        <v>-22.444647413194147</v>
      </c>
      <c r="BP204" s="12">
        <f>(BP$3*temperature!$I314+BP$4*temperature!$I314^2+BP$5*temperature!$I314^6)*(M204/M$56)^$BP$1</f>
        <v>-19.790251460528271</v>
      </c>
      <c r="BQ204" s="12">
        <f>(BQ$3*temperature!$M314+BQ$4*temperature!$M314^2+BQ$5*temperature!$M314^6)*(K204/K$56)^$BP$1</f>
        <v>-31.737007933732503</v>
      </c>
      <c r="BR204" s="12">
        <f>(BR$3*temperature!$M314+BR$4*temperature!$M314^2+BR$5*temperature!$M314^6)*(L204/L$56)^$BP$1</f>
        <v>-22.444657967206307</v>
      </c>
      <c r="BS204" s="12">
        <f>(BS$3*temperature!$M314+BS$4*temperature!$M314^2+BS$5*temperature!$M314^6)*(M204/M$56)^$BP$1</f>
        <v>-19.790260071885236</v>
      </c>
      <c r="BT204" s="19">
        <f t="shared" si="275"/>
        <v>-1.6118913041651695E-5</v>
      </c>
      <c r="BU204" s="19">
        <f t="shared" si="276"/>
        <v>-1.0554012160213233E-5</v>
      </c>
      <c r="BV204" s="19">
        <f t="shared" si="277"/>
        <v>-8.6113569643941901E-6</v>
      </c>
      <c r="BW204" s="19">
        <f t="shared" si="278"/>
        <v>-4.206792333862331E-2</v>
      </c>
      <c r="BX204" s="19">
        <f t="shared" si="279"/>
        <v>-1.3463560227351771E-4</v>
      </c>
      <c r="BY204" s="19">
        <f t="shared" si="280"/>
        <v>-1.0138988323550984E-2</v>
      </c>
      <c r="BZ204" s="2">
        <f t="shared" si="286"/>
        <v>3365.2509139867725</v>
      </c>
    </row>
    <row r="205" spans="1:78" x14ac:dyDescent="0.3">
      <c r="A205" s="2">
        <f t="shared" si="224"/>
        <v>2159</v>
      </c>
      <c r="B205" s="5">
        <f t="shared" si="225"/>
        <v>1165.3621820138724</v>
      </c>
      <c r="C205" s="5">
        <f t="shared" si="226"/>
        <v>2963.9519775055205</v>
      </c>
      <c r="D205" s="5">
        <f t="shared" si="227"/>
        <v>4369.3004759193263</v>
      </c>
      <c r="E205" s="15">
        <f t="shared" si="228"/>
        <v>1.9699044447759948E-6</v>
      </c>
      <c r="F205" s="15">
        <f t="shared" si="229"/>
        <v>3.8808438490981011E-6</v>
      </c>
      <c r="G205" s="15">
        <f t="shared" si="230"/>
        <v>7.9226046680195747E-6</v>
      </c>
      <c r="H205" s="5">
        <f t="shared" si="231"/>
        <v>185920.35239818459</v>
      </c>
      <c r="I205" s="5">
        <f t="shared" si="232"/>
        <v>87934.354023163178</v>
      </c>
      <c r="J205" s="5">
        <f t="shared" si="233"/>
        <v>32702.816331262016</v>
      </c>
      <c r="K205" s="5">
        <f t="shared" si="234"/>
        <v>159538.68700020283</v>
      </c>
      <c r="L205" s="5">
        <f t="shared" si="235"/>
        <v>29667.941549164116</v>
      </c>
      <c r="M205" s="5">
        <f t="shared" si="236"/>
        <v>7484.6801018831629</v>
      </c>
      <c r="N205" s="15">
        <f t="shared" si="237"/>
        <v>-1.5300718142911007E-3</v>
      </c>
      <c r="O205" s="15">
        <f t="shared" si="238"/>
        <v>3.5281713336672293E-3</v>
      </c>
      <c r="P205" s="15">
        <f t="shared" si="239"/>
        <v>3.6900520608649234E-3</v>
      </c>
      <c r="Q205" s="5">
        <f t="shared" si="240"/>
        <v>5237.561043904233</v>
      </c>
      <c r="R205" s="5">
        <f t="shared" si="241"/>
        <v>8488.3178797521687</v>
      </c>
      <c r="S205" s="5">
        <f t="shared" si="242"/>
        <v>4997.3453138684308</v>
      </c>
      <c r="T205" s="5">
        <f t="shared" si="243"/>
        <v>28.170993526770953</v>
      </c>
      <c r="U205" s="5">
        <f t="shared" si="244"/>
        <v>96.530167009769855</v>
      </c>
      <c r="V205" s="5">
        <f t="shared" si="245"/>
        <v>152.81085467526705</v>
      </c>
      <c r="W205" s="15">
        <f t="shared" si="246"/>
        <v>-1.0734613539272964E-2</v>
      </c>
      <c r="X205" s="15">
        <f t="shared" si="247"/>
        <v>-1.217998157191269E-2</v>
      </c>
      <c r="Y205" s="15">
        <f t="shared" si="248"/>
        <v>-9.7425357312937999E-3</v>
      </c>
      <c r="Z205" s="5">
        <f t="shared" si="263"/>
        <v>6704.5599845033857</v>
      </c>
      <c r="AA205" s="5">
        <f t="shared" si="264"/>
        <v>25734.525149613048</v>
      </c>
      <c r="AB205" s="5">
        <f t="shared" si="265"/>
        <v>50428.90167070325</v>
      </c>
      <c r="AC205" s="16">
        <f t="shared" si="249"/>
        <v>1.2644155889557416</v>
      </c>
      <c r="AD205" s="16">
        <f t="shared" si="250"/>
        <v>3.0054091275576518</v>
      </c>
      <c r="AE205" s="16">
        <f t="shared" si="251"/>
        <v>10.029778326716777</v>
      </c>
      <c r="AF205" s="15">
        <f t="shared" si="252"/>
        <v>-4.0504037456468023E-3</v>
      </c>
      <c r="AG205" s="15">
        <f t="shared" si="253"/>
        <v>2.9673830763510267E-4</v>
      </c>
      <c r="AH205" s="15">
        <f t="shared" si="254"/>
        <v>9.7937136394747881E-3</v>
      </c>
      <c r="AI205" s="1">
        <f t="shared" si="218"/>
        <v>373590.56019472727</v>
      </c>
      <c r="AJ205" s="1">
        <f t="shared" si="219"/>
        <v>168605.87521445152</v>
      </c>
      <c r="AK205" s="1">
        <f t="shared" si="220"/>
        <v>62667.880993385843</v>
      </c>
      <c r="AL205" s="14">
        <f t="shared" si="255"/>
        <v>73.704430714846495</v>
      </c>
      <c r="AM205" s="14">
        <f t="shared" si="256"/>
        <v>17.048074316223474</v>
      </c>
      <c r="AN205" s="14">
        <f t="shared" si="257"/>
        <v>5.4779677199968786</v>
      </c>
      <c r="AO205" s="11">
        <f t="shared" si="258"/>
        <v>4.612711202216224E-3</v>
      </c>
      <c r="AP205" s="11">
        <f t="shared" si="259"/>
        <v>5.8107995282043095E-3</v>
      </c>
      <c r="AQ205" s="11">
        <f t="shared" si="260"/>
        <v>5.2711283455626574E-3</v>
      </c>
      <c r="AR205" s="1">
        <f t="shared" si="266"/>
        <v>185920.35239818459</v>
      </c>
      <c r="AS205" s="1">
        <f t="shared" si="261"/>
        <v>87934.354023163178</v>
      </c>
      <c r="AT205" s="1">
        <f t="shared" si="262"/>
        <v>32702.816331262016</v>
      </c>
      <c r="AU205" s="1">
        <f t="shared" si="221"/>
        <v>37184.070479636917</v>
      </c>
      <c r="AV205" s="1">
        <f t="shared" si="222"/>
        <v>17586.870804632636</v>
      </c>
      <c r="AW205" s="1">
        <f t="shared" si="223"/>
        <v>6540.563266252404</v>
      </c>
      <c r="AX205" s="2">
        <v>0</v>
      </c>
      <c r="AY205" s="2">
        <v>0</v>
      </c>
      <c r="AZ205" s="2">
        <v>0</v>
      </c>
      <c r="BA205" s="2">
        <f t="shared" si="269"/>
        <v>0</v>
      </c>
      <c r="BB205" s="2">
        <f t="shared" si="281"/>
        <v>0</v>
      </c>
      <c r="BC205" s="2">
        <f t="shared" si="270"/>
        <v>0</v>
      </c>
      <c r="BD205" s="2">
        <f t="shared" si="271"/>
        <v>0</v>
      </c>
      <c r="BE205" s="2">
        <f t="shared" si="272"/>
        <v>0</v>
      </c>
      <c r="BF205" s="2">
        <f t="shared" si="273"/>
        <v>0</v>
      </c>
      <c r="BG205" s="2">
        <f t="shared" si="274"/>
        <v>0</v>
      </c>
      <c r="BH205" s="2">
        <f t="shared" si="282"/>
        <v>0</v>
      </c>
      <c r="BI205" s="2">
        <f t="shared" si="283"/>
        <v>0</v>
      </c>
      <c r="BJ205" s="2">
        <f t="shared" si="284"/>
        <v>0</v>
      </c>
      <c r="BK205" s="11">
        <f t="shared" si="285"/>
        <v>3.0468974183774894E-2</v>
      </c>
      <c r="BL205" s="17">
        <f t="shared" si="267"/>
        <v>3.1055190181177943E-3</v>
      </c>
      <c r="BM205" s="17">
        <f t="shared" si="268"/>
        <v>0.23862842526692798</v>
      </c>
      <c r="BN205" s="12">
        <f>(BN$3*temperature!$I315+BN$4*temperature!$I315^2+BN$5*temperature!$I315^6)*(K205/K$56)^$BP$1</f>
        <v>-32.152728100597621</v>
      </c>
      <c r="BO205" s="12">
        <f>(BO$3*temperature!$I315+BO$4*temperature!$I315^2+BO$5*temperature!$I315^6)*(L205/L$56)^$BP$1</f>
        <v>-22.688775716085658</v>
      </c>
      <c r="BP205" s="12">
        <f>(BP$3*temperature!$I315+BP$4*temperature!$I315^2+BP$5*temperature!$I315^6)*(M205/M$56)^$BP$1</f>
        <v>-19.987306293611457</v>
      </c>
      <c r="BQ205" s="12">
        <f>(BQ$3*temperature!$M315+BQ$4*temperature!$M315^2+BQ$5*temperature!$M315^6)*(K205/K$56)^$BP$1</f>
        <v>-32.152744213129999</v>
      </c>
      <c r="BR205" s="12">
        <f>(BR$3*temperature!$M315+BR$4*temperature!$M315^2+BR$5*temperature!$M315^6)*(L205/L$56)^$BP$1</f>
        <v>-22.688786249781653</v>
      </c>
      <c r="BS205" s="12">
        <f>(BS$3*temperature!$M315+BS$4*temperature!$M315^2+BS$5*temperature!$M315^6)*(M205/M$56)^$BP$1</f>
        <v>-19.987314885543931</v>
      </c>
      <c r="BT205" s="19">
        <f t="shared" si="275"/>
        <v>-1.611253237854271E-5</v>
      </c>
      <c r="BU205" s="19">
        <f t="shared" si="276"/>
        <v>-1.0533695995462722E-5</v>
      </c>
      <c r="BV205" s="19">
        <f t="shared" si="277"/>
        <v>-8.5919324739336389E-6</v>
      </c>
      <c r="BW205" s="19">
        <f t="shared" si="278"/>
        <v>-4.202901840308873E-2</v>
      </c>
      <c r="BX205" s="19">
        <f t="shared" si="279"/>
        <v>-1.3052191596361483E-4</v>
      </c>
      <c r="BY205" s="19">
        <f t="shared" si="280"/>
        <v>-1.0029318477043801E-2</v>
      </c>
      <c r="BZ205" s="2">
        <f t="shared" si="286"/>
        <v>3331.5123403013104</v>
      </c>
    </row>
    <row r="206" spans="1:78" x14ac:dyDescent="0.3">
      <c r="A206" s="2">
        <f t="shared" si="224"/>
        <v>2160</v>
      </c>
      <c r="B206" s="5">
        <f t="shared" si="225"/>
        <v>1165.3643628834072</v>
      </c>
      <c r="C206" s="5">
        <f t="shared" si="226"/>
        <v>2963.9629050085814</v>
      </c>
      <c r="D206" s="5">
        <f t="shared" si="227"/>
        <v>4369.3333613476552</v>
      </c>
      <c r="E206" s="15">
        <f t="shared" si="228"/>
        <v>1.8714092225371951E-6</v>
      </c>
      <c r="F206" s="15">
        <f t="shared" si="229"/>
        <v>3.6868016566431958E-6</v>
      </c>
      <c r="G206" s="15">
        <f t="shared" si="230"/>
        <v>7.5264744346185959E-6</v>
      </c>
      <c r="H206" s="5">
        <f t="shared" si="231"/>
        <v>185614.79304282062</v>
      </c>
      <c r="I206" s="5">
        <f t="shared" si="232"/>
        <v>88237.904169281494</v>
      </c>
      <c r="J206" s="5">
        <f t="shared" si="233"/>
        <v>32821.511330886911</v>
      </c>
      <c r="K206" s="5">
        <f t="shared" si="234"/>
        <v>159276.18773544999</v>
      </c>
      <c r="L206" s="5">
        <f t="shared" si="235"/>
        <v>29770.245781475467</v>
      </c>
      <c r="M206" s="5">
        <f t="shared" si="236"/>
        <v>7511.7892402614962</v>
      </c>
      <c r="N206" s="15">
        <f t="shared" si="237"/>
        <v>-1.6453643294213061E-3</v>
      </c>
      <c r="O206" s="15">
        <f t="shared" si="238"/>
        <v>3.4483090827794882E-3</v>
      </c>
      <c r="P206" s="15">
        <f t="shared" si="239"/>
        <v>3.6219501714591651E-3</v>
      </c>
      <c r="Q206" s="5">
        <f t="shared" si="240"/>
        <v>5172.8223421814746</v>
      </c>
      <c r="R206" s="5">
        <f t="shared" si="241"/>
        <v>8413.8751759709248</v>
      </c>
      <c r="S206" s="5">
        <f t="shared" si="242"/>
        <v>4966.6196739385578</v>
      </c>
      <c r="T206" s="5">
        <f t="shared" si="243"/>
        <v>27.868588798243707</v>
      </c>
      <c r="U206" s="5">
        <f t="shared" si="244"/>
        <v>95.354431354457205</v>
      </c>
      <c r="V206" s="5">
        <f t="shared" si="245"/>
        <v>151.32208946346373</v>
      </c>
      <c r="W206" s="15">
        <f t="shared" si="246"/>
        <v>-1.0734613539272964E-2</v>
      </c>
      <c r="X206" s="15">
        <f t="shared" si="247"/>
        <v>-1.217998157191269E-2</v>
      </c>
      <c r="Y206" s="15">
        <f t="shared" si="248"/>
        <v>-9.7425357312937999E-3</v>
      </c>
      <c r="Z206" s="5">
        <f t="shared" si="263"/>
        <v>6595.6302202132338</v>
      </c>
      <c r="AA206" s="5">
        <f t="shared" si="264"/>
        <v>25518.438085224519</v>
      </c>
      <c r="AB206" s="5">
        <f t="shared" si="265"/>
        <v>50613.148837582114</v>
      </c>
      <c r="AC206" s="16">
        <f t="shared" si="249"/>
        <v>1.2592941953181811</v>
      </c>
      <c r="AD206" s="16">
        <f t="shared" si="250"/>
        <v>3.0063009475759142</v>
      </c>
      <c r="AE206" s="16">
        <f t="shared" si="251"/>
        <v>10.128007103516051</v>
      </c>
      <c r="AF206" s="15">
        <f t="shared" si="252"/>
        <v>-4.0504037456468023E-3</v>
      </c>
      <c r="AG206" s="15">
        <f t="shared" si="253"/>
        <v>2.9673830763510267E-4</v>
      </c>
      <c r="AH206" s="15">
        <f t="shared" si="254"/>
        <v>9.7937136394747881E-3</v>
      </c>
      <c r="AI206" s="1">
        <f t="shared" si="218"/>
        <v>373415.57465489145</v>
      </c>
      <c r="AJ206" s="1">
        <f t="shared" si="219"/>
        <v>169332.158497639</v>
      </c>
      <c r="AK206" s="1">
        <f t="shared" si="220"/>
        <v>62941.656160299666</v>
      </c>
      <c r="AL206" s="14">
        <f t="shared" si="255"/>
        <v>74.04100819552572</v>
      </c>
      <c r="AM206" s="14">
        <f t="shared" si="256"/>
        <v>17.146146628995041</v>
      </c>
      <c r="AN206" s="14">
        <f t="shared" si="257"/>
        <v>5.5065540402125821</v>
      </c>
      <c r="AO206" s="11">
        <f t="shared" si="258"/>
        <v>4.5665840901940617E-3</v>
      </c>
      <c r="AP206" s="11">
        <f t="shared" si="259"/>
        <v>5.7526915329222661E-3</v>
      </c>
      <c r="AQ206" s="11">
        <f t="shared" si="260"/>
        <v>5.2184170621070308E-3</v>
      </c>
      <c r="AR206" s="1">
        <f t="shared" si="266"/>
        <v>185614.79304282062</v>
      </c>
      <c r="AS206" s="1">
        <f t="shared" si="261"/>
        <v>88237.904169281494</v>
      </c>
      <c r="AT206" s="1">
        <f t="shared" si="262"/>
        <v>32821.511330886911</v>
      </c>
      <c r="AU206" s="1">
        <f t="shared" si="221"/>
        <v>37122.958608564128</v>
      </c>
      <c r="AV206" s="1">
        <f t="shared" si="222"/>
        <v>17647.5808338563</v>
      </c>
      <c r="AW206" s="1">
        <f t="shared" si="223"/>
        <v>6564.302266177383</v>
      </c>
      <c r="AX206" s="2">
        <v>0</v>
      </c>
      <c r="AY206" s="2">
        <v>0</v>
      </c>
      <c r="AZ206" s="2">
        <v>0</v>
      </c>
      <c r="BA206" s="2">
        <f t="shared" si="269"/>
        <v>0</v>
      </c>
      <c r="BB206" s="2">
        <f t="shared" si="281"/>
        <v>0</v>
      </c>
      <c r="BC206" s="2">
        <f t="shared" si="270"/>
        <v>0</v>
      </c>
      <c r="BD206" s="2">
        <f t="shared" si="271"/>
        <v>0</v>
      </c>
      <c r="BE206" s="2">
        <f t="shared" si="272"/>
        <v>0</v>
      </c>
      <c r="BF206" s="2">
        <f t="shared" si="273"/>
        <v>0</v>
      </c>
      <c r="BG206" s="2">
        <f t="shared" si="274"/>
        <v>0</v>
      </c>
      <c r="BH206" s="2">
        <f t="shared" si="282"/>
        <v>0</v>
      </c>
      <c r="BI206" s="2">
        <f t="shared" si="283"/>
        <v>0</v>
      </c>
      <c r="BJ206" s="2">
        <f t="shared" si="284"/>
        <v>0</v>
      </c>
      <c r="BK206" s="11">
        <f t="shared" si="285"/>
        <v>3.0375218663124065E-2</v>
      </c>
      <c r="BL206" s="17">
        <f t="shared" si="267"/>
        <v>3.0136948281996047E-3</v>
      </c>
      <c r="BM206" s="17">
        <f t="shared" si="268"/>
        <v>0.23626576759101781</v>
      </c>
      <c r="BN206" s="12">
        <f>(BN$3*temperature!$I316+BN$4*temperature!$I316^2+BN$5*temperature!$I316^6)*(K206/K$56)^$BP$1</f>
        <v>-32.569079482382804</v>
      </c>
      <c r="BO206" s="12">
        <f>(BO$3*temperature!$I316+BO$4*temperature!$I316^2+BO$5*temperature!$I316^6)*(L206/L$56)^$BP$1</f>
        <v>-22.932426238107585</v>
      </c>
      <c r="BP206" s="12">
        <f>(BP$3*temperature!$I316+BP$4*temperature!$I316^2+BP$5*temperature!$I316^6)*(M206/M$56)^$BP$1</f>
        <v>-20.183864877763959</v>
      </c>
      <c r="BQ206" s="12">
        <f>(BQ$3*temperature!$M316+BQ$4*temperature!$M316^2+BQ$5*temperature!$M316^6)*(K206/K$56)^$BP$1</f>
        <v>-32.569095588526224</v>
      </c>
      <c r="BR206" s="12">
        <f>(BR$3*temperature!$M316+BR$4*temperature!$M316^2+BR$5*temperature!$M316^6)*(L206/L$56)^$BP$1</f>
        <v>-22.932436751477415</v>
      </c>
      <c r="BS206" s="12">
        <f>(BS$3*temperature!$M316+BS$4*temperature!$M316^2+BS$5*temperature!$M316^6)*(M206/M$56)^$BP$1</f>
        <v>-20.183873450295586</v>
      </c>
      <c r="BT206" s="19">
        <f t="shared" si="275"/>
        <v>-1.6106143419847285E-5</v>
      </c>
      <c r="BU206" s="19">
        <f t="shared" si="276"/>
        <v>-1.0513369829823205E-5</v>
      </c>
      <c r="BV206" s="19">
        <f t="shared" si="277"/>
        <v>-8.5725316267826202E-6</v>
      </c>
      <c r="BW206" s="19">
        <f t="shared" si="278"/>
        <v>-4.198579641055928E-2</v>
      </c>
      <c r="BX206" s="19">
        <f t="shared" si="279"/>
        <v>-1.2653237750034403E-4</v>
      </c>
      <c r="BY206" s="19">
        <f t="shared" si="280"/>
        <v>-9.9198064168609882E-3</v>
      </c>
      <c r="BZ206" s="2">
        <f t="shared" si="286"/>
        <v>3298.0798418434233</v>
      </c>
    </row>
    <row r="207" spans="1:78" x14ac:dyDescent="0.3">
      <c r="A207" s="2">
        <f t="shared" si="224"/>
        <v>2161</v>
      </c>
      <c r="B207" s="5">
        <f t="shared" si="225"/>
        <v>1165.3664347133426</v>
      </c>
      <c r="C207" s="5">
        <f t="shared" si="226"/>
        <v>2963.9732861747625</v>
      </c>
      <c r="D207" s="5">
        <f t="shared" si="227"/>
        <v>4369.3646027397035</v>
      </c>
      <c r="E207" s="15">
        <f t="shared" si="228"/>
        <v>1.7778387614103352E-6</v>
      </c>
      <c r="F207" s="15">
        <f t="shared" si="229"/>
        <v>3.5024615738110359E-6</v>
      </c>
      <c r="G207" s="15">
        <f t="shared" si="230"/>
        <v>7.1501507128876656E-6</v>
      </c>
      <c r="H207" s="5">
        <f t="shared" si="231"/>
        <v>185288.31184435642</v>
      </c>
      <c r="I207" s="5">
        <f t="shared" si="232"/>
        <v>88535.523943414897</v>
      </c>
      <c r="J207" s="5">
        <f t="shared" si="233"/>
        <v>32938.418347863517</v>
      </c>
      <c r="K207" s="5">
        <f t="shared" si="234"/>
        <v>158995.75131485038</v>
      </c>
      <c r="L207" s="5">
        <f t="shared" si="235"/>
        <v>29870.553947426717</v>
      </c>
      <c r="M207" s="5">
        <f t="shared" si="236"/>
        <v>7538.4915983459659</v>
      </c>
      <c r="N207" s="15">
        <f t="shared" si="237"/>
        <v>-1.7606926973001702E-3</v>
      </c>
      <c r="O207" s="15">
        <f t="shared" si="238"/>
        <v>3.369410070966472E-3</v>
      </c>
      <c r="P207" s="15">
        <f t="shared" si="239"/>
        <v>3.5547267409143934E-3</v>
      </c>
      <c r="Q207" s="5">
        <f t="shared" si="240"/>
        <v>5108.2931927960954</v>
      </c>
      <c r="R207" s="5">
        <f t="shared" si="241"/>
        <v>8339.4280355670908</v>
      </c>
      <c r="S207" s="5">
        <f t="shared" si="242"/>
        <v>4935.7504669435039</v>
      </c>
      <c r="T207" s="5">
        <f t="shared" si="243"/>
        <v>27.569430267609651</v>
      </c>
      <c r="U207" s="5">
        <f t="shared" si="244"/>
        <v>94.193016137759699</v>
      </c>
      <c r="V207" s="5">
        <f t="shared" si="245"/>
        <v>149.84782859993189</v>
      </c>
      <c r="W207" s="15">
        <f t="shared" si="246"/>
        <v>-1.0734613539272964E-2</v>
      </c>
      <c r="X207" s="15">
        <f t="shared" si="247"/>
        <v>-1.217998157191269E-2</v>
      </c>
      <c r="Y207" s="15">
        <f t="shared" si="248"/>
        <v>-9.7425357312937999E-3</v>
      </c>
      <c r="Z207" s="5">
        <f t="shared" si="263"/>
        <v>6487.7203930266005</v>
      </c>
      <c r="AA207" s="5">
        <f t="shared" si="264"/>
        <v>25302.146803244003</v>
      </c>
      <c r="AB207" s="5">
        <f t="shared" si="265"/>
        <v>50794.602323374267</v>
      </c>
      <c r="AC207" s="16">
        <f t="shared" si="249"/>
        <v>1.254193545392593</v>
      </c>
      <c r="AD207" s="16">
        <f t="shared" si="250"/>
        <v>3.0071930322313398</v>
      </c>
      <c r="AE207" s="16">
        <f t="shared" si="251"/>
        <v>10.227197904826454</v>
      </c>
      <c r="AF207" s="15">
        <f t="shared" si="252"/>
        <v>-4.0504037456468023E-3</v>
      </c>
      <c r="AG207" s="15">
        <f t="shared" si="253"/>
        <v>2.9673830763510267E-4</v>
      </c>
      <c r="AH207" s="15">
        <f t="shared" si="254"/>
        <v>9.7937136394747881E-3</v>
      </c>
      <c r="AI207" s="1">
        <f t="shared" si="218"/>
        <v>373196.97579796641</v>
      </c>
      <c r="AJ207" s="1">
        <f t="shared" si="219"/>
        <v>170046.52348173142</v>
      </c>
      <c r="AK207" s="1">
        <f t="shared" si="220"/>
        <v>63211.792810447077</v>
      </c>
      <c r="AL207" s="14">
        <f t="shared" si="255"/>
        <v>74.375741540672848</v>
      </c>
      <c r="AM207" s="14">
        <f t="shared" si="256"/>
        <v>17.243796756604556</v>
      </c>
      <c r="AN207" s="14">
        <f t="shared" si="257"/>
        <v>5.5350021808138727</v>
      </c>
      <c r="AO207" s="11">
        <f t="shared" si="258"/>
        <v>4.5209182492921213E-3</v>
      </c>
      <c r="AP207" s="11">
        <f t="shared" si="259"/>
        <v>5.6951646175930435E-3</v>
      </c>
      <c r="AQ207" s="11">
        <f t="shared" si="260"/>
        <v>5.1662328914859603E-3</v>
      </c>
      <c r="AR207" s="1">
        <f t="shared" si="266"/>
        <v>185288.31184435642</v>
      </c>
      <c r="AS207" s="1">
        <f t="shared" si="261"/>
        <v>88535.523943414897</v>
      </c>
      <c r="AT207" s="1">
        <f t="shared" si="262"/>
        <v>32938.418347863517</v>
      </c>
      <c r="AU207" s="1">
        <f t="shared" si="221"/>
        <v>37057.662368871286</v>
      </c>
      <c r="AV207" s="1">
        <f t="shared" si="222"/>
        <v>17707.10478868298</v>
      </c>
      <c r="AW207" s="1">
        <f t="shared" si="223"/>
        <v>6587.6836695727034</v>
      </c>
      <c r="AX207" s="2">
        <v>0</v>
      </c>
      <c r="AY207" s="2">
        <v>0</v>
      </c>
      <c r="AZ207" s="2">
        <v>0</v>
      </c>
      <c r="BA207" s="2">
        <f t="shared" si="269"/>
        <v>0</v>
      </c>
      <c r="BB207" s="2">
        <f t="shared" si="281"/>
        <v>0</v>
      </c>
      <c r="BC207" s="2">
        <f t="shared" si="270"/>
        <v>0</v>
      </c>
      <c r="BD207" s="2">
        <f t="shared" si="271"/>
        <v>0</v>
      </c>
      <c r="BE207" s="2">
        <f t="shared" si="272"/>
        <v>0</v>
      </c>
      <c r="BF207" s="2">
        <f t="shared" si="273"/>
        <v>0</v>
      </c>
      <c r="BG207" s="2">
        <f t="shared" si="274"/>
        <v>0</v>
      </c>
      <c r="BH207" s="2">
        <f t="shared" si="282"/>
        <v>0</v>
      </c>
      <c r="BI207" s="2">
        <f t="shared" si="283"/>
        <v>0</v>
      </c>
      <c r="BJ207" s="2">
        <f t="shared" si="284"/>
        <v>0</v>
      </c>
      <c r="BK207" s="11">
        <f t="shared" si="285"/>
        <v>3.0281955356770779E-2</v>
      </c>
      <c r="BL207" s="17">
        <f t="shared" si="267"/>
        <v>2.9248518147687681E-3</v>
      </c>
      <c r="BM207" s="17">
        <f t="shared" si="268"/>
        <v>0.23392650256536415</v>
      </c>
      <c r="BN207" s="12">
        <f>(BN$3*temperature!$I317+BN$4*temperature!$I317^2+BN$5*temperature!$I317^6)*(K207/K$56)^$BP$1</f>
        <v>-32.98604364550804</v>
      </c>
      <c r="BO207" s="12">
        <f>(BO$3*temperature!$I317+BO$4*temperature!$I317^2+BO$5*temperature!$I317^6)*(L207/L$56)^$BP$1</f>
        <v>-23.175586454197742</v>
      </c>
      <c r="BP207" s="12">
        <f>(BP$3*temperature!$I317+BP$4*temperature!$I317^2+BP$5*temperature!$I317^6)*(M207/M$56)^$BP$1</f>
        <v>-20.379916840077701</v>
      </c>
      <c r="BQ207" s="12">
        <f>(BQ$3*temperature!$M317+BQ$4*temperature!$M317^2+BQ$5*temperature!$M317^6)*(K207/K$56)^$BP$1</f>
        <v>-32.986059745275398</v>
      </c>
      <c r="BR207" s="12">
        <f>(BR$3*temperature!$M317+BR$4*temperature!$M317^2+BR$5*temperature!$M317^6)*(L207/L$56)^$BP$1</f>
        <v>-23.17559694724147</v>
      </c>
      <c r="BS207" s="12">
        <f>(BS$3*temperature!$M317+BS$4*temperature!$M317^2+BS$5*temperature!$M317^6)*(M207/M$56)^$BP$1</f>
        <v>-20.379925393239279</v>
      </c>
      <c r="BT207" s="19">
        <f t="shared" si="275"/>
        <v>-1.6099767357502515E-5</v>
      </c>
      <c r="BU207" s="19">
        <f t="shared" si="276"/>
        <v>-1.0493043728132534E-5</v>
      </c>
      <c r="BV207" s="19">
        <f t="shared" si="277"/>
        <v>-8.5531615781064829E-6</v>
      </c>
      <c r="BW207" s="19">
        <f t="shared" si="278"/>
        <v>-4.1938334532464372E-2</v>
      </c>
      <c r="BX207" s="19">
        <f t="shared" si="279"/>
        <v>-1.2266341386565812E-4</v>
      </c>
      <c r="BY207" s="19">
        <f t="shared" si="280"/>
        <v>-9.8104879205956272E-3</v>
      </c>
      <c r="BZ207" s="2">
        <f t="shared" si="286"/>
        <v>3264.9509857339831</v>
      </c>
    </row>
    <row r="208" spans="1:78" x14ac:dyDescent="0.3">
      <c r="A208" s="2">
        <f t="shared" si="224"/>
        <v>2162</v>
      </c>
      <c r="B208" s="5">
        <f t="shared" si="225"/>
        <v>1165.3684029552805</v>
      </c>
      <c r="C208" s="5">
        <f t="shared" si="226"/>
        <v>2963.9831483171761</v>
      </c>
      <c r="D208" s="5">
        <f t="shared" si="227"/>
        <v>4369.3942822743611</v>
      </c>
      <c r="E208" s="15">
        <f t="shared" si="228"/>
        <v>1.6889468233398184E-6</v>
      </c>
      <c r="F208" s="15">
        <f t="shared" si="229"/>
        <v>3.327338495120484E-6</v>
      </c>
      <c r="G208" s="15">
        <f t="shared" si="230"/>
        <v>6.7926431772432816E-6</v>
      </c>
      <c r="H208" s="5">
        <f t="shared" si="231"/>
        <v>184941.00441422989</v>
      </c>
      <c r="I208" s="5">
        <f t="shared" si="232"/>
        <v>88827.230640493362</v>
      </c>
      <c r="J208" s="5">
        <f t="shared" si="233"/>
        <v>33053.544232793254</v>
      </c>
      <c r="K208" s="5">
        <f t="shared" si="234"/>
        <v>158697.45905692514</v>
      </c>
      <c r="L208" s="5">
        <f t="shared" si="235"/>
        <v>29968.87168232576</v>
      </c>
      <c r="M208" s="5">
        <f t="shared" si="236"/>
        <v>7564.7886405866293</v>
      </c>
      <c r="N208" s="15">
        <f t="shared" si="237"/>
        <v>-1.876102068504637E-3</v>
      </c>
      <c r="O208" s="15">
        <f t="shared" si="238"/>
        <v>3.2914600469775568E-3</v>
      </c>
      <c r="P208" s="15">
        <f t="shared" si="239"/>
        <v>3.4883692443767877E-3</v>
      </c>
      <c r="Q208" s="5">
        <f t="shared" si="240"/>
        <v>5043.9853562041726</v>
      </c>
      <c r="R208" s="5">
        <f t="shared" si="241"/>
        <v>8264.9960232897811</v>
      </c>
      <c r="S208" s="5">
        <f t="shared" si="242"/>
        <v>4904.7470335019834</v>
      </c>
      <c r="T208" s="5">
        <f t="shared" si="243"/>
        <v>27.273483088188925</v>
      </c>
      <c r="U208" s="5">
        <f t="shared" si="244"/>
        <v>93.04574693699891</v>
      </c>
      <c r="V208" s="5">
        <f t="shared" si="245"/>
        <v>148.38793077554027</v>
      </c>
      <c r="W208" s="15">
        <f t="shared" si="246"/>
        <v>-1.0734613539272964E-2</v>
      </c>
      <c r="X208" s="15">
        <f t="shared" si="247"/>
        <v>-1.217998157191269E-2</v>
      </c>
      <c r="Y208" s="15">
        <f t="shared" si="248"/>
        <v>-9.7425357312937999E-3</v>
      </c>
      <c r="Z208" s="5">
        <f t="shared" si="263"/>
        <v>6380.8382708458466</v>
      </c>
      <c r="AA208" s="5">
        <f t="shared" si="264"/>
        <v>25085.711564715053</v>
      </c>
      <c r="AB208" s="5">
        <f t="shared" si="265"/>
        <v>50973.272694702231</v>
      </c>
      <c r="AC208" s="16">
        <f t="shared" si="249"/>
        <v>1.2491135551585688</v>
      </c>
      <c r="AD208" s="16">
        <f t="shared" si="250"/>
        <v>3.0080853816024562</v>
      </c>
      <c r="AE208" s="16">
        <f t="shared" si="251"/>
        <v>10.32736015244056</v>
      </c>
      <c r="AF208" s="15">
        <f t="shared" si="252"/>
        <v>-4.0504037456468023E-3</v>
      </c>
      <c r="AG208" s="15">
        <f t="shared" si="253"/>
        <v>2.9673830763510267E-4</v>
      </c>
      <c r="AH208" s="15">
        <f t="shared" si="254"/>
        <v>9.7937136394747881E-3</v>
      </c>
      <c r="AI208" s="1">
        <f t="shared" si="218"/>
        <v>372934.94058704103</v>
      </c>
      <c r="AJ208" s="1">
        <f t="shared" si="219"/>
        <v>170748.97592224125</v>
      </c>
      <c r="AK208" s="1">
        <f t="shared" si="220"/>
        <v>63478.297198975073</v>
      </c>
      <c r="AL208" s="14">
        <f t="shared" si="255"/>
        <v>74.708625721436363</v>
      </c>
      <c r="AM208" s="14">
        <f t="shared" si="256"/>
        <v>17.341020955154125</v>
      </c>
      <c r="AN208" s="14">
        <f t="shared" si="257"/>
        <v>5.5633113400316301</v>
      </c>
      <c r="AO208" s="11">
        <f t="shared" si="258"/>
        <v>4.4757090667992003E-3</v>
      </c>
      <c r="AP208" s="11">
        <f t="shared" si="259"/>
        <v>5.6382129714171126E-3</v>
      </c>
      <c r="AQ208" s="11">
        <f t="shared" si="260"/>
        <v>5.1145705625711005E-3</v>
      </c>
      <c r="AR208" s="1">
        <f t="shared" si="266"/>
        <v>184941.00441422989</v>
      </c>
      <c r="AS208" s="1">
        <f t="shared" si="261"/>
        <v>88827.230640493362</v>
      </c>
      <c r="AT208" s="1">
        <f t="shared" si="262"/>
        <v>33053.544232793254</v>
      </c>
      <c r="AU208" s="1">
        <f t="shared" si="221"/>
        <v>36988.20088284598</v>
      </c>
      <c r="AV208" s="1">
        <f t="shared" si="222"/>
        <v>17765.446128098672</v>
      </c>
      <c r="AW208" s="1">
        <f t="shared" si="223"/>
        <v>6610.7088465586512</v>
      </c>
      <c r="AX208" s="2">
        <v>0</v>
      </c>
      <c r="AY208" s="2">
        <v>0</v>
      </c>
      <c r="AZ208" s="2">
        <v>0</v>
      </c>
      <c r="BA208" s="2">
        <f t="shared" si="269"/>
        <v>0</v>
      </c>
      <c r="BB208" s="2">
        <f t="shared" si="281"/>
        <v>0</v>
      </c>
      <c r="BC208" s="2">
        <f t="shared" si="270"/>
        <v>0</v>
      </c>
      <c r="BD208" s="2">
        <f t="shared" si="271"/>
        <v>0</v>
      </c>
      <c r="BE208" s="2">
        <f t="shared" si="272"/>
        <v>0</v>
      </c>
      <c r="BF208" s="2">
        <f t="shared" si="273"/>
        <v>0</v>
      </c>
      <c r="BG208" s="2">
        <f t="shared" si="274"/>
        <v>0</v>
      </c>
      <c r="BH208" s="2">
        <f t="shared" si="282"/>
        <v>0</v>
      </c>
      <c r="BI208" s="2">
        <f t="shared" si="283"/>
        <v>0</v>
      </c>
      <c r="BJ208" s="2">
        <f t="shared" si="284"/>
        <v>0</v>
      </c>
      <c r="BK208" s="11">
        <f t="shared" si="285"/>
        <v>3.0189158084881179E-2</v>
      </c>
      <c r="BL208" s="17">
        <f t="shared" si="267"/>
        <v>2.8388848310518422E-3</v>
      </c>
      <c r="BM208" s="17">
        <f t="shared" si="268"/>
        <v>0.23161039857956847</v>
      </c>
      <c r="BN208" s="12">
        <f>(BN$3*temperature!$I318+BN$4*temperature!$I318^2+BN$5*temperature!$I318^6)*(K208/K$56)^$BP$1</f>
        <v>-33.403619783277861</v>
      </c>
      <c r="BO208" s="12">
        <f>(BO$3*temperature!$I318+BO$4*temperature!$I318^2+BO$5*temperature!$I318^6)*(L208/L$56)^$BP$1</f>
        <v>-23.418244409817518</v>
      </c>
      <c r="BP208" s="12">
        <f>(BP$3*temperature!$I318+BP$4*temperature!$I318^2+BP$5*temperature!$I318^6)*(M208/M$56)^$BP$1</f>
        <v>-20.575452268295095</v>
      </c>
      <c r="BQ208" s="12">
        <f>(BQ$3*temperature!$M318+BQ$4*temperature!$M318^2+BQ$5*temperature!$M318^6)*(K208/K$56)^$BP$1</f>
        <v>-33.403635876702708</v>
      </c>
      <c r="BR208" s="12">
        <f>(BR$3*temperature!$M318+BR$4*temperature!$M318^2+BR$5*temperature!$M318^6)*(L208/L$56)^$BP$1</f>
        <v>-23.418254882544844</v>
      </c>
      <c r="BS208" s="12">
        <f>(BS$3*temperature!$M318+BS$4*temperature!$M318^2+BS$5*temperature!$M318^6)*(M208/M$56)^$BP$1</f>
        <v>-20.575460802124269</v>
      </c>
      <c r="BT208" s="19">
        <f t="shared" si="275"/>
        <v>-1.6093424846985727E-5</v>
      </c>
      <c r="BU208" s="19">
        <f t="shared" si="276"/>
        <v>-1.0472727325350206E-5</v>
      </c>
      <c r="BV208" s="19">
        <f t="shared" si="277"/>
        <v>-8.5338291739844863E-6</v>
      </c>
      <c r="BW208" s="19">
        <f t="shared" si="278"/>
        <v>-4.1886708213077418E-2</v>
      </c>
      <c r="BX208" s="19">
        <f t="shared" si="279"/>
        <v>-1.189115405688001E-4</v>
      </c>
      <c r="BY208" s="19">
        <f t="shared" si="280"/>
        <v>-9.7013971844169457E-3</v>
      </c>
      <c r="BZ208" s="2">
        <f t="shared" si="286"/>
        <v>3232.1233410637428</v>
      </c>
    </row>
    <row r="209" spans="1:78" x14ac:dyDescent="0.3">
      <c r="A209" s="2">
        <f t="shared" si="224"/>
        <v>2163</v>
      </c>
      <c r="B209" s="5">
        <f t="shared" si="225"/>
        <v>1165.3702727882796</v>
      </c>
      <c r="C209" s="5">
        <f t="shared" si="226"/>
        <v>2963.9925173836427</v>
      </c>
      <c r="D209" s="5">
        <f t="shared" si="227"/>
        <v>4369.4224780238083</v>
      </c>
      <c r="E209" s="15">
        <f t="shared" si="228"/>
        <v>1.6044994821728274E-6</v>
      </c>
      <c r="F209" s="15">
        <f t="shared" si="229"/>
        <v>3.1609715703644595E-6</v>
      </c>
      <c r="G209" s="15">
        <f t="shared" si="230"/>
        <v>6.4530110183811172E-6</v>
      </c>
      <c r="H209" s="5">
        <f t="shared" si="231"/>
        <v>184572.9648534882</v>
      </c>
      <c r="I209" s="5">
        <f t="shared" si="232"/>
        <v>89113.042560689777</v>
      </c>
      <c r="J209" s="5">
        <f t="shared" si="233"/>
        <v>33166.896086939392</v>
      </c>
      <c r="K209" s="5">
        <f t="shared" si="234"/>
        <v>158381.39101650208</v>
      </c>
      <c r="L209" s="5">
        <f t="shared" si="235"/>
        <v>30065.204968651909</v>
      </c>
      <c r="M209" s="5">
        <f t="shared" si="236"/>
        <v>7590.6818930313275</v>
      </c>
      <c r="N209" s="15">
        <f t="shared" si="237"/>
        <v>-1.9916389481049457E-3</v>
      </c>
      <c r="O209" s="15">
        <f t="shared" si="238"/>
        <v>3.2144448862572172E-3</v>
      </c>
      <c r="P209" s="15">
        <f t="shared" si="239"/>
        <v>3.4228652874417342E-3</v>
      </c>
      <c r="Q209" s="5">
        <f t="shared" si="240"/>
        <v>4979.9101530248081</v>
      </c>
      <c r="R209" s="5">
        <f t="shared" si="241"/>
        <v>8190.598198274196</v>
      </c>
      <c r="S209" s="5">
        <f t="shared" si="242"/>
        <v>4873.618537451709</v>
      </c>
      <c r="T209" s="5">
        <f t="shared" si="243"/>
        <v>26.98071278736732</v>
      </c>
      <c r="U209" s="5">
        <f t="shared" si="244"/>
        <v>91.91245145396141</v>
      </c>
      <c r="V209" s="5">
        <f t="shared" si="245"/>
        <v>146.94225605786681</v>
      </c>
      <c r="W209" s="15">
        <f t="shared" si="246"/>
        <v>-1.0734613539272964E-2</v>
      </c>
      <c r="X209" s="15">
        <f t="shared" si="247"/>
        <v>-1.217998157191269E-2</v>
      </c>
      <c r="Y209" s="15">
        <f t="shared" si="248"/>
        <v>-9.7425357312937999E-3</v>
      </c>
      <c r="Z209" s="5">
        <f t="shared" si="263"/>
        <v>6274.9908692064282</v>
      </c>
      <c r="AA209" s="5">
        <f t="shared" si="264"/>
        <v>24869.191169187445</v>
      </c>
      <c r="AB209" s="5">
        <f t="shared" si="265"/>
        <v>51149.170920911383</v>
      </c>
      <c r="AC209" s="16">
        <f t="shared" si="249"/>
        <v>1.2440541409360164</v>
      </c>
      <c r="AD209" s="16">
        <f t="shared" si="250"/>
        <v>3.0089779957678147</v>
      </c>
      <c r="AE209" s="16">
        <f t="shared" si="251"/>
        <v>10.428503360425285</v>
      </c>
      <c r="AF209" s="15">
        <f t="shared" si="252"/>
        <v>-4.0504037456468023E-3</v>
      </c>
      <c r="AG209" s="15">
        <f t="shared" si="253"/>
        <v>2.9673830763510267E-4</v>
      </c>
      <c r="AH209" s="15">
        <f t="shared" si="254"/>
        <v>9.7937136394747881E-3</v>
      </c>
      <c r="AI209" s="1">
        <f t="shared" si="218"/>
        <v>372629.64741118287</v>
      </c>
      <c r="AJ209" s="1">
        <f t="shared" si="219"/>
        <v>171439.5244581158</v>
      </c>
      <c r="AK209" s="1">
        <f t="shared" si="220"/>
        <v>63741.176325636217</v>
      </c>
      <c r="AL209" s="14">
        <f t="shared" si="255"/>
        <v>75.039656054210809</v>
      </c>
      <c r="AM209" s="14">
        <f t="shared" si="256"/>
        <v>17.437815600748223</v>
      </c>
      <c r="AN209" s="14">
        <f t="shared" si="257"/>
        <v>5.5914807489576726</v>
      </c>
      <c r="AO209" s="11">
        <f t="shared" si="258"/>
        <v>4.4309519761312087E-3</v>
      </c>
      <c r="AP209" s="11">
        <f t="shared" si="259"/>
        <v>5.5818308417029412E-3</v>
      </c>
      <c r="AQ209" s="11">
        <f t="shared" si="260"/>
        <v>5.0634248569453892E-3</v>
      </c>
      <c r="AR209" s="1">
        <f t="shared" si="266"/>
        <v>184572.9648534882</v>
      </c>
      <c r="AS209" s="1">
        <f t="shared" si="261"/>
        <v>89113.042560689777</v>
      </c>
      <c r="AT209" s="1">
        <f t="shared" si="262"/>
        <v>33166.896086939392</v>
      </c>
      <c r="AU209" s="1">
        <f t="shared" si="221"/>
        <v>36914.592970697639</v>
      </c>
      <c r="AV209" s="1">
        <f t="shared" si="222"/>
        <v>17822.608512137955</v>
      </c>
      <c r="AW209" s="1">
        <f t="shared" si="223"/>
        <v>6633.3792173878792</v>
      </c>
      <c r="AX209" s="2">
        <v>0</v>
      </c>
      <c r="AY209" s="2">
        <v>0</v>
      </c>
      <c r="AZ209" s="2">
        <v>0</v>
      </c>
      <c r="BA209" s="2">
        <f t="shared" si="269"/>
        <v>0</v>
      </c>
      <c r="BB209" s="2">
        <f t="shared" si="281"/>
        <v>0</v>
      </c>
      <c r="BC209" s="2">
        <f t="shared" si="270"/>
        <v>0</v>
      </c>
      <c r="BD209" s="2">
        <f t="shared" si="271"/>
        <v>0</v>
      </c>
      <c r="BE209" s="2">
        <f t="shared" si="272"/>
        <v>0</v>
      </c>
      <c r="BF209" s="2">
        <f t="shared" si="273"/>
        <v>0</v>
      </c>
      <c r="BG209" s="2">
        <f t="shared" si="274"/>
        <v>0</v>
      </c>
      <c r="BH209" s="2">
        <f t="shared" si="282"/>
        <v>0</v>
      </c>
      <c r="BI209" s="2">
        <f t="shared" si="283"/>
        <v>0</v>
      </c>
      <c r="BJ209" s="2">
        <f t="shared" si="284"/>
        <v>0</v>
      </c>
      <c r="BK209" s="11">
        <f t="shared" si="285"/>
        <v>3.0096800187711298E-2</v>
      </c>
      <c r="BL209" s="17">
        <f t="shared" si="267"/>
        <v>2.7556927859047958E-3</v>
      </c>
      <c r="BM209" s="17">
        <f t="shared" si="268"/>
        <v>0.22931722631640442</v>
      </c>
      <c r="BN209" s="12">
        <f>(BN$3*temperature!$I319+BN$4*temperature!$I319^2+BN$5*temperature!$I319^6)*(K209/K$56)^$BP$1</f>
        <v>-33.821808614678815</v>
      </c>
      <c r="BO209" s="12">
        <f>(BO$3*temperature!$I319+BO$4*temperature!$I319^2+BO$5*temperature!$I319^6)*(L209/L$56)^$BP$1</f>
        <v>-23.660388710173837</v>
      </c>
      <c r="BP209" s="12">
        <f>(BP$3*temperature!$I319+BP$4*temperature!$I319^2+BP$5*temperature!$I319^6)*(M209/M$56)^$BP$1</f>
        <v>-20.770461701855933</v>
      </c>
      <c r="BQ209" s="12">
        <f>(BQ$3*temperature!$M319+BQ$4*temperature!$M319^2+BQ$5*temperature!$M319^6)*(K209/K$56)^$BP$1</f>
        <v>-33.82182470181484</v>
      </c>
      <c r="BR209" s="12">
        <f>(BR$3*temperature!$M319+BR$4*temperature!$M319^2+BR$5*temperature!$M319^6)*(L209/L$56)^$BP$1</f>
        <v>-23.660399162603639</v>
      </c>
      <c r="BS209" s="12">
        <f>(BS$3*temperature!$M319+BS$4*temperature!$M319^2+BS$5*temperature!$M319^6)*(M209/M$56)^$BP$1</f>
        <v>-20.770470216396838</v>
      </c>
      <c r="BT209" s="19">
        <f t="shared" si="275"/>
        <v>-1.6087136025078053E-5</v>
      </c>
      <c r="BU209" s="19">
        <f t="shared" si="276"/>
        <v>-1.0452429801688368E-5</v>
      </c>
      <c r="BV209" s="19">
        <f t="shared" si="277"/>
        <v>-8.5145409052245213E-6</v>
      </c>
      <c r="BW209" s="19">
        <f t="shared" si="278"/>
        <v>-4.1830991073620698E-2</v>
      </c>
      <c r="BX209" s="19">
        <f t="shared" si="279"/>
        <v>-1.1527336032882447E-4</v>
      </c>
      <c r="BY209" s="19">
        <f t="shared" si="280"/>
        <v>-9.5925668470689708E-3</v>
      </c>
      <c r="BZ209" s="2">
        <f t="shared" si="286"/>
        <v>3199.5944791810666</v>
      </c>
    </row>
    <row r="210" spans="1:78" x14ac:dyDescent="0.3">
      <c r="A210" s="2">
        <f t="shared" si="224"/>
        <v>2164</v>
      </c>
      <c r="B210" s="5">
        <f t="shared" si="225"/>
        <v>1165.3720491324791</v>
      </c>
      <c r="C210" s="5">
        <f t="shared" si="226"/>
        <v>2964.0014180249209</v>
      </c>
      <c r="D210" s="5">
        <f t="shared" si="227"/>
        <v>4369.449264158633</v>
      </c>
      <c r="E210" s="15">
        <f t="shared" si="228"/>
        <v>1.5242745080641861E-6</v>
      </c>
      <c r="F210" s="15">
        <f t="shared" si="229"/>
        <v>3.0029229918462365E-6</v>
      </c>
      <c r="G210" s="15">
        <f t="shared" si="230"/>
        <v>6.1303604674620612E-6</v>
      </c>
      <c r="H210" s="5">
        <f t="shared" si="231"/>
        <v>184184.28552749995</v>
      </c>
      <c r="I210" s="5">
        <f t="shared" si="232"/>
        <v>89392.978970017532</v>
      </c>
      <c r="J210" s="5">
        <f t="shared" si="233"/>
        <v>33278.481251684396</v>
      </c>
      <c r="K210" s="5">
        <f t="shared" si="234"/>
        <v>158047.62579007243</v>
      </c>
      <c r="L210" s="5">
        <f t="shared" si="235"/>
        <v>30159.5601224729</v>
      </c>
      <c r="M210" s="5">
        <f t="shared" si="236"/>
        <v>7616.1729407544435</v>
      </c>
      <c r="N210" s="15">
        <f t="shared" si="237"/>
        <v>-2.1073512758508217E-3</v>
      </c>
      <c r="O210" s="15">
        <f t="shared" si="238"/>
        <v>3.1383505922999433E-3</v>
      </c>
      <c r="P210" s="15">
        <f t="shared" si="239"/>
        <v>3.3582026071357074E-3</v>
      </c>
      <c r="Q210" s="5">
        <f t="shared" si="240"/>
        <v>4916.0784690420305</v>
      </c>
      <c r="R210" s="5">
        <f t="shared" si="241"/>
        <v>8116.2531182278717</v>
      </c>
      <c r="S210" s="5">
        <f t="shared" si="242"/>
        <v>4842.3739663340175</v>
      </c>
      <c r="T210" s="5">
        <f t="shared" si="243"/>
        <v>26.691085262580813</v>
      </c>
      <c r="U210" s="5">
        <f t="shared" si="244"/>
        <v>90.792959489022834</v>
      </c>
      <c r="V210" s="5">
        <f t="shared" si="245"/>
        <v>145.51066587778612</v>
      </c>
      <c r="W210" s="15">
        <f t="shared" si="246"/>
        <v>-1.0734613539272964E-2</v>
      </c>
      <c r="X210" s="15">
        <f t="shared" si="247"/>
        <v>-1.217998157191269E-2</v>
      </c>
      <c r="Y210" s="15">
        <f t="shared" si="248"/>
        <v>-9.7425357312937999E-3</v>
      </c>
      <c r="Z210" s="5">
        <f t="shared" si="263"/>
        <v>6170.1844707615546</v>
      </c>
      <c r="AA210" s="5">
        <f t="shared" si="264"/>
        <v>24652.64296422392</v>
      </c>
      <c r="AB210" s="5">
        <f t="shared" si="265"/>
        <v>51322.308357311696</v>
      </c>
      <c r="AC210" s="16">
        <f t="shared" si="249"/>
        <v>1.2390152193837818</v>
      </c>
      <c r="AD210" s="16">
        <f t="shared" si="250"/>
        <v>3.0098708748059901</v>
      </c>
      <c r="AE210" s="16">
        <f t="shared" si="251"/>
        <v>10.530637136025591</v>
      </c>
      <c r="AF210" s="15">
        <f t="shared" si="252"/>
        <v>-4.0504037456468023E-3</v>
      </c>
      <c r="AG210" s="15">
        <f t="shared" si="253"/>
        <v>2.9673830763510267E-4</v>
      </c>
      <c r="AH210" s="15">
        <f t="shared" si="254"/>
        <v>9.7937136394747881E-3</v>
      </c>
      <c r="AI210" s="1">
        <f t="shared" si="218"/>
        <v>372281.27564076224</v>
      </c>
      <c r="AJ210" s="1">
        <f t="shared" si="219"/>
        <v>172118.1805244422</v>
      </c>
      <c r="AK210" s="1">
        <f t="shared" si="220"/>
        <v>64000.437910460474</v>
      </c>
      <c r="AL210" s="14">
        <f t="shared" si="255"/>
        <v>75.368828195369602</v>
      </c>
      <c r="AM210" s="14">
        <f t="shared" si="256"/>
        <v>17.534177188311087</v>
      </c>
      <c r="AN210" s="14">
        <f t="shared" si="257"/>
        <v>5.6195096711429624</v>
      </c>
      <c r="AO210" s="11">
        <f t="shared" si="258"/>
        <v>4.3866424563698964E-3</v>
      </c>
      <c r="AP210" s="11">
        <f t="shared" si="259"/>
        <v>5.5260125332859114E-3</v>
      </c>
      <c r="AQ210" s="11">
        <f t="shared" si="260"/>
        <v>5.0127906083759352E-3</v>
      </c>
      <c r="AR210" s="1">
        <f t="shared" si="266"/>
        <v>184184.28552749995</v>
      </c>
      <c r="AS210" s="1">
        <f t="shared" si="261"/>
        <v>89392.978970017532</v>
      </c>
      <c r="AT210" s="1">
        <f t="shared" si="262"/>
        <v>33278.481251684396</v>
      </c>
      <c r="AU210" s="1">
        <f t="shared" si="221"/>
        <v>36836.857105499992</v>
      </c>
      <c r="AV210" s="1">
        <f t="shared" si="222"/>
        <v>17878.595794003508</v>
      </c>
      <c r="AW210" s="1">
        <f t="shared" si="223"/>
        <v>6655.6962503368795</v>
      </c>
      <c r="AX210" s="2">
        <v>0</v>
      </c>
      <c r="AY210" s="2">
        <v>0</v>
      </c>
      <c r="AZ210" s="2">
        <v>0</v>
      </c>
      <c r="BA210" s="2">
        <f t="shared" si="269"/>
        <v>0</v>
      </c>
      <c r="BB210" s="2">
        <f t="shared" si="281"/>
        <v>0</v>
      </c>
      <c r="BC210" s="2">
        <f t="shared" si="270"/>
        <v>0</v>
      </c>
      <c r="BD210" s="2">
        <f t="shared" si="271"/>
        <v>0</v>
      </c>
      <c r="BE210" s="2">
        <f t="shared" si="272"/>
        <v>0</v>
      </c>
      <c r="BF210" s="2">
        <f t="shared" si="273"/>
        <v>0</v>
      </c>
      <c r="BG210" s="2">
        <f t="shared" si="274"/>
        <v>0</v>
      </c>
      <c r="BH210" s="2">
        <f t="shared" si="282"/>
        <v>0</v>
      </c>
      <c r="BI210" s="2">
        <f t="shared" si="283"/>
        <v>0</v>
      </c>
      <c r="BJ210" s="2">
        <f t="shared" si="284"/>
        <v>0</v>
      </c>
      <c r="BK210" s="11">
        <f t="shared" si="285"/>
        <v>3.0004854497898553E-2</v>
      </c>
      <c r="BL210" s="17">
        <f t="shared" si="267"/>
        <v>2.6751784739090876E-3</v>
      </c>
      <c r="BM210" s="17">
        <f t="shared" si="268"/>
        <v>0.22704675872911328</v>
      </c>
      <c r="BN210" s="12">
        <f>(BN$3*temperature!$I320+BN$4*temperature!$I320^2+BN$5*temperature!$I320^6)*(K210/K$56)^$BP$1</f>
        <v>-34.240612403726551</v>
      </c>
      <c r="BO210" s="12">
        <f>(BO$3*temperature!$I320+BO$4*temperature!$I320^2+BO$5*temperature!$I320^6)*(L210/L$56)^$BP$1</f>
        <v>-23.90200850940969</v>
      </c>
      <c r="BP210" s="12">
        <f>(BP$3*temperature!$I320+BP$4*temperature!$I320^2+BP$5*temperature!$I320^6)*(M210/M$56)^$BP$1</f>
        <v>-20.964936122912274</v>
      </c>
      <c r="BQ210" s="12">
        <f>(BQ$3*temperature!$M320+BQ$4*temperature!$M320^2+BQ$5*temperature!$M320^6)*(K210/K$56)^$BP$1</f>
        <v>-34.240628484647068</v>
      </c>
      <c r="BR210" s="12">
        <f>(BR$3*temperature!$M320+BR$4*temperature!$M320^2+BR$5*temperature!$M320^6)*(L210/L$56)^$BP$1</f>
        <v>-23.902018941569583</v>
      </c>
      <c r="BS210" s="12">
        <f>(BS$3*temperature!$M320+BS$4*temperature!$M320^2+BS$5*temperature!$M320^6)*(M210/M$56)^$BP$1</f>
        <v>-20.964944618215206</v>
      </c>
      <c r="BT210" s="19">
        <f t="shared" si="275"/>
        <v>-1.6080920516969854E-5</v>
      </c>
      <c r="BU210" s="19">
        <f t="shared" si="276"/>
        <v>-1.0432159893269954E-5</v>
      </c>
      <c r="BV210" s="19">
        <f t="shared" si="277"/>
        <v>-8.4953029322321072E-6</v>
      </c>
      <c r="BW210" s="19">
        <f t="shared" si="278"/>
        <v>-4.1771254853512144E-2</v>
      </c>
      <c r="BX210" s="19">
        <f t="shared" si="279"/>
        <v>-1.1174556181228618E-4</v>
      </c>
      <c r="BY210" s="19">
        <f t="shared" si="280"/>
        <v>-9.4840280225376734E-3</v>
      </c>
      <c r="BZ210" s="2">
        <f t="shared" si="286"/>
        <v>3167.3619739555156</v>
      </c>
    </row>
    <row r="211" spans="1:78" x14ac:dyDescent="0.3">
      <c r="A211" s="2">
        <f t="shared" si="224"/>
        <v>2165</v>
      </c>
      <c r="B211" s="5">
        <f t="shared" si="225"/>
        <v>1165.3737366620405</v>
      </c>
      <c r="C211" s="5">
        <f t="shared" si="226"/>
        <v>2964.0098736595269</v>
      </c>
      <c r="D211" s="5">
        <f t="shared" si="227"/>
        <v>4369.474711142715</v>
      </c>
      <c r="E211" s="15">
        <f t="shared" si="228"/>
        <v>1.4480607826609766E-6</v>
      </c>
      <c r="F211" s="15">
        <f t="shared" si="229"/>
        <v>2.8527768422539245E-6</v>
      </c>
      <c r="G211" s="15">
        <f t="shared" si="230"/>
        <v>5.8238424440889582E-6</v>
      </c>
      <c r="H211" s="5">
        <f t="shared" si="231"/>
        <v>183775.05683841207</v>
      </c>
      <c r="I211" s="5">
        <f t="shared" si="232"/>
        <v>89667.060061673052</v>
      </c>
      <c r="J211" s="5">
        <f t="shared" si="233"/>
        <v>33388.307298218722</v>
      </c>
      <c r="K211" s="5">
        <f t="shared" si="234"/>
        <v>157696.24031926077</v>
      </c>
      <c r="L211" s="5">
        <f t="shared" si="235"/>
        <v>30251.943780121503</v>
      </c>
      <c r="M211" s="5">
        <f t="shared" si="236"/>
        <v>7641.2634253436236</v>
      </c>
      <c r="N211" s="15">
        <f t="shared" si="237"/>
        <v>-2.2232885122766E-3</v>
      </c>
      <c r="O211" s="15">
        <f t="shared" si="238"/>
        <v>3.0631632979210011E-3</v>
      </c>
      <c r="P211" s="15">
        <f t="shared" si="239"/>
        <v>3.2943690728082231E-3</v>
      </c>
      <c r="Q211" s="5">
        <f t="shared" si="240"/>
        <v>4852.5007602998976</v>
      </c>
      <c r="R211" s="5">
        <f t="shared" si="241"/>
        <v>8041.978843889402</v>
      </c>
      <c r="S211" s="5">
        <f t="shared" si="242"/>
        <v>4811.0221319937691</v>
      </c>
      <c r="T211" s="5">
        <f t="shared" si="243"/>
        <v>26.404566777343224</v>
      </c>
      <c r="U211" s="5">
        <f t="shared" si="244"/>
        <v>89.687102915587118</v>
      </c>
      <c r="V211" s="5">
        <f t="shared" si="245"/>
        <v>144.09302301618743</v>
      </c>
      <c r="W211" s="15">
        <f t="shared" si="246"/>
        <v>-1.0734613539272964E-2</v>
      </c>
      <c r="X211" s="15">
        <f t="shared" si="247"/>
        <v>-1.217998157191269E-2</v>
      </c>
      <c r="Y211" s="15">
        <f t="shared" si="248"/>
        <v>-9.7425357312937999E-3</v>
      </c>
      <c r="Z211" s="5">
        <f t="shared" si="263"/>
        <v>6066.424644601032</v>
      </c>
      <c r="AA211" s="5">
        <f t="shared" si="264"/>
        <v>24436.122855797905</v>
      </c>
      <c r="AB211" s="5">
        <f t="shared" si="265"/>
        <v>51492.696728779229</v>
      </c>
      <c r="AC211" s="16">
        <f t="shared" si="249"/>
        <v>1.2339967074982763</v>
      </c>
      <c r="AD211" s="16">
        <f t="shared" si="250"/>
        <v>3.0107640187955802</v>
      </c>
      <c r="AE211" s="16">
        <f t="shared" si="251"/>
        <v>10.633771180577044</v>
      </c>
      <c r="AF211" s="15">
        <f t="shared" si="252"/>
        <v>-4.0504037456468023E-3</v>
      </c>
      <c r="AG211" s="15">
        <f t="shared" si="253"/>
        <v>2.9673830763510267E-4</v>
      </c>
      <c r="AH211" s="15">
        <f t="shared" si="254"/>
        <v>9.7937136394747881E-3</v>
      </c>
      <c r="AI211" s="1">
        <f t="shared" si="218"/>
        <v>371890.00518218603</v>
      </c>
      <c r="AJ211" s="1">
        <f t="shared" si="219"/>
        <v>172784.95826600149</v>
      </c>
      <c r="AK211" s="1">
        <f t="shared" si="220"/>
        <v>64256.090369751306</v>
      </c>
      <c r="AL211" s="14">
        <f t="shared" si="255"/>
        <v>75.696138136001778</v>
      </c>
      <c r="AM211" s="14">
        <f t="shared" si="256"/>
        <v>17.630102330385519</v>
      </c>
      <c r="AN211" s="14">
        <f t="shared" si="257"/>
        <v>5.6473974021931133</v>
      </c>
      <c r="AO211" s="11">
        <f t="shared" si="258"/>
        <v>4.342776031806197E-3</v>
      </c>
      <c r="AP211" s="11">
        <f t="shared" si="259"/>
        <v>5.4707524079530521E-3</v>
      </c>
      <c r="AQ211" s="11">
        <f t="shared" si="260"/>
        <v>4.9626627022921754E-3</v>
      </c>
      <c r="AR211" s="1">
        <f t="shared" si="266"/>
        <v>183775.05683841207</v>
      </c>
      <c r="AS211" s="1">
        <f t="shared" si="261"/>
        <v>89667.060061673052</v>
      </c>
      <c r="AT211" s="1">
        <f t="shared" si="262"/>
        <v>33388.307298218722</v>
      </c>
      <c r="AU211" s="1">
        <f t="shared" si="221"/>
        <v>36755.011367682418</v>
      </c>
      <c r="AV211" s="1">
        <f t="shared" si="222"/>
        <v>17933.412012334611</v>
      </c>
      <c r="AW211" s="1">
        <f t="shared" si="223"/>
        <v>6677.6614596437448</v>
      </c>
      <c r="AX211" s="2">
        <v>0</v>
      </c>
      <c r="AY211" s="2">
        <v>0</v>
      </c>
      <c r="AZ211" s="2">
        <v>0</v>
      </c>
      <c r="BA211" s="2">
        <f t="shared" si="269"/>
        <v>0</v>
      </c>
      <c r="BB211" s="2">
        <f t="shared" si="281"/>
        <v>0</v>
      </c>
      <c r="BC211" s="2">
        <f t="shared" si="270"/>
        <v>0</v>
      </c>
      <c r="BD211" s="2">
        <f t="shared" si="271"/>
        <v>0</v>
      </c>
      <c r="BE211" s="2">
        <f t="shared" si="272"/>
        <v>0</v>
      </c>
      <c r="BF211" s="2">
        <f t="shared" si="273"/>
        <v>0</v>
      </c>
      <c r="BG211" s="2">
        <f t="shared" si="274"/>
        <v>0</v>
      </c>
      <c r="BH211" s="2">
        <f t="shared" si="282"/>
        <v>0</v>
      </c>
      <c r="BI211" s="2">
        <f t="shared" si="283"/>
        <v>0</v>
      </c>
      <c r="BJ211" s="2">
        <f t="shared" si="284"/>
        <v>0</v>
      </c>
      <c r="BK211" s="11">
        <f t="shared" si="285"/>
        <v>2.991329331050871E-2</v>
      </c>
      <c r="BL211" s="17">
        <f t="shared" si="267"/>
        <v>2.5972484131768191E-3</v>
      </c>
      <c r="BM211" s="17">
        <f t="shared" si="268"/>
        <v>0.22479877101892404</v>
      </c>
      <c r="BN211" s="12">
        <f>(BN$3*temperature!$I321+BN$4*temperature!$I321^2+BN$5*temperature!$I321^6)*(K211/K$56)^$BP$1</f>
        <v>-34.660034980592577</v>
      </c>
      <c r="BO211" s="12">
        <f>(BO$3*temperature!$I321+BO$4*temperature!$I321^2+BO$5*temperature!$I321^6)*(L211/L$56)^$BP$1</f>
        <v>-24.143093499775254</v>
      </c>
      <c r="BP211" s="12">
        <f>(BP$3*temperature!$I321+BP$4*temperature!$I321^2+BP$5*temperature!$I321^6)*(M211/M$56)^$BP$1</f>
        <v>-21.158866947321432</v>
      </c>
      <c r="BQ211" s="12">
        <f>(BQ$3*temperature!$M321+BQ$4*temperature!$M321^2+BQ$5*temperature!$M321^6)*(K211/K$56)^$BP$1</f>
        <v>-34.660051055390028</v>
      </c>
      <c r="BR211" s="12">
        <f>(BR$3*temperature!$M321+BR$4*temperature!$M321^2+BR$5*temperature!$M321^6)*(L211/L$56)^$BP$1</f>
        <v>-24.1431039117012</v>
      </c>
      <c r="BS211" s="12">
        <f>(BS$3*temperature!$M321+BS$4*temperature!$M321^2+BS$5*temperature!$M321^6)*(M211/M$56)^$BP$1</f>
        <v>-21.158875423442531</v>
      </c>
      <c r="BT211" s="19">
        <f t="shared" si="275"/>
        <v>-1.6074797450471578E-5</v>
      </c>
      <c r="BU211" s="19">
        <f t="shared" si="276"/>
        <v>-1.0411925945419398E-5</v>
      </c>
      <c r="BV211" s="19">
        <f t="shared" si="277"/>
        <v>-8.4761210992212455E-6</v>
      </c>
      <c r="BW211" s="19">
        <f t="shared" si="278"/>
        <v>-4.1707569401897029E-2</v>
      </c>
      <c r="BX211" s="19">
        <f t="shared" si="279"/>
        <v>-1.0832491844653911E-4</v>
      </c>
      <c r="BY211" s="19">
        <f t="shared" si="280"/>
        <v>-9.3758103437329328E-3</v>
      </c>
      <c r="BZ211" s="2">
        <f t="shared" si="286"/>
        <v>3135.4234020172094</v>
      </c>
    </row>
    <row r="212" spans="1:78" x14ac:dyDescent="0.3">
      <c r="A212" s="2">
        <f t="shared" si="224"/>
        <v>2166</v>
      </c>
      <c r="B212" s="5">
        <f t="shared" si="225"/>
        <v>1165.3753398174454</v>
      </c>
      <c r="C212" s="5">
        <f t="shared" si="226"/>
        <v>2964.0179065353186</v>
      </c>
      <c r="D212" s="5">
        <f t="shared" si="227"/>
        <v>4369.4988859183823</v>
      </c>
      <c r="E212" s="15">
        <f t="shared" si="228"/>
        <v>1.3756577435279278E-6</v>
      </c>
      <c r="F212" s="15">
        <f t="shared" si="229"/>
        <v>2.7101380001412282E-6</v>
      </c>
      <c r="G212" s="15">
        <f t="shared" si="230"/>
        <v>5.53265032188451E-6</v>
      </c>
      <c r="H212" s="5">
        <f t="shared" si="231"/>
        <v>183345.36699490884</v>
      </c>
      <c r="I212" s="5">
        <f t="shared" si="232"/>
        <v>89935.306918131289</v>
      </c>
      <c r="J212" s="5">
        <f t="shared" si="233"/>
        <v>33496.382017461692</v>
      </c>
      <c r="K212" s="5">
        <f t="shared" si="234"/>
        <v>157327.30969202565</v>
      </c>
      <c r="L212" s="5">
        <f t="shared" si="235"/>
        <v>30342.362885134491</v>
      </c>
      <c r="M212" s="5">
        <f t="shared" si="236"/>
        <v>7665.9550424445106</v>
      </c>
      <c r="N212" s="15">
        <f t="shared" si="237"/>
        <v>-2.3395017312284327E-3</v>
      </c>
      <c r="O212" s="15">
        <f t="shared" si="238"/>
        <v>2.9888692663908589E-3</v>
      </c>
      <c r="P212" s="15">
        <f t="shared" si="239"/>
        <v>3.2313526869121034E-3</v>
      </c>
      <c r="Q212" s="5">
        <f t="shared" si="240"/>
        <v>4789.187058273702</v>
      </c>
      <c r="R212" s="5">
        <f t="shared" si="241"/>
        <v>7967.792943742339</v>
      </c>
      <c r="S212" s="5">
        <f t="shared" si="242"/>
        <v>4779.5716712889589</v>
      </c>
      <c r="T212" s="5">
        <f t="shared" si="243"/>
        <v>26.121123957316517</v>
      </c>
      <c r="U212" s="5">
        <f t="shared" si="244"/>
        <v>88.594715654837032</v>
      </c>
      <c r="V212" s="5">
        <f t="shared" si="245"/>
        <v>142.68919159082208</v>
      </c>
      <c r="W212" s="15">
        <f t="shared" si="246"/>
        <v>-1.0734613539272964E-2</v>
      </c>
      <c r="X212" s="15">
        <f t="shared" si="247"/>
        <v>-1.217998157191269E-2</v>
      </c>
      <c r="Y212" s="15">
        <f t="shared" si="248"/>
        <v>-9.7425357312937999E-3</v>
      </c>
      <c r="Z212" s="5">
        <f t="shared" si="263"/>
        <v>5963.7162653827118</v>
      </c>
      <c r="AA212" s="5">
        <f t="shared" si="264"/>
        <v>24219.685319532266</v>
      </c>
      <c r="AB212" s="5">
        <f t="shared" si="265"/>
        <v>51660.348113720116</v>
      </c>
      <c r="AC212" s="16">
        <f t="shared" si="249"/>
        <v>1.2289985226121094</v>
      </c>
      <c r="AD212" s="16">
        <f t="shared" si="250"/>
        <v>3.0116574278152064</v>
      </c>
      <c r="AE212" s="16">
        <f t="shared" si="251"/>
        <v>10.737915290427315</v>
      </c>
      <c r="AF212" s="15">
        <f t="shared" si="252"/>
        <v>-4.0504037456468023E-3</v>
      </c>
      <c r="AG212" s="15">
        <f t="shared" si="253"/>
        <v>2.9673830763510267E-4</v>
      </c>
      <c r="AH212" s="15">
        <f t="shared" si="254"/>
        <v>9.7937136394747881E-3</v>
      </c>
      <c r="AI212" s="1">
        <f t="shared" si="218"/>
        <v>371456.01603164984</v>
      </c>
      <c r="AJ212" s="1">
        <f t="shared" si="219"/>
        <v>173439.87445173596</v>
      </c>
      <c r="AK212" s="1">
        <f t="shared" si="220"/>
        <v>64508.142792419916</v>
      </c>
      <c r="AL212" s="14">
        <f t="shared" si="255"/>
        <v>76.021582196655132</v>
      </c>
      <c r="AM212" s="14">
        <f t="shared" si="256"/>
        <v>17.725587755914173</v>
      </c>
      <c r="AN212" s="14">
        <f t="shared" si="257"/>
        <v>5.6751432693614694</v>
      </c>
      <c r="AO212" s="11">
        <f t="shared" si="258"/>
        <v>4.2993482714881346E-3</v>
      </c>
      <c r="AP212" s="11">
        <f t="shared" si="259"/>
        <v>5.4160448838735213E-3</v>
      </c>
      <c r="AQ212" s="11">
        <f t="shared" si="260"/>
        <v>4.9130360752692535E-3</v>
      </c>
      <c r="AR212" s="1">
        <f t="shared" si="266"/>
        <v>183345.36699490884</v>
      </c>
      <c r="AS212" s="1">
        <f t="shared" si="261"/>
        <v>89935.306918131289</v>
      </c>
      <c r="AT212" s="1">
        <f t="shared" si="262"/>
        <v>33496.382017461692</v>
      </c>
      <c r="AU212" s="1">
        <f t="shared" si="221"/>
        <v>36669.073398981767</v>
      </c>
      <c r="AV212" s="1">
        <f t="shared" si="222"/>
        <v>17987.06138362626</v>
      </c>
      <c r="AW212" s="1">
        <f t="shared" si="223"/>
        <v>6699.2764034923384</v>
      </c>
      <c r="AX212" s="2">
        <v>0</v>
      </c>
      <c r="AY212" s="2">
        <v>0</v>
      </c>
      <c r="AZ212" s="2">
        <v>0</v>
      </c>
      <c r="BA212" s="2">
        <f t="shared" si="269"/>
        <v>0</v>
      </c>
      <c r="BB212" s="2">
        <f t="shared" si="281"/>
        <v>0</v>
      </c>
      <c r="BC212" s="2">
        <f t="shared" si="270"/>
        <v>0</v>
      </c>
      <c r="BD212" s="2">
        <f t="shared" si="271"/>
        <v>0</v>
      </c>
      <c r="BE212" s="2">
        <f t="shared" si="272"/>
        <v>0</v>
      </c>
      <c r="BF212" s="2">
        <f t="shared" si="273"/>
        <v>0</v>
      </c>
      <c r="BG212" s="2">
        <f t="shared" si="274"/>
        <v>0</v>
      </c>
      <c r="BH212" s="2">
        <f t="shared" si="282"/>
        <v>0</v>
      </c>
      <c r="BI212" s="2">
        <f t="shared" si="283"/>
        <v>0</v>
      </c>
      <c r="BJ212" s="2">
        <f t="shared" si="284"/>
        <v>0</v>
      </c>
      <c r="BK212" s="11">
        <f t="shared" si="285"/>
        <v>2.9822088350630133E-2</v>
      </c>
      <c r="BL212" s="17">
        <f t="shared" si="267"/>
        <v>2.52181269049197E-3</v>
      </c>
      <c r="BM212" s="17">
        <f t="shared" si="268"/>
        <v>0.22257304061279606</v>
      </c>
      <c r="BN212" s="12">
        <f>(BN$3*temperature!$I322+BN$4*temperature!$I322^2+BN$5*temperature!$I322^6)*(K212/K$56)^$BP$1</f>
        <v>-35.080081764663447</v>
      </c>
      <c r="BO212" s="12">
        <f>(BO$3*temperature!$I322+BO$4*temperature!$I322^2+BO$5*temperature!$I322^6)*(L212/L$56)^$BP$1</f>
        <v>-24.383633900791416</v>
      </c>
      <c r="BP212" s="12">
        <f>(BP$3*temperature!$I322+BP$4*temperature!$I322^2+BP$5*temperature!$I322^6)*(M212/M$56)^$BP$1</f>
        <v>-21.352246015626985</v>
      </c>
      <c r="BQ212" s="12">
        <f>(BQ$3*temperature!$M322+BQ$4*temperature!$M322^2+BQ$5*temperature!$M322^6)*(K212/K$56)^$BP$1</f>
        <v>-35.080097833448946</v>
      </c>
      <c r="BR212" s="12">
        <f>(BR$3*temperature!$M322+BR$4*temperature!$M322^2+BR$5*temperature!$M322^6)*(L212/L$56)^$BP$1</f>
        <v>-24.383644292527304</v>
      </c>
      <c r="BS212" s="12">
        <f>(BS$3*temperature!$M322+BS$4*temperature!$M322^2+BS$5*temperature!$M322^6)*(M212/M$56)^$BP$1</f>
        <v>-21.352254472627962</v>
      </c>
      <c r="BT212" s="19">
        <f t="shared" si="275"/>
        <v>-1.6068785498646321E-5</v>
      </c>
      <c r="BU212" s="19">
        <f t="shared" si="276"/>
        <v>-1.0391735887793629E-5</v>
      </c>
      <c r="BV212" s="19">
        <f t="shared" si="277"/>
        <v>-8.4570009768469845E-6</v>
      </c>
      <c r="BW212" s="19">
        <f t="shared" si="278"/>
        <v>-4.1640002663351716E-2</v>
      </c>
      <c r="BX212" s="19">
        <f t="shared" si="279"/>
        <v>-1.0500828714855979E-4</v>
      </c>
      <c r="BY212" s="19">
        <f t="shared" si="280"/>
        <v>-9.2679420039071172E-3</v>
      </c>
      <c r="BZ212" s="2">
        <f t="shared" si="286"/>
        <v>3103.7763429718334</v>
      </c>
    </row>
    <row r="213" spans="1:78" x14ac:dyDescent="0.3">
      <c r="A213" s="2">
        <f t="shared" si="224"/>
        <v>2167</v>
      </c>
      <c r="B213" s="5">
        <f t="shared" si="225"/>
        <v>1165.3768628171752</v>
      </c>
      <c r="C213" s="5">
        <f t="shared" si="226"/>
        <v>2964.0255377880021</v>
      </c>
      <c r="D213" s="5">
        <f t="shared" si="227"/>
        <v>4369.5218520823291</v>
      </c>
      <c r="E213" s="15">
        <f t="shared" si="228"/>
        <v>1.3068748563515314E-6</v>
      </c>
      <c r="F213" s="15">
        <f t="shared" si="229"/>
        <v>2.5746311001341667E-6</v>
      </c>
      <c r="G213" s="15">
        <f t="shared" si="230"/>
        <v>5.2560178057902845E-6</v>
      </c>
      <c r="H213" s="5">
        <f t="shared" si="231"/>
        <v>182895.30177879444</v>
      </c>
      <c r="I213" s="5">
        <f t="shared" si="232"/>
        <v>90197.741474005787</v>
      </c>
      <c r="J213" s="5">
        <f t="shared" si="233"/>
        <v>33602.713410216325</v>
      </c>
      <c r="K213" s="5">
        <f t="shared" si="234"/>
        <v>156940.90694117988</v>
      </c>
      <c r="L213" s="5">
        <f t="shared" si="235"/>
        <v>30430.824675457658</v>
      </c>
      <c r="M213" s="5">
        <f t="shared" si="236"/>
        <v>7690.249539363831</v>
      </c>
      <c r="N213" s="15">
        <f t="shared" si="237"/>
        <v>-2.4560437193146267E-3</v>
      </c>
      <c r="O213" s="15">
        <f t="shared" si="238"/>
        <v>2.9154548924898993E-3</v>
      </c>
      <c r="P213" s="15">
        <f t="shared" si="239"/>
        <v>3.1691415857264538E-3</v>
      </c>
      <c r="Q213" s="5">
        <f t="shared" si="240"/>
        <v>4726.1469751003569</v>
      </c>
      <c r="R213" s="5">
        <f t="shared" si="241"/>
        <v>7893.7124989679623</v>
      </c>
      <c r="S213" s="5">
        <f t="shared" si="242"/>
        <v>4748.0310469048472</v>
      </c>
      <c r="T213" s="5">
        <f t="shared" si="243"/>
        <v>25.840723786423279</v>
      </c>
      <c r="U213" s="5">
        <f t="shared" si="244"/>
        <v>87.515633650792267</v>
      </c>
      <c r="V213" s="5">
        <f t="shared" si="245"/>
        <v>141.29903704327907</v>
      </c>
      <c r="W213" s="15">
        <f t="shared" si="246"/>
        <v>-1.0734613539272964E-2</v>
      </c>
      <c r="X213" s="15">
        <f t="shared" si="247"/>
        <v>-1.217998157191269E-2</v>
      </c>
      <c r="Y213" s="15">
        <f t="shared" si="248"/>
        <v>-9.7425357312937999E-3</v>
      </c>
      <c r="Z213" s="5">
        <f t="shared" si="263"/>
        <v>5862.0635322558865</v>
      </c>
      <c r="AA213" s="5">
        <f t="shared" si="264"/>
        <v>24003.38341272873</v>
      </c>
      <c r="AB213" s="5">
        <f t="shared" si="265"/>
        <v>51825.274928397739</v>
      </c>
      <c r="AC213" s="16">
        <f t="shared" si="249"/>
        <v>1.2240205823927268</v>
      </c>
      <c r="AD213" s="16">
        <f t="shared" si="250"/>
        <v>3.0125511019435129</v>
      </c>
      <c r="AE213" s="16">
        <f t="shared" si="251"/>
        <v>10.843079357866698</v>
      </c>
      <c r="AF213" s="15">
        <f t="shared" si="252"/>
        <v>-4.0504037456468023E-3</v>
      </c>
      <c r="AG213" s="15">
        <f t="shared" si="253"/>
        <v>2.9673830763510267E-4</v>
      </c>
      <c r="AH213" s="15">
        <f t="shared" si="254"/>
        <v>9.7937136394747881E-3</v>
      </c>
      <c r="AI213" s="1">
        <f t="shared" si="218"/>
        <v>370979.48782746663</v>
      </c>
      <c r="AJ213" s="1">
        <f t="shared" si="219"/>
        <v>174082.94839018863</v>
      </c>
      <c r="AK213" s="1">
        <f t="shared" si="220"/>
        <v>64756.604916670265</v>
      </c>
      <c r="AL213" s="14">
        <f t="shared" si="255"/>
        <v>76.345157022087989</v>
      </c>
      <c r="AM213" s="14">
        <f t="shared" si="256"/>
        <v>17.82063030900445</v>
      </c>
      <c r="AN213" s="14">
        <f t="shared" si="257"/>
        <v>5.702746631140017</v>
      </c>
      <c r="AO213" s="11">
        <f t="shared" si="258"/>
        <v>4.2563547887732528E-3</v>
      </c>
      <c r="AP213" s="11">
        <f t="shared" si="259"/>
        <v>5.3618844350347859E-3</v>
      </c>
      <c r="AQ213" s="11">
        <f t="shared" si="260"/>
        <v>4.8639057145165605E-3</v>
      </c>
      <c r="AR213" s="1">
        <f t="shared" si="266"/>
        <v>182895.30177879444</v>
      </c>
      <c r="AS213" s="1">
        <f t="shared" si="261"/>
        <v>90197.741474005787</v>
      </c>
      <c r="AT213" s="1">
        <f t="shared" si="262"/>
        <v>33602.713410216325</v>
      </c>
      <c r="AU213" s="1">
        <f t="shared" si="221"/>
        <v>36579.060355758891</v>
      </c>
      <c r="AV213" s="1">
        <f t="shared" si="222"/>
        <v>18039.548294801159</v>
      </c>
      <c r="AW213" s="1">
        <f t="shared" si="223"/>
        <v>6720.5426820432658</v>
      </c>
      <c r="AX213" s="2">
        <v>0</v>
      </c>
      <c r="AY213" s="2">
        <v>0</v>
      </c>
      <c r="AZ213" s="2">
        <v>0</v>
      </c>
      <c r="BA213" s="2">
        <f t="shared" si="269"/>
        <v>0</v>
      </c>
      <c r="BB213" s="2">
        <f t="shared" si="281"/>
        <v>0</v>
      </c>
      <c r="BC213" s="2">
        <f t="shared" si="270"/>
        <v>0</v>
      </c>
      <c r="BD213" s="2">
        <f t="shared" si="271"/>
        <v>0</v>
      </c>
      <c r="BE213" s="2">
        <f t="shared" si="272"/>
        <v>0</v>
      </c>
      <c r="BF213" s="2">
        <f t="shared" si="273"/>
        <v>0</v>
      </c>
      <c r="BG213" s="2">
        <f t="shared" si="274"/>
        <v>0</v>
      </c>
      <c r="BH213" s="2">
        <f t="shared" si="282"/>
        <v>0</v>
      </c>
      <c r="BI213" s="2">
        <f t="shared" si="283"/>
        <v>0</v>
      </c>
      <c r="BJ213" s="2">
        <f t="shared" si="284"/>
        <v>0</v>
      </c>
      <c r="BK213" s="11">
        <f t="shared" si="285"/>
        <v>2.973121073838067E-2</v>
      </c>
      <c r="BL213" s="17">
        <f t="shared" si="267"/>
        <v>2.4487848134340582E-3</v>
      </c>
      <c r="BM213" s="17">
        <f t="shared" si="268"/>
        <v>0.22036934714138223</v>
      </c>
      <c r="BN213" s="12">
        <f>(BN$3*temperature!$I323+BN$4*temperature!$I323^2+BN$5*temperature!$I323^6)*(K213/K$56)^$BP$1</f>
        <v>-35.500759789695429</v>
      </c>
      <c r="BO213" s="12">
        <f>(BO$3*temperature!$I323+BO$4*temperature!$I323^2+BO$5*temperature!$I323^6)*(L213/L$56)^$BP$1</f>
        <v>-24.623620448416464</v>
      </c>
      <c r="BP213" s="12">
        <f>(BP$3*temperature!$I323+BP$4*temperature!$I323^2+BP$5*temperature!$I323^6)*(M213/M$56)^$BP$1</f>
        <v>-21.545065584036823</v>
      </c>
      <c r="BQ213" s="12">
        <f>(BQ$3*temperature!$M323+BQ$4*temperature!$M323^2+BQ$5*temperature!$M323^6)*(K213/K$56)^$BP$1</f>
        <v>-35.500775852598387</v>
      </c>
      <c r="BR213" s="12">
        <f>(BR$3*temperature!$M323+BR$4*temperature!$M323^2+BR$5*temperature!$M323^6)*(L213/L$56)^$BP$1</f>
        <v>-24.623630820013741</v>
      </c>
      <c r="BS213" s="12">
        <f>(BS$3*temperature!$M323+BS$4*temperature!$M323^2+BS$5*temperature!$M323^6)*(M213/M$56)^$BP$1</f>
        <v>-21.545074021984636</v>
      </c>
      <c r="BT213" s="19">
        <f t="shared" si="275"/>
        <v>-1.6062902957969527E-5</v>
      </c>
      <c r="BU213" s="19">
        <f t="shared" si="276"/>
        <v>-1.0371597277014644E-5</v>
      </c>
      <c r="BV213" s="19">
        <f t="shared" si="277"/>
        <v>-8.4379478124674279E-6</v>
      </c>
      <c r="BW213" s="19">
        <f t="shared" si="278"/>
        <v>-4.1568620759187012E-2</v>
      </c>
      <c r="BX213" s="19">
        <f t="shared" si="279"/>
        <v>-1.0179260723049689E-4</v>
      </c>
      <c r="BY213" s="19">
        <f t="shared" si="280"/>
        <v>-9.1604498182697499E-3</v>
      </c>
      <c r="BZ213" s="2">
        <f t="shared" si="286"/>
        <v>3072.4183795910567</v>
      </c>
    </row>
    <row r="214" spans="1:78" x14ac:dyDescent="0.3">
      <c r="A214" s="2">
        <f t="shared" si="224"/>
        <v>2168</v>
      </c>
      <c r="B214" s="5">
        <f t="shared" si="225"/>
        <v>1165.3783096688092</v>
      </c>
      <c r="C214" s="5">
        <f t="shared" si="226"/>
        <v>2964.0327874967165</v>
      </c>
      <c r="D214" s="5">
        <f t="shared" si="227"/>
        <v>4369.5436700527534</v>
      </c>
      <c r="E214" s="15">
        <f t="shared" si="228"/>
        <v>1.2415311135339547E-6</v>
      </c>
      <c r="F214" s="15">
        <f t="shared" si="229"/>
        <v>2.4458995451274582E-6</v>
      </c>
      <c r="G214" s="15">
        <f t="shared" si="230"/>
        <v>4.9932169155007705E-6</v>
      </c>
      <c r="H214" s="5">
        <f t="shared" si="231"/>
        <v>182424.94430787544</v>
      </c>
      <c r="I214" s="5">
        <f t="shared" si="232"/>
        <v>90454.38647967919</v>
      </c>
      <c r="J214" s="5">
        <f t="shared" si="233"/>
        <v>33707.309677558245</v>
      </c>
      <c r="K214" s="5">
        <f t="shared" si="234"/>
        <v>156537.10283978007</v>
      </c>
      <c r="L214" s="5">
        <f t="shared" si="235"/>
        <v>30517.33667091879</v>
      </c>
      <c r="M214" s="5">
        <f t="shared" si="236"/>
        <v>7714.14871273075</v>
      </c>
      <c r="N214" s="15">
        <f t="shared" si="237"/>
        <v>-2.5729690828864005E-3</v>
      </c>
      <c r="O214" s="15">
        <f t="shared" si="238"/>
        <v>2.8429067034421163E-3</v>
      </c>
      <c r="P214" s="15">
        <f t="shared" si="239"/>
        <v>3.107724039979054E-3</v>
      </c>
      <c r="Q214" s="5">
        <f t="shared" si="240"/>
        <v>4663.3897088510848</v>
      </c>
      <c r="R214" s="5">
        <f t="shared" si="241"/>
        <v>7819.7541086206875</v>
      </c>
      <c r="S214" s="5">
        <f t="shared" si="242"/>
        <v>4716.4085482672981</v>
      </c>
      <c r="T214" s="5">
        <f t="shared" si="243"/>
        <v>25.563333603000927</v>
      </c>
      <c r="U214" s="5">
        <f t="shared" si="244"/>
        <v>86.44969484567136</v>
      </c>
      <c r="V214" s="5">
        <f t="shared" si="245"/>
        <v>139.92242612608752</v>
      </c>
      <c r="W214" s="15">
        <f t="shared" si="246"/>
        <v>-1.0734613539272964E-2</v>
      </c>
      <c r="X214" s="15">
        <f t="shared" si="247"/>
        <v>-1.217998157191269E-2</v>
      </c>
      <c r="Y214" s="15">
        <f t="shared" si="248"/>
        <v>-9.7425357312937999E-3</v>
      </c>
      <c r="Z214" s="5">
        <f t="shared" si="263"/>
        <v>5761.4699875569067</v>
      </c>
      <c r="AA214" s="5">
        <f t="shared" si="264"/>
        <v>23787.268787140521</v>
      </c>
      <c r="AB214" s="5">
        <f t="shared" si="265"/>
        <v>51987.489911626173</v>
      </c>
      <c r="AC214" s="16">
        <f t="shared" si="249"/>
        <v>1.2190628048410546</v>
      </c>
      <c r="AD214" s="16">
        <f t="shared" si="250"/>
        <v>3.013445041259168</v>
      </c>
      <c r="AE214" s="16">
        <f t="shared" si="251"/>
        <v>10.949273372067744</v>
      </c>
      <c r="AF214" s="15">
        <f t="shared" si="252"/>
        <v>-4.0504037456468023E-3</v>
      </c>
      <c r="AG214" s="15">
        <f t="shared" si="253"/>
        <v>2.9673830763510267E-4</v>
      </c>
      <c r="AH214" s="15">
        <f t="shared" si="254"/>
        <v>9.7937136394747881E-3</v>
      </c>
      <c r="AI214" s="1">
        <f t="shared" si="218"/>
        <v>370460.59940047882</v>
      </c>
      <c r="AJ214" s="1">
        <f t="shared" si="219"/>
        <v>174714.20184597091</v>
      </c>
      <c r="AK214" s="1">
        <f t="shared" si="220"/>
        <v>65001.487107046501</v>
      </c>
      <c r="AL214" s="14">
        <f t="shared" si="255"/>
        <v>76.666859576031698</v>
      </c>
      <c r="AM214" s="14">
        <f t="shared" si="256"/>
        <v>17.915226947678047</v>
      </c>
      <c r="AN214" s="14">
        <f t="shared" si="257"/>
        <v>5.7302068768483823</v>
      </c>
      <c r="AO214" s="11">
        <f t="shared" si="258"/>
        <v>4.2137912408855204E-3</v>
      </c>
      <c r="AP214" s="11">
        <f t="shared" si="259"/>
        <v>5.3082655906844384E-3</v>
      </c>
      <c r="AQ214" s="11">
        <f t="shared" si="260"/>
        <v>4.8152666573713946E-3</v>
      </c>
      <c r="AR214" s="1">
        <f t="shared" si="266"/>
        <v>182424.94430787544</v>
      </c>
      <c r="AS214" s="1">
        <f t="shared" si="261"/>
        <v>90454.38647967919</v>
      </c>
      <c r="AT214" s="1">
        <f t="shared" si="262"/>
        <v>33707.309677558245</v>
      </c>
      <c r="AU214" s="1">
        <f t="shared" si="221"/>
        <v>36484.98886157509</v>
      </c>
      <c r="AV214" s="1">
        <f t="shared" si="222"/>
        <v>18090.877295935839</v>
      </c>
      <c r="AW214" s="1">
        <f t="shared" si="223"/>
        <v>6741.4619355116492</v>
      </c>
      <c r="AX214" s="2">
        <v>0</v>
      </c>
      <c r="AY214" s="2">
        <v>0</v>
      </c>
      <c r="AZ214" s="2">
        <v>0</v>
      </c>
      <c r="BA214" s="2">
        <f t="shared" si="269"/>
        <v>0</v>
      </c>
      <c r="BB214" s="2">
        <f t="shared" si="281"/>
        <v>0</v>
      </c>
      <c r="BC214" s="2">
        <f t="shared" si="270"/>
        <v>0</v>
      </c>
      <c r="BD214" s="2">
        <f t="shared" si="271"/>
        <v>0</v>
      </c>
      <c r="BE214" s="2">
        <f t="shared" si="272"/>
        <v>0</v>
      </c>
      <c r="BF214" s="2">
        <f t="shared" si="273"/>
        <v>0</v>
      </c>
      <c r="BG214" s="2">
        <f t="shared" si="274"/>
        <v>0</v>
      </c>
      <c r="BH214" s="2">
        <f t="shared" si="282"/>
        <v>0</v>
      </c>
      <c r="BI214" s="2">
        <f t="shared" si="283"/>
        <v>0</v>
      </c>
      <c r="BJ214" s="2">
        <f t="shared" si="284"/>
        <v>0</v>
      </c>
      <c r="BK214" s="11">
        <f t="shared" si="285"/>
        <v>2.9640630951086461E-2</v>
      </c>
      <c r="BL214" s="17">
        <f t="shared" si="267"/>
        <v>2.3780815691486407E-3</v>
      </c>
      <c r="BM214" s="17">
        <f t="shared" si="268"/>
        <v>0.21818747241721012</v>
      </c>
      <c r="BN214" s="12">
        <f>(BN$3*temperature!$I324+BN$4*temperature!$I324^2+BN$5*temperature!$I324^6)*(K214/K$56)^$BP$1</f>
        <v>-35.922077731239668</v>
      </c>
      <c r="BO214" s="12">
        <f>(BO$3*temperature!$I324+BO$4*temperature!$I324^2+BO$5*temperature!$I324^6)*(L214/L$56)^$BP$1</f>
        <v>-24.863044384226459</v>
      </c>
      <c r="BP214" s="12">
        <f>(BP$3*temperature!$I324+BP$4*temperature!$I324^2+BP$5*temperature!$I324^6)*(M214/M$56)^$BP$1</f>
        <v>-21.73731831540703</v>
      </c>
      <c r="BQ214" s="12">
        <f>(BQ$3*temperature!$M324+BQ$4*temperature!$M324^2+BQ$5*temperature!$M324^6)*(K214/K$56)^$BP$1</f>
        <v>-35.922093788407359</v>
      </c>
      <c r="BR214" s="12">
        <f>(BR$3*temperature!$M324+BR$4*temperature!$M324^2+BR$5*temperature!$M324^6)*(L214/L$56)^$BP$1</f>
        <v>-24.863054735743749</v>
      </c>
      <c r="BS214" s="12">
        <f>(BS$3*temperature!$M324+BS$4*temperature!$M324^2+BS$5*temperature!$M324^6)*(M214/M$56)^$BP$1</f>
        <v>-21.73732673437361</v>
      </c>
      <c r="BT214" s="19">
        <f t="shared" si="275"/>
        <v>-1.6057167691485574E-5</v>
      </c>
      <c r="BU214" s="19">
        <f t="shared" si="276"/>
        <v>-1.0351517289564072E-5</v>
      </c>
      <c r="BV214" s="19">
        <f t="shared" si="277"/>
        <v>-8.4189665798817259E-6</v>
      </c>
      <c r="BW214" s="19">
        <f t="shared" si="278"/>
        <v>-4.1493487810958699E-2</v>
      </c>
      <c r="BX214" s="19">
        <f t="shared" si="279"/>
        <v>-9.8674898602934654E-5</v>
      </c>
      <c r="BY214" s="19">
        <f t="shared" si="280"/>
        <v>-9.0533592272473949E-3</v>
      </c>
      <c r="BZ214" s="2">
        <f t="shared" si="286"/>
        <v>3041.3470979780709</v>
      </c>
    </row>
    <row r="215" spans="1:78" x14ac:dyDescent="0.3">
      <c r="A215" s="2">
        <f t="shared" si="224"/>
        <v>2169</v>
      </c>
      <c r="B215" s="5">
        <f t="shared" si="225"/>
        <v>1165.3796841795681</v>
      </c>
      <c r="C215" s="5">
        <f t="shared" si="226"/>
        <v>2964.0396747368409</v>
      </c>
      <c r="D215" s="5">
        <f t="shared" si="227"/>
        <v>4369.5643972281514</v>
      </c>
      <c r="E215" s="15">
        <f t="shared" si="228"/>
        <v>1.179454557857257E-6</v>
      </c>
      <c r="F215" s="15">
        <f t="shared" si="229"/>
        <v>2.3236045678710851E-6</v>
      </c>
      <c r="G215" s="15">
        <f t="shared" si="230"/>
        <v>4.7435560697257315E-6</v>
      </c>
      <c r="H215" s="5">
        <f t="shared" si="231"/>
        <v>181934.37479458141</v>
      </c>
      <c r="I215" s="5">
        <f t="shared" si="232"/>
        <v>90705.265465711564</v>
      </c>
      <c r="J215" s="5">
        <f t="shared" si="233"/>
        <v>33810.179211459203</v>
      </c>
      <c r="K215" s="5">
        <f t="shared" si="234"/>
        <v>156115.96569290114</v>
      </c>
      <c r="L215" s="5">
        <f t="shared" si="235"/>
        <v>30601.906660970973</v>
      </c>
      <c r="M215" s="5">
        <f t="shared" si="236"/>
        <v>7737.6544062165121</v>
      </c>
      <c r="N215" s="15">
        <f t="shared" si="237"/>
        <v>-2.6903343631571319E-3</v>
      </c>
      <c r="O215" s="15">
        <f t="shared" si="238"/>
        <v>2.77121135976377E-3</v>
      </c>
      <c r="P215" s="15">
        <f t="shared" si="239"/>
        <v>3.0470884553950306E-3</v>
      </c>
      <c r="Q215" s="5">
        <f t="shared" si="240"/>
        <v>4600.9240488297519</v>
      </c>
      <c r="R215" s="5">
        <f t="shared" si="241"/>
        <v>7745.9338950106148</v>
      </c>
      <c r="S215" s="5">
        <f t="shared" si="242"/>
        <v>4684.7122925502708</v>
      </c>
      <c r="T215" s="5">
        <f t="shared" si="243"/>
        <v>25.288921095997203</v>
      </c>
      <c r="U215" s="5">
        <f t="shared" si="244"/>
        <v>85.396739155553604</v>
      </c>
      <c r="V215" s="5">
        <f t="shared" si="245"/>
        <v>138.5592268899448</v>
      </c>
      <c r="W215" s="15">
        <f t="shared" si="246"/>
        <v>-1.0734613539272964E-2</v>
      </c>
      <c r="X215" s="15">
        <f t="shared" si="247"/>
        <v>-1.217998157191269E-2</v>
      </c>
      <c r="Y215" s="15">
        <f t="shared" si="248"/>
        <v>-9.7425357312937999E-3</v>
      </c>
      <c r="Z215" s="5">
        <f t="shared" si="263"/>
        <v>5661.9385352579839</v>
      </c>
      <c r="AA215" s="5">
        <f t="shared" si="264"/>
        <v>23571.391702440669</v>
      </c>
      <c r="AB215" s="5">
        <f t="shared" si="265"/>
        <v>52147.00610982965</v>
      </c>
      <c r="AC215" s="16">
        <f t="shared" si="249"/>
        <v>1.2141251082901476</v>
      </c>
      <c r="AD215" s="16">
        <f t="shared" si="250"/>
        <v>3.0143392458408624</v>
      </c>
      <c r="AE215" s="16">
        <f t="shared" si="251"/>
        <v>11.056507420034102</v>
      </c>
      <c r="AF215" s="15">
        <f t="shared" si="252"/>
        <v>-4.0504037456468023E-3</v>
      </c>
      <c r="AG215" s="15">
        <f t="shared" si="253"/>
        <v>2.9673830763510267E-4</v>
      </c>
      <c r="AH215" s="15">
        <f t="shared" si="254"/>
        <v>9.7937136394747881E-3</v>
      </c>
      <c r="AI215" s="1">
        <f t="shared" si="218"/>
        <v>369899.52832200605</v>
      </c>
      <c r="AJ215" s="1">
        <f t="shared" si="219"/>
        <v>175333.65895730967</v>
      </c>
      <c r="AK215" s="1">
        <f t="shared" si="220"/>
        <v>65242.800331853505</v>
      </c>
      <c r="AL215" s="14">
        <f t="shared" si="255"/>
        <v>76.986687135965894</v>
      </c>
      <c r="AM215" s="14">
        <f t="shared" si="256"/>
        <v>18.009374742606152</v>
      </c>
      <c r="AN215" s="14">
        <f t="shared" si="257"/>
        <v>5.7575234262211712</v>
      </c>
      <c r="AO215" s="11">
        <f t="shared" si="258"/>
        <v>4.1716533284766651E-3</v>
      </c>
      <c r="AP215" s="11">
        <f t="shared" si="259"/>
        <v>5.2551829347775936E-3</v>
      </c>
      <c r="AQ215" s="11">
        <f t="shared" si="260"/>
        <v>4.7671139907976808E-3</v>
      </c>
      <c r="AR215" s="1">
        <f t="shared" si="266"/>
        <v>181934.37479458141</v>
      </c>
      <c r="AS215" s="1">
        <f t="shared" si="261"/>
        <v>90705.265465711564</v>
      </c>
      <c r="AT215" s="1">
        <f t="shared" si="262"/>
        <v>33810.179211459203</v>
      </c>
      <c r="AU215" s="1">
        <f t="shared" si="221"/>
        <v>36386.874958916284</v>
      </c>
      <c r="AV215" s="1">
        <f t="shared" si="222"/>
        <v>18141.053093142313</v>
      </c>
      <c r="AW215" s="1">
        <f t="shared" si="223"/>
        <v>6762.0358422918407</v>
      </c>
      <c r="AX215" s="2">
        <v>0</v>
      </c>
      <c r="AY215" s="2">
        <v>0</v>
      </c>
      <c r="AZ215" s="2">
        <v>0</v>
      </c>
      <c r="BA215" s="2">
        <f t="shared" si="269"/>
        <v>0</v>
      </c>
      <c r="BB215" s="2">
        <f t="shared" si="281"/>
        <v>0</v>
      </c>
      <c r="BC215" s="2">
        <f t="shared" si="270"/>
        <v>0</v>
      </c>
      <c r="BD215" s="2">
        <f t="shared" si="271"/>
        <v>0</v>
      </c>
      <c r="BE215" s="2">
        <f t="shared" si="272"/>
        <v>0</v>
      </c>
      <c r="BF215" s="2">
        <f t="shared" si="273"/>
        <v>0</v>
      </c>
      <c r="BG215" s="2">
        <f t="shared" si="274"/>
        <v>0</v>
      </c>
      <c r="BH215" s="2">
        <f t="shared" si="282"/>
        <v>0</v>
      </c>
      <c r="BI215" s="2">
        <f t="shared" si="283"/>
        <v>0</v>
      </c>
      <c r="BJ215" s="2">
        <f t="shared" si="284"/>
        <v>0</v>
      </c>
      <c r="BK215" s="11">
        <f t="shared" si="285"/>
        <v>2.9550318782451596E-2</v>
      </c>
      <c r="BL215" s="17">
        <f t="shared" si="267"/>
        <v>2.3096228894463789E-3</v>
      </c>
      <c r="BM215" s="17">
        <f t="shared" si="268"/>
        <v>0.21602720041307932</v>
      </c>
      <c r="BN215" s="12">
        <f>(BN$3*temperature!$I325+BN$4*temperature!$I325^2+BN$5*temperature!$I325^6)*(K215/K$56)^$BP$1</f>
        <v>-36.344045936525859</v>
      </c>
      <c r="BO215" s="12">
        <f>(BO$3*temperature!$I325+BO$4*temperature!$I325^2+BO$5*temperature!$I325^6)*(L215/L$56)^$BP$1</f>
        <v>-25.10189744461934</v>
      </c>
      <c r="BP215" s="12">
        <f>(BP$3*temperature!$I325+BP$4*temperature!$I325^2+BP$5*temperature!$I325^6)*(M215/M$56)^$BP$1</f>
        <v>-21.928997270240004</v>
      </c>
      <c r="BQ215" s="12">
        <f>(BQ$3*temperature!$M325+BQ$4*temperature!$M325^2+BQ$5*temperature!$M325^6)*(K215/K$56)^$BP$1</f>
        <v>-36.34406198812308</v>
      </c>
      <c r="BR215" s="12">
        <f>(BR$3*temperature!$M325+BR$4*temperature!$M325^2+BR$5*temperature!$M325^6)*(L215/L$56)^$BP$1</f>
        <v>-25.101907776122065</v>
      </c>
      <c r="BS215" s="12">
        <f>(BS$3*temperature!$M325+BS$4*temperature!$M325^2+BS$5*temperature!$M325^6)*(M215/M$56)^$BP$1</f>
        <v>-21.929005670301976</v>
      </c>
      <c r="BT215" s="19">
        <f t="shared" si="275"/>
        <v>-1.6051597221178326E-5</v>
      </c>
      <c r="BU215" s="19">
        <f t="shared" si="276"/>
        <v>-1.0331502725335895E-5</v>
      </c>
      <c r="BV215" s="19">
        <f t="shared" si="277"/>
        <v>-8.4000619722246483E-6</v>
      </c>
      <c r="BW215" s="19">
        <f t="shared" si="278"/>
        <v>-4.1414666029191124E-2</v>
      </c>
      <c r="BX215" s="19">
        <f t="shared" si="279"/>
        <v>-9.5652260619797199E-5</v>
      </c>
      <c r="BY215" s="19">
        <f t="shared" si="280"/>
        <v>-8.9466943583288196E-3</v>
      </c>
      <c r="BZ215" s="2">
        <f t="shared" si="286"/>
        <v>3010.5600877078837</v>
      </c>
    </row>
    <row r="216" spans="1:78" x14ac:dyDescent="0.3">
      <c r="A216" s="2">
        <f t="shared" si="224"/>
        <v>2170</v>
      </c>
      <c r="B216" s="5">
        <f t="shared" si="225"/>
        <v>1165.3809899663293</v>
      </c>
      <c r="C216" s="5">
        <f t="shared" si="226"/>
        <v>2964.0462176301621</v>
      </c>
      <c r="D216" s="5">
        <f t="shared" si="227"/>
        <v>4369.5840881381846</v>
      </c>
      <c r="E216" s="15">
        <f t="shared" si="228"/>
        <v>1.120481829964394E-6</v>
      </c>
      <c r="F216" s="15">
        <f t="shared" si="229"/>
        <v>2.2074243394775306E-6</v>
      </c>
      <c r="G216" s="15">
        <f t="shared" si="230"/>
        <v>4.5063782662394447E-6</v>
      </c>
      <c r="H216" s="5">
        <f t="shared" si="231"/>
        <v>181423.67029970564</v>
      </c>
      <c r="I216" s="5">
        <f t="shared" si="232"/>
        <v>90950.40270803032</v>
      </c>
      <c r="J216" s="5">
        <f t="shared" si="233"/>
        <v>33911.330585644981</v>
      </c>
      <c r="K216" s="5">
        <f t="shared" si="234"/>
        <v>155677.56112526549</v>
      </c>
      <c r="L216" s="5">
        <f t="shared" si="235"/>
        <v>30684.542692707306</v>
      </c>
      <c r="M216" s="5">
        <f t="shared" si="236"/>
        <v>7760.7685083122178</v>
      </c>
      <c r="N216" s="15">
        <f t="shared" si="237"/>
        <v>-2.8081981601936201E-3</v>
      </c>
      <c r="O216" s="15">
        <f t="shared" si="238"/>
        <v>2.7003556559999087E-3</v>
      </c>
      <c r="P216" s="15">
        <f t="shared" si="239"/>
        <v>2.9872233731627063E-3</v>
      </c>
      <c r="Q216" s="5">
        <f t="shared" si="240"/>
        <v>4538.7583808800418</v>
      </c>
      <c r="R216" s="5">
        <f t="shared" si="241"/>
        <v>7672.26750927803</v>
      </c>
      <c r="S216" s="5">
        <f t="shared" si="242"/>
        <v>4652.9502257724271</v>
      </c>
      <c r="T216" s="5">
        <f t="shared" si="243"/>
        <v>25.017454301206506</v>
      </c>
      <c r="U216" s="5">
        <f t="shared" si="244"/>
        <v>84.356608446337532</v>
      </c>
      <c r="V216" s="5">
        <f t="shared" si="245"/>
        <v>137.20930867106907</v>
      </c>
      <c r="W216" s="15">
        <f t="shared" si="246"/>
        <v>-1.0734613539272964E-2</v>
      </c>
      <c r="X216" s="15">
        <f t="shared" si="247"/>
        <v>-1.217998157191269E-2</v>
      </c>
      <c r="Y216" s="15">
        <f t="shared" si="248"/>
        <v>-9.7425357312937999E-3</v>
      </c>
      <c r="Z216" s="5">
        <f t="shared" si="263"/>
        <v>5563.4714591511238</v>
      </c>
      <c r="AA216" s="5">
        <f t="shared" si="264"/>
        <v>23355.801040340819</v>
      </c>
      <c r="AB216" s="5">
        <f t="shared" si="265"/>
        <v>52303.836862469063</v>
      </c>
      <c r="AC216" s="16">
        <f t="shared" si="249"/>
        <v>1.2092074114038454</v>
      </c>
      <c r="AD216" s="16">
        <f t="shared" si="250"/>
        <v>3.0152337157673115</v>
      </c>
      <c r="AE216" s="16">
        <f t="shared" si="251"/>
        <v>11.164791687558644</v>
      </c>
      <c r="AF216" s="15">
        <f t="shared" si="252"/>
        <v>-4.0504037456468023E-3</v>
      </c>
      <c r="AG216" s="15">
        <f t="shared" si="253"/>
        <v>2.9673830763510267E-4</v>
      </c>
      <c r="AH216" s="15">
        <f t="shared" si="254"/>
        <v>9.7937136394747881E-3</v>
      </c>
      <c r="AI216" s="1">
        <f t="shared" si="218"/>
        <v>369296.45044872171</v>
      </c>
      <c r="AJ216" s="1">
        <f t="shared" si="219"/>
        <v>175941.34615472102</v>
      </c>
      <c r="AK216" s="1">
        <f t="shared" si="220"/>
        <v>65480.556140959998</v>
      </c>
      <c r="AL216" s="14">
        <f t="shared" si="255"/>
        <v>77.304637287908648</v>
      </c>
      <c r="AM216" s="14">
        <f t="shared" si="256"/>
        <v>18.103070875831378</v>
      </c>
      <c r="AN216" s="14">
        <f t="shared" si="257"/>
        <v>5.7846957289938805</v>
      </c>
      <c r="AO216" s="11">
        <f t="shared" si="258"/>
        <v>4.1299367951918983E-3</v>
      </c>
      <c r="AP216" s="11">
        <f t="shared" si="259"/>
        <v>5.2026311054298177E-3</v>
      </c>
      <c r="AQ216" s="11">
        <f t="shared" si="260"/>
        <v>4.7194428508897041E-3</v>
      </c>
      <c r="AR216" s="1">
        <f t="shared" si="266"/>
        <v>181423.67029970564</v>
      </c>
      <c r="AS216" s="1">
        <f t="shared" si="261"/>
        <v>90950.40270803032</v>
      </c>
      <c r="AT216" s="1">
        <f t="shared" si="262"/>
        <v>33911.330585644981</v>
      </c>
      <c r="AU216" s="1">
        <f t="shared" si="221"/>
        <v>36284.734059941133</v>
      </c>
      <c r="AV216" s="1">
        <f t="shared" si="222"/>
        <v>18190.080541606065</v>
      </c>
      <c r="AW216" s="1">
        <f t="shared" si="223"/>
        <v>6782.2661171289965</v>
      </c>
      <c r="AX216" s="2">
        <v>0</v>
      </c>
      <c r="AY216" s="2">
        <v>0</v>
      </c>
      <c r="AZ216" s="2">
        <v>0</v>
      </c>
      <c r="BA216" s="2">
        <f t="shared" si="269"/>
        <v>0</v>
      </c>
      <c r="BB216" s="2">
        <f t="shared" si="281"/>
        <v>0</v>
      </c>
      <c r="BC216" s="2">
        <f t="shared" si="270"/>
        <v>0</v>
      </c>
      <c r="BD216" s="2">
        <f t="shared" si="271"/>
        <v>0</v>
      </c>
      <c r="BE216" s="2">
        <f t="shared" si="272"/>
        <v>0</v>
      </c>
      <c r="BF216" s="2">
        <f t="shared" si="273"/>
        <v>0</v>
      </c>
      <c r="BG216" s="2">
        <f t="shared" si="274"/>
        <v>0</v>
      </c>
      <c r="BH216" s="2">
        <f t="shared" si="282"/>
        <v>0</v>
      </c>
      <c r="BI216" s="2">
        <f t="shared" si="283"/>
        <v>0</v>
      </c>
      <c r="BJ216" s="2">
        <f t="shared" si="284"/>
        <v>0</v>
      </c>
      <c r="BK216" s="11">
        <f t="shared" si="285"/>
        <v>2.9460243298442518E-2</v>
      </c>
      <c r="BL216" s="17">
        <f t="shared" si="267"/>
        <v>2.2433317219286027E-3</v>
      </c>
      <c r="BM216" s="17">
        <f t="shared" si="268"/>
        <v>0.21388831724067259</v>
      </c>
      <c r="BN216" s="12">
        <f>(BN$3*temperature!$I326+BN$4*temperature!$I326^2+BN$5*temperature!$I326^6)*(K216/K$56)^$BP$1</f>
        <v>-36.766676457006533</v>
      </c>
      <c r="BO216" s="12">
        <f>(BO$3*temperature!$I326+BO$4*temperature!$I326^2+BO$5*temperature!$I326^6)*(L216/L$56)^$BP$1</f>
        <v>-25.340171850051842</v>
      </c>
      <c r="BP216" s="12">
        <f>(BP$3*temperature!$I326+BP$4*temperature!$I326^2+BP$5*temperature!$I326^6)*(M216/M$56)^$BP$1</f>
        <v>-22.120095897704598</v>
      </c>
      <c r="BQ216" s="12">
        <f>(BQ$3*temperature!$M326+BQ$4*temperature!$M326^2+BQ$5*temperature!$M326^6)*(K216/K$56)^$BP$1</f>
        <v>-36.766692503215239</v>
      </c>
      <c r="BR216" s="12">
        <f>(BR$3*temperature!$M326+BR$4*temperature!$M326^2+BR$5*temperature!$M326^6)*(L216/L$56)^$BP$1</f>
        <v>-25.34018216161191</v>
      </c>
      <c r="BS216" s="12">
        <f>(BS$3*temperature!$M326+BS$4*temperature!$M326^2+BS$5*temperature!$M326^6)*(M216/M$56)^$BP$1</f>
        <v>-22.12010427894305</v>
      </c>
      <c r="BT216" s="19">
        <f t="shared" si="275"/>
        <v>-1.6046208706654852E-5</v>
      </c>
      <c r="BU216" s="19">
        <f t="shared" si="276"/>
        <v>-1.0311560068032577E-5</v>
      </c>
      <c r="BV216" s="19">
        <f t="shared" si="277"/>
        <v>-8.3812384517045757E-6</v>
      </c>
      <c r="BW216" s="19">
        <f t="shared" si="278"/>
        <v>-4.1332215665448972E-2</v>
      </c>
      <c r="BX216" s="19">
        <f t="shared" si="279"/>
        <v>-9.2721870539896011E-5</v>
      </c>
      <c r="BY216" s="19">
        <f t="shared" si="280"/>
        <v>-8.8404780565114471E-3</v>
      </c>
      <c r="BZ216" s="2">
        <f t="shared" si="286"/>
        <v>2980.0549419418785</v>
      </c>
    </row>
    <row r="217" spans="1:78" x14ac:dyDescent="0.3">
      <c r="A217" s="2">
        <f t="shared" si="224"/>
        <v>2171</v>
      </c>
      <c r="B217" s="5">
        <f t="shared" si="225"/>
        <v>1165.3822304651421</v>
      </c>
      <c r="C217" s="5">
        <f t="shared" si="226"/>
        <v>2964.0524333925382</v>
      </c>
      <c r="D217" s="5">
        <f t="shared" si="227"/>
        <v>4369.6027945870137</v>
      </c>
      <c r="E217" s="15">
        <f t="shared" si="228"/>
        <v>1.0644577384661743E-6</v>
      </c>
      <c r="F217" s="15">
        <f t="shared" si="229"/>
        <v>2.097053122503654E-6</v>
      </c>
      <c r="G217" s="15">
        <f t="shared" si="230"/>
        <v>4.2810593529274726E-6</v>
      </c>
      <c r="H217" s="5">
        <f t="shared" si="231"/>
        <v>180892.9044806037</v>
      </c>
      <c r="I217" s="5">
        <f t="shared" si="232"/>
        <v>91189.823193906341</v>
      </c>
      <c r="J217" s="5">
        <f t="shared" si="233"/>
        <v>34010.772546687396</v>
      </c>
      <c r="K217" s="5">
        <f t="shared" si="234"/>
        <v>155221.95186415655</v>
      </c>
      <c r="L217" s="5">
        <f t="shared" si="235"/>
        <v>30765.253059148497</v>
      </c>
      <c r="M217" s="5">
        <f t="shared" si="236"/>
        <v>7783.4929501645638</v>
      </c>
      <c r="N217" s="15">
        <f t="shared" si="237"/>
        <v>-2.9266212665185476E-3</v>
      </c>
      <c r="O217" s="15">
        <f t="shared" si="238"/>
        <v>2.6303265213847293E-3</v>
      </c>
      <c r="P217" s="15">
        <f t="shared" si="239"/>
        <v>2.9281174703261748E-3</v>
      </c>
      <c r="Q217" s="5">
        <f t="shared" si="240"/>
        <v>4476.9006926848624</v>
      </c>
      <c r="R217" s="5">
        <f t="shared" si="241"/>
        <v>7598.7701371452958</v>
      </c>
      <c r="S217" s="5">
        <f t="shared" si="242"/>
        <v>4621.1301239780296</v>
      </c>
      <c r="T217" s="5">
        <f t="shared" si="243"/>
        <v>24.748901597546631</v>
      </c>
      <c r="U217" s="5">
        <f t="shared" si="244"/>
        <v>83.329146509992086</v>
      </c>
      <c r="V217" s="5">
        <f t="shared" si="245"/>
        <v>135.87254207867505</v>
      </c>
      <c r="W217" s="15">
        <f t="shared" si="246"/>
        <v>-1.0734613539272964E-2</v>
      </c>
      <c r="X217" s="15">
        <f t="shared" si="247"/>
        <v>-1.217998157191269E-2</v>
      </c>
      <c r="Y217" s="15">
        <f t="shared" si="248"/>
        <v>-9.7425357312937999E-3</v>
      </c>
      <c r="Z217" s="5">
        <f t="shared" si="263"/>
        <v>5466.0704407495577</v>
      </c>
      <c r="AA217" s="5">
        <f t="shared" si="264"/>
        <v>23140.544319315966</v>
      </c>
      <c r="AB217" s="5">
        <f t="shared" si="265"/>
        <v>52457.995787834785</v>
      </c>
      <c r="AC217" s="16">
        <f t="shared" si="249"/>
        <v>1.2043096331754313</v>
      </c>
      <c r="AD217" s="16">
        <f t="shared" si="250"/>
        <v>3.0161284511172526</v>
      </c>
      <c r="AE217" s="16">
        <f t="shared" si="251"/>
        <v>11.274136460190983</v>
      </c>
      <c r="AF217" s="15">
        <f t="shared" si="252"/>
        <v>-4.0504037456468023E-3</v>
      </c>
      <c r="AG217" s="15">
        <f t="shared" si="253"/>
        <v>2.9673830763510267E-4</v>
      </c>
      <c r="AH217" s="15">
        <f t="shared" si="254"/>
        <v>9.7937136394747881E-3</v>
      </c>
      <c r="AI217" s="1">
        <f t="shared" si="218"/>
        <v>368651.53946379066</v>
      </c>
      <c r="AJ217" s="1">
        <f t="shared" si="219"/>
        <v>176537.29208085497</v>
      </c>
      <c r="AK217" s="1">
        <f t="shared" si="220"/>
        <v>65714.766643993004</v>
      </c>
      <c r="AL217" s="14">
        <f t="shared" si="255"/>
        <v>77.6207079212232</v>
      </c>
      <c r="AM217" s="14">
        <f t="shared" si="256"/>
        <v>18.196312639477355</v>
      </c>
      <c r="AN217" s="14">
        <f t="shared" si="257"/>
        <v>5.8117232644876253</v>
      </c>
      <c r="AO217" s="11">
        <f t="shared" si="258"/>
        <v>4.0886374272399795E-3</v>
      </c>
      <c r="AP217" s="11">
        <f t="shared" si="259"/>
        <v>5.1506047943755198E-3</v>
      </c>
      <c r="AQ217" s="11">
        <f t="shared" si="260"/>
        <v>4.6722484223808069E-3</v>
      </c>
      <c r="AR217" s="1">
        <f t="shared" si="266"/>
        <v>180892.9044806037</v>
      </c>
      <c r="AS217" s="1">
        <f t="shared" si="261"/>
        <v>91189.823193906341</v>
      </c>
      <c r="AT217" s="1">
        <f t="shared" si="262"/>
        <v>34010.772546687396</v>
      </c>
      <c r="AU217" s="1">
        <f t="shared" si="221"/>
        <v>36178.580896120744</v>
      </c>
      <c r="AV217" s="1">
        <f t="shared" si="222"/>
        <v>18237.964638781268</v>
      </c>
      <c r="AW217" s="1">
        <f t="shared" si="223"/>
        <v>6802.1545093374798</v>
      </c>
      <c r="AX217" s="2">
        <v>0</v>
      </c>
      <c r="AY217" s="2">
        <v>0</v>
      </c>
      <c r="AZ217" s="2">
        <v>0</v>
      </c>
      <c r="BA217" s="2">
        <f t="shared" si="269"/>
        <v>0</v>
      </c>
      <c r="BB217" s="2">
        <f t="shared" si="281"/>
        <v>0</v>
      </c>
      <c r="BC217" s="2">
        <f t="shared" si="270"/>
        <v>0</v>
      </c>
      <c r="BD217" s="2">
        <f t="shared" si="271"/>
        <v>0</v>
      </c>
      <c r="BE217" s="2">
        <f t="shared" si="272"/>
        <v>0</v>
      </c>
      <c r="BF217" s="2">
        <f t="shared" si="273"/>
        <v>0</v>
      </c>
      <c r="BG217" s="2">
        <f t="shared" si="274"/>
        <v>0</v>
      </c>
      <c r="BH217" s="2">
        <f t="shared" si="282"/>
        <v>0</v>
      </c>
      <c r="BI217" s="2">
        <f t="shared" si="283"/>
        <v>0</v>
      </c>
      <c r="BJ217" s="2">
        <f t="shared" si="284"/>
        <v>0</v>
      </c>
      <c r="BK217" s="11">
        <f t="shared" si="285"/>
        <v>2.9370372789649796E-2</v>
      </c>
      <c r="BL217" s="17">
        <f t="shared" si="267"/>
        <v>2.1791339068528326E-3</v>
      </c>
      <c r="BM217" s="17">
        <f t="shared" si="268"/>
        <v>0.21177061112937881</v>
      </c>
      <c r="BN217" s="12">
        <f>(BN$3*temperature!$I327+BN$4*temperature!$I327^2+BN$5*temperature!$I327^6)*(K217/K$56)^$BP$1</f>
        <v>-37.18998308378039</v>
      </c>
      <c r="BO217" s="12">
        <f>(BO$3*temperature!$I327+BO$4*temperature!$I327^2+BO$5*temperature!$I327^6)*(L217/L$56)^$BP$1</f>
        <v>-25.577860294318512</v>
      </c>
      <c r="BP217" s="12">
        <f>(BP$3*temperature!$I327+BP$4*temperature!$I327^2+BP$5*temperature!$I327^6)*(M217/M$56)^$BP$1</f>
        <v>-22.310608026685951</v>
      </c>
      <c r="BQ217" s="12">
        <f>(BQ$3*temperature!$M327+BQ$4*temperature!$M327^2+BQ$5*temperature!$M327^6)*(K217/K$56)^$BP$1</f>
        <v>-37.189999124799371</v>
      </c>
      <c r="BR217" s="12">
        <f>(BR$3*temperature!$M327+BR$4*temperature!$M327^2+BR$5*temperature!$M327^6)*(L217/L$56)^$BP$1</f>
        <v>-25.577870586013923</v>
      </c>
      <c r="BS217" s="12">
        <f>(BS$3*temperature!$M327+BS$4*temperature!$M327^2+BS$5*temperature!$M327^6)*(M217/M$56)^$BP$1</f>
        <v>-22.310616389186134</v>
      </c>
      <c r="BT217" s="19">
        <f t="shared" si="275"/>
        <v>-1.6041018980672561E-5</v>
      </c>
      <c r="BU217" s="19">
        <f t="shared" si="276"/>
        <v>-1.0291695410558077E-5</v>
      </c>
      <c r="BV217" s="19">
        <f t="shared" si="277"/>
        <v>-8.3625001821019396E-6</v>
      </c>
      <c r="BW217" s="19">
        <f t="shared" si="278"/>
        <v>-4.1246194907117825E-2</v>
      </c>
      <c r="BX217" s="19">
        <f t="shared" si="279"/>
        <v>-8.9880981850761068E-5</v>
      </c>
      <c r="BY217" s="19">
        <f t="shared" si="280"/>
        <v>-8.7347319022418133E-3</v>
      </c>
      <c r="BZ217" s="2">
        <f t="shared" si="286"/>
        <v>2949.829257516099</v>
      </c>
    </row>
    <row r="218" spans="1:78" x14ac:dyDescent="0.3">
      <c r="A218" s="2">
        <f t="shared" si="224"/>
        <v>2172</v>
      </c>
      <c r="B218" s="5">
        <f t="shared" si="225"/>
        <v>1165.383408940269</v>
      </c>
      <c r="C218" s="5">
        <f t="shared" si="226"/>
        <v>2964.0583383791782</v>
      </c>
      <c r="D218" s="5">
        <f t="shared" si="227"/>
        <v>4369.6205657894798</v>
      </c>
      <c r="E218" s="15">
        <f t="shared" si="228"/>
        <v>1.0112348515428656E-6</v>
      </c>
      <c r="F218" s="15">
        <f t="shared" si="229"/>
        <v>1.9922004663784712E-6</v>
      </c>
      <c r="G218" s="15">
        <f t="shared" si="230"/>
        <v>4.0670063852810989E-6</v>
      </c>
      <c r="H218" s="5">
        <f t="shared" si="231"/>
        <v>180342.14733312136</v>
      </c>
      <c r="I218" s="5">
        <f t="shared" si="232"/>
        <v>91423.552588717488</v>
      </c>
      <c r="J218" s="5">
        <f t="shared" si="233"/>
        <v>34108.514005329642</v>
      </c>
      <c r="K218" s="5">
        <f t="shared" si="234"/>
        <v>154749.19751699048</v>
      </c>
      <c r="L218" s="5">
        <f t="shared" si="235"/>
        <v>30844.046287803565</v>
      </c>
      <c r="M218" s="5">
        <f t="shared" si="236"/>
        <v>7805.8297034692523</v>
      </c>
      <c r="N218" s="15">
        <f t="shared" si="237"/>
        <v>-3.0456668112239793E-3</v>
      </c>
      <c r="O218" s="15">
        <f t="shared" si="238"/>
        <v>2.5611110203962451E-3</v>
      </c>
      <c r="P218" s="15">
        <f t="shared" si="239"/>
        <v>2.8697595600977177E-3</v>
      </c>
      <c r="Q218" s="5">
        <f t="shared" si="240"/>
        <v>4415.358579041088</v>
      </c>
      <c r="R218" s="5">
        <f t="shared" si="241"/>
        <v>7525.4565048319055</v>
      </c>
      <c r="S218" s="5">
        <f t="shared" si="242"/>
        <v>4589.2595944973345</v>
      </c>
      <c r="T218" s="5">
        <f t="shared" si="243"/>
        <v>24.483231703375473</v>
      </c>
      <c r="U218" s="5">
        <f t="shared" si="244"/>
        <v>82.314199041097169</v>
      </c>
      <c r="V218" s="5">
        <f t="shared" si="245"/>
        <v>134.54879898257184</v>
      </c>
      <c r="W218" s="15">
        <f t="shared" si="246"/>
        <v>-1.0734613539272964E-2</v>
      </c>
      <c r="X218" s="15">
        <f t="shared" si="247"/>
        <v>-1.217998157191269E-2</v>
      </c>
      <c r="Y218" s="15">
        <f t="shared" si="248"/>
        <v>-9.7425357312937999E-3</v>
      </c>
      <c r="Z218" s="5">
        <f t="shared" si="263"/>
        <v>5369.7365768899244</v>
      </c>
      <c r="AA218" s="5">
        <f t="shared" si="264"/>
        <v>22925.667709892452</v>
      </c>
      <c r="AB218" s="5">
        <f t="shared" si="265"/>
        <v>52609.496769205485</v>
      </c>
      <c r="AC218" s="16">
        <f t="shared" si="249"/>
        <v>1.1994316929262989</v>
      </c>
      <c r="AD218" s="16">
        <f t="shared" si="250"/>
        <v>3.0170234519694472</v>
      </c>
      <c r="AE218" s="16">
        <f t="shared" si="251"/>
        <v>11.384552124214455</v>
      </c>
      <c r="AF218" s="15">
        <f t="shared" si="252"/>
        <v>-4.0504037456468023E-3</v>
      </c>
      <c r="AG218" s="15">
        <f t="shared" si="253"/>
        <v>2.9673830763510267E-4</v>
      </c>
      <c r="AH218" s="15">
        <f t="shared" si="254"/>
        <v>9.7937136394747881E-3</v>
      </c>
      <c r="AI218" s="1">
        <f t="shared" si="218"/>
        <v>367964.96641353233</v>
      </c>
      <c r="AJ218" s="1">
        <f t="shared" si="219"/>
        <v>177121.52751155075</v>
      </c>
      <c r="AK218" s="1">
        <f t="shared" si="220"/>
        <v>65945.444488931185</v>
      </c>
      <c r="AL218" s="14">
        <f t="shared" si="255"/>
        <v>77.934897223443414</v>
      </c>
      <c r="AM218" s="14">
        <f t="shared" si="256"/>
        <v>18.289097434446994</v>
      </c>
      <c r="AN218" s="14">
        <f t="shared" si="257"/>
        <v>5.8386055411929032</v>
      </c>
      <c r="AO218" s="11">
        <f t="shared" si="258"/>
        <v>4.0477510529675796E-3</v>
      </c>
      <c r="AP218" s="11">
        <f t="shared" si="259"/>
        <v>5.0990987464317643E-3</v>
      </c>
      <c r="AQ218" s="11">
        <f t="shared" si="260"/>
        <v>4.6255259381569984E-3</v>
      </c>
      <c r="AR218" s="1">
        <f t="shared" si="266"/>
        <v>180342.14733312136</v>
      </c>
      <c r="AS218" s="1">
        <f t="shared" si="261"/>
        <v>91423.552588717488</v>
      </c>
      <c r="AT218" s="1">
        <f t="shared" si="262"/>
        <v>34108.514005329642</v>
      </c>
      <c r="AU218" s="1">
        <f t="shared" si="221"/>
        <v>36068.429466624271</v>
      </c>
      <c r="AV218" s="1">
        <f t="shared" si="222"/>
        <v>18284.710517743497</v>
      </c>
      <c r="AW218" s="1">
        <f t="shared" si="223"/>
        <v>6821.7028010659287</v>
      </c>
      <c r="AX218" s="2">
        <v>0</v>
      </c>
      <c r="AY218" s="2">
        <v>0</v>
      </c>
      <c r="AZ218" s="2">
        <v>0</v>
      </c>
      <c r="BA218" s="2">
        <f t="shared" si="269"/>
        <v>0</v>
      </c>
      <c r="BB218" s="2">
        <f t="shared" si="281"/>
        <v>0</v>
      </c>
      <c r="BC218" s="2">
        <f t="shared" si="270"/>
        <v>0</v>
      </c>
      <c r="BD218" s="2">
        <f t="shared" si="271"/>
        <v>0</v>
      </c>
      <c r="BE218" s="2">
        <f t="shared" si="272"/>
        <v>0</v>
      </c>
      <c r="BF218" s="2">
        <f t="shared" si="273"/>
        <v>0</v>
      </c>
      <c r="BG218" s="2">
        <f t="shared" si="274"/>
        <v>0</v>
      </c>
      <c r="BH218" s="2">
        <f t="shared" si="282"/>
        <v>0</v>
      </c>
      <c r="BI218" s="2">
        <f t="shared" si="283"/>
        <v>0</v>
      </c>
      <c r="BJ218" s="2">
        <f t="shared" si="284"/>
        <v>0</v>
      </c>
      <c r="BK218" s="11">
        <f t="shared" si="285"/>
        <v>2.9280674719811078E-2</v>
      </c>
      <c r="BL218" s="17">
        <f t="shared" si="267"/>
        <v>2.1169580594662552E-3</v>
      </c>
      <c r="BM218" s="17">
        <f t="shared" si="268"/>
        <v>0.20967387240532556</v>
      </c>
      <c r="BN218" s="12">
        <f>(BN$3*temperature!$I328+BN$4*temperature!$I328^2+BN$5*temperature!$I328^6)*(K218/K$56)^$BP$1</f>
        <v>-37.613981386130618</v>
      </c>
      <c r="BO218" s="12">
        <f>(BO$3*temperature!$I328+BO$4*temperature!$I328^2+BO$5*temperature!$I328^6)*(L218/L$56)^$BP$1</f>
        <v>-25.814955933880764</v>
      </c>
      <c r="BP218" s="12">
        <f>(BP$3*temperature!$I328+BP$4*temperature!$I328^2+BP$5*temperature!$I328^6)*(M218/M$56)^$BP$1</f>
        <v>-22.500527856871816</v>
      </c>
      <c r="BQ218" s="12">
        <f>(BQ$3*temperature!$M328+BQ$4*temperature!$M328^2+BQ$5*temperature!$M328^6)*(K218/K$56)^$BP$1</f>
        <v>-37.613997422175245</v>
      </c>
      <c r="BR218" s="12">
        <f>(BR$3*temperature!$M328+BR$4*temperature!$M328^2+BR$5*temperature!$M328^6)*(L218/L$56)^$BP$1</f>
        <v>-25.814966205795365</v>
      </c>
      <c r="BS218" s="12">
        <f>(BS$3*temperature!$M328+BS$4*temperature!$M328^2+BS$5*temperature!$M328^6)*(M218/M$56)^$BP$1</f>
        <v>-22.500536200722937</v>
      </c>
      <c r="BT218" s="19">
        <f t="shared" si="275"/>
        <v>-1.6036044627298907E-5</v>
      </c>
      <c r="BU218" s="19">
        <f t="shared" si="276"/>
        <v>-1.0271914600679111E-5</v>
      </c>
      <c r="BV218" s="19">
        <f t="shared" si="277"/>
        <v>-8.3438511211397781E-6</v>
      </c>
      <c r="BW218" s="19">
        <f t="shared" si="278"/>
        <v>-4.1156660103226314E-2</v>
      </c>
      <c r="BX218" s="19">
        <f t="shared" si="279"/>
        <v>-8.712692330623822E-5</v>
      </c>
      <c r="BY218" s="19">
        <f t="shared" si="280"/>
        <v>-8.6294762991132277E-3</v>
      </c>
      <c r="BZ218" s="2">
        <f t="shared" si="286"/>
        <v>2919.8806350025829</v>
      </c>
    </row>
    <row r="219" spans="1:78" x14ac:dyDescent="0.3">
      <c r="A219" s="2">
        <f t="shared" si="224"/>
        <v>2173</v>
      </c>
      <c r="B219" s="5">
        <f t="shared" si="225"/>
        <v>1165.3845284927718</v>
      </c>
      <c r="C219" s="5">
        <f t="shared" si="226"/>
        <v>2964.0639481276621</v>
      </c>
      <c r="D219" s="5">
        <f t="shared" si="227"/>
        <v>4369.6374485004844</v>
      </c>
      <c r="E219" s="15">
        <f t="shared" si="228"/>
        <v>9.6067310896572221E-7</v>
      </c>
      <c r="F219" s="15">
        <f t="shared" si="229"/>
        <v>1.8925904430595475E-6</v>
      </c>
      <c r="G219" s="15">
        <f t="shared" si="230"/>
        <v>3.8636560660170436E-6</v>
      </c>
      <c r="H219" s="5">
        <f t="shared" si="231"/>
        <v>179771.4649264719</v>
      </c>
      <c r="I219" s="5">
        <f t="shared" si="232"/>
        <v>91651.617203501359</v>
      </c>
      <c r="J219" s="5">
        <f t="shared" si="233"/>
        <v>34204.564028044435</v>
      </c>
      <c r="K219" s="5">
        <f t="shared" si="234"/>
        <v>154259.35434287594</v>
      </c>
      <c r="L219" s="5">
        <f t="shared" si="235"/>
        <v>30920.931129504068</v>
      </c>
      <c r="M219" s="5">
        <f t="shared" si="236"/>
        <v>7827.7807784218612</v>
      </c>
      <c r="N219" s="15">
        <f t="shared" si="237"/>
        <v>-3.1654004154738624E-3</v>
      </c>
      <c r="O219" s="15">
        <f t="shared" si="238"/>
        <v>2.4926963532312385E-3</v>
      </c>
      <c r="P219" s="15">
        <f t="shared" si="239"/>
        <v>2.8121385921155984E-3</v>
      </c>
      <c r="Q219" s="5">
        <f t="shared" si="240"/>
        <v>4354.1392470929013</v>
      </c>
      <c r="R219" s="5">
        <f t="shared" si="241"/>
        <v>7452.3408851190788</v>
      </c>
      <c r="S219" s="5">
        <f t="shared" si="242"/>
        <v>4557.3460772819435</v>
      </c>
      <c r="T219" s="5">
        <f t="shared" si="243"/>
        <v>24.220413672847261</v>
      </c>
      <c r="U219" s="5">
        <f t="shared" si="244"/>
        <v>81.311613613669849</v>
      </c>
      <c r="V219" s="5">
        <f t="shared" si="245"/>
        <v>133.23795250088148</v>
      </c>
      <c r="W219" s="15">
        <f t="shared" si="246"/>
        <v>-1.0734613539272964E-2</v>
      </c>
      <c r="X219" s="15">
        <f t="shared" si="247"/>
        <v>-1.217998157191269E-2</v>
      </c>
      <c r="Y219" s="15">
        <f t="shared" si="248"/>
        <v>-9.7425357312937999E-3</v>
      </c>
      <c r="Z219" s="5">
        <f t="shared" si="263"/>
        <v>5274.4703970187429</v>
      </c>
      <c r="AA219" s="5">
        <f t="shared" si="264"/>
        <v>22711.216050457417</v>
      </c>
      <c r="AB219" s="5">
        <f t="shared" si="265"/>
        <v>52758.353941371402</v>
      </c>
      <c r="AC219" s="16">
        <f t="shared" si="249"/>
        <v>1.1945735103046227</v>
      </c>
      <c r="AD219" s="16">
        <f t="shared" si="250"/>
        <v>3.0179187184026799</v>
      </c>
      <c r="AE219" s="16">
        <f t="shared" si="251"/>
        <v>11.496049167632686</v>
      </c>
      <c r="AF219" s="15">
        <f t="shared" si="252"/>
        <v>-4.0504037456468023E-3</v>
      </c>
      <c r="AG219" s="15">
        <f t="shared" si="253"/>
        <v>2.9673830763510267E-4</v>
      </c>
      <c r="AH219" s="15">
        <f t="shared" si="254"/>
        <v>9.7937136394747881E-3</v>
      </c>
      <c r="AI219" s="1">
        <f t="shared" si="218"/>
        <v>367236.89923880337</v>
      </c>
      <c r="AJ219" s="1">
        <f t="shared" si="219"/>
        <v>177694.08527813916</v>
      </c>
      <c r="AK219" s="1">
        <f t="shared" si="220"/>
        <v>66172.602841104002</v>
      </c>
      <c r="AL219" s="14">
        <f t="shared" si="255"/>
        <v>78.247203675119536</v>
      </c>
      <c r="AM219" s="14">
        <f t="shared" si="256"/>
        <v>18.381422769110337</v>
      </c>
      <c r="AN219" s="14">
        <f t="shared" si="257"/>
        <v>5.8653420963526237</v>
      </c>
      <c r="AO219" s="11">
        <f t="shared" si="258"/>
        <v>4.0072735424379041E-3</v>
      </c>
      <c r="AP219" s="11">
        <f t="shared" si="259"/>
        <v>5.0481077589674466E-3</v>
      </c>
      <c r="AQ219" s="11">
        <f t="shared" si="260"/>
        <v>4.5792706787754281E-3</v>
      </c>
      <c r="AR219" s="1">
        <f t="shared" si="266"/>
        <v>179771.4649264719</v>
      </c>
      <c r="AS219" s="1">
        <f t="shared" si="261"/>
        <v>91651.617203501359</v>
      </c>
      <c r="AT219" s="1">
        <f t="shared" si="262"/>
        <v>34204.564028044435</v>
      </c>
      <c r="AU219" s="1">
        <f t="shared" si="221"/>
        <v>35954.292985294385</v>
      </c>
      <c r="AV219" s="1">
        <f t="shared" si="222"/>
        <v>18330.323440700271</v>
      </c>
      <c r="AW219" s="1">
        <f t="shared" si="223"/>
        <v>6840.9128056088875</v>
      </c>
      <c r="AX219" s="2">
        <v>0</v>
      </c>
      <c r="AY219" s="2">
        <v>0</v>
      </c>
      <c r="AZ219" s="2">
        <v>0</v>
      </c>
      <c r="BA219" s="2">
        <f t="shared" si="269"/>
        <v>0</v>
      </c>
      <c r="BB219" s="2">
        <f t="shared" si="281"/>
        <v>0</v>
      </c>
      <c r="BC219" s="2">
        <f t="shared" si="270"/>
        <v>0</v>
      </c>
      <c r="BD219" s="2">
        <f t="shared" si="271"/>
        <v>0</v>
      </c>
      <c r="BE219" s="2">
        <f t="shared" si="272"/>
        <v>0</v>
      </c>
      <c r="BF219" s="2">
        <f t="shared" si="273"/>
        <v>0</v>
      </c>
      <c r="BG219" s="2">
        <f t="shared" si="274"/>
        <v>0</v>
      </c>
      <c r="BH219" s="2">
        <f t="shared" si="282"/>
        <v>0</v>
      </c>
      <c r="BI219" s="2">
        <f t="shared" si="283"/>
        <v>0</v>
      </c>
      <c r="BJ219" s="2">
        <f t="shared" si="284"/>
        <v>0</v>
      </c>
      <c r="BK219" s="11">
        <f t="shared" si="285"/>
        <v>2.9191115670197471E-2</v>
      </c>
      <c r="BL219" s="17">
        <f t="shared" si="267"/>
        <v>2.0567354575490595E-3</v>
      </c>
      <c r="BM219" s="17">
        <f t="shared" si="268"/>
        <v>0.20759789347061935</v>
      </c>
      <c r="BN219" s="12">
        <f>(BN$3*temperature!$I329+BN$4*temperature!$I329^2+BN$5*temperature!$I329^6)*(K219/K$56)^$BP$1</f>
        <v>-38.038688753433803</v>
      </c>
      <c r="BO219" s="12">
        <f>(BO$3*temperature!$I329+BO$4*temperature!$I329^2+BO$5*temperature!$I329^6)*(L219/L$56)^$BP$1</f>
        <v>-26.0514523772543</v>
      </c>
      <c r="BP219" s="12">
        <f>(BP$3*temperature!$I329+BP$4*temperature!$I329^2+BP$5*temperature!$I329^6)*(M219/M$56)^$BP$1</f>
        <v>-22.689849949882291</v>
      </c>
      <c r="BQ219" s="12">
        <f>(BQ$3*temperature!$M329+BQ$4*temperature!$M329^2+BQ$5*temperature!$M329^6)*(K219/K$56)^$BP$1</f>
        <v>-38.038704784735756</v>
      </c>
      <c r="BR219" s="12">
        <f>(BR$3*temperature!$M329+BR$4*temperature!$M329^2+BR$5*temperature!$M329^6)*(L219/L$56)^$BP$1</f>
        <v>-26.05146262947741</v>
      </c>
      <c r="BS219" s="12">
        <f>(BS$3*temperature!$M329+BS$4*temperature!$M329^2+BS$5*temperature!$M329^6)*(M219/M$56)^$BP$1</f>
        <v>-22.689858275177262</v>
      </c>
      <c r="BT219" s="19">
        <f t="shared" si="275"/>
        <v>-1.6031301953489674E-5</v>
      </c>
      <c r="BU219" s="19">
        <f t="shared" si="276"/>
        <v>-1.0252223109574743E-5</v>
      </c>
      <c r="BV219" s="19">
        <f t="shared" si="277"/>
        <v>-8.3252949707457446E-6</v>
      </c>
      <c r="BW219" s="19">
        <f t="shared" si="278"/>
        <v>-4.1063665496603133E-2</v>
      </c>
      <c r="BX219" s="19">
        <f t="shared" si="279"/>
        <v>-8.445709684379757E-5</v>
      </c>
      <c r="BY219" s="19">
        <f t="shared" si="280"/>
        <v>-8.5247304552769649E-3</v>
      </c>
      <c r="BZ219" s="2">
        <f t="shared" si="286"/>
        <v>2890.2066787429676</v>
      </c>
    </row>
    <row r="220" spans="1:78" x14ac:dyDescent="0.3">
      <c r="A220" s="2">
        <f t="shared" si="224"/>
        <v>2174</v>
      </c>
      <c r="B220" s="5">
        <f t="shared" si="225"/>
        <v>1165.385592068671</v>
      </c>
      <c r="C220" s="5">
        <f t="shared" si="226"/>
        <v>2964.0692773988076</v>
      </c>
      <c r="D220" s="5">
        <f t="shared" si="227"/>
        <v>4369.6534871379063</v>
      </c>
      <c r="E220" s="15">
        <f t="shared" si="228"/>
        <v>9.1263945351743604E-7</v>
      </c>
      <c r="F220" s="15">
        <f t="shared" si="229"/>
        <v>1.7979609209065701E-6</v>
      </c>
      <c r="G220" s="15">
        <f t="shared" si="230"/>
        <v>3.6704732627161914E-6</v>
      </c>
      <c r="H220" s="5">
        <f t="shared" si="231"/>
        <v>179180.91913019799</v>
      </c>
      <c r="I220" s="5">
        <f t="shared" si="232"/>
        <v>91874.043963296252</v>
      </c>
      <c r="J220" s="5">
        <f t="shared" si="233"/>
        <v>34298.931828822468</v>
      </c>
      <c r="K220" s="5">
        <f t="shared" si="234"/>
        <v>153752.47501741865</v>
      </c>
      <c r="L220" s="5">
        <f t="shared" si="235"/>
        <v>30995.916547511533</v>
      </c>
      <c r="M220" s="5">
        <f t="shared" si="236"/>
        <v>7849.3482217254796</v>
      </c>
      <c r="N220" s="15">
        <f t="shared" si="237"/>
        <v>-3.2858903605329504E-3</v>
      </c>
      <c r="O220" s="15">
        <f t="shared" si="238"/>
        <v>2.4250698561893991E-3</v>
      </c>
      <c r="P220" s="15">
        <f t="shared" si="239"/>
        <v>2.755243652590611E-3</v>
      </c>
      <c r="Q220" s="5">
        <f t="shared" si="240"/>
        <v>4293.2495215064555</v>
      </c>
      <c r="R220" s="5">
        <f t="shared" si="241"/>
        <v>7379.4371035506147</v>
      </c>
      <c r="S220" s="5">
        <f t="shared" si="242"/>
        <v>4525.3968463104229</v>
      </c>
      <c r="T220" s="5">
        <f t="shared" si="243"/>
        <v>23.960416892307922</v>
      </c>
      <c r="U220" s="5">
        <f t="shared" si="244"/>
        <v>80.321239658272859</v>
      </c>
      <c r="V220" s="5">
        <f t="shared" si="245"/>
        <v>131.9398769878772</v>
      </c>
      <c r="W220" s="15">
        <f t="shared" si="246"/>
        <v>-1.0734613539272964E-2</v>
      </c>
      <c r="X220" s="15">
        <f t="shared" si="247"/>
        <v>-1.217998157191269E-2</v>
      </c>
      <c r="Y220" s="15">
        <f t="shared" si="248"/>
        <v>-9.7425357312937999E-3</v>
      </c>
      <c r="Z220" s="5">
        <f t="shared" si="263"/>
        <v>5180.2718801474939</v>
      </c>
      <c r="AA220" s="5">
        <f t="shared" si="264"/>
        <v>22497.232863549656</v>
      </c>
      <c r="AB220" s="5">
        <f t="shared" si="265"/>
        <v>52904.581677521368</v>
      </c>
      <c r="AC220" s="16">
        <f t="shared" si="249"/>
        <v>1.1897350052840343</v>
      </c>
      <c r="AD220" s="16">
        <f t="shared" si="250"/>
        <v>3.0188142504957591</v>
      </c>
      <c r="AE220" s="16">
        <f t="shared" si="251"/>
        <v>11.608638181165803</v>
      </c>
      <c r="AF220" s="15">
        <f t="shared" si="252"/>
        <v>-4.0504037456468023E-3</v>
      </c>
      <c r="AG220" s="15">
        <f t="shared" si="253"/>
        <v>2.9673830763510267E-4</v>
      </c>
      <c r="AH220" s="15">
        <f t="shared" si="254"/>
        <v>9.7937136394747881E-3</v>
      </c>
      <c r="AI220" s="1">
        <f t="shared" si="218"/>
        <v>366467.5023002174</v>
      </c>
      <c r="AJ220" s="1">
        <f t="shared" si="219"/>
        <v>178255.00019102552</v>
      </c>
      <c r="AK220" s="1">
        <f t="shared" si="220"/>
        <v>66396.255362602489</v>
      </c>
      <c r="AL220" s="14">
        <f t="shared" si="255"/>
        <v>78.557626044686018</v>
      </c>
      <c r="AM220" s="14">
        <f t="shared" si="256"/>
        <v>18.473286257982927</v>
      </c>
      <c r="AN220" s="14">
        <f t="shared" si="257"/>
        <v>5.8919324955446104</v>
      </c>
      <c r="AO220" s="11">
        <f t="shared" si="258"/>
        <v>3.9672008070135252E-3</v>
      </c>
      <c r="AP220" s="11">
        <f t="shared" si="259"/>
        <v>4.9976266813777717E-3</v>
      </c>
      <c r="AQ220" s="11">
        <f t="shared" si="260"/>
        <v>4.5334779719876737E-3</v>
      </c>
      <c r="AR220" s="1">
        <f t="shared" si="266"/>
        <v>179180.91913019799</v>
      </c>
      <c r="AS220" s="1">
        <f t="shared" si="261"/>
        <v>91874.043963296252</v>
      </c>
      <c r="AT220" s="1">
        <f t="shared" si="262"/>
        <v>34298.931828822468</v>
      </c>
      <c r="AU220" s="1">
        <f t="shared" si="221"/>
        <v>35836.183826039596</v>
      </c>
      <c r="AV220" s="1">
        <f t="shared" si="222"/>
        <v>18374.808792659253</v>
      </c>
      <c r="AW220" s="1">
        <f t="shared" si="223"/>
        <v>6859.7863657644939</v>
      </c>
      <c r="AX220" s="2">
        <v>0</v>
      </c>
      <c r="AY220" s="2">
        <v>0</v>
      </c>
      <c r="AZ220" s="2">
        <v>0</v>
      </c>
      <c r="BA220" s="2">
        <f t="shared" si="269"/>
        <v>0</v>
      </c>
      <c r="BB220" s="2">
        <f t="shared" si="281"/>
        <v>0</v>
      </c>
      <c r="BC220" s="2">
        <f t="shared" si="270"/>
        <v>0</v>
      </c>
      <c r="BD220" s="2">
        <f t="shared" si="271"/>
        <v>0</v>
      </c>
      <c r="BE220" s="2">
        <f t="shared" si="272"/>
        <v>0</v>
      </c>
      <c r="BF220" s="2">
        <f t="shared" si="273"/>
        <v>0</v>
      </c>
      <c r="BG220" s="2">
        <f t="shared" si="274"/>
        <v>0</v>
      </c>
      <c r="BH220" s="2">
        <f t="shared" si="282"/>
        <v>0</v>
      </c>
      <c r="BI220" s="2">
        <f t="shared" si="283"/>
        <v>0</v>
      </c>
      <c r="BJ220" s="2">
        <f t="shared" si="284"/>
        <v>0</v>
      </c>
      <c r="BK220" s="11">
        <f t="shared" si="285"/>
        <v>2.9101661279459651E-2</v>
      </c>
      <c r="BL220" s="17">
        <f t="shared" si="267"/>
        <v>1.9983999339226099E-3</v>
      </c>
      <c r="BM220" s="17">
        <f t="shared" si="268"/>
        <v>0.20554246878279145</v>
      </c>
      <c r="BN220" s="12">
        <f>(BN$3*temperature!$I330+BN$4*temperature!$I330^2+BN$5*temperature!$I330^6)*(K220/K$56)^$BP$1</f>
        <v>-38.464124440717043</v>
      </c>
      <c r="BO220" s="12">
        <f>(BO$3*temperature!$I330+BO$4*temperature!$I330^2+BO$5*temperature!$I330^6)*(L220/L$56)^$BP$1</f>
        <v>-26.287343674462058</v>
      </c>
      <c r="BP220" s="12">
        <f>(BP$3*temperature!$I330+BP$4*temperature!$I330^2+BP$5*temperature!$I330^6)*(M220/M$56)^$BP$1</f>
        <v>-22.878569220449272</v>
      </c>
      <c r="BQ220" s="12">
        <f>(BQ$3*temperature!$M330+BQ$4*temperature!$M330^2+BQ$5*temperature!$M330^6)*(K220/K$56)^$BP$1</f>
        <v>-38.464140467524118</v>
      </c>
      <c r="BR220" s="12">
        <f>(BR$3*temperature!$M330+BR$4*temperature!$M330^2+BR$5*temperature!$M330^6)*(L220/L$56)^$BP$1</f>
        <v>-26.287353907088196</v>
      </c>
      <c r="BS220" s="12">
        <f>(BS$3*temperature!$M330+BS$4*temperature!$M330^2+BS$5*temperature!$M330^6)*(M220/M$56)^$BP$1</f>
        <v>-22.878577527284502</v>
      </c>
      <c r="BT220" s="19">
        <f t="shared" si="275"/>
        <v>-1.602680707435411E-5</v>
      </c>
      <c r="BU220" s="19">
        <f t="shared" si="276"/>
        <v>-1.02326261384178E-5</v>
      </c>
      <c r="BV220" s="19">
        <f t="shared" si="277"/>
        <v>-8.3068352303428128E-6</v>
      </c>
      <c r="BW220" s="19">
        <f t="shared" si="278"/>
        <v>-4.0967263412848884E-2</v>
      </c>
      <c r="BX220" s="19">
        <f t="shared" si="279"/>
        <v>-8.1868976497227367E-5</v>
      </c>
      <c r="BY220" s="19">
        <f t="shared" si="280"/>
        <v>-8.4205124611518856E-3</v>
      </c>
      <c r="BZ220" s="2">
        <f t="shared" si="286"/>
        <v>2860.804996853471</v>
      </c>
    </row>
    <row r="221" spans="1:78" x14ac:dyDescent="0.3">
      <c r="A221" s="2">
        <f t="shared" si="224"/>
        <v>2175</v>
      </c>
      <c r="B221" s="5">
        <f t="shared" si="225"/>
        <v>1165.3866024666975</v>
      </c>
      <c r="C221" s="5">
        <f t="shared" si="226"/>
        <v>2964.074340215499</v>
      </c>
      <c r="D221" s="5">
        <f t="shared" si="227"/>
        <v>4369.6687238993836</v>
      </c>
      <c r="E221" s="15">
        <f t="shared" si="228"/>
        <v>8.6700748084156423E-7</v>
      </c>
      <c r="F221" s="15">
        <f t="shared" si="229"/>
        <v>1.7080628748612415E-6</v>
      </c>
      <c r="G221" s="15">
        <f t="shared" si="230"/>
        <v>3.4869495995803815E-6</v>
      </c>
      <c r="H221" s="5">
        <f t="shared" si="231"/>
        <v>178570.56733229794</v>
      </c>
      <c r="I221" s="5">
        <f t="shared" si="232"/>
        <v>92090.860376269964</v>
      </c>
      <c r="J221" s="5">
        <f t="shared" si="233"/>
        <v>34391.626761191445</v>
      </c>
      <c r="K221" s="5">
        <f t="shared" si="234"/>
        <v>153228.6083899792</v>
      </c>
      <c r="L221" s="5">
        <f t="shared" si="235"/>
        <v>31069.011706897549</v>
      </c>
      <c r="M221" s="5">
        <f t="shared" si="236"/>
        <v>7870.5341146550836</v>
      </c>
      <c r="N221" s="15">
        <f t="shared" si="237"/>
        <v>-3.4072077693715341E-3</v>
      </c>
      <c r="O221" s="15">
        <f t="shared" si="238"/>
        <v>2.3582190019764138E-3</v>
      </c>
      <c r="P221" s="15">
        <f t="shared" si="239"/>
        <v>2.699063964440418E-3</v>
      </c>
      <c r="Q221" s="5">
        <f t="shared" si="240"/>
        <v>4232.6958495687295</v>
      </c>
      <c r="R221" s="5">
        <f t="shared" si="241"/>
        <v>7306.758544757341</v>
      </c>
      <c r="S221" s="5">
        <f t="shared" si="242"/>
        <v>4493.4190110600584</v>
      </c>
      <c r="T221" s="5">
        <f t="shared" si="243"/>
        <v>23.703211076729129</v>
      </c>
      <c r="U221" s="5">
        <f t="shared" si="244"/>
        <v>79.342928439401916</v>
      </c>
      <c r="V221" s="5">
        <f t="shared" si="245"/>
        <v>130.65444802194028</v>
      </c>
      <c r="W221" s="15">
        <f t="shared" si="246"/>
        <v>-1.0734613539272964E-2</v>
      </c>
      <c r="X221" s="15">
        <f t="shared" si="247"/>
        <v>-1.217998157191269E-2</v>
      </c>
      <c r="Y221" s="15">
        <f t="shared" si="248"/>
        <v>-9.7425357312937999E-3</v>
      </c>
      <c r="Z221" s="5">
        <f t="shared" si="263"/>
        <v>5087.1404714606115</v>
      </c>
      <c r="AA221" s="5">
        <f t="shared" si="264"/>
        <v>22283.760372592693</v>
      </c>
      <c r="AB221" s="5">
        <f t="shared" si="265"/>
        <v>53048.194576489477</v>
      </c>
      <c r="AC221" s="16">
        <f t="shared" si="249"/>
        <v>1.1849160981623048</v>
      </c>
      <c r="AD221" s="16">
        <f t="shared" si="250"/>
        <v>3.0197100483275161</v>
      </c>
      <c r="AE221" s="16">
        <f t="shared" si="251"/>
        <v>11.722329859256414</v>
      </c>
      <c r="AF221" s="15">
        <f t="shared" si="252"/>
        <v>-4.0504037456468023E-3</v>
      </c>
      <c r="AG221" s="15">
        <f t="shared" si="253"/>
        <v>2.9673830763510267E-4</v>
      </c>
      <c r="AH221" s="15">
        <f t="shared" si="254"/>
        <v>9.7937136394747881E-3</v>
      </c>
      <c r="AI221" s="1">
        <f t="shared" si="218"/>
        <v>365656.93589623529</v>
      </c>
      <c r="AJ221" s="1">
        <f t="shared" si="219"/>
        <v>178804.30896458222</v>
      </c>
      <c r="AK221" s="1">
        <f t="shared" si="220"/>
        <v>66616.416192106743</v>
      </c>
      <c r="AL221" s="14">
        <f t="shared" si="255"/>
        <v>78.86616338335314</v>
      </c>
      <c r="AM221" s="14">
        <f t="shared" si="256"/>
        <v>18.564685620395597</v>
      </c>
      <c r="AN221" s="14">
        <f t="shared" si="257"/>
        <v>5.918376332263791</v>
      </c>
      <c r="AO221" s="11">
        <f t="shared" si="258"/>
        <v>3.9275287989433902E-3</v>
      </c>
      <c r="AP221" s="11">
        <f t="shared" si="259"/>
        <v>4.9476504145639939E-3</v>
      </c>
      <c r="AQ221" s="11">
        <f t="shared" si="260"/>
        <v>4.4881431922677972E-3</v>
      </c>
      <c r="AR221" s="1">
        <f t="shared" si="266"/>
        <v>178570.56733229794</v>
      </c>
      <c r="AS221" s="1">
        <f t="shared" si="261"/>
        <v>92090.860376269964</v>
      </c>
      <c r="AT221" s="1">
        <f t="shared" si="262"/>
        <v>34391.626761191445</v>
      </c>
      <c r="AU221" s="1">
        <f t="shared" si="221"/>
        <v>35714.113466459588</v>
      </c>
      <c r="AV221" s="1">
        <f t="shared" si="222"/>
        <v>18418.172075253995</v>
      </c>
      <c r="AW221" s="1">
        <f t="shared" si="223"/>
        <v>6878.3253522382893</v>
      </c>
      <c r="AX221" s="2">
        <v>0</v>
      </c>
      <c r="AY221" s="2">
        <v>0</v>
      </c>
      <c r="AZ221" s="2">
        <v>0</v>
      </c>
      <c r="BA221" s="2">
        <f t="shared" si="269"/>
        <v>0</v>
      </c>
      <c r="BB221" s="2">
        <f t="shared" si="281"/>
        <v>0</v>
      </c>
      <c r="BC221" s="2">
        <f t="shared" si="270"/>
        <v>0</v>
      </c>
      <c r="BD221" s="2">
        <f t="shared" si="271"/>
        <v>0</v>
      </c>
      <c r="BE221" s="2">
        <f t="shared" si="272"/>
        <v>0</v>
      </c>
      <c r="BF221" s="2">
        <f t="shared" si="273"/>
        <v>0</v>
      </c>
      <c r="BG221" s="2">
        <f t="shared" si="274"/>
        <v>0</v>
      </c>
      <c r="BH221" s="2">
        <f t="shared" si="282"/>
        <v>0</v>
      </c>
      <c r="BI221" s="2">
        <f t="shared" si="283"/>
        <v>0</v>
      </c>
      <c r="BJ221" s="2">
        <f t="shared" si="284"/>
        <v>0</v>
      </c>
      <c r="BK221" s="11">
        <f t="shared" si="285"/>
        <v>2.9012276178603996E-2</v>
      </c>
      <c r="BL221" s="17">
        <f t="shared" si="267"/>
        <v>1.9418877736899606E-3</v>
      </c>
      <c r="BM221" s="17">
        <f t="shared" si="268"/>
        <v>0.20350739483444696</v>
      </c>
      <c r="BN221" s="12">
        <f>(BN$3*temperature!$I331+BN$4*temperature!$I331^2+BN$5*temperature!$I331^6)*(K221/K$56)^$BP$1</f>
        <v>-38.890309618164835</v>
      </c>
      <c r="BO221" s="12">
        <f>(BO$3*temperature!$I331+BO$4*temperature!$I331^2+BO$5*temperature!$I331^6)*(L221/L$56)^$BP$1</f>
        <v>-26.522624306559766</v>
      </c>
      <c r="BP221" s="12">
        <f>(BP$3*temperature!$I331+BP$4*temperature!$I331^2+BP$5*temperature!$I331^6)*(M221/M$56)^$BP$1</f>
        <v>-23.066680927651277</v>
      </c>
      <c r="BQ221" s="12">
        <f>(BQ$3*temperature!$M331+BQ$4*temperature!$M331^2+BQ$5*temperature!$M331^6)*(K221/K$56)^$BP$1</f>
        <v>-38.890325640740677</v>
      </c>
      <c r="BR221" s="12">
        <f>(BR$3*temperature!$M331+BR$4*temperature!$M331^2+BR$5*temperature!$M331^6)*(L221/L$56)^$BP$1</f>
        <v>-26.522634519688346</v>
      </c>
      <c r="BS221" s="12">
        <f>(BS$3*temperature!$M331+BS$4*temperature!$M331^2+BS$5*temperature!$M331^6)*(M221/M$56)^$BP$1</f>
        <v>-23.066689216126406</v>
      </c>
      <c r="BT221" s="19">
        <f t="shared" si="275"/>
        <v>-1.602257584210065E-5</v>
      </c>
      <c r="BU221" s="19">
        <f t="shared" si="276"/>
        <v>-1.0213128579295017E-5</v>
      </c>
      <c r="BV221" s="19">
        <f t="shared" si="277"/>
        <v>-8.2884751293477166E-6</v>
      </c>
      <c r="BW221" s="19">
        <f t="shared" si="278"/>
        <v>-4.0867503993173793E-2</v>
      </c>
      <c r="BX221" s="19">
        <f t="shared" si="279"/>
        <v>-7.9360106345569828E-5</v>
      </c>
      <c r="BY221" s="19">
        <f t="shared" si="280"/>
        <v>-8.3168392710371575E-3</v>
      </c>
      <c r="BZ221" s="2">
        <f t="shared" si="286"/>
        <v>2831.6732012002144</v>
      </c>
    </row>
    <row r="222" spans="1:78" x14ac:dyDescent="0.3">
      <c r="A222" s="2">
        <f t="shared" si="224"/>
        <v>2176</v>
      </c>
      <c r="B222" s="5">
        <f t="shared" si="225"/>
        <v>1165.3875623456547</v>
      </c>
      <c r="C222" s="5">
        <f t="shared" si="226"/>
        <v>2964.0791498995704</v>
      </c>
      <c r="D222" s="5">
        <f t="shared" si="227"/>
        <v>4369.6831988732602</v>
      </c>
      <c r="E222" s="15">
        <f t="shared" si="228"/>
        <v>8.2365710679948601E-7</v>
      </c>
      <c r="F222" s="15">
        <f t="shared" si="229"/>
        <v>1.6226597311181794E-6</v>
      </c>
      <c r="G222" s="15">
        <f t="shared" si="230"/>
        <v>3.3126021196013625E-6</v>
      </c>
      <c r="H222" s="5">
        <f t="shared" si="231"/>
        <v>177940.46214749163</v>
      </c>
      <c r="I222" s="5">
        <f t="shared" si="232"/>
        <v>92302.094503633853</v>
      </c>
      <c r="J222" s="5">
        <f t="shared" si="233"/>
        <v>34482.658310462612</v>
      </c>
      <c r="K222" s="5">
        <f t="shared" si="234"/>
        <v>152687.79923250491</v>
      </c>
      <c r="L222" s="5">
        <f t="shared" si="235"/>
        <v>31140.225964195743</v>
      </c>
      <c r="M222" s="5">
        <f t="shared" si="236"/>
        <v>7891.3405711778141</v>
      </c>
      <c r="N222" s="15">
        <f t="shared" si="237"/>
        <v>-3.5294268032368681E-3</v>
      </c>
      <c r="O222" s="15">
        <f t="shared" si="238"/>
        <v>2.2921313999306747E-3</v>
      </c>
      <c r="P222" s="15">
        <f t="shared" si="239"/>
        <v>2.6435888873144187E-3</v>
      </c>
      <c r="Q222" s="5">
        <f t="shared" si="240"/>
        <v>4172.4843061926922</v>
      </c>
      <c r="R222" s="5">
        <f t="shared" si="241"/>
        <v>7234.3181588928455</v>
      </c>
      <c r="S222" s="5">
        <f t="shared" si="242"/>
        <v>4461.4195180403158</v>
      </c>
      <c r="T222" s="5">
        <f t="shared" si="243"/>
        <v>23.448766266180627</v>
      </c>
      <c r="U222" s="5">
        <f t="shared" si="244"/>
        <v>78.376533033148419</v>
      </c>
      <c r="V222" s="5">
        <f t="shared" si="245"/>
        <v>129.38154239363405</v>
      </c>
      <c r="W222" s="15">
        <f t="shared" si="246"/>
        <v>-1.0734613539272964E-2</v>
      </c>
      <c r="X222" s="15">
        <f t="shared" si="247"/>
        <v>-1.217998157191269E-2</v>
      </c>
      <c r="Y222" s="15">
        <f t="shared" si="248"/>
        <v>-9.7425357312937999E-3</v>
      </c>
      <c r="Z222" s="5">
        <f t="shared" si="263"/>
        <v>4995.0750985614495</v>
      </c>
      <c r="AA222" s="5">
        <f t="shared" si="264"/>
        <v>22070.839519032772</v>
      </c>
      <c r="AB222" s="5">
        <f t="shared" si="265"/>
        <v>53189.207450361719</v>
      </c>
      <c r="AC222" s="16">
        <f t="shared" si="249"/>
        <v>1.1801167095600311</v>
      </c>
      <c r="AD222" s="16">
        <f t="shared" si="250"/>
        <v>3.0206061119768055</v>
      </c>
      <c r="AE222" s="16">
        <f t="shared" si="251"/>
        <v>11.837135001085436</v>
      </c>
      <c r="AF222" s="15">
        <f t="shared" si="252"/>
        <v>-4.0504037456468023E-3</v>
      </c>
      <c r="AG222" s="15">
        <f t="shared" si="253"/>
        <v>2.9673830763510267E-4</v>
      </c>
      <c r="AH222" s="15">
        <f t="shared" si="254"/>
        <v>9.7937136394747881E-3</v>
      </c>
      <c r="AI222" s="1">
        <f t="shared" si="218"/>
        <v>364805.35577307141</v>
      </c>
      <c r="AJ222" s="1">
        <f t="shared" si="219"/>
        <v>179342.050143378</v>
      </c>
      <c r="AK222" s="1">
        <f t="shared" si="220"/>
        <v>66833.09992513436</v>
      </c>
      <c r="AL222" s="14">
        <f t="shared" si="255"/>
        <v>79.172815020023933</v>
      </c>
      <c r="AM222" s="14">
        <f t="shared" si="256"/>
        <v>18.655618679156536</v>
      </c>
      <c r="AN222" s="14">
        <f t="shared" si="257"/>
        <v>5.9446732275042704</v>
      </c>
      <c r="AO222" s="11">
        <f t="shared" si="258"/>
        <v>3.8882535109539562E-3</v>
      </c>
      <c r="AP222" s="11">
        <f t="shared" si="259"/>
        <v>4.898173910418354E-3</v>
      </c>
      <c r="AQ222" s="11">
        <f t="shared" si="260"/>
        <v>4.4432617603451189E-3</v>
      </c>
      <c r="AR222" s="1">
        <f t="shared" si="266"/>
        <v>177940.46214749163</v>
      </c>
      <c r="AS222" s="1">
        <f t="shared" si="261"/>
        <v>92302.094503633853</v>
      </c>
      <c r="AT222" s="1">
        <f t="shared" si="262"/>
        <v>34482.658310462612</v>
      </c>
      <c r="AU222" s="1">
        <f t="shared" si="221"/>
        <v>35588.092429498327</v>
      </c>
      <c r="AV222" s="1">
        <f t="shared" si="222"/>
        <v>18460.418900726771</v>
      </c>
      <c r="AW222" s="1">
        <f t="shared" si="223"/>
        <v>6896.5316620925223</v>
      </c>
      <c r="AX222" s="2">
        <v>0</v>
      </c>
      <c r="AY222" s="2">
        <v>0</v>
      </c>
      <c r="AZ222" s="2">
        <v>0</v>
      </c>
      <c r="BA222" s="2">
        <f t="shared" si="269"/>
        <v>0</v>
      </c>
      <c r="BB222" s="2">
        <f t="shared" si="281"/>
        <v>0</v>
      </c>
      <c r="BC222" s="2">
        <f t="shared" si="270"/>
        <v>0</v>
      </c>
      <c r="BD222" s="2">
        <f t="shared" si="271"/>
        <v>0</v>
      </c>
      <c r="BE222" s="2">
        <f t="shared" si="272"/>
        <v>0</v>
      </c>
      <c r="BF222" s="2">
        <f t="shared" si="273"/>
        <v>0</v>
      </c>
      <c r="BG222" s="2">
        <f t="shared" si="274"/>
        <v>0</v>
      </c>
      <c r="BH222" s="2">
        <f t="shared" si="282"/>
        <v>0</v>
      </c>
      <c r="BI222" s="2">
        <f t="shared" si="283"/>
        <v>0</v>
      </c>
      <c r="BJ222" s="2">
        <f t="shared" si="284"/>
        <v>0</v>
      </c>
      <c r="BK222" s="11">
        <f t="shared" si="285"/>
        <v>2.8922923920581461E-2</v>
      </c>
      <c r="BL222" s="17">
        <f t="shared" si="267"/>
        <v>1.8871376159878875E-3</v>
      </c>
      <c r="BM222" s="17">
        <f t="shared" si="268"/>
        <v>0.2014924701331158</v>
      </c>
      <c r="BN222" s="12">
        <f>(BN$3*temperature!$I332+BN$4*temperature!$I332^2+BN$5*temperature!$I332^6)*(K222/K$56)^$BP$1</f>
        <v>-39.317267424904855</v>
      </c>
      <c r="BO222" s="12">
        <f>(BO$3*temperature!$I332+BO$4*temperature!$I332^2+BO$5*temperature!$I332^6)*(L222/L$56)^$BP$1</f>
        <v>-26.757289175240675</v>
      </c>
      <c r="BP222" s="12">
        <f>(BP$3*temperature!$I332+BP$4*temperature!$I332^2+BP$5*temperature!$I332^6)*(M222/M$56)^$BP$1</f>
        <v>-23.254180666209454</v>
      </c>
      <c r="BQ222" s="12">
        <f>(BQ$3*temperature!$M332+BQ$4*temperature!$M332^2+BQ$5*temperature!$M332^6)*(K222/K$56)^$BP$1</f>
        <v>-39.317283443528844</v>
      </c>
      <c r="BR222" s="12">
        <f>(BR$3*temperature!$M332+BR$4*temperature!$M332^2+BR$5*temperature!$M332^6)*(L222/L$56)^$BP$1</f>
        <v>-26.757299368975747</v>
      </c>
      <c r="BS222" s="12">
        <f>(BS$3*temperature!$M332+BS$4*temperature!$M332^2+BS$5*temperature!$M332^6)*(M222/M$56)^$BP$1</f>
        <v>-23.254188936427227</v>
      </c>
      <c r="BT222" s="19">
        <f t="shared" si="275"/>
        <v>-1.6018623988145464E-5</v>
      </c>
      <c r="BU222" s="19">
        <f t="shared" si="276"/>
        <v>-1.0193735072050458E-5</v>
      </c>
      <c r="BV222" s="19">
        <f t="shared" si="277"/>
        <v>-8.2702177728322113E-6</v>
      </c>
      <c r="BW222" s="19">
        <f t="shared" si="278"/>
        <v>-4.0764435469965957E-2</v>
      </c>
      <c r="BX222" s="19">
        <f t="shared" si="279"/>
        <v>-7.6928099569883635E-5</v>
      </c>
      <c r="BY222" s="19">
        <f t="shared" si="280"/>
        <v>-8.2137267964254423E-3</v>
      </c>
      <c r="BZ222" s="2">
        <f t="shared" si="286"/>
        <v>2802.8089073437059</v>
      </c>
    </row>
    <row r="223" spans="1:78" x14ac:dyDescent="0.3">
      <c r="A223" s="2">
        <f t="shared" si="224"/>
        <v>2177</v>
      </c>
      <c r="B223" s="5">
        <f t="shared" si="225"/>
        <v>1165.3884742314151</v>
      </c>
      <c r="C223" s="5">
        <f t="shared" si="226"/>
        <v>2964.0837191068526</v>
      </c>
      <c r="D223" s="5">
        <f t="shared" si="227"/>
        <v>4369.6969501439953</v>
      </c>
      <c r="E223" s="15">
        <f t="shared" si="228"/>
        <v>7.8247425145951167E-7</v>
      </c>
      <c r="F223" s="15">
        <f t="shared" si="229"/>
        <v>1.5415267445622704E-6</v>
      </c>
      <c r="G223" s="15">
        <f t="shared" si="230"/>
        <v>3.1469720136212941E-6</v>
      </c>
      <c r="H223" s="5">
        <f t="shared" si="231"/>
        <v>177290.65111452719</v>
      </c>
      <c r="I223" s="5">
        <f t="shared" si="232"/>
        <v>92507.774930338637</v>
      </c>
      <c r="J223" s="5">
        <f t="shared" si="233"/>
        <v>34572.036086203203</v>
      </c>
      <c r="K223" s="5">
        <f t="shared" si="234"/>
        <v>152130.08797899092</v>
      </c>
      <c r="L223" s="5">
        <f t="shared" si="235"/>
        <v>31209.568857324106</v>
      </c>
      <c r="M223" s="5">
        <f t="shared" si="236"/>
        <v>7911.7697361287137</v>
      </c>
      <c r="N223" s="15">
        <f t="shared" si="237"/>
        <v>-3.6526248745306633E-3</v>
      </c>
      <c r="O223" s="15">
        <f t="shared" si="238"/>
        <v>2.226794796161391E-3</v>
      </c>
      <c r="P223" s="15">
        <f t="shared" si="239"/>
        <v>2.5888079175691026E-3</v>
      </c>
      <c r="Q223" s="5">
        <f t="shared" si="240"/>
        <v>4112.6205988108168</v>
      </c>
      <c r="R223" s="5">
        <f t="shared" si="241"/>
        <v>7162.1284681686766</v>
      </c>
      <c r="S223" s="5">
        <f t="shared" si="242"/>
        <v>4429.4051523839244</v>
      </c>
      <c r="T223" s="5">
        <f t="shared" si="243"/>
        <v>23.197052822340439</v>
      </c>
      <c r="U223" s="5">
        <f t="shared" si="244"/>
        <v>77.421908305134266</v>
      </c>
      <c r="V223" s="5">
        <f t="shared" si="245"/>
        <v>128.12103809389416</v>
      </c>
      <c r="W223" s="15">
        <f t="shared" si="246"/>
        <v>-1.0734613539272964E-2</v>
      </c>
      <c r="X223" s="15">
        <f t="shared" si="247"/>
        <v>-1.217998157191269E-2</v>
      </c>
      <c r="Y223" s="15">
        <f t="shared" si="248"/>
        <v>-9.7425357312937999E-3</v>
      </c>
      <c r="Z223" s="5">
        <f t="shared" si="263"/>
        <v>4904.0741873410097</v>
      </c>
      <c r="AA223" s="5">
        <f t="shared" si="264"/>
        <v>21858.50997984533</v>
      </c>
      <c r="AB223" s="5">
        <f t="shared" si="265"/>
        <v>53327.635312437778</v>
      </c>
      <c r="AC223" s="16">
        <f t="shared" si="249"/>
        <v>1.1753367604193288</v>
      </c>
      <c r="AD223" s="16">
        <f t="shared" si="250"/>
        <v>3.0215024415225056</v>
      </c>
      <c r="AE223" s="16">
        <f t="shared" si="251"/>
        <v>11.953064511597871</v>
      </c>
      <c r="AF223" s="15">
        <f t="shared" si="252"/>
        <v>-4.0504037456468023E-3</v>
      </c>
      <c r="AG223" s="15">
        <f t="shared" si="253"/>
        <v>2.9673830763510267E-4</v>
      </c>
      <c r="AH223" s="15">
        <f t="shared" si="254"/>
        <v>9.7937136394747881E-3</v>
      </c>
      <c r="AI223" s="1">
        <f t="shared" si="218"/>
        <v>363912.91262526263</v>
      </c>
      <c r="AJ223" s="1">
        <f t="shared" si="219"/>
        <v>179868.26402976699</v>
      </c>
      <c r="AK223" s="1">
        <f t="shared" si="220"/>
        <v>67046.321594713445</v>
      </c>
      <c r="AL223" s="14">
        <f t="shared" si="255"/>
        <v>79.477580556237911</v>
      </c>
      <c r="AM223" s="14">
        <f t="shared" si="256"/>
        <v>18.746083359206523</v>
      </c>
      <c r="AN223" s="14">
        <f t="shared" si="257"/>
        <v>5.9708228293414924</v>
      </c>
      <c r="AO223" s="11">
        <f t="shared" si="258"/>
        <v>3.8493709758444165E-3</v>
      </c>
      <c r="AP223" s="11">
        <f t="shared" si="259"/>
        <v>4.8491921713141707E-3</v>
      </c>
      <c r="AQ223" s="11">
        <f t="shared" si="260"/>
        <v>4.3988291427416674E-3</v>
      </c>
      <c r="AR223" s="1">
        <f t="shared" si="266"/>
        <v>177290.65111452719</v>
      </c>
      <c r="AS223" s="1">
        <f t="shared" si="261"/>
        <v>92507.774930338637</v>
      </c>
      <c r="AT223" s="1">
        <f t="shared" si="262"/>
        <v>34572.036086203203</v>
      </c>
      <c r="AU223" s="1">
        <f t="shared" si="221"/>
        <v>35458.130222905442</v>
      </c>
      <c r="AV223" s="1">
        <f t="shared" si="222"/>
        <v>18501.554986067727</v>
      </c>
      <c r="AW223" s="1">
        <f t="shared" si="223"/>
        <v>6914.4072172406413</v>
      </c>
      <c r="AX223" s="2">
        <v>0</v>
      </c>
      <c r="AY223" s="2">
        <v>0</v>
      </c>
      <c r="AZ223" s="2">
        <v>0</v>
      </c>
      <c r="BA223" s="2">
        <f t="shared" si="269"/>
        <v>0</v>
      </c>
      <c r="BB223" s="2">
        <f t="shared" si="281"/>
        <v>0</v>
      </c>
      <c r="BC223" s="2">
        <f t="shared" si="270"/>
        <v>0</v>
      </c>
      <c r="BD223" s="2">
        <f t="shared" si="271"/>
        <v>0</v>
      </c>
      <c r="BE223" s="2">
        <f t="shared" si="272"/>
        <v>0</v>
      </c>
      <c r="BF223" s="2">
        <f t="shared" si="273"/>
        <v>0</v>
      </c>
      <c r="BG223" s="2">
        <f t="shared" si="274"/>
        <v>0</v>
      </c>
      <c r="BH223" s="2">
        <f t="shared" si="282"/>
        <v>0</v>
      </c>
      <c r="BI223" s="2">
        <f t="shared" si="283"/>
        <v>0</v>
      </c>
      <c r="BJ223" s="2">
        <f t="shared" si="284"/>
        <v>0</v>
      </c>
      <c r="BK223" s="11">
        <f t="shared" si="285"/>
        <v>2.8833566904070324E-2</v>
      </c>
      <c r="BL223" s="17">
        <f t="shared" si="267"/>
        <v>1.8340903600409513E-3</v>
      </c>
      <c r="BM223" s="17">
        <f t="shared" si="268"/>
        <v>0.19949749518130278</v>
      </c>
      <c r="BN223" s="12">
        <f>(BN$3*temperature!$I333+BN$4*temperature!$I333^2+BN$5*temperature!$I333^6)*(K223/K$56)^$BP$1</f>
        <v>-39.745023027431365</v>
      </c>
      <c r="BO223" s="12">
        <f>(BO$3*temperature!$I333+BO$4*temperature!$I333^2+BO$5*temperature!$I333^6)*(L223/L$56)^$BP$1</f>
        <v>-26.991333592525674</v>
      </c>
      <c r="BP223" s="12">
        <f>(BP$3*temperature!$I333+BP$4*temperature!$I333^2+BP$5*temperature!$I333^6)*(M223/M$56)^$BP$1</f>
        <v>-23.441064357850053</v>
      </c>
      <c r="BQ223" s="12">
        <f>(BQ$3*temperature!$M333+BQ$4*temperature!$M333^2+BQ$5*temperature!$M333^6)*(K223/K$56)^$BP$1</f>
        <v>-39.745039042398467</v>
      </c>
      <c r="BR223" s="12">
        <f>(BR$3*temperature!$M333+BR$4*temperature!$M333^2+BR$5*temperature!$M333^6)*(L223/L$56)^$BP$1</f>
        <v>-26.991343766975671</v>
      </c>
      <c r="BS223" s="12">
        <f>(BS$3*temperature!$M333+BS$4*temperature!$M333^2+BS$5*temperature!$M333^6)*(M223/M$56)^$BP$1</f>
        <v>-23.441072609916038</v>
      </c>
      <c r="BT223" s="19">
        <f t="shared" si="275"/>
        <v>-1.6014967101796174E-5</v>
      </c>
      <c r="BU223" s="19">
        <f t="shared" si="276"/>
        <v>-1.0174449997180091E-5</v>
      </c>
      <c r="BV223" s="19">
        <f t="shared" si="277"/>
        <v>-8.2520659852036715E-6</v>
      </c>
      <c r="BW223" s="19">
        <f t="shared" si="278"/>
        <v>-4.0658103984604878E-2</v>
      </c>
      <c r="BX223" s="19">
        <f t="shared" si="279"/>
        <v>-7.4570636575706399E-5</v>
      </c>
      <c r="BY223" s="19">
        <f t="shared" si="280"/>
        <v>-8.1111899037496181E-3</v>
      </c>
      <c r="BZ223" s="2">
        <f t="shared" si="286"/>
        <v>2774.2097344511403</v>
      </c>
    </row>
    <row r="224" spans="1:78" x14ac:dyDescent="0.3">
      <c r="A224" s="2">
        <f t="shared" si="224"/>
        <v>2178</v>
      </c>
      <c r="B224" s="5">
        <f t="shared" si="225"/>
        <v>1165.3893405235654</v>
      </c>
      <c r="C224" s="5">
        <f t="shared" si="226"/>
        <v>2964.0880598604626</v>
      </c>
      <c r="D224" s="5">
        <f t="shared" si="227"/>
        <v>4369.7100138923042</v>
      </c>
      <c r="E224" s="15">
        <f t="shared" si="228"/>
        <v>7.4335053888653601E-7</v>
      </c>
      <c r="F224" s="15">
        <f t="shared" si="229"/>
        <v>1.4644504073341569E-6</v>
      </c>
      <c r="G224" s="15">
        <f t="shared" si="230"/>
        <v>2.9896234129402294E-6</v>
      </c>
      <c r="H224" s="5">
        <f t="shared" si="231"/>
        <v>176621.17638131481</v>
      </c>
      <c r="I224" s="5">
        <f t="shared" si="232"/>
        <v>92707.930736548631</v>
      </c>
      <c r="J224" s="5">
        <f t="shared" si="233"/>
        <v>34659.769814932792</v>
      </c>
      <c r="K224" s="5">
        <f t="shared" si="234"/>
        <v>151555.51045452809</v>
      </c>
      <c r="L224" s="5">
        <f t="shared" si="235"/>
        <v>31277.050095776489</v>
      </c>
      <c r="M224" s="5">
        <f t="shared" si="236"/>
        <v>7931.8237834413458</v>
      </c>
      <c r="N224" s="15">
        <f t="shared" si="237"/>
        <v>-3.7768828776473251E-3</v>
      </c>
      <c r="O224" s="15">
        <f t="shared" si="238"/>
        <v>2.1621970736243057E-3</v>
      </c>
      <c r="P224" s="15">
        <f t="shared" si="239"/>
        <v>2.5347106881861148E-3</v>
      </c>
      <c r="Q224" s="5">
        <f t="shared" si="240"/>
        <v>4053.1100721381526</v>
      </c>
      <c r="R224" s="5">
        <f t="shared" si="241"/>
        <v>7090.2015734777042</v>
      </c>
      <c r="S224" s="5">
        <f t="shared" si="242"/>
        <v>4397.3825394916066</v>
      </c>
      <c r="T224" s="5">
        <f t="shared" si="243"/>
        <v>22.948041425042511</v>
      </c>
      <c r="U224" s="5">
        <f t="shared" si="244"/>
        <v>76.478910888715419</v>
      </c>
      <c r="V224" s="5">
        <f t="shared" si="245"/>
        <v>126.87281430233394</v>
      </c>
      <c r="W224" s="15">
        <f t="shared" si="246"/>
        <v>-1.0734613539272964E-2</v>
      </c>
      <c r="X224" s="15">
        <f t="shared" si="247"/>
        <v>-1.217998157191269E-2</v>
      </c>
      <c r="Y224" s="15">
        <f t="shared" si="248"/>
        <v>-9.7425357312937999E-3</v>
      </c>
      <c r="Z224" s="5">
        <f t="shared" si="263"/>
        <v>4814.1356774547185</v>
      </c>
      <c r="AA224" s="5">
        <f t="shared" si="264"/>
        <v>21646.810185374976</v>
      </c>
      <c r="AB224" s="5">
        <f t="shared" si="265"/>
        <v>53463.493365545306</v>
      </c>
      <c r="AC224" s="16">
        <f t="shared" si="249"/>
        <v>1.1705761720025301</v>
      </c>
      <c r="AD224" s="16">
        <f t="shared" si="250"/>
        <v>3.0223990370435181</v>
      </c>
      <c r="AE224" s="16">
        <f t="shared" si="251"/>
        <v>12.07012940253863</v>
      </c>
      <c r="AF224" s="15">
        <f t="shared" si="252"/>
        <v>-4.0504037456468023E-3</v>
      </c>
      <c r="AG224" s="15">
        <f t="shared" si="253"/>
        <v>2.9673830763510267E-4</v>
      </c>
      <c r="AH224" s="15">
        <f t="shared" si="254"/>
        <v>9.7937136394747881E-3</v>
      </c>
      <c r="AI224" s="1">
        <f t="shared" si="218"/>
        <v>362979.75158564182</v>
      </c>
      <c r="AJ224" s="1">
        <f t="shared" si="219"/>
        <v>180382.99261285801</v>
      </c>
      <c r="AK224" s="1">
        <f t="shared" si="220"/>
        <v>67256.096652482738</v>
      </c>
      <c r="AL224" s="14">
        <f t="shared" si="255"/>
        <v>79.780459861143186</v>
      </c>
      <c r="AM224" s="14">
        <f t="shared" si="256"/>
        <v>18.836077686268109</v>
      </c>
      <c r="AN224" s="14">
        <f t="shared" si="257"/>
        <v>5.996824812514669</v>
      </c>
      <c r="AO224" s="11">
        <f t="shared" si="258"/>
        <v>3.8108772660859721E-3</v>
      </c>
      <c r="AP224" s="11">
        <f t="shared" si="259"/>
        <v>4.8007002496010288E-3</v>
      </c>
      <c r="AQ224" s="11">
        <f t="shared" si="260"/>
        <v>4.3548408513142504E-3</v>
      </c>
      <c r="AR224" s="1">
        <f t="shared" si="266"/>
        <v>176621.17638131481</v>
      </c>
      <c r="AS224" s="1">
        <f t="shared" si="261"/>
        <v>92707.930736548631</v>
      </c>
      <c r="AT224" s="1">
        <f t="shared" si="262"/>
        <v>34659.769814932792</v>
      </c>
      <c r="AU224" s="1">
        <f t="shared" si="221"/>
        <v>35324.235276262967</v>
      </c>
      <c r="AV224" s="1">
        <f t="shared" si="222"/>
        <v>18541.586147309728</v>
      </c>
      <c r="AW224" s="1">
        <f t="shared" si="223"/>
        <v>6931.9539629865585</v>
      </c>
      <c r="AX224" s="2">
        <v>0</v>
      </c>
      <c r="AY224" s="2">
        <v>0</v>
      </c>
      <c r="AZ224" s="2">
        <v>0</v>
      </c>
      <c r="BA224" s="2">
        <f t="shared" si="269"/>
        <v>0</v>
      </c>
      <c r="BB224" s="2">
        <f t="shared" si="281"/>
        <v>0</v>
      </c>
      <c r="BC224" s="2">
        <f t="shared" si="270"/>
        <v>0</v>
      </c>
      <c r="BD224" s="2">
        <f t="shared" si="271"/>
        <v>0</v>
      </c>
      <c r="BE224" s="2">
        <f t="shared" si="272"/>
        <v>0</v>
      </c>
      <c r="BF224" s="2">
        <f t="shared" si="273"/>
        <v>0</v>
      </c>
      <c r="BG224" s="2">
        <f t="shared" si="274"/>
        <v>0</v>
      </c>
      <c r="BH224" s="2">
        <f t="shared" si="282"/>
        <v>0</v>
      </c>
      <c r="BI224" s="2">
        <f t="shared" si="283"/>
        <v>0</v>
      </c>
      <c r="BJ224" s="2">
        <f t="shared" si="284"/>
        <v>0</v>
      </c>
      <c r="BK224" s="11">
        <f t="shared" si="285"/>
        <v>2.8744166290854939E-2</v>
      </c>
      <c r="BL224" s="17">
        <f t="shared" si="267"/>
        <v>1.7826890753185973E-3</v>
      </c>
      <c r="BM224" s="17">
        <f t="shared" si="268"/>
        <v>0.19752227245673543</v>
      </c>
      <c r="BN224" s="12">
        <f>(BN$3*temperature!$I334+BN$4*temperature!$I334^2+BN$5*temperature!$I334^6)*(K224/K$56)^$BP$1</f>
        <v>-40.173603683059071</v>
      </c>
      <c r="BO224" s="12">
        <f>(BO$3*temperature!$I334+BO$4*temperature!$I334^2+BO$5*temperature!$I334^6)*(L224/L$56)^$BP$1</f>
        <v>-27.224753270544301</v>
      </c>
      <c r="BP224" s="12">
        <f>(BP$3*temperature!$I334+BP$4*temperature!$I334^2+BP$5*temperature!$I334^6)*(M224/M$56)^$BP$1</f>
        <v>-23.627328242737899</v>
      </c>
      <c r="BQ224" s="12">
        <f>(BQ$3*temperature!$M334+BQ$4*temperature!$M334^2+BQ$5*temperature!$M334^6)*(K224/K$56)^$BP$1</f>
        <v>-40.173619694679743</v>
      </c>
      <c r="BR224" s="12">
        <f>(BR$3*temperature!$M334+BR$4*temperature!$M334^2+BR$5*temperature!$M334^6)*(L224/L$56)^$BP$1</f>
        <v>-27.22476342582172</v>
      </c>
      <c r="BS224" s="12">
        <f>(BS$3*temperature!$M334+BS$4*temperature!$M334^2+BS$5*temperature!$M334^6)*(M224/M$56)^$BP$1</f>
        <v>-23.627336476760348</v>
      </c>
      <c r="BT224" s="19">
        <f t="shared" si="275"/>
        <v>-1.6011620672884419E-5</v>
      </c>
      <c r="BU224" s="19">
        <f t="shared" si="276"/>
        <v>-1.0155277418988362E-5</v>
      </c>
      <c r="BV224" s="19">
        <f t="shared" si="277"/>
        <v>-8.2340224487609248E-6</v>
      </c>
      <c r="BW224" s="19">
        <f t="shared" si="278"/>
        <v>-4.0548553573112781E-2</v>
      </c>
      <c r="BX224" s="19">
        <f t="shared" si="279"/>
        <v>-7.2285463474759022E-5</v>
      </c>
      <c r="BY224" s="19">
        <f t="shared" si="280"/>
        <v>-8.0092424465949153E-3</v>
      </c>
      <c r="BZ224" s="2">
        <f t="shared" si="286"/>
        <v>2745.8733051750032</v>
      </c>
    </row>
    <row r="225" spans="1:78" x14ac:dyDescent="0.3">
      <c r="A225" s="2">
        <f t="shared" si="224"/>
        <v>2179</v>
      </c>
      <c r="B225" s="5">
        <f t="shared" si="225"/>
        <v>1165.3901635017198</v>
      </c>
      <c r="C225" s="5">
        <f t="shared" si="226"/>
        <v>2964.0921835824306</v>
      </c>
      <c r="D225" s="5">
        <f t="shared" si="227"/>
        <v>4369.7224244903009</v>
      </c>
      <c r="E225" s="15">
        <f t="shared" si="228"/>
        <v>7.0618301194220917E-7</v>
      </c>
      <c r="F225" s="15">
        <f t="shared" si="229"/>
        <v>1.3912278869674491E-6</v>
      </c>
      <c r="G225" s="15">
        <f t="shared" si="230"/>
        <v>2.8401422422932177E-6</v>
      </c>
      <c r="H225" s="5">
        <f t="shared" si="231"/>
        <v>175932.0743765707</v>
      </c>
      <c r="I225" s="5">
        <f t="shared" si="232"/>
        <v>92902.591469888823</v>
      </c>
      <c r="J225" s="5">
        <f t="shared" si="233"/>
        <v>34745.869333041221</v>
      </c>
      <c r="K225" s="5">
        <f t="shared" si="234"/>
        <v>150964.09759280682</v>
      </c>
      <c r="L225" s="5">
        <f t="shared" si="235"/>
        <v>31342.679551081252</v>
      </c>
      <c r="M225" s="5">
        <f t="shared" si="236"/>
        <v>7951.5049144326595</v>
      </c>
      <c r="N225" s="15">
        <f t="shared" si="237"/>
        <v>-3.9022854394905604E-3</v>
      </c>
      <c r="O225" s="15">
        <f t="shared" si="238"/>
        <v>2.0983262521174773E-3</v>
      </c>
      <c r="P225" s="15">
        <f t="shared" si="239"/>
        <v>2.4812869686288153E-3</v>
      </c>
      <c r="Q225" s="5">
        <f t="shared" si="240"/>
        <v>3993.957712785756</v>
      </c>
      <c r="R225" s="5">
        <f t="shared" si="241"/>
        <v>7018.549161094701</v>
      </c>
      <c r="S225" s="5">
        <f t="shared" si="242"/>
        <v>4365.3581467265958</v>
      </c>
      <c r="T225" s="5">
        <f t="shared" si="243"/>
        <v>22.701703068861452</v>
      </c>
      <c r="U225" s="5">
        <f t="shared" si="244"/>
        <v>75.547399163450919</v>
      </c>
      <c r="V225" s="5">
        <f t="shared" si="245"/>
        <v>125.63675137566365</v>
      </c>
      <c r="W225" s="15">
        <f t="shared" si="246"/>
        <v>-1.0734613539272964E-2</v>
      </c>
      <c r="X225" s="15">
        <f t="shared" si="247"/>
        <v>-1.217998157191269E-2</v>
      </c>
      <c r="Y225" s="15">
        <f t="shared" si="248"/>
        <v>-9.7425357312937999E-3</v>
      </c>
      <c r="Z225" s="5">
        <f t="shared" si="263"/>
        <v>4725.2570373921826</v>
      </c>
      <c r="AA225" s="5">
        <f t="shared" si="264"/>
        <v>21435.77733747548</v>
      </c>
      <c r="AB225" s="5">
        <f t="shared" si="265"/>
        <v>53596.796990703566</v>
      </c>
      <c r="AC225" s="16">
        <f t="shared" si="249"/>
        <v>1.1658348658908861</v>
      </c>
      <c r="AD225" s="16">
        <f t="shared" si="250"/>
        <v>3.0232958986187684</v>
      </c>
      <c r="AE225" s="16">
        <f t="shared" si="251"/>
        <v>12.188340793498497</v>
      </c>
      <c r="AF225" s="15">
        <f t="shared" si="252"/>
        <v>-4.0504037456468023E-3</v>
      </c>
      <c r="AG225" s="15">
        <f t="shared" si="253"/>
        <v>2.9673830763510267E-4</v>
      </c>
      <c r="AH225" s="15">
        <f t="shared" si="254"/>
        <v>9.7937136394747881E-3</v>
      </c>
      <c r="AI225" s="1">
        <f t="shared" si="218"/>
        <v>362006.01170334063</v>
      </c>
      <c r="AJ225" s="1">
        <f t="shared" si="219"/>
        <v>180886.27949888192</v>
      </c>
      <c r="AK225" s="1">
        <f t="shared" si="220"/>
        <v>67462.440950221018</v>
      </c>
      <c r="AL225" s="14">
        <f t="shared" si="255"/>
        <v>80.08145306649827</v>
      </c>
      <c r="AM225" s="14">
        <f t="shared" si="256"/>
        <v>18.925599785489577</v>
      </c>
      <c r="AN225" s="14">
        <f t="shared" si="257"/>
        <v>6.0226788780096649</v>
      </c>
      <c r="AO225" s="11">
        <f t="shared" si="258"/>
        <v>3.7727684934251125E-3</v>
      </c>
      <c r="AP225" s="11">
        <f t="shared" si="259"/>
        <v>4.7526932471050184E-3</v>
      </c>
      <c r="AQ225" s="11">
        <f t="shared" si="260"/>
        <v>4.3112924428011078E-3</v>
      </c>
      <c r="AR225" s="1">
        <f t="shared" si="266"/>
        <v>175932.0743765707</v>
      </c>
      <c r="AS225" s="1">
        <f t="shared" si="261"/>
        <v>92902.591469888823</v>
      </c>
      <c r="AT225" s="1">
        <f t="shared" si="262"/>
        <v>34745.869333041221</v>
      </c>
      <c r="AU225" s="1">
        <f t="shared" si="221"/>
        <v>35186.414875314142</v>
      </c>
      <c r="AV225" s="1">
        <f t="shared" si="222"/>
        <v>18580.518293977766</v>
      </c>
      <c r="AW225" s="1">
        <f t="shared" si="223"/>
        <v>6949.1738666082447</v>
      </c>
      <c r="AX225" s="2">
        <v>0</v>
      </c>
      <c r="AY225" s="2">
        <v>0</v>
      </c>
      <c r="AZ225" s="2">
        <v>0</v>
      </c>
      <c r="BA225" s="2">
        <f t="shared" si="269"/>
        <v>0</v>
      </c>
      <c r="BB225" s="2">
        <f t="shared" si="281"/>
        <v>0</v>
      </c>
      <c r="BC225" s="2">
        <f t="shared" si="270"/>
        <v>0</v>
      </c>
      <c r="BD225" s="2">
        <f t="shared" si="271"/>
        <v>0</v>
      </c>
      <c r="BE225" s="2">
        <f t="shared" si="272"/>
        <v>0</v>
      </c>
      <c r="BF225" s="2">
        <f t="shared" si="273"/>
        <v>0</v>
      </c>
      <c r="BG225" s="2">
        <f t="shared" si="274"/>
        <v>0</v>
      </c>
      <c r="BH225" s="2">
        <f t="shared" si="282"/>
        <v>0</v>
      </c>
      <c r="BI225" s="2">
        <f t="shared" si="283"/>
        <v>0</v>
      </c>
      <c r="BJ225" s="2">
        <f t="shared" si="284"/>
        <v>0</v>
      </c>
      <c r="BK225" s="11">
        <f t="shared" si="285"/>
        <v>2.8654681916242514E-2</v>
      </c>
      <c r="BL225" s="17">
        <f t="shared" si="267"/>
        <v>1.732878915606488E-3</v>
      </c>
      <c r="BM225" s="17">
        <f t="shared" si="268"/>
        <v>0.19556660639280735</v>
      </c>
      <c r="BN225" s="12">
        <f>(BN$3*temperature!$I335+BN$4*temperature!$I335^2+BN$5*temperature!$I335^6)*(K225/K$56)^$BP$1</f>
        <v>-40.603038808837475</v>
      </c>
      <c r="BO225" s="12">
        <f>(BO$3*temperature!$I335+BO$4*temperature!$I335^2+BO$5*temperature!$I335^6)*(L225/L$56)^$BP$1</f>
        <v>-27.457544311412196</v>
      </c>
      <c r="BP225" s="12">
        <f>(BP$3*temperature!$I335+BP$4*temperature!$I335^2+BP$5*temperature!$I335^6)*(M225/M$56)^$BP$1</f>
        <v>-23.812968870985728</v>
      </c>
      <c r="BQ225" s="12">
        <f>(BQ$3*temperature!$M335+BQ$4*temperature!$M335^2+BQ$5*temperature!$M335^6)*(K225/K$56)^$BP$1</f>
        <v>-40.603054817437545</v>
      </c>
      <c r="BR225" s="12">
        <f>(BR$3*temperature!$M335+BR$4*temperature!$M335^2+BR$5*temperature!$M335^6)*(L225/L$56)^$BP$1</f>
        <v>-27.457554447633424</v>
      </c>
      <c r="BS225" s="12">
        <f>(BS$3*temperature!$M335+BS$4*temperature!$M335^2+BS$5*temperature!$M335^6)*(M225/M$56)^$BP$1</f>
        <v>-23.812977087075357</v>
      </c>
      <c r="BT225" s="19">
        <f t="shared" si="275"/>
        <v>-1.6008600070449575E-5</v>
      </c>
      <c r="BU225" s="19">
        <f t="shared" si="276"/>
        <v>-1.0136221227696751E-5</v>
      </c>
      <c r="BV225" s="19">
        <f t="shared" si="277"/>
        <v>-8.2160896290872643E-6</v>
      </c>
      <c r="BW225" s="19">
        <f t="shared" si="278"/>
        <v>-4.0435826147050567E-2</v>
      </c>
      <c r="BX225" s="19">
        <f t="shared" si="279"/>
        <v>-7.0070390565353454E-5</v>
      </c>
      <c r="BY225" s="19">
        <f t="shared" si="280"/>
        <v>-7.9078972962682258E-3</v>
      </c>
      <c r="BZ225" s="2">
        <f t="shared" si="286"/>
        <v>2717.7972454962537</v>
      </c>
    </row>
    <row r="226" spans="1:78" x14ac:dyDescent="0.3">
      <c r="A226" s="2">
        <f t="shared" si="224"/>
        <v>2180</v>
      </c>
      <c r="B226" s="5">
        <f t="shared" si="225"/>
        <v>1165.3909453315189</v>
      </c>
      <c r="C226" s="5">
        <f t="shared" si="226"/>
        <v>2964.0961011237509</v>
      </c>
      <c r="D226" s="5">
        <f t="shared" si="227"/>
        <v>4369.7342145918838</v>
      </c>
      <c r="E226" s="15">
        <f t="shared" si="228"/>
        <v>6.7087386134509864E-7</v>
      </c>
      <c r="F226" s="15">
        <f t="shared" si="229"/>
        <v>1.3216664926190767E-6</v>
      </c>
      <c r="G226" s="15">
        <f t="shared" si="230"/>
        <v>2.6981351301785565E-6</v>
      </c>
      <c r="H226" s="5">
        <f t="shared" si="231"/>
        <v>175223.37546652104</v>
      </c>
      <c r="I226" s="5">
        <f t="shared" si="232"/>
        <v>93091.787118459426</v>
      </c>
      <c r="J226" s="5">
        <f t="shared" si="233"/>
        <v>34830.344579925324</v>
      </c>
      <c r="K226" s="5">
        <f t="shared" si="234"/>
        <v>150355.87514083117</v>
      </c>
      <c r="L226" s="5">
        <f t="shared" si="235"/>
        <v>31406.467247524928</v>
      </c>
      <c r="M226" s="5">
        <f t="shared" si="236"/>
        <v>7970.8153561413674</v>
      </c>
      <c r="N226" s="15">
        <f t="shared" si="237"/>
        <v>-4.0289211916876289E-3</v>
      </c>
      <c r="O226" s="15">
        <f t="shared" si="238"/>
        <v>2.0351704882066723E-3</v>
      </c>
      <c r="P226" s="15">
        <f t="shared" si="239"/>
        <v>2.4285266646391079E-3</v>
      </c>
      <c r="Q226" s="5">
        <f t="shared" si="240"/>
        <v>3935.1681537042837</v>
      </c>
      <c r="R226" s="5">
        <f t="shared" si="241"/>
        <v>6947.1825094437108</v>
      </c>
      <c r="S226" s="5">
        <f t="shared" si="242"/>
        <v>4333.3382851551323</v>
      </c>
      <c r="T226" s="5">
        <f t="shared" si="243"/>
        <v>22.458009059733897</v>
      </c>
      <c r="U226" s="5">
        <f t="shared" si="244"/>
        <v>74.627233233834161</v>
      </c>
      <c r="V226" s="5">
        <f t="shared" si="245"/>
        <v>124.41273083622256</v>
      </c>
      <c r="W226" s="15">
        <f t="shared" si="246"/>
        <v>-1.0734613539272964E-2</v>
      </c>
      <c r="X226" s="15">
        <f t="shared" si="247"/>
        <v>-1.217998157191269E-2</v>
      </c>
      <c r="Y226" s="15">
        <f t="shared" si="248"/>
        <v>-9.7425357312937999E-3</v>
      </c>
      <c r="Z226" s="5">
        <f t="shared" si="263"/>
        <v>4637.435279124993</v>
      </c>
      <c r="AA226" s="5">
        <f t="shared" si="264"/>
        <v>21225.447427917246</v>
      </c>
      <c r="AB226" s="5">
        <f t="shared" si="265"/>
        <v>53727.561736132804</v>
      </c>
      <c r="AC226" s="16">
        <f t="shared" si="249"/>
        <v>1.1611127639832761</v>
      </c>
      <c r="AD226" s="16">
        <f t="shared" si="250"/>
        <v>3.0241930263272048</v>
      </c>
      <c r="AE226" s="16">
        <f t="shared" si="251"/>
        <v>12.307709912970351</v>
      </c>
      <c r="AF226" s="15">
        <f t="shared" si="252"/>
        <v>-4.0504037456468023E-3</v>
      </c>
      <c r="AG226" s="15">
        <f t="shared" si="253"/>
        <v>2.9673830763510267E-4</v>
      </c>
      <c r="AH226" s="15">
        <f t="shared" si="254"/>
        <v>9.7937136394747881E-3</v>
      </c>
      <c r="AI226" s="1">
        <f t="shared" si="218"/>
        <v>360991.82540832076</v>
      </c>
      <c r="AJ226" s="1">
        <f t="shared" si="219"/>
        <v>181378.16984297152</v>
      </c>
      <c r="AK226" s="1">
        <f t="shared" si="220"/>
        <v>67665.370721807165</v>
      </c>
      <c r="AL226" s="14">
        <f t="shared" si="255"/>
        <v>80.380560561704883</v>
      </c>
      <c r="AM226" s="14">
        <f t="shared" si="256"/>
        <v>19.014647880084507</v>
      </c>
      <c r="AN226" s="14">
        <f t="shared" si="257"/>
        <v>6.0483847526425238</v>
      </c>
      <c r="AO226" s="11">
        <f t="shared" si="258"/>
        <v>3.7350408084908613E-3</v>
      </c>
      <c r="AP226" s="11">
        <f t="shared" si="259"/>
        <v>4.7051663146339684E-3</v>
      </c>
      <c r="AQ226" s="11">
        <f t="shared" si="260"/>
        <v>4.2681795183730966E-3</v>
      </c>
      <c r="AR226" s="1">
        <f t="shared" si="266"/>
        <v>175223.37546652104</v>
      </c>
      <c r="AS226" s="1">
        <f t="shared" si="261"/>
        <v>93091.787118459426</v>
      </c>
      <c r="AT226" s="1">
        <f t="shared" si="262"/>
        <v>34830.344579925324</v>
      </c>
      <c r="AU226" s="1">
        <f t="shared" si="221"/>
        <v>35044.675093304213</v>
      </c>
      <c r="AV226" s="1">
        <f t="shared" si="222"/>
        <v>18618.357423691887</v>
      </c>
      <c r="AW226" s="1">
        <f t="shared" si="223"/>
        <v>6966.0689159850654</v>
      </c>
      <c r="AX226" s="2">
        <v>0</v>
      </c>
      <c r="AY226" s="2">
        <v>0</v>
      </c>
      <c r="AZ226" s="2">
        <v>0</v>
      </c>
      <c r="BA226" s="2">
        <f t="shared" si="269"/>
        <v>0</v>
      </c>
      <c r="BB226" s="2">
        <f t="shared" si="281"/>
        <v>0</v>
      </c>
      <c r="BC226" s="2">
        <f t="shared" si="270"/>
        <v>0</v>
      </c>
      <c r="BD226" s="2">
        <f t="shared" si="271"/>
        <v>0</v>
      </c>
      <c r="BE226" s="2">
        <f t="shared" si="272"/>
        <v>0</v>
      </c>
      <c r="BF226" s="2">
        <f t="shared" si="273"/>
        <v>0</v>
      </c>
      <c r="BG226" s="2">
        <f t="shared" si="274"/>
        <v>0</v>
      </c>
      <c r="BH226" s="2">
        <f t="shared" si="282"/>
        <v>0</v>
      </c>
      <c r="BI226" s="2">
        <f t="shared" si="283"/>
        <v>0</v>
      </c>
      <c r="BJ226" s="2">
        <f t="shared" si="284"/>
        <v>0</v>
      </c>
      <c r="BK226" s="11">
        <f t="shared" si="285"/>
        <v>2.8565072191803681E-2</v>
      </c>
      <c r="BL226" s="17">
        <f t="shared" si="267"/>
        <v>1.6846070368127545E-3</v>
      </c>
      <c r="BM226" s="17">
        <f t="shared" si="268"/>
        <v>0.19363030335921519</v>
      </c>
      <c r="BN226" s="12">
        <f>(BN$3*temperature!$I336+BN$4*temperature!$I336^2+BN$5*temperature!$I336^6)*(K226/K$56)^$BP$1</f>
        <v>-41.033360056397882</v>
      </c>
      <c r="BO226" s="12">
        <f>(BO$3*temperature!$I336+BO$4*temperature!$I336^2+BO$5*temperature!$I336^6)*(L226/L$56)^$BP$1</f>
        <v>-27.68970319720977</v>
      </c>
      <c r="BP226" s="12">
        <f>(BP$3*temperature!$I336+BP$4*temperature!$I336^2+BP$5*temperature!$I336^6)*(M226/M$56)^$BP$1</f>
        <v>-23.997983094243398</v>
      </c>
      <c r="BQ226" s="12">
        <f>(BQ$3*temperature!$M336+BQ$4*temperature!$M336^2+BQ$5*temperature!$M336^6)*(K226/K$56)^$BP$1</f>
        <v>-41.033376062318538</v>
      </c>
      <c r="BR226" s="12">
        <f>(BR$3*temperature!$M336+BR$4*temperature!$M336^2+BR$5*temperature!$M336^6)*(L226/L$56)^$BP$1</f>
        <v>-27.689713314494803</v>
      </c>
      <c r="BS226" s="12">
        <f>(BS$3*temperature!$M336+BS$4*temperature!$M336^2+BS$5*temperature!$M336^6)*(M226/M$56)^$BP$1</f>
        <v>-23.997991292513216</v>
      </c>
      <c r="BT226" s="19">
        <f t="shared" si="275"/>
        <v>-1.6005920656425587E-5</v>
      </c>
      <c r="BU226" s="19">
        <f t="shared" si="276"/>
        <v>-1.0117285032862355E-5</v>
      </c>
      <c r="BV226" s="19">
        <f t="shared" si="277"/>
        <v>-8.1982698176830127E-6</v>
      </c>
      <c r="BW226" s="19">
        <f t="shared" si="278"/>
        <v>-4.0319961520733048E-2</v>
      </c>
      <c r="BX226" s="19">
        <f t="shared" si="279"/>
        <v>-6.7923290901846387E-5</v>
      </c>
      <c r="BY226" s="19">
        <f t="shared" si="280"/>
        <v>-7.8071663806914236E-3</v>
      </c>
      <c r="BZ226" s="2">
        <f t="shared" si="286"/>
        <v>2689.9791845301634</v>
      </c>
    </row>
    <row r="227" spans="1:78" x14ac:dyDescent="0.3">
      <c r="A227" s="2">
        <f t="shared" si="224"/>
        <v>2181</v>
      </c>
      <c r="B227" s="5">
        <f t="shared" si="225"/>
        <v>1165.3916880703262</v>
      </c>
      <c r="C227" s="5">
        <f t="shared" si="226"/>
        <v>2964.0998227929235</v>
      </c>
      <c r="D227" s="5">
        <f t="shared" si="227"/>
        <v>4369.7454152186083</v>
      </c>
      <c r="E227" s="15">
        <f t="shared" si="228"/>
        <v>6.3733016827784372E-7</v>
      </c>
      <c r="F227" s="15">
        <f t="shared" si="229"/>
        <v>1.2555831679881227E-6</v>
      </c>
      <c r="G227" s="15">
        <f t="shared" si="230"/>
        <v>2.5632283736696284E-6</v>
      </c>
      <c r="H227" s="5">
        <f t="shared" si="231"/>
        <v>174495.10359508224</v>
      </c>
      <c r="I227" s="5">
        <f t="shared" si="232"/>
        <v>93275.548084611306</v>
      </c>
      <c r="J227" s="5">
        <f t="shared" si="233"/>
        <v>34913.20559134175</v>
      </c>
      <c r="K227" s="5">
        <f t="shared" si="234"/>
        <v>149730.86334948378</v>
      </c>
      <c r="L227" s="5">
        <f t="shared" si="235"/>
        <v>31468.423353138765</v>
      </c>
      <c r="M227" s="5">
        <f t="shared" si="236"/>
        <v>7989.7573597191185</v>
      </c>
      <c r="N227" s="15">
        <f t="shared" si="237"/>
        <v>-4.1568830666707246E-3</v>
      </c>
      <c r="O227" s="15">
        <f t="shared" si="238"/>
        <v>1.9727180750874762E-3</v>
      </c>
      <c r="P227" s="15">
        <f t="shared" si="239"/>
        <v>2.376419817974762E-3</v>
      </c>
      <c r="Q227" s="5">
        <f t="shared" si="240"/>
        <v>3876.7456784367573</v>
      </c>
      <c r="R227" s="5">
        <f t="shared" si="241"/>
        <v>6876.1124959221679</v>
      </c>
      <c r="S227" s="5">
        <f t="shared" si="242"/>
        <v>4301.3291113293526</v>
      </c>
      <c r="T227" s="5">
        <f t="shared" si="243"/>
        <v>22.216931011616161</v>
      </c>
      <c r="U227" s="5">
        <f t="shared" si="244"/>
        <v>73.718274908283234</v>
      </c>
      <c r="V227" s="5">
        <f t="shared" si="245"/>
        <v>123.20063536062283</v>
      </c>
      <c r="W227" s="15">
        <f t="shared" si="246"/>
        <v>-1.0734613539272964E-2</v>
      </c>
      <c r="X227" s="15">
        <f t="shared" si="247"/>
        <v>-1.217998157191269E-2</v>
      </c>
      <c r="Y227" s="15">
        <f t="shared" si="248"/>
        <v>-9.7425357312937999E-3</v>
      </c>
      <c r="Z227" s="5">
        <f t="shared" si="263"/>
        <v>4550.6669723171153</v>
      </c>
      <c r="AA227" s="5">
        <f t="shared" si="264"/>
        <v>21015.855257031231</v>
      </c>
      <c r="AB227" s="5">
        <f t="shared" si="265"/>
        <v>53855.803306604597</v>
      </c>
      <c r="AC227" s="16">
        <f t="shared" si="249"/>
        <v>1.15640978849492</v>
      </c>
      <c r="AD227" s="16">
        <f t="shared" si="250"/>
        <v>3.0250904202477988</v>
      </c>
      <c r="AE227" s="16">
        <f t="shared" si="251"/>
        <v>12.428248099415708</v>
      </c>
      <c r="AF227" s="15">
        <f t="shared" si="252"/>
        <v>-4.0504037456468023E-3</v>
      </c>
      <c r="AG227" s="15">
        <f t="shared" si="253"/>
        <v>2.9673830763510267E-4</v>
      </c>
      <c r="AH227" s="15">
        <f t="shared" si="254"/>
        <v>9.7937136394747881E-3</v>
      </c>
      <c r="AI227" s="1">
        <f t="shared" si="218"/>
        <v>359937.31796079286</v>
      </c>
      <c r="AJ227" s="1">
        <f t="shared" si="219"/>
        <v>181858.71028236626</v>
      </c>
      <c r="AK227" s="1">
        <f t="shared" si="220"/>
        <v>67864.902565611512</v>
      </c>
      <c r="AL227" s="14">
        <f t="shared" si="255"/>
        <v>80.677782988873147</v>
      </c>
      <c r="AM227" s="14">
        <f t="shared" si="256"/>
        <v>19.103220289967609</v>
      </c>
      <c r="AN227" s="14">
        <f t="shared" si="257"/>
        <v>6.0739421886437892</v>
      </c>
      <c r="AO227" s="11">
        <f t="shared" si="258"/>
        <v>3.6976904004059528E-3</v>
      </c>
      <c r="AP227" s="11">
        <f t="shared" si="259"/>
        <v>4.6581146514876283E-3</v>
      </c>
      <c r="AQ227" s="11">
        <f t="shared" si="260"/>
        <v>4.225497723189366E-3</v>
      </c>
      <c r="AR227" s="1">
        <f t="shared" si="266"/>
        <v>174495.10359508224</v>
      </c>
      <c r="AS227" s="1">
        <f t="shared" si="261"/>
        <v>93275.548084611306</v>
      </c>
      <c r="AT227" s="1">
        <f t="shared" si="262"/>
        <v>34913.20559134175</v>
      </c>
      <c r="AU227" s="1">
        <f t="shared" si="221"/>
        <v>34899.020719016451</v>
      </c>
      <c r="AV227" s="1">
        <f t="shared" si="222"/>
        <v>18655.109616922262</v>
      </c>
      <c r="AW227" s="1">
        <f t="shared" si="223"/>
        <v>6982.6411182683505</v>
      </c>
      <c r="AX227" s="2">
        <v>0</v>
      </c>
      <c r="AY227" s="2">
        <v>0</v>
      </c>
      <c r="AZ227" s="2">
        <v>0</v>
      </c>
      <c r="BA227" s="2">
        <f t="shared" si="269"/>
        <v>0</v>
      </c>
      <c r="BB227" s="2">
        <f t="shared" si="281"/>
        <v>0</v>
      </c>
      <c r="BC227" s="2">
        <f t="shared" si="270"/>
        <v>0</v>
      </c>
      <c r="BD227" s="2">
        <f t="shared" si="271"/>
        <v>0</v>
      </c>
      <c r="BE227" s="2">
        <f t="shared" si="272"/>
        <v>0</v>
      </c>
      <c r="BF227" s="2">
        <f t="shared" si="273"/>
        <v>0</v>
      </c>
      <c r="BG227" s="2">
        <f t="shared" si="274"/>
        <v>0</v>
      </c>
      <c r="BH227" s="2">
        <f t="shared" si="282"/>
        <v>0</v>
      </c>
      <c r="BI227" s="2">
        <f t="shared" si="283"/>
        <v>0</v>
      </c>
      <c r="BJ227" s="2">
        <f t="shared" si="284"/>
        <v>0</v>
      </c>
      <c r="BK227" s="11">
        <f t="shared" si="285"/>
        <v>2.8475293999717571E-2</v>
      </c>
      <c r="BL227" s="17">
        <f t="shared" si="267"/>
        <v>1.6378225183390383E-3</v>
      </c>
      <c r="BM227" s="17">
        <f t="shared" si="268"/>
        <v>0.19171317164278731</v>
      </c>
      <c r="BN227" s="12">
        <f>(BN$3*temperature!$I337+BN$4*temperature!$I337^2+BN$5*temperature!$I337^6)*(K227/K$56)^$BP$1</f>
        <v>-41.464601393252423</v>
      </c>
      <c r="BO227" s="12">
        <f>(BO$3*temperature!$I337+BO$4*temperature!$I337^2+BO$5*temperature!$I337^6)*(L227/L$56)^$BP$1</f>
        <v>-27.921226780066785</v>
      </c>
      <c r="BP227" s="12">
        <f>(BP$3*temperature!$I337+BP$4*temperature!$I337^2+BP$5*temperature!$I337^6)*(M227/M$56)^$BP$1</f>
        <v>-24.182368057371033</v>
      </c>
      <c r="BQ227" s="12">
        <f>(BQ$3*temperature!$M337+BQ$4*temperature!$M337^2+BQ$5*temperature!$M337^6)*(K227/K$56)^$BP$1</f>
        <v>-41.464617396850187</v>
      </c>
      <c r="BR227" s="12">
        <f>(BR$3*temperature!$M337+BR$4*temperature!$M337^2+BR$5*temperature!$M337^6)*(L227/L$56)^$BP$1</f>
        <v>-27.921236878538984</v>
      </c>
      <c r="BS227" s="12">
        <f>(BS$3*temperature!$M337+BS$4*temperature!$M337^2+BS$5*temperature!$M337^6)*(M227/M$56)^$BP$1</f>
        <v>-24.182376237936193</v>
      </c>
      <c r="BT227" s="19">
        <f t="shared" si="275"/>
        <v>-1.6003597764324695E-5</v>
      </c>
      <c r="BU227" s="19">
        <f t="shared" si="276"/>
        <v>-1.0098472198905029E-5</v>
      </c>
      <c r="BV227" s="19">
        <f t="shared" si="277"/>
        <v>-8.180565160387232E-6</v>
      </c>
      <c r="BW227" s="19">
        <f t="shared" si="278"/>
        <v>-4.020099732247908E-2</v>
      </c>
      <c r="BX227" s="19">
        <f t="shared" si="279"/>
        <v>-6.5842098674443627E-5</v>
      </c>
      <c r="BY227" s="19">
        <f t="shared" si="280"/>
        <v>-7.7070606998956648E-3</v>
      </c>
      <c r="BZ227" s="2">
        <f t="shared" si="286"/>
        <v>2662.4167542926143</v>
      </c>
    </row>
    <row r="228" spans="1:78" x14ac:dyDescent="0.3">
      <c r="A228" s="2">
        <f t="shared" si="224"/>
        <v>2182</v>
      </c>
      <c r="B228" s="5">
        <f t="shared" si="225"/>
        <v>1165.3923936726428</v>
      </c>
      <c r="C228" s="5">
        <f t="shared" si="226"/>
        <v>2964.1033583830767</v>
      </c>
      <c r="D228" s="5">
        <f t="shared" si="227"/>
        <v>4369.7560558412706</v>
      </c>
      <c r="E228" s="15">
        <f t="shared" si="228"/>
        <v>6.0546365986395154E-7</v>
      </c>
      <c r="F228" s="15">
        <f t="shared" si="229"/>
        <v>1.1928040095887166E-6</v>
      </c>
      <c r="G228" s="15">
        <f t="shared" si="230"/>
        <v>2.4350669549861471E-6</v>
      </c>
      <c r="H228" s="5">
        <f t="shared" si="231"/>
        <v>173747.27590577645</v>
      </c>
      <c r="I228" s="5">
        <f t="shared" si="232"/>
        <v>93453.905159475951</v>
      </c>
      <c r="J228" s="5">
        <f t="shared" si="233"/>
        <v>34994.462492973718</v>
      </c>
      <c r="K228" s="5">
        <f t="shared" si="234"/>
        <v>149089.07664844589</v>
      </c>
      <c r="L228" s="5">
        <f t="shared" si="235"/>
        <v>31528.558170945566</v>
      </c>
      <c r="M228" s="5">
        <f t="shared" si="236"/>
        <v>8008.3331988738546</v>
      </c>
      <c r="N228" s="15">
        <f t="shared" si="237"/>
        <v>-4.2862686201168287E-3</v>
      </c>
      <c r="O228" s="15">
        <f t="shared" si="238"/>
        <v>1.9109574423850084E-3</v>
      </c>
      <c r="P228" s="15">
        <f t="shared" si="239"/>
        <v>2.3249566061152027E-3</v>
      </c>
      <c r="Q228" s="5">
        <f t="shared" si="240"/>
        <v>3818.6942251583941</v>
      </c>
      <c r="R228" s="5">
        <f t="shared" si="241"/>
        <v>6805.3496037722643</v>
      </c>
      <c r="S228" s="5">
        <f t="shared" si="242"/>
        <v>4269.3366291091206</v>
      </c>
      <c r="T228" s="5">
        <f t="shared" si="243"/>
        <v>21.978440843177772</v>
      </c>
      <c r="U228" s="5">
        <f t="shared" si="244"/>
        <v>72.820387678387149</v>
      </c>
      <c r="V228" s="5">
        <f t="shared" si="245"/>
        <v>122.00034876850386</v>
      </c>
      <c r="W228" s="15">
        <f t="shared" si="246"/>
        <v>-1.0734613539272964E-2</v>
      </c>
      <c r="X228" s="15">
        <f t="shared" si="247"/>
        <v>-1.217998157191269E-2</v>
      </c>
      <c r="Y228" s="15">
        <f t="shared" si="248"/>
        <v>-9.7425357312937999E-3</v>
      </c>
      <c r="Z228" s="5">
        <f t="shared" si="263"/>
        <v>4464.9482580821505</v>
      </c>
      <c r="AA228" s="5">
        <f t="shared" si="264"/>
        <v>20807.034452559423</v>
      </c>
      <c r="AB228" s="5">
        <f t="shared" si="265"/>
        <v>53981.537553129441</v>
      </c>
      <c r="AC228" s="16">
        <f t="shared" si="249"/>
        <v>1.1517258619560975</v>
      </c>
      <c r="AD228" s="16">
        <f t="shared" si="250"/>
        <v>3.0259880804595465</v>
      </c>
      <c r="AE228" s="16">
        <f t="shared" si="251"/>
        <v>12.549966802341732</v>
      </c>
      <c r="AF228" s="15">
        <f t="shared" si="252"/>
        <v>-4.0504037456468023E-3</v>
      </c>
      <c r="AG228" s="15">
        <f t="shared" si="253"/>
        <v>2.9673830763510267E-4</v>
      </c>
      <c r="AH228" s="15">
        <f t="shared" si="254"/>
        <v>9.7937136394747881E-3</v>
      </c>
      <c r="AI228" s="1">
        <f t="shared" si="218"/>
        <v>358842.60688373004</v>
      </c>
      <c r="AJ228" s="1">
        <f t="shared" si="219"/>
        <v>182327.94887105192</v>
      </c>
      <c r="AK228" s="1">
        <f t="shared" si="220"/>
        <v>68061.053427318708</v>
      </c>
      <c r="AL228" s="14">
        <f t="shared" si="255"/>
        <v>80.97312123792031</v>
      </c>
      <c r="AM228" s="14">
        <f t="shared" si="256"/>
        <v>19.191315430387672</v>
      </c>
      <c r="AN228" s="14">
        <f t="shared" si="257"/>
        <v>6.0993509632437979</v>
      </c>
      <c r="AO228" s="11">
        <f t="shared" si="258"/>
        <v>3.660713496401893E-3</v>
      </c>
      <c r="AP228" s="11">
        <f t="shared" si="259"/>
        <v>4.6115335049727521E-3</v>
      </c>
      <c r="AQ228" s="11">
        <f t="shared" si="260"/>
        <v>4.1832427459574722E-3</v>
      </c>
      <c r="AR228" s="1">
        <f t="shared" si="266"/>
        <v>173747.27590577645</v>
      </c>
      <c r="AS228" s="1">
        <f t="shared" si="261"/>
        <v>93453.905159475951</v>
      </c>
      <c r="AT228" s="1">
        <f t="shared" si="262"/>
        <v>34994.462492973718</v>
      </c>
      <c r="AU228" s="1">
        <f t="shared" si="221"/>
        <v>34749.455181155288</v>
      </c>
      <c r="AV228" s="1">
        <f t="shared" si="222"/>
        <v>18690.781031895192</v>
      </c>
      <c r="AW228" s="1">
        <f t="shared" si="223"/>
        <v>6998.8924985947442</v>
      </c>
      <c r="AX228" s="2">
        <v>0</v>
      </c>
      <c r="AY228" s="2">
        <v>0</v>
      </c>
      <c r="AZ228" s="2">
        <v>0</v>
      </c>
      <c r="BA228" s="2">
        <f t="shared" si="269"/>
        <v>0</v>
      </c>
      <c r="BB228" s="2">
        <f t="shared" si="281"/>
        <v>0</v>
      </c>
      <c r="BC228" s="2">
        <f t="shared" si="270"/>
        <v>0</v>
      </c>
      <c r="BD228" s="2">
        <f t="shared" si="271"/>
        <v>0</v>
      </c>
      <c r="BE228" s="2">
        <f t="shared" si="272"/>
        <v>0</v>
      </c>
      <c r="BF228" s="2">
        <f t="shared" si="273"/>
        <v>0</v>
      </c>
      <c r="BG228" s="2">
        <f t="shared" si="274"/>
        <v>0</v>
      </c>
      <c r="BH228" s="2">
        <f t="shared" si="282"/>
        <v>0</v>
      </c>
      <c r="BI228" s="2">
        <f t="shared" si="283"/>
        <v>0</v>
      </c>
      <c r="BJ228" s="2">
        <f t="shared" si="284"/>
        <v>0</v>
      </c>
      <c r="BK228" s="11">
        <f t="shared" si="285"/>
        <v>2.8385302577871391E-2</v>
      </c>
      <c r="BL228" s="17">
        <f t="shared" si="267"/>
        <v>1.5924762878547943E-3</v>
      </c>
      <c r="BM228" s="17">
        <f t="shared" si="268"/>
        <v>0.18981502142850229</v>
      </c>
      <c r="BN228" s="12">
        <f>(BN$3*temperature!$I338+BN$4*temperature!$I338^2+BN$5*temperature!$I338^6)*(K228/K$56)^$BP$1</f>
        <v>-41.896799191116827</v>
      </c>
      <c r="BO228" s="12">
        <f>(BO$3*temperature!$I338+BO$4*temperature!$I338^2+BO$5*temperature!$I338^6)*(L228/L$56)^$BP$1</f>
        <v>-28.152112272356845</v>
      </c>
      <c r="BP228" s="12">
        <f>(BP$3*temperature!$I338+BP$4*temperature!$I338^2+BP$5*temperature!$I338^6)*(M228/M$56)^$BP$1</f>
        <v>-24.366121190199522</v>
      </c>
      <c r="BQ228" s="12">
        <f>(BQ$3*temperature!$M338+BQ$4*temperature!$M338^2+BQ$5*temperature!$M338^6)*(K228/K$56)^$BP$1</f>
        <v>-41.896815192763583</v>
      </c>
      <c r="BR228" s="12">
        <f>(BR$3*temperature!$M338+BR$4*temperature!$M338^2+BR$5*temperature!$M338^6)*(L228/L$56)^$BP$1</f>
        <v>-28.152122352142761</v>
      </c>
      <c r="BS228" s="12">
        <f>(BS$3*temperature!$M338+BS$4*temperature!$M338^2+BS$5*temperature!$M338^6)*(M228/M$56)^$BP$1</f>
        <v>-24.366129353177133</v>
      </c>
      <c r="BT228" s="19">
        <f t="shared" si="275"/>
        <v>-1.6001646756080845E-5</v>
      </c>
      <c r="BU228" s="19">
        <f t="shared" si="276"/>
        <v>-1.0079785916161654E-5</v>
      </c>
      <c r="BV228" s="19">
        <f t="shared" si="277"/>
        <v>-8.1629776111924457E-6</v>
      </c>
      <c r="BW228" s="19">
        <f t="shared" si="278"/>
        <v>-4.0078969047582021E-2</v>
      </c>
      <c r="BX228" s="19">
        <f t="shared" si="279"/>
        <v>-6.382480784994062E-5</v>
      </c>
      <c r="BY228" s="19">
        <f t="shared" si="280"/>
        <v>-7.607590368599061E-3</v>
      </c>
      <c r="BZ228" s="2">
        <f t="shared" si="286"/>
        <v>2635.1075894244336</v>
      </c>
    </row>
    <row r="229" spans="1:78" x14ac:dyDescent="0.3">
      <c r="A229" s="2">
        <f t="shared" si="224"/>
        <v>2183</v>
      </c>
      <c r="B229" s="5">
        <f t="shared" si="225"/>
        <v>1165.3930639952493</v>
      </c>
      <c r="C229" s="5">
        <f t="shared" si="226"/>
        <v>2964.1067171977288</v>
      </c>
      <c r="D229" s="5">
        <f t="shared" si="227"/>
        <v>4369.7661644574155</v>
      </c>
      <c r="E229" s="15">
        <f t="shared" si="228"/>
        <v>5.7519047687075398E-7</v>
      </c>
      <c r="F229" s="15">
        <f t="shared" si="229"/>
        <v>1.1331638091092807E-6</v>
      </c>
      <c r="G229" s="15">
        <f t="shared" si="230"/>
        <v>2.3133136072368396E-6</v>
      </c>
      <c r="H229" s="5">
        <f t="shared" si="231"/>
        <v>172979.90234346566</v>
      </c>
      <c r="I229" s="5">
        <f t="shared" si="232"/>
        <v>93626.889498240314</v>
      </c>
      <c r="J229" s="5">
        <f t="shared" si="233"/>
        <v>35074.125494207612</v>
      </c>
      <c r="K229" s="5">
        <f t="shared" si="234"/>
        <v>148430.52330382739</v>
      </c>
      <c r="L229" s="5">
        <f t="shared" si="235"/>
        <v>31586.882130463684</v>
      </c>
      <c r="M229" s="5">
        <f t="shared" si="236"/>
        <v>8026.5451683643323</v>
      </c>
      <c r="N229" s="15">
        <f t="shared" si="237"/>
        <v>-4.4171803825130418E-3</v>
      </c>
      <c r="O229" s="15">
        <f t="shared" si="238"/>
        <v>1.8498771558752569E-3</v>
      </c>
      <c r="P229" s="15">
        <f t="shared" si="239"/>
        <v>2.2741273418842578E-3</v>
      </c>
      <c r="Q229" s="5">
        <f t="shared" si="240"/>
        <v>3761.0173904800336</v>
      </c>
      <c r="R229" s="5">
        <f t="shared" si="241"/>
        <v>6734.9039289902166</v>
      </c>
      <c r="S229" s="5">
        <f t="shared" si="242"/>
        <v>4237.366691519308</v>
      </c>
      <c r="T229" s="5">
        <f t="shared" si="243"/>
        <v>21.742510774530487</v>
      </c>
      <c r="U229" s="5">
        <f t="shared" si="244"/>
        <v>71.933436698404861</v>
      </c>
      <c r="V229" s="5">
        <f t="shared" si="245"/>
        <v>120.8117560113964</v>
      </c>
      <c r="W229" s="15">
        <f t="shared" si="246"/>
        <v>-1.0734613539272964E-2</v>
      </c>
      <c r="X229" s="15">
        <f t="shared" si="247"/>
        <v>-1.217998157191269E-2</v>
      </c>
      <c r="Y229" s="15">
        <f t="shared" si="248"/>
        <v>-9.7425357312937999E-3</v>
      </c>
      <c r="Z229" s="5">
        <f t="shared" si="263"/>
        <v>4380.274862271106</v>
      </c>
      <c r="AA229" s="5">
        <f t="shared" si="264"/>
        <v>20599.01748868345</v>
      </c>
      <c r="AB229" s="5">
        <f t="shared" si="265"/>
        <v>54104.7804629776</v>
      </c>
      <c r="AC229" s="16">
        <f t="shared" si="249"/>
        <v>1.1470609072108722</v>
      </c>
      <c r="AD229" s="16">
        <f t="shared" si="250"/>
        <v>3.0268860070414658</v>
      </c>
      <c r="AE229" s="16">
        <f t="shared" si="251"/>
        <v>12.672877583388782</v>
      </c>
      <c r="AF229" s="15">
        <f t="shared" si="252"/>
        <v>-4.0504037456468023E-3</v>
      </c>
      <c r="AG229" s="15">
        <f t="shared" si="253"/>
        <v>2.9673830763510267E-4</v>
      </c>
      <c r="AH229" s="15">
        <f t="shared" si="254"/>
        <v>9.7937136394747881E-3</v>
      </c>
      <c r="AI229" s="1">
        <f t="shared" si="218"/>
        <v>357707.80137651233</v>
      </c>
      <c r="AJ229" s="1">
        <f t="shared" si="219"/>
        <v>182785.93501584194</v>
      </c>
      <c r="AK229" s="1">
        <f t="shared" si="220"/>
        <v>68253.840583181576</v>
      </c>
      <c r="AL229" s="14">
        <f t="shared" si="255"/>
        <v>81.266576441704146</v>
      </c>
      <c r="AM229" s="14">
        <f t="shared" si="256"/>
        <v>19.278931810558287</v>
      </c>
      <c r="AN229" s="14">
        <f t="shared" si="257"/>
        <v>6.1246108782591149</v>
      </c>
      <c r="AO229" s="11">
        <f t="shared" si="258"/>
        <v>3.6241063614378742E-3</v>
      </c>
      <c r="AP229" s="11">
        <f t="shared" si="259"/>
        <v>4.5654181699230243E-3</v>
      </c>
      <c r="AQ229" s="11">
        <f t="shared" si="260"/>
        <v>4.1414103184978972E-3</v>
      </c>
      <c r="AR229" s="1">
        <f t="shared" si="266"/>
        <v>172979.90234346566</v>
      </c>
      <c r="AS229" s="1">
        <f t="shared" si="261"/>
        <v>93626.889498240314</v>
      </c>
      <c r="AT229" s="1">
        <f t="shared" si="262"/>
        <v>35074.125494207612</v>
      </c>
      <c r="AU229" s="1">
        <f t="shared" si="221"/>
        <v>34595.980468693131</v>
      </c>
      <c r="AV229" s="1">
        <f t="shared" si="222"/>
        <v>18725.377899648065</v>
      </c>
      <c r="AW229" s="1">
        <f t="shared" si="223"/>
        <v>7014.825098841523</v>
      </c>
      <c r="AX229" s="2">
        <v>0</v>
      </c>
      <c r="AY229" s="2">
        <v>0</v>
      </c>
      <c r="AZ229" s="2">
        <v>0</v>
      </c>
      <c r="BA229" s="2">
        <f t="shared" si="269"/>
        <v>0</v>
      </c>
      <c r="BB229" s="2">
        <f t="shared" si="281"/>
        <v>0</v>
      </c>
      <c r="BC229" s="2">
        <f t="shared" si="270"/>
        <v>0</v>
      </c>
      <c r="BD229" s="2">
        <f t="shared" si="271"/>
        <v>0</v>
      </c>
      <c r="BE229" s="2">
        <f t="shared" si="272"/>
        <v>0</v>
      </c>
      <c r="BF229" s="2">
        <f t="shared" si="273"/>
        <v>0</v>
      </c>
      <c r="BG229" s="2">
        <f t="shared" si="274"/>
        <v>0</v>
      </c>
      <c r="BH229" s="2">
        <f t="shared" si="282"/>
        <v>0</v>
      </c>
      <c r="BI229" s="2">
        <f t="shared" si="283"/>
        <v>0</v>
      </c>
      <c r="BJ229" s="2">
        <f t="shared" si="284"/>
        <v>0</v>
      </c>
      <c r="BK229" s="11">
        <f t="shared" si="285"/>
        <v>2.8295051394766485E-2</v>
      </c>
      <c r="BL229" s="17">
        <f t="shared" si="267"/>
        <v>1.548521049321598E-3</v>
      </c>
      <c r="BM229" s="17">
        <f t="shared" si="268"/>
        <v>0.18793566478069534</v>
      </c>
      <c r="BN229" s="12">
        <f>(BN$3*temperature!$I339+BN$4*temperature!$I339^2+BN$5*temperature!$I339^6)*(K229/K$56)^$BP$1</f>
        <v>-42.329992321888298</v>
      </c>
      <c r="BO229" s="12">
        <f>(BO$3*temperature!$I339+BO$4*temperature!$I339^2+BO$5*temperature!$I339^6)*(L229/L$56)^$BP$1</f>
        <v>-28.382357237005881</v>
      </c>
      <c r="BP229" s="12">
        <f>(BP$3*temperature!$I339+BP$4*temperature!$I339^2+BP$5*temperature!$I339^6)*(M229/M$56)^$BP$1</f>
        <v>-24.549240199381845</v>
      </c>
      <c r="BQ229" s="12">
        <f>(BQ$3*temperature!$M339+BQ$4*temperature!$M339^2+BQ$5*temperature!$M339^6)*(K229/K$56)^$BP$1</f>
        <v>-42.330008321971377</v>
      </c>
      <c r="BR229" s="12">
        <f>(BR$3*temperature!$M339+BR$4*temperature!$M339^2+BR$5*temperature!$M339^6)*(L229/L$56)^$BP$1</f>
        <v>-28.382367298235032</v>
      </c>
      <c r="BS229" s="12">
        <f>(BS$3*temperature!$M339+BS$4*temperature!$M339^2+BS$5*temperature!$M339^6)*(M229/M$56)^$BP$1</f>
        <v>-24.549248344890827</v>
      </c>
      <c r="BT229" s="19">
        <f t="shared" si="275"/>
        <v>-1.6000083078893113E-5</v>
      </c>
      <c r="BU229" s="19">
        <f t="shared" si="276"/>
        <v>-1.0061229151148154E-5</v>
      </c>
      <c r="BV229" s="19">
        <f t="shared" si="277"/>
        <v>-8.1455089819826298E-6</v>
      </c>
      <c r="BW229" s="19">
        <f t="shared" si="278"/>
        <v>-3.9953910026735449E-2</v>
      </c>
      <c r="BX229" s="19">
        <f t="shared" si="279"/>
        <v>-6.1869470679101095E-5</v>
      </c>
      <c r="BY229" s="19">
        <f t="shared" si="280"/>
        <v>-7.5087646414626159E-3</v>
      </c>
      <c r="BZ229" s="2">
        <f t="shared" si="286"/>
        <v>2608.0493268709852</v>
      </c>
    </row>
    <row r="230" spans="1:78" x14ac:dyDescent="0.3">
      <c r="A230" s="2">
        <f t="shared" si="224"/>
        <v>2184</v>
      </c>
      <c r="B230" s="5">
        <f t="shared" si="225"/>
        <v>1165.3937008020919</v>
      </c>
      <c r="C230" s="5">
        <f t="shared" si="226"/>
        <v>2964.1099080752642</v>
      </c>
      <c r="D230" s="5">
        <f t="shared" si="227"/>
        <v>4369.775767664968</v>
      </c>
      <c r="E230" s="15">
        <f t="shared" si="228"/>
        <v>5.4643095302721625E-7</v>
      </c>
      <c r="F230" s="15">
        <f t="shared" si="229"/>
        <v>1.0765056186538167E-6</v>
      </c>
      <c r="G230" s="15">
        <f t="shared" si="230"/>
        <v>2.1976479268749977E-6</v>
      </c>
      <c r="H230" s="5">
        <f t="shared" si="231"/>
        <v>172192.98523379685</v>
      </c>
      <c r="I230" s="5">
        <f t="shared" si="232"/>
        <v>93794.532596161356</v>
      </c>
      <c r="J230" s="5">
        <f t="shared" si="233"/>
        <v>35152.204882117352</v>
      </c>
      <c r="K230" s="5">
        <f t="shared" si="234"/>
        <v>147755.20505669765</v>
      </c>
      <c r="L230" s="5">
        <f t="shared" si="235"/>
        <v>31643.405779466037</v>
      </c>
      <c r="M230" s="5">
        <f t="shared" si="236"/>
        <v>8044.3955825452513</v>
      </c>
      <c r="N230" s="15">
        <f t="shared" si="237"/>
        <v>-4.5497262429466945E-3</v>
      </c>
      <c r="O230" s="15">
        <f t="shared" si="238"/>
        <v>1.7894659171771021E-3</v>
      </c>
      <c r="P230" s="15">
        <f t="shared" si="239"/>
        <v>2.2239224730553619E-3</v>
      </c>
      <c r="Q230" s="5">
        <f t="shared" si="240"/>
        <v>3703.7184329902902</v>
      </c>
      <c r="R230" s="5">
        <f t="shared" si="241"/>
        <v>6664.7851872649499</v>
      </c>
      <c r="S230" s="5">
        <f t="shared" si="242"/>
        <v>4205.4250026393902</v>
      </c>
      <c r="T230" s="5">
        <f t="shared" si="243"/>
        <v>21.509113323992423</v>
      </c>
      <c r="U230" s="5">
        <f t="shared" si="244"/>
        <v>71.057288765013936</v>
      </c>
      <c r="V230" s="5">
        <f t="shared" si="245"/>
        <v>119.63474316169501</v>
      </c>
      <c r="W230" s="15">
        <f t="shared" si="246"/>
        <v>-1.0734613539272964E-2</v>
      </c>
      <c r="X230" s="15">
        <f t="shared" si="247"/>
        <v>-1.217998157191269E-2</v>
      </c>
      <c r="Y230" s="15">
        <f t="shared" si="248"/>
        <v>-9.7425357312937999E-3</v>
      </c>
      <c r="Z230" s="5">
        <f t="shared" si="263"/>
        <v>4296.6421082734942</v>
      </c>
      <c r="AA230" s="5">
        <f t="shared" si="264"/>
        <v>20391.835705203452</v>
      </c>
      <c r="AB230" s="5">
        <f t="shared" si="265"/>
        <v>54225.548150027142</v>
      </c>
      <c r="AC230" s="16">
        <f t="shared" si="249"/>
        <v>1.1424148474158202</v>
      </c>
      <c r="AD230" s="16">
        <f t="shared" si="250"/>
        <v>3.0277842000725999</v>
      </c>
      <c r="AE230" s="16">
        <f t="shared" si="251"/>
        <v>12.796992117428612</v>
      </c>
      <c r="AF230" s="15">
        <f t="shared" si="252"/>
        <v>-4.0504037456468023E-3</v>
      </c>
      <c r="AG230" s="15">
        <f t="shared" si="253"/>
        <v>2.9673830763510267E-4</v>
      </c>
      <c r="AH230" s="15">
        <f t="shared" si="254"/>
        <v>9.7937136394747881E-3</v>
      </c>
      <c r="AI230" s="1">
        <f t="shared" si="218"/>
        <v>356533.00170755421</v>
      </c>
      <c r="AJ230" s="1">
        <f t="shared" si="219"/>
        <v>183232.71941390581</v>
      </c>
      <c r="AK230" s="1">
        <f t="shared" si="220"/>
        <v>68443.281623704941</v>
      </c>
      <c r="AL230" s="14">
        <f t="shared" si="255"/>
        <v>81.55814997119225</v>
      </c>
      <c r="AM230" s="14">
        <f t="shared" si="256"/>
        <v>19.366068032287071</v>
      </c>
      <c r="AN230" s="14">
        <f t="shared" si="257"/>
        <v>6.1497217596802418</v>
      </c>
      <c r="AO230" s="11">
        <f t="shared" si="258"/>
        <v>3.5878652978234954E-3</v>
      </c>
      <c r="AP230" s="11">
        <f t="shared" si="259"/>
        <v>4.519763988223794E-3</v>
      </c>
      <c r="AQ230" s="11">
        <f t="shared" si="260"/>
        <v>4.0999962153129184E-3</v>
      </c>
      <c r="AR230" s="1">
        <f t="shared" si="266"/>
        <v>172192.98523379685</v>
      </c>
      <c r="AS230" s="1">
        <f t="shared" si="261"/>
        <v>93794.532596161356</v>
      </c>
      <c r="AT230" s="1">
        <f t="shared" si="262"/>
        <v>35152.204882117352</v>
      </c>
      <c r="AU230" s="1">
        <f t="shared" si="221"/>
        <v>34438.597046759372</v>
      </c>
      <c r="AV230" s="1">
        <f t="shared" si="222"/>
        <v>18758.906519232271</v>
      </c>
      <c r="AW230" s="1">
        <f t="shared" si="223"/>
        <v>7030.4409764234706</v>
      </c>
      <c r="AX230" s="2">
        <v>0</v>
      </c>
      <c r="AY230" s="2">
        <v>0</v>
      </c>
      <c r="AZ230" s="2">
        <v>0</v>
      </c>
      <c r="BA230" s="2">
        <f t="shared" si="269"/>
        <v>0</v>
      </c>
      <c r="BB230" s="2">
        <f t="shared" si="281"/>
        <v>0</v>
      </c>
      <c r="BC230" s="2">
        <f t="shared" si="270"/>
        <v>0</v>
      </c>
      <c r="BD230" s="2">
        <f t="shared" si="271"/>
        <v>0</v>
      </c>
      <c r="BE230" s="2">
        <f t="shared" si="272"/>
        <v>0</v>
      </c>
      <c r="BF230" s="2">
        <f t="shared" si="273"/>
        <v>0</v>
      </c>
      <c r="BG230" s="2">
        <f t="shared" si="274"/>
        <v>0</v>
      </c>
      <c r="BH230" s="2">
        <f t="shared" si="282"/>
        <v>0</v>
      </c>
      <c r="BI230" s="2">
        <f t="shared" si="283"/>
        <v>0</v>
      </c>
      <c r="BJ230" s="2">
        <f t="shared" si="284"/>
        <v>0</v>
      </c>
      <c r="BK230" s="11">
        <f t="shared" si="285"/>
        <v>2.8204492013194499E-2</v>
      </c>
      <c r="BL230" s="17">
        <f t="shared" si="267"/>
        <v>1.5059112141220592E-3</v>
      </c>
      <c r="BM230" s="17">
        <f t="shared" si="268"/>
        <v>0.18607491562445083</v>
      </c>
      <c r="BN230" s="12">
        <f>(BN$3*temperature!$I340+BN$4*temperature!$I340^2+BN$5*temperature!$I340^6)*(K230/K$56)^$BP$1</f>
        <v>-42.7642222619763</v>
      </c>
      <c r="BO230" s="12">
        <f>(BO$3*temperature!$I340+BO$4*temperature!$I340^2+BO$5*temperature!$I340^6)*(L230/L$56)^$BP$1</f>
        <v>-28.61195957791799</v>
      </c>
      <c r="BP230" s="12">
        <f>(BP$3*temperature!$I340+BP$4*temperature!$I340^2+BP$5*temperature!$I340^6)*(M230/M$56)^$BP$1</f>
        <v>-24.731723060338147</v>
      </c>
      <c r="BQ230" s="12">
        <f>(BQ$3*temperature!$M340+BQ$4*temperature!$M340^2+BQ$5*temperature!$M340^6)*(K230/K$56)^$BP$1</f>
        <v>-42.764238260898544</v>
      </c>
      <c r="BR230" s="12">
        <f>(BR$3*temperature!$M340+BR$4*temperature!$M340^2+BR$5*temperature!$M340^6)*(L230/L$56)^$BP$1</f>
        <v>-28.61196962072264</v>
      </c>
      <c r="BS230" s="12">
        <f>(BS$3*temperature!$M340+BS$4*temperature!$M340^2+BS$5*temperature!$M340^6)*(M230/M$56)^$BP$1</f>
        <v>-24.731731188499083</v>
      </c>
      <c r="BT230" s="19">
        <f t="shared" si="275"/>
        <v>-1.5998922243909419E-5</v>
      </c>
      <c r="BU230" s="19">
        <f t="shared" si="276"/>
        <v>-1.0042804650112203E-5</v>
      </c>
      <c r="BV230" s="19">
        <f t="shared" si="277"/>
        <v>-8.1281609354277862E-6</v>
      </c>
      <c r="BW230" s="19">
        <f t="shared" si="278"/>
        <v>-3.9825851283309684E-2</v>
      </c>
      <c r="BX230" s="19">
        <f t="shared" si="279"/>
        <v>-5.9974196059493455E-5</v>
      </c>
      <c r="BY230" s="19">
        <f t="shared" si="280"/>
        <v>-7.4105919172137765E-3</v>
      </c>
      <c r="BZ230" s="2">
        <f t="shared" si="286"/>
        <v>2581.2396055139502</v>
      </c>
    </row>
    <row r="231" spans="1:78" x14ac:dyDescent="0.3">
      <c r="A231" s="2">
        <f t="shared" si="224"/>
        <v>2185</v>
      </c>
      <c r="B231" s="5">
        <f t="shared" si="225"/>
        <v>1165.394305768923</v>
      </c>
      <c r="C231" s="5">
        <f t="shared" si="226"/>
        <v>2964.1129394121863</v>
      </c>
      <c r="D231" s="5">
        <f t="shared" si="227"/>
        <v>4369.7848907321913</v>
      </c>
      <c r="E231" s="15">
        <f t="shared" si="228"/>
        <v>5.1910940537585537E-7</v>
      </c>
      <c r="F231" s="15">
        <f t="shared" si="229"/>
        <v>1.0226803377211258E-6</v>
      </c>
      <c r="G231" s="15">
        <f t="shared" si="230"/>
        <v>2.0877655305312479E-6</v>
      </c>
      <c r="H231" s="5">
        <f t="shared" si="231"/>
        <v>171386.51883803008</v>
      </c>
      <c r="I231" s="5">
        <f t="shared" si="232"/>
        <v>93956.866265308476</v>
      </c>
      <c r="J231" s="5">
        <f t="shared" si="233"/>
        <v>35228.711015652829</v>
      </c>
      <c r="K231" s="5">
        <f t="shared" si="234"/>
        <v>147063.11674051802</v>
      </c>
      <c r="L231" s="5">
        <f t="shared" si="235"/>
        <v>31698.139775990137</v>
      </c>
      <c r="M231" s="5">
        <f t="shared" si="236"/>
        <v>8061.8867739619982</v>
      </c>
      <c r="N231" s="15">
        <f t="shared" si="237"/>
        <v>-4.6840198686338708E-3</v>
      </c>
      <c r="O231" s="15">
        <f t="shared" si="238"/>
        <v>1.7297125633555233E-3</v>
      </c>
      <c r="P231" s="15">
        <f t="shared" si="239"/>
        <v>2.1743325818908144E-3</v>
      </c>
      <c r="Q231" s="5">
        <f t="shared" si="240"/>
        <v>3646.8002765097781</v>
      </c>
      <c r="R231" s="5">
        <f t="shared" si="241"/>
        <v>6595.002720937613</v>
      </c>
      <c r="S231" s="5">
        <f t="shared" si="242"/>
        <v>4173.5171195221583</v>
      </c>
      <c r="T231" s="5">
        <f t="shared" si="243"/>
        <v>21.278221304886937</v>
      </c>
      <c r="U231" s="5">
        <f t="shared" si="244"/>
        <v>70.191812297305987</v>
      </c>
      <c r="V231" s="5">
        <f t="shared" si="245"/>
        <v>118.46919740173804</v>
      </c>
      <c r="W231" s="15">
        <f t="shared" si="246"/>
        <v>-1.0734613539272964E-2</v>
      </c>
      <c r="X231" s="15">
        <f t="shared" si="247"/>
        <v>-1.217998157191269E-2</v>
      </c>
      <c r="Y231" s="15">
        <f t="shared" si="248"/>
        <v>-9.7425357312937999E-3</v>
      </c>
      <c r="Z231" s="5">
        <f t="shared" si="263"/>
        <v>4214.0449293136671</v>
      </c>
      <c r="AA231" s="5">
        <f t="shared" si="264"/>
        <v>20185.519326841659</v>
      </c>
      <c r="AB231" s="5">
        <f t="shared" si="265"/>
        <v>54343.856845435686</v>
      </c>
      <c r="AC231" s="16">
        <f t="shared" si="249"/>
        <v>1.1377876060387646</v>
      </c>
      <c r="AD231" s="16">
        <f t="shared" si="250"/>
        <v>3.0286826596320138</v>
      </c>
      <c r="AE231" s="16">
        <f t="shared" si="251"/>
        <v>12.922322193673324</v>
      </c>
      <c r="AF231" s="15">
        <f t="shared" si="252"/>
        <v>-4.0504037456468023E-3</v>
      </c>
      <c r="AG231" s="15">
        <f t="shared" si="253"/>
        <v>2.9673830763510267E-4</v>
      </c>
      <c r="AH231" s="15">
        <f t="shared" si="254"/>
        <v>9.7937136394747881E-3</v>
      </c>
      <c r="AI231" s="1">
        <f t="shared" si="218"/>
        <v>355318.29858355818</v>
      </c>
      <c r="AJ231" s="1">
        <f t="shared" si="219"/>
        <v>183668.35399174748</v>
      </c>
      <c r="AK231" s="1">
        <f t="shared" si="220"/>
        <v>68629.394437757917</v>
      </c>
      <c r="AL231" s="14">
        <f t="shared" si="255"/>
        <v>81.847843430668206</v>
      </c>
      <c r="AM231" s="14">
        <f t="shared" si="256"/>
        <v>19.452722788604039</v>
      </c>
      <c r="AN231" s="14">
        <f t="shared" si="257"/>
        <v>6.1746834572607598</v>
      </c>
      <c r="AO231" s="11">
        <f t="shared" si="258"/>
        <v>3.5519866448452606E-3</v>
      </c>
      <c r="AP231" s="11">
        <f t="shared" si="259"/>
        <v>4.4745663483415563E-3</v>
      </c>
      <c r="AQ231" s="11">
        <f t="shared" si="260"/>
        <v>4.0589962531597888E-3</v>
      </c>
      <c r="AR231" s="1">
        <f t="shared" si="266"/>
        <v>171386.51883803008</v>
      </c>
      <c r="AS231" s="1">
        <f t="shared" si="261"/>
        <v>93956.866265308476</v>
      </c>
      <c r="AT231" s="1">
        <f t="shared" si="262"/>
        <v>35228.711015652829</v>
      </c>
      <c r="AU231" s="1">
        <f t="shared" si="221"/>
        <v>34277.303767606019</v>
      </c>
      <c r="AV231" s="1">
        <f t="shared" si="222"/>
        <v>18791.373253061694</v>
      </c>
      <c r="AW231" s="1">
        <f t="shared" si="223"/>
        <v>7045.7422031305659</v>
      </c>
      <c r="AX231" s="2">
        <v>0</v>
      </c>
      <c r="AY231" s="2">
        <v>0</v>
      </c>
      <c r="AZ231" s="2">
        <v>0</v>
      </c>
      <c r="BA231" s="2">
        <f t="shared" si="269"/>
        <v>0</v>
      </c>
      <c r="BB231" s="2">
        <f t="shared" si="281"/>
        <v>0</v>
      </c>
      <c r="BC231" s="2">
        <f t="shared" si="270"/>
        <v>0</v>
      </c>
      <c r="BD231" s="2">
        <f t="shared" si="271"/>
        <v>0</v>
      </c>
      <c r="BE231" s="2">
        <f t="shared" si="272"/>
        <v>0</v>
      </c>
      <c r="BF231" s="2">
        <f t="shared" si="273"/>
        <v>0</v>
      </c>
      <c r="BG231" s="2">
        <f t="shared" si="274"/>
        <v>0</v>
      </c>
      <c r="BH231" s="2">
        <f t="shared" si="282"/>
        <v>0</v>
      </c>
      <c r="BI231" s="2">
        <f t="shared" si="283"/>
        <v>0</v>
      </c>
      <c r="BJ231" s="2">
        <f t="shared" si="284"/>
        <v>0</v>
      </c>
      <c r="BK231" s="11">
        <f t="shared" si="285"/>
        <v>2.8113573941489139E-2</v>
      </c>
      <c r="BL231" s="17">
        <f t="shared" si="267"/>
        <v>1.4646028351554161E-3</v>
      </c>
      <c r="BM231" s="17">
        <f t="shared" si="268"/>
        <v>0.18423258972717904</v>
      </c>
      <c r="BN231" s="12">
        <f>(BN$3*temperature!$I341+BN$4*temperature!$I341^2+BN$5*temperature!$I341^6)*(K231/K$56)^$BP$1</f>
        <v>-43.199533205758996</v>
      </c>
      <c r="BO231" s="12">
        <f>(BO$3*temperature!$I341+BO$4*temperature!$I341^2+BO$5*temperature!$I341^6)*(L231/L$56)^$BP$1</f>
        <v>-28.840917530521736</v>
      </c>
      <c r="BP231" s="12">
        <f>(BP$3*temperature!$I341+BP$4*temperature!$I341^2+BP$5*temperature!$I341^6)*(M231/M$56)^$BP$1</f>
        <v>-24.913568009297357</v>
      </c>
      <c r="BQ231" s="12">
        <f>(BQ$3*temperature!$M341+BQ$4*temperature!$M341^2+BQ$5*temperature!$M341^6)*(K231/K$56)^$BP$1</f>
        <v>-43.199549203938865</v>
      </c>
      <c r="BR231" s="12">
        <f>(BR$3*temperature!$M341+BR$4*temperature!$M341^2+BR$5*temperature!$M341^6)*(L231/L$56)^$BP$1</f>
        <v>-28.840927555036689</v>
      </c>
      <c r="BS231" s="12">
        <f>(BS$3*temperature!$M341+BS$4*temperature!$M341^2+BS$5*temperature!$M341^6)*(M231/M$56)^$BP$1</f>
        <v>-24.913576120232314</v>
      </c>
      <c r="BT231" s="19">
        <f t="shared" si="275"/>
        <v>-1.5998179868859097E-5</v>
      </c>
      <c r="BU231" s="19">
        <f t="shared" si="276"/>
        <v>-1.0024514953244079E-5</v>
      </c>
      <c r="BV231" s="19">
        <f t="shared" si="277"/>
        <v>-8.1109349565622324E-6</v>
      </c>
      <c r="BW231" s="19">
        <f t="shared" si="278"/>
        <v>-3.9694821499564402E-2</v>
      </c>
      <c r="BX231" s="19">
        <f t="shared" si="279"/>
        <v>-5.8137148109250188E-5</v>
      </c>
      <c r="BY231" s="19">
        <f t="shared" si="280"/>
        <v>-7.3130797636228543E-3</v>
      </c>
      <c r="BZ231" s="2">
        <f t="shared" si="286"/>
        <v>2554.676065751808</v>
      </c>
    </row>
    <row r="232" spans="1:78" x14ac:dyDescent="0.3">
      <c r="A232" s="2">
        <f t="shared" si="224"/>
        <v>2186</v>
      </c>
      <c r="B232" s="5">
        <f t="shared" si="225"/>
        <v>1165.3948804877107</v>
      </c>
      <c r="C232" s="5">
        <f t="shared" si="226"/>
        <v>2964.1158191852069</v>
      </c>
      <c r="D232" s="5">
        <f t="shared" si="227"/>
        <v>4369.7935576641485</v>
      </c>
      <c r="E232" s="15">
        <f t="shared" si="228"/>
        <v>4.9315393510706261E-7</v>
      </c>
      <c r="F232" s="15">
        <f t="shared" si="229"/>
        <v>9.7154632083506949E-7</v>
      </c>
      <c r="G232" s="15">
        <f t="shared" si="230"/>
        <v>1.9833772540046856E-6</v>
      </c>
      <c r="H232" s="5">
        <f t="shared" si="231"/>
        <v>170560.48888067849</v>
      </c>
      <c r="I232" s="5">
        <f t="shared" si="232"/>
        <v>94113.922612025795</v>
      </c>
      <c r="J232" s="5">
        <f t="shared" si="233"/>
        <v>35303.654320029193</v>
      </c>
      <c r="K232" s="5">
        <f t="shared" si="234"/>
        <v>146354.24587526929</v>
      </c>
      <c r="L232" s="5">
        <f t="shared" si="235"/>
        <v>31751.094880596254</v>
      </c>
      <c r="M232" s="5">
        <f t="shared" si="236"/>
        <v>8079.0210919942374</v>
      </c>
      <c r="N232" s="15">
        <f t="shared" si="237"/>
        <v>-4.8201811641152004E-3</v>
      </c>
      <c r="O232" s="15">
        <f t="shared" si="238"/>
        <v>1.670606066486835E-3</v>
      </c>
      <c r="P232" s="15">
        <f t="shared" si="239"/>
        <v>2.1253483846459531E-3</v>
      </c>
      <c r="Q232" s="5">
        <f t="shared" si="240"/>
        <v>3590.2655130287553</v>
      </c>
      <c r="R232" s="5">
        <f t="shared" si="241"/>
        <v>6525.5655059740775</v>
      </c>
      <c r="S232" s="5">
        <f t="shared" si="242"/>
        <v>4141.648454138538</v>
      </c>
      <c r="T232" s="5">
        <f t="shared" si="243"/>
        <v>21.04980782237585</v>
      </c>
      <c r="U232" s="5">
        <f t="shared" si="244"/>
        <v>69.336877317025639</v>
      </c>
      <c r="V232" s="5">
        <f t="shared" si="245"/>
        <v>117.31500701299392</v>
      </c>
      <c r="W232" s="15">
        <f t="shared" si="246"/>
        <v>-1.0734613539272964E-2</v>
      </c>
      <c r="X232" s="15">
        <f t="shared" si="247"/>
        <v>-1.217998157191269E-2</v>
      </c>
      <c r="Y232" s="15">
        <f t="shared" si="248"/>
        <v>-9.7425357312937999E-3</v>
      </c>
      <c r="Z232" s="5">
        <f t="shared" si="263"/>
        <v>4132.4778802230885</v>
      </c>
      <c r="AA232" s="5">
        <f t="shared" si="264"/>
        <v>19980.097482645007</v>
      </c>
      <c r="AB232" s="5">
        <f t="shared" si="265"/>
        <v>54459.722888630175</v>
      </c>
      <c r="AC232" s="16">
        <f t="shared" si="249"/>
        <v>1.1331791068575148</v>
      </c>
      <c r="AD232" s="16">
        <f t="shared" si="250"/>
        <v>3.0295813857987968</v>
      </c>
      <c r="AE232" s="16">
        <f t="shared" si="251"/>
        <v>13.04887971679519</v>
      </c>
      <c r="AF232" s="15">
        <f t="shared" si="252"/>
        <v>-4.0504037456468023E-3</v>
      </c>
      <c r="AG232" s="15">
        <f t="shared" si="253"/>
        <v>2.9673830763510267E-4</v>
      </c>
      <c r="AH232" s="15">
        <f t="shared" si="254"/>
        <v>9.7937136394747881E-3</v>
      </c>
      <c r="AI232" s="1">
        <f t="shared" si="218"/>
        <v>354063.77249280841</v>
      </c>
      <c r="AJ232" s="1">
        <f t="shared" si="219"/>
        <v>184092.89184563444</v>
      </c>
      <c r="AK232" s="1">
        <f t="shared" si="220"/>
        <v>68812.197197112691</v>
      </c>
      <c r="AL232" s="14">
        <f t="shared" si="255"/>
        <v>82.135658652975579</v>
      </c>
      <c r="AM232" s="14">
        <f t="shared" si="256"/>
        <v>19.538894862389807</v>
      </c>
      <c r="AN232" s="14">
        <f t="shared" si="257"/>
        <v>6.1994958441080534</v>
      </c>
      <c r="AO232" s="11">
        <f t="shared" si="258"/>
        <v>3.5164667783968077E-3</v>
      </c>
      <c r="AP232" s="11">
        <f t="shared" si="259"/>
        <v>4.4298206848581408E-3</v>
      </c>
      <c r="AQ232" s="11">
        <f t="shared" si="260"/>
        <v>4.0184062906281912E-3</v>
      </c>
      <c r="AR232" s="1">
        <f t="shared" si="266"/>
        <v>170560.48888067849</v>
      </c>
      <c r="AS232" s="1">
        <f t="shared" si="261"/>
        <v>94113.922612025795</v>
      </c>
      <c r="AT232" s="1">
        <f t="shared" si="262"/>
        <v>35303.654320029193</v>
      </c>
      <c r="AU232" s="1">
        <f t="shared" si="221"/>
        <v>34112.097776135699</v>
      </c>
      <c r="AV232" s="1">
        <f t="shared" si="222"/>
        <v>18822.78452240516</v>
      </c>
      <c r="AW232" s="1">
        <f t="shared" si="223"/>
        <v>7060.7308640058391</v>
      </c>
      <c r="AX232" s="2">
        <v>0</v>
      </c>
      <c r="AY232" s="2">
        <v>0</v>
      </c>
      <c r="AZ232" s="2">
        <v>0</v>
      </c>
      <c r="BA232" s="2">
        <f t="shared" si="269"/>
        <v>0</v>
      </c>
      <c r="BB232" s="2">
        <f t="shared" si="281"/>
        <v>0</v>
      </c>
      <c r="BC232" s="2">
        <f t="shared" si="270"/>
        <v>0</v>
      </c>
      <c r="BD232" s="2">
        <f t="shared" si="271"/>
        <v>0</v>
      </c>
      <c r="BE232" s="2">
        <f t="shared" si="272"/>
        <v>0</v>
      </c>
      <c r="BF232" s="2">
        <f t="shared" si="273"/>
        <v>0</v>
      </c>
      <c r="BG232" s="2">
        <f t="shared" si="274"/>
        <v>0</v>
      </c>
      <c r="BH232" s="2">
        <f t="shared" si="282"/>
        <v>0</v>
      </c>
      <c r="BI232" s="2">
        <f t="shared" si="283"/>
        <v>0</v>
      </c>
      <c r="BJ232" s="2">
        <f t="shared" si="284"/>
        <v>0</v>
      </c>
      <c r="BK232" s="11">
        <f t="shared" si="285"/>
        <v>2.8022244471031604E-2</v>
      </c>
      <c r="BL232" s="17">
        <f t="shared" si="267"/>
        <v>1.4245535437690546E-3</v>
      </c>
      <c r="BM232" s="17">
        <f t="shared" si="268"/>
        <v>0.18240850468037528</v>
      </c>
      <c r="BN232" s="12">
        <f>(BN$3*temperature!$I342+BN$4*temperature!$I342^2+BN$5*temperature!$I342^6)*(K232/K$56)^$BP$1</f>
        <v>-43.635972189022887</v>
      </c>
      <c r="BO232" s="12">
        <f>(BO$3*temperature!$I342+BO$4*temperature!$I342^2+BO$5*temperature!$I342^6)*(L232/L$56)^$BP$1</f>
        <v>-29.069229652439979</v>
      </c>
      <c r="BP232" s="12">
        <f>(BP$3*temperature!$I342+BP$4*temperature!$I342^2+BP$5*temperature!$I342^6)*(M232/M$56)^$BP$1</f>
        <v>-25.094773535437707</v>
      </c>
      <c r="BQ232" s="12">
        <f>(BQ$3*temperature!$M342+BQ$4*temperature!$M342^2+BQ$5*temperature!$M342^6)*(K232/K$56)^$BP$1</f>
        <v>-43.635988186894728</v>
      </c>
      <c r="BR232" s="12">
        <f>(BR$3*temperature!$M342+BR$4*temperature!$M342^2+BR$5*temperature!$M342^6)*(L232/L$56)^$BP$1</f>
        <v>-29.069239658802463</v>
      </c>
      <c r="BS232" s="12">
        <f>(BS$3*temperature!$M342+BS$4*temperature!$M342^2+BS$5*temperature!$M342^6)*(M232/M$56)^$BP$1</f>
        <v>-25.094781629270152</v>
      </c>
      <c r="BT232" s="19">
        <f t="shared" si="275"/>
        <v>-1.5997871841477718E-5</v>
      </c>
      <c r="BU232" s="19">
        <f t="shared" si="276"/>
        <v>-1.0006362483494513E-5</v>
      </c>
      <c r="BV232" s="19">
        <f t="shared" si="277"/>
        <v>-8.093832445155158E-6</v>
      </c>
      <c r="BW232" s="19">
        <f t="shared" si="278"/>
        <v>-3.9560847295003546E-2</v>
      </c>
      <c r="BX232" s="19">
        <f t="shared" si="279"/>
        <v>-5.6356545208603715E-5</v>
      </c>
      <c r="BY232" s="19">
        <f t="shared" si="280"/>
        <v>-7.2162349989702661E-3</v>
      </c>
      <c r="BZ232" s="2">
        <f t="shared" si="286"/>
        <v>2528.3563490251277</v>
      </c>
    </row>
    <row r="233" spans="1:78" x14ac:dyDescent="0.3">
      <c r="A233" s="2">
        <f t="shared" si="224"/>
        <v>2187</v>
      </c>
      <c r="B233" s="5">
        <f t="shared" si="225"/>
        <v>1165.3954264708282</v>
      </c>
      <c r="C233" s="5">
        <f t="shared" si="226"/>
        <v>2964.1185549722345</v>
      </c>
      <c r="D233" s="5">
        <f t="shared" si="227"/>
        <v>4369.8017912658379</v>
      </c>
      <c r="E233" s="15">
        <f t="shared" si="228"/>
        <v>4.6849623835170947E-7</v>
      </c>
      <c r="F233" s="15">
        <f t="shared" si="229"/>
        <v>9.2296900479331592E-7</v>
      </c>
      <c r="G233" s="15">
        <f t="shared" si="230"/>
        <v>1.8842083913044511E-6</v>
      </c>
      <c r="H233" s="5">
        <f t="shared" si="231"/>
        <v>169714.87204711343</v>
      </c>
      <c r="I233" s="5">
        <f t="shared" si="232"/>
        <v>94265.734015105743</v>
      </c>
      <c r="J233" s="5">
        <f t="shared" si="233"/>
        <v>35377.045281313985</v>
      </c>
      <c r="K233" s="5">
        <f t="shared" si="234"/>
        <v>145628.57223583042</v>
      </c>
      <c r="L233" s="5">
        <f t="shared" si="235"/>
        <v>31802.281948870546</v>
      </c>
      <c r="M233" s="5">
        <f t="shared" si="236"/>
        <v>8095.8009015475309</v>
      </c>
      <c r="N233" s="15">
        <f t="shared" si="237"/>
        <v>-4.9583367745772433E-3</v>
      </c>
      <c r="O233" s="15">
        <f t="shared" si="238"/>
        <v>1.6121355331772946E-3</v>
      </c>
      <c r="P233" s="15">
        <f t="shared" si="239"/>
        <v>2.0769607310371363E-3</v>
      </c>
      <c r="Q233" s="5">
        <f t="shared" si="240"/>
        <v>3534.1164052972526</v>
      </c>
      <c r="R233" s="5">
        <f t="shared" si="241"/>
        <v>6456.4821589429384</v>
      </c>
      <c r="S233" s="5">
        <f t="shared" si="242"/>
        <v>4109.8242753456743</v>
      </c>
      <c r="T233" s="5">
        <f t="shared" si="243"/>
        <v>20.82384627032668</v>
      </c>
      <c r="U233" s="5">
        <f t="shared" si="244"/>
        <v>68.492355429050292</v>
      </c>
      <c r="V233" s="5">
        <f t="shared" si="245"/>
        <v>116.17206136535285</v>
      </c>
      <c r="W233" s="15">
        <f t="shared" si="246"/>
        <v>-1.0734613539272964E-2</v>
      </c>
      <c r="X233" s="15">
        <f t="shared" si="247"/>
        <v>-1.217998157191269E-2</v>
      </c>
      <c r="Y233" s="15">
        <f t="shared" si="248"/>
        <v>-9.7425357312937999E-3</v>
      </c>
      <c r="Z233" s="5">
        <f t="shared" si="263"/>
        <v>4051.9351486677606</v>
      </c>
      <c r="AA233" s="5">
        <f t="shared" si="264"/>
        <v>19775.598225463153</v>
      </c>
      <c r="AB233" s="5">
        <f t="shared" si="265"/>
        <v>54573.162718609339</v>
      </c>
      <c r="AC233" s="16">
        <f t="shared" si="249"/>
        <v>1.1285892739586103</v>
      </c>
      <c r="AD233" s="16">
        <f t="shared" si="250"/>
        <v>3.0304803786520615</v>
      </c>
      <c r="AE233" s="16">
        <f t="shared" si="251"/>
        <v>13.176676708057432</v>
      </c>
      <c r="AF233" s="15">
        <f t="shared" si="252"/>
        <v>-4.0504037456468023E-3</v>
      </c>
      <c r="AG233" s="15">
        <f t="shared" si="253"/>
        <v>2.9673830763510267E-4</v>
      </c>
      <c r="AH233" s="15">
        <f t="shared" si="254"/>
        <v>9.7937136394747881E-3</v>
      </c>
      <c r="AI233" s="1">
        <f t="shared" si="218"/>
        <v>352769.49301966332</v>
      </c>
      <c r="AJ233" s="1">
        <f t="shared" si="219"/>
        <v>184506.38718347615</v>
      </c>
      <c r="AK233" s="1">
        <f t="shared" si="220"/>
        <v>68991.708341407255</v>
      </c>
      <c r="AL233" s="14">
        <f t="shared" si="255"/>
        <v>82.421597694800752</v>
      </c>
      <c r="AM233" s="14">
        <f t="shared" si="256"/>
        <v>19.624583125004282</v>
      </c>
      <c r="AN233" s="14">
        <f t="shared" si="257"/>
        <v>6.2241588162757528</v>
      </c>
      <c r="AO233" s="11">
        <f t="shared" si="258"/>
        <v>3.4813021106128396E-3</v>
      </c>
      <c r="AP233" s="11">
        <f t="shared" si="259"/>
        <v>4.3855224780095592E-3</v>
      </c>
      <c r="AQ233" s="11">
        <f t="shared" si="260"/>
        <v>3.978222227721909E-3</v>
      </c>
      <c r="AR233" s="1">
        <f t="shared" si="266"/>
        <v>169714.87204711343</v>
      </c>
      <c r="AS233" s="1">
        <f t="shared" si="261"/>
        <v>94265.734015105743</v>
      </c>
      <c r="AT233" s="1">
        <f t="shared" si="262"/>
        <v>35377.045281313985</v>
      </c>
      <c r="AU233" s="1">
        <f t="shared" si="221"/>
        <v>33942.974409422684</v>
      </c>
      <c r="AV233" s="1">
        <f t="shared" si="222"/>
        <v>18853.146803021151</v>
      </c>
      <c r="AW233" s="1">
        <f t="shared" si="223"/>
        <v>7075.4090562627971</v>
      </c>
      <c r="AX233" s="2">
        <v>0</v>
      </c>
      <c r="AY233" s="2">
        <v>0</v>
      </c>
      <c r="AZ233" s="2">
        <v>0</v>
      </c>
      <c r="BA233" s="2">
        <f t="shared" si="269"/>
        <v>0</v>
      </c>
      <c r="BB233" s="2">
        <f t="shared" si="281"/>
        <v>0</v>
      </c>
      <c r="BC233" s="2">
        <f t="shared" si="270"/>
        <v>0</v>
      </c>
      <c r="BD233" s="2">
        <f t="shared" si="271"/>
        <v>0</v>
      </c>
      <c r="BE233" s="2">
        <f t="shared" si="272"/>
        <v>0</v>
      </c>
      <c r="BF233" s="2">
        <f t="shared" si="273"/>
        <v>0</v>
      </c>
      <c r="BG233" s="2">
        <f t="shared" si="274"/>
        <v>0</v>
      </c>
      <c r="BH233" s="2">
        <f t="shared" si="282"/>
        <v>0</v>
      </c>
      <c r="BI233" s="2">
        <f t="shared" si="283"/>
        <v>0</v>
      </c>
      <c r="BJ233" s="2">
        <f t="shared" si="284"/>
        <v>0</v>
      </c>
      <c r="BK233" s="11">
        <f t="shared" si="285"/>
        <v>2.7930448498513866E-2</v>
      </c>
      <c r="BL233" s="17">
        <f t="shared" si="267"/>
        <v>1.3857224894020246E-3</v>
      </c>
      <c r="BM233" s="17">
        <f t="shared" si="268"/>
        <v>0.1806024798815597</v>
      </c>
      <c r="BN233" s="12">
        <f>(BN$3*temperature!$I343+BN$4*temperature!$I343^2+BN$5*temperature!$I343^6)*(K233/K$56)^$BP$1</f>
        <v>-44.073589223339148</v>
      </c>
      <c r="BO233" s="12">
        <f>(BO$3*temperature!$I343+BO$4*temperature!$I343^2+BO$5*temperature!$I343^6)*(L233/L$56)^$BP$1</f>
        <v>-29.296894814285519</v>
      </c>
      <c r="BP233" s="12">
        <f>(BP$3*temperature!$I343+BP$4*temperature!$I343^2+BP$5*temperature!$I343^6)*(M233/M$56)^$BP$1</f>
        <v>-25.275338373128498</v>
      </c>
      <c r="BQ233" s="12">
        <f>(BQ$3*temperature!$M343+BQ$4*temperature!$M343^2+BQ$5*temperature!$M343^6)*(K233/K$56)^$BP$1</f>
        <v>-44.073605221353361</v>
      </c>
      <c r="BR233" s="12">
        <f>(BR$3*temperature!$M343+BR$4*temperature!$M343^2+BR$5*temperature!$M343^6)*(L233/L$56)^$BP$1</f>
        <v>-29.296904802634941</v>
      </c>
      <c r="BS233" s="12">
        <f>(BS$3*temperature!$M343+BS$4*temperature!$M343^2+BS$5*temperature!$M343^6)*(M233/M$56)^$BP$1</f>
        <v>-25.275346449983147</v>
      </c>
      <c r="BT233" s="19">
        <f t="shared" si="275"/>
        <v>-1.5998014212925682E-5</v>
      </c>
      <c r="BU233" s="19">
        <f t="shared" si="276"/>
        <v>-9.9883494222297031E-6</v>
      </c>
      <c r="BV233" s="19">
        <f t="shared" si="277"/>
        <v>-8.0768546482090642E-6</v>
      </c>
      <c r="BW233" s="19">
        <f t="shared" si="278"/>
        <v>-3.9423952776607082E-2</v>
      </c>
      <c r="BX233" s="19">
        <f t="shared" si="279"/>
        <v>-5.4630657983667826E-5</v>
      </c>
      <c r="BY233" s="19">
        <f t="shared" si="280"/>
        <v>-7.12006363818874E-3</v>
      </c>
      <c r="BZ233" s="2">
        <f t="shared" si="286"/>
        <v>2502.2780972822829</v>
      </c>
    </row>
    <row r="234" spans="1:78" x14ac:dyDescent="0.3">
      <c r="A234" s="2">
        <f t="shared" si="224"/>
        <v>2188</v>
      </c>
      <c r="B234" s="5">
        <f t="shared" si="225"/>
        <v>1165.3959451550329</v>
      </c>
      <c r="C234" s="5">
        <f t="shared" si="226"/>
        <v>2964.1211539723099</v>
      </c>
      <c r="D234" s="5">
        <f t="shared" si="227"/>
        <v>4369.8096132021819</v>
      </c>
      <c r="E234" s="15">
        <f t="shared" si="228"/>
        <v>4.4507142643412396E-7</v>
      </c>
      <c r="F234" s="15">
        <f t="shared" si="229"/>
        <v>8.768205545536501E-7</v>
      </c>
      <c r="G234" s="15">
        <f t="shared" si="230"/>
        <v>1.7899979717392285E-6</v>
      </c>
      <c r="H234" s="5">
        <f t="shared" si="231"/>
        <v>168849.63544797408</v>
      </c>
      <c r="I234" s="5">
        <f t="shared" si="232"/>
        <v>94412.333104662233</v>
      </c>
      <c r="J234" s="5">
        <f t="shared" si="233"/>
        <v>35448.894441207973</v>
      </c>
      <c r="K234" s="5">
        <f t="shared" si="234"/>
        <v>144886.06739189569</v>
      </c>
      <c r="L234" s="5">
        <f t="shared" si="235"/>
        <v>31851.711924169278</v>
      </c>
      <c r="M234" s="5">
        <f t="shared" si="236"/>
        <v>8112.2285817919519</v>
      </c>
      <c r="N234" s="15">
        <f t="shared" si="237"/>
        <v>-5.0986206383477617E-3</v>
      </c>
      <c r="O234" s="15">
        <f t="shared" si="238"/>
        <v>1.5542902040237561E-3</v>
      </c>
      <c r="P234" s="15">
        <f t="shared" si="239"/>
        <v>2.0291606036508814E-3</v>
      </c>
      <c r="Q234" s="5">
        <f t="shared" si="240"/>
        <v>3478.3548890339835</v>
      </c>
      <c r="R234" s="5">
        <f t="shared" si="241"/>
        <v>6387.7609439917233</v>
      </c>
      <c r="S234" s="5">
        <f t="shared" si="242"/>
        <v>4078.0497108754084</v>
      </c>
      <c r="T234" s="5">
        <f t="shared" si="243"/>
        <v>20.600310328213492</v>
      </c>
      <c r="U234" s="5">
        <f t="shared" si="244"/>
        <v>67.658119802107564</v>
      </c>
      <c r="V234" s="5">
        <f t="shared" si="245"/>
        <v>115.04025090652284</v>
      </c>
      <c r="W234" s="15">
        <f t="shared" si="246"/>
        <v>-1.0734613539272964E-2</v>
      </c>
      <c r="X234" s="15">
        <f t="shared" si="247"/>
        <v>-1.217998157191269E-2</v>
      </c>
      <c r="Y234" s="15">
        <f t="shared" si="248"/>
        <v>-9.7425357312937999E-3</v>
      </c>
      <c r="Z234" s="5">
        <f t="shared" si="263"/>
        <v>3972.4105658083781</v>
      </c>
      <c r="AA234" s="5">
        <f t="shared" si="264"/>
        <v>19572.048551479249</v>
      </c>
      <c r="AB234" s="5">
        <f t="shared" si="265"/>
        <v>54684.192865554476</v>
      </c>
      <c r="AC234" s="16">
        <f t="shared" si="249"/>
        <v>1.1240180317360715</v>
      </c>
      <c r="AD234" s="16">
        <f t="shared" si="250"/>
        <v>3.0313796382709444</v>
      </c>
      <c r="AE234" s="16">
        <f t="shared" si="251"/>
        <v>13.305725306456084</v>
      </c>
      <c r="AF234" s="15">
        <f t="shared" si="252"/>
        <v>-4.0504037456468023E-3</v>
      </c>
      <c r="AG234" s="15">
        <f t="shared" si="253"/>
        <v>2.9673830763510267E-4</v>
      </c>
      <c r="AH234" s="15">
        <f t="shared" si="254"/>
        <v>9.7937136394747881E-3</v>
      </c>
      <c r="AI234" s="1">
        <f t="shared" si="218"/>
        <v>351435.51812711963</v>
      </c>
      <c r="AJ234" s="1">
        <f t="shared" si="219"/>
        <v>184908.89526814967</v>
      </c>
      <c r="AK234" s="1">
        <f t="shared" si="220"/>
        <v>69167.946563529331</v>
      </c>
      <c r="AL234" s="14">
        <f t="shared" si="255"/>
        <v>82.705662831995596</v>
      </c>
      <c r="AM234" s="14">
        <f t="shared" si="256"/>
        <v>19.709786534916393</v>
      </c>
      <c r="AN234" s="14">
        <f t="shared" si="257"/>
        <v>6.2486722923580151</v>
      </c>
      <c r="AO234" s="11">
        <f t="shared" si="258"/>
        <v>3.4464890895067111E-3</v>
      </c>
      <c r="AP234" s="11">
        <f t="shared" si="259"/>
        <v>4.3416672532294639E-3</v>
      </c>
      <c r="AQ234" s="11">
        <f t="shared" si="260"/>
        <v>3.9384400054446895E-3</v>
      </c>
      <c r="AR234" s="1">
        <f t="shared" si="266"/>
        <v>168849.63544797408</v>
      </c>
      <c r="AS234" s="1">
        <f t="shared" si="261"/>
        <v>94412.333104662233</v>
      </c>
      <c r="AT234" s="1">
        <f t="shared" si="262"/>
        <v>35448.894441207973</v>
      </c>
      <c r="AU234" s="1">
        <f t="shared" si="221"/>
        <v>33769.927089594821</v>
      </c>
      <c r="AV234" s="1">
        <f t="shared" si="222"/>
        <v>18882.466620932446</v>
      </c>
      <c r="AW234" s="1">
        <f t="shared" si="223"/>
        <v>7089.7788882415953</v>
      </c>
      <c r="AX234" s="2">
        <v>0</v>
      </c>
      <c r="AY234" s="2">
        <v>0</v>
      </c>
      <c r="AZ234" s="2">
        <v>0</v>
      </c>
      <c r="BA234" s="2">
        <f t="shared" si="269"/>
        <v>0</v>
      </c>
      <c r="BB234" s="2">
        <f t="shared" si="281"/>
        <v>0</v>
      </c>
      <c r="BC234" s="2">
        <f t="shared" si="270"/>
        <v>0</v>
      </c>
      <c r="BD234" s="2">
        <f t="shared" si="271"/>
        <v>0</v>
      </c>
      <c r="BE234" s="2">
        <f t="shared" si="272"/>
        <v>0</v>
      </c>
      <c r="BF234" s="2">
        <f t="shared" si="273"/>
        <v>0</v>
      </c>
      <c r="BG234" s="2">
        <f t="shared" si="274"/>
        <v>0</v>
      </c>
      <c r="BH234" s="2">
        <f t="shared" si="282"/>
        <v>0</v>
      </c>
      <c r="BI234" s="2">
        <f t="shared" si="283"/>
        <v>0</v>
      </c>
      <c r="BJ234" s="2">
        <f t="shared" si="284"/>
        <v>0</v>
      </c>
      <c r="BK234" s="11">
        <f t="shared" si="285"/>
        <v>2.7838128331250184E-2</v>
      </c>
      <c r="BL234" s="17">
        <f t="shared" si="267"/>
        <v>1.3480702818231851E-3</v>
      </c>
      <c r="BM234" s="17">
        <f t="shared" si="268"/>
        <v>0.17881433651639575</v>
      </c>
      <c r="BN234" s="12">
        <f>(BN$3*temperature!$I344+BN$4*temperature!$I344^2+BN$5*temperature!$I344^6)*(K234/K$56)^$BP$1</f>
        <v>-44.512437442438205</v>
      </c>
      <c r="BO234" s="12">
        <f>(BO$3*temperature!$I344+BO$4*temperature!$I344^2+BO$5*temperature!$I344^6)*(L234/L$56)^$BP$1</f>
        <v>-29.523912190584873</v>
      </c>
      <c r="BP234" s="12">
        <f>(BP$3*temperature!$I344+BP$4*temperature!$I344^2+BP$5*temperature!$I344^6)*(M234/M$56)^$BP$1</f>
        <v>-25.455261494275049</v>
      </c>
      <c r="BQ234" s="12">
        <f>(BQ$3*temperature!$M344+BQ$4*temperature!$M344^2+BQ$5*temperature!$M344^6)*(K234/K$56)^$BP$1</f>
        <v>-44.512453441061453</v>
      </c>
      <c r="BR234" s="12">
        <f>(BR$3*temperature!$M344+BR$4*temperature!$M344^2+BR$5*temperature!$M344^6)*(L234/L$56)^$BP$1</f>
        <v>-29.523922161062671</v>
      </c>
      <c r="BS234" s="12">
        <f>(BS$3*temperature!$M344+BS$4*temperature!$M344^2+BS$5*temperature!$M344^6)*(M234/M$56)^$BP$1</f>
        <v>-25.455269554277709</v>
      </c>
      <c r="BT234" s="19">
        <f t="shared" si="275"/>
        <v>-1.5998623247526211E-5</v>
      </c>
      <c r="BU234" s="19">
        <f t="shared" si="276"/>
        <v>-9.9704777980491599E-6</v>
      </c>
      <c r="BV234" s="19">
        <f t="shared" si="277"/>
        <v>-8.0600026599597641E-6</v>
      </c>
      <c r="BW234" s="19">
        <f t="shared" si="278"/>
        <v>-3.9284159575851095E-2</v>
      </c>
      <c r="BX234" s="19">
        <f t="shared" si="279"/>
        <v>-5.2957808070604558E-5</v>
      </c>
      <c r="BY234" s="19">
        <f t="shared" si="280"/>
        <v>-7.0245709301600279E-3</v>
      </c>
      <c r="BZ234" s="2">
        <f t="shared" si="286"/>
        <v>2476.4389523806549</v>
      </c>
    </row>
    <row r="235" spans="1:78" x14ac:dyDescent="0.3">
      <c r="A235" s="2">
        <f t="shared" si="224"/>
        <v>2189</v>
      </c>
      <c r="B235" s="5">
        <f t="shared" si="225"/>
        <v>1165.3964379052468</v>
      </c>
      <c r="C235" s="5">
        <f t="shared" si="226"/>
        <v>2964.1236230245463</v>
      </c>
      <c r="D235" s="5">
        <f t="shared" si="227"/>
        <v>4369.8170440550093</v>
      </c>
      <c r="E235" s="15">
        <f t="shared" si="228"/>
        <v>4.2281785511241776E-7</v>
      </c>
      <c r="F235" s="15">
        <f t="shared" si="229"/>
        <v>8.3297952682596752E-7</v>
      </c>
      <c r="G235" s="15">
        <f t="shared" si="230"/>
        <v>1.700498073152267E-6</v>
      </c>
      <c r="H235" s="5">
        <f t="shared" si="231"/>
        <v>167964.73604687661</v>
      </c>
      <c r="I235" s="5">
        <f t="shared" si="232"/>
        <v>94553.752741692704</v>
      </c>
      <c r="J235" s="5">
        <f t="shared" si="233"/>
        <v>35519.212392016983</v>
      </c>
      <c r="K235" s="5">
        <f t="shared" si="234"/>
        <v>144126.69421642172</v>
      </c>
      <c r="L235" s="5">
        <f t="shared" si="235"/>
        <v>31899.395830600177</v>
      </c>
      <c r="M235" s="5">
        <f t="shared" si="236"/>
        <v>8128.3065249470092</v>
      </c>
      <c r="N235" s="15">
        <f t="shared" si="237"/>
        <v>-5.24117459424156E-3</v>
      </c>
      <c r="O235" s="15">
        <f t="shared" si="238"/>
        <v>1.4970594530183678E-3</v>
      </c>
      <c r="P235" s="15">
        <f t="shared" si="239"/>
        <v>1.9819391173401257E-3</v>
      </c>
      <c r="Q235" s="5">
        <f t="shared" si="240"/>
        <v>3422.9825747174223</v>
      </c>
      <c r="R235" s="5">
        <f t="shared" si="241"/>
        <v>6319.4097798144721</v>
      </c>
      <c r="S235" s="5">
        <f t="shared" si="242"/>
        <v>4046.3297493405616</v>
      </c>
      <c r="T235" s="5">
        <f t="shared" si="243"/>
        <v>20.379173958051027</v>
      </c>
      <c r="U235" s="5">
        <f t="shared" si="244"/>
        <v>66.834045149727629</v>
      </c>
      <c r="V235" s="5">
        <f t="shared" si="245"/>
        <v>113.91946715152903</v>
      </c>
      <c r="W235" s="15">
        <f t="shared" si="246"/>
        <v>-1.0734613539272964E-2</v>
      </c>
      <c r="X235" s="15">
        <f t="shared" si="247"/>
        <v>-1.217998157191269E-2</v>
      </c>
      <c r="Y235" s="15">
        <f t="shared" si="248"/>
        <v>-9.7425357312937999E-3</v>
      </c>
      <c r="Z235" s="5">
        <f t="shared" si="263"/>
        <v>3893.8976163685834</v>
      </c>
      <c r="AA235" s="5">
        <f t="shared" si="264"/>
        <v>19369.474419771552</v>
      </c>
      <c r="AB235" s="5">
        <f t="shared" si="265"/>
        <v>54792.829942741773</v>
      </c>
      <c r="AC235" s="16">
        <f t="shared" si="249"/>
        <v>1.1194653048901533</v>
      </c>
      <c r="AD235" s="16">
        <f t="shared" si="250"/>
        <v>3.0322791647346046</v>
      </c>
      <c r="AE235" s="16">
        <f t="shared" si="251"/>
        <v>13.436037769873028</v>
      </c>
      <c r="AF235" s="15">
        <f t="shared" si="252"/>
        <v>-4.0504037456468023E-3</v>
      </c>
      <c r="AG235" s="15">
        <f t="shared" si="253"/>
        <v>2.9673830763510267E-4</v>
      </c>
      <c r="AH235" s="15">
        <f t="shared" si="254"/>
        <v>9.7937136394747881E-3</v>
      </c>
      <c r="AI235" s="1">
        <f t="shared" si="218"/>
        <v>350061.89340400253</v>
      </c>
      <c r="AJ235" s="1">
        <f t="shared" si="219"/>
        <v>185300.47236226717</v>
      </c>
      <c r="AK235" s="1">
        <f t="shared" si="220"/>
        <v>69340.930795417997</v>
      </c>
      <c r="AL235" s="14">
        <f t="shared" si="255"/>
        <v>82.987856554940592</v>
      </c>
      <c r="AM235" s="14">
        <f t="shared" si="256"/>
        <v>19.794504136335515</v>
      </c>
      <c r="AN235" s="14">
        <f t="shared" si="257"/>
        <v>6.2730362130857795</v>
      </c>
      <c r="AO235" s="11">
        <f t="shared" si="258"/>
        <v>3.4120241986116441E-3</v>
      </c>
      <c r="AP235" s="11">
        <f t="shared" si="259"/>
        <v>4.2982505806971692E-3</v>
      </c>
      <c r="AQ235" s="11">
        <f t="shared" si="260"/>
        <v>3.8990556053902425E-3</v>
      </c>
      <c r="AR235" s="1">
        <f t="shared" si="266"/>
        <v>167964.73604687661</v>
      </c>
      <c r="AS235" s="1">
        <f t="shared" si="261"/>
        <v>94553.752741692704</v>
      </c>
      <c r="AT235" s="1">
        <f t="shared" si="262"/>
        <v>35519.212392016983</v>
      </c>
      <c r="AU235" s="1">
        <f t="shared" si="221"/>
        <v>33592.947209375321</v>
      </c>
      <c r="AV235" s="1">
        <f t="shared" si="222"/>
        <v>18910.750548338543</v>
      </c>
      <c r="AW235" s="1">
        <f t="shared" si="223"/>
        <v>7103.8424784033969</v>
      </c>
      <c r="AX235" s="2">
        <v>0</v>
      </c>
      <c r="AY235" s="2">
        <v>0</v>
      </c>
      <c r="AZ235" s="2">
        <v>0</v>
      </c>
      <c r="BA235" s="2">
        <f t="shared" si="269"/>
        <v>0</v>
      </c>
      <c r="BB235" s="2">
        <f t="shared" si="281"/>
        <v>0</v>
      </c>
      <c r="BC235" s="2">
        <f t="shared" si="270"/>
        <v>0</v>
      </c>
      <c r="BD235" s="2">
        <f t="shared" si="271"/>
        <v>0</v>
      </c>
      <c r="BE235" s="2">
        <f t="shared" si="272"/>
        <v>0</v>
      </c>
      <c r="BF235" s="2">
        <f t="shared" si="273"/>
        <v>0</v>
      </c>
      <c r="BG235" s="2">
        <f t="shared" si="274"/>
        <v>0</v>
      </c>
      <c r="BH235" s="2">
        <f t="shared" si="282"/>
        <v>0</v>
      </c>
      <c r="BI235" s="2">
        <f t="shared" si="283"/>
        <v>0</v>
      </c>
      <c r="BJ235" s="2">
        <f t="shared" si="284"/>
        <v>0</v>
      </c>
      <c r="BK235" s="11">
        <f t="shared" si="285"/>
        <v>2.7745223473656794E-2</v>
      </c>
      <c r="BL235" s="17">
        <f t="shared" si="267"/>
        <v>1.3115589358529138E-3</v>
      </c>
      <c r="BM235" s="17">
        <f t="shared" si="268"/>
        <v>0.1770438975409859</v>
      </c>
      <c r="BN235" s="12">
        <f>(BN$3*temperature!$I345+BN$4*temperature!$I345^2+BN$5*temperature!$I345^6)*(K235/K$56)^$BP$1</f>
        <v>-44.952573261767228</v>
      </c>
      <c r="BO235" s="12">
        <f>(BO$3*temperature!$I345+BO$4*temperature!$I345^2+BO$5*temperature!$I345^6)*(L235/L$56)^$BP$1</f>
        <v>-29.750281250832238</v>
      </c>
      <c r="BP235" s="12">
        <f>(BP$3*temperature!$I345+BP$4*temperature!$I345^2+BP$5*temperature!$I345^6)*(M235/M$56)^$BP$1</f>
        <v>-25.634542100768336</v>
      </c>
      <c r="BQ235" s="12">
        <f>(BQ$3*temperature!$M345+BQ$4*temperature!$M345^2+BQ$5*temperature!$M345^6)*(K235/K$56)^$BP$1</f>
        <v>-44.952589261482828</v>
      </c>
      <c r="BR235" s="12">
        <f>(BR$3*temperature!$M345+BR$4*temperature!$M345^2+BR$5*temperature!$M345^6)*(L235/L$56)^$BP$1</f>
        <v>-29.750291203581714</v>
      </c>
      <c r="BS235" s="12">
        <f>(BS$3*temperature!$M345+BS$4*temperature!$M345^2+BS$5*temperature!$M345^6)*(M235/M$56)^$BP$1</f>
        <v>-25.634550144045814</v>
      </c>
      <c r="BT235" s="19">
        <f t="shared" si="275"/>
        <v>-1.5999715600401032E-5</v>
      </c>
      <c r="BU235" s="19">
        <f t="shared" si="276"/>
        <v>-9.9527494761275648E-6</v>
      </c>
      <c r="BV235" s="19">
        <f t="shared" si="277"/>
        <v>-8.0432774787198014E-6</v>
      </c>
      <c r="BW235" s="19">
        <f t="shared" si="278"/>
        <v>-3.9141487018068057E-2</v>
      </c>
      <c r="BX235" s="19">
        <f t="shared" si="279"/>
        <v>-5.1336367061117983E-5</v>
      </c>
      <c r="BY235" s="19">
        <f t="shared" si="280"/>
        <v>-6.9297614172286704E-3</v>
      </c>
      <c r="BZ235" s="2">
        <f t="shared" si="286"/>
        <v>2450.8365554177753</v>
      </c>
    </row>
    <row r="236" spans="1:78" x14ac:dyDescent="0.3">
      <c r="A236" s="2">
        <f t="shared" si="224"/>
        <v>2190</v>
      </c>
      <c r="B236" s="5">
        <f t="shared" si="225"/>
        <v>1165.396906018148</v>
      </c>
      <c r="C236" s="5">
        <f t="shared" si="226"/>
        <v>2964.1259686261246</v>
      </c>
      <c r="D236" s="5">
        <f t="shared" si="227"/>
        <v>4369.8241033771992</v>
      </c>
      <c r="E236" s="15">
        <f t="shared" si="228"/>
        <v>4.0167696235679688E-7</v>
      </c>
      <c r="F236" s="15">
        <f t="shared" si="229"/>
        <v>7.9133055048466909E-7</v>
      </c>
      <c r="G236" s="15">
        <f t="shared" si="230"/>
        <v>1.6154731694946537E-6</v>
      </c>
      <c r="H236" s="5">
        <f t="shared" si="231"/>
        <v>167060.12004751238</v>
      </c>
      <c r="I236" s="5">
        <f t="shared" si="232"/>
        <v>94690.025998321711</v>
      </c>
      <c r="J236" s="5">
        <f t="shared" si="233"/>
        <v>35588.009771810794</v>
      </c>
      <c r="K236" s="5">
        <f t="shared" si="234"/>
        <v>143350.40635924845</v>
      </c>
      <c r="L236" s="5">
        <f t="shared" si="235"/>
        <v>31945.344766238337</v>
      </c>
      <c r="M236" s="5">
        <f t="shared" si="236"/>
        <v>8144.0371351118583</v>
      </c>
      <c r="N236" s="15">
        <f t="shared" si="237"/>
        <v>-5.3861490502764564E-3</v>
      </c>
      <c r="O236" s="15">
        <f t="shared" si="238"/>
        <v>1.4404327869459443E-3</v>
      </c>
      <c r="P236" s="15">
        <f t="shared" si="239"/>
        <v>1.9352875185709717E-3</v>
      </c>
      <c r="Q236" s="5">
        <f t="shared" si="240"/>
        <v>3368.0007489187283</v>
      </c>
      <c r="R236" s="5">
        <f t="shared" si="241"/>
        <v>6251.4362466044759</v>
      </c>
      <c r="S236" s="5">
        <f t="shared" si="242"/>
        <v>4014.6692422564502</v>
      </c>
      <c r="T236" s="5">
        <f t="shared" si="243"/>
        <v>20.160411401361735</v>
      </c>
      <c r="U236" s="5">
        <f t="shared" si="244"/>
        <v>66.020007711427567</v>
      </c>
      <c r="V236" s="5">
        <f t="shared" si="245"/>
        <v>112.80960267231531</v>
      </c>
      <c r="W236" s="15">
        <f t="shared" si="246"/>
        <v>-1.0734613539272964E-2</v>
      </c>
      <c r="X236" s="15">
        <f t="shared" si="247"/>
        <v>-1.217998157191269E-2</v>
      </c>
      <c r="Y236" s="15">
        <f t="shared" si="248"/>
        <v>-9.7425357312937999E-3</v>
      </c>
      <c r="Z236" s="5">
        <f t="shared" si="263"/>
        <v>3816.3894480845051</v>
      </c>
      <c r="AA236" s="5">
        <f t="shared" si="264"/>
        <v>19167.900771885059</v>
      </c>
      <c r="AB236" s="5">
        <f t="shared" si="265"/>
        <v>54899.090638751906</v>
      </c>
      <c r="AC236" s="16">
        <f t="shared" si="249"/>
        <v>1.1149310184261045</v>
      </c>
      <c r="AD236" s="16">
        <f t="shared" si="250"/>
        <v>3.033178958122225</v>
      </c>
      <c r="AE236" s="16">
        <f t="shared" si="251"/>
        <v>13.567626476240331</v>
      </c>
      <c r="AF236" s="15">
        <f t="shared" si="252"/>
        <v>-4.0504037456468023E-3</v>
      </c>
      <c r="AG236" s="15">
        <f t="shared" si="253"/>
        <v>2.9673830763510267E-4</v>
      </c>
      <c r="AH236" s="15">
        <f t="shared" si="254"/>
        <v>9.7937136394747881E-3</v>
      </c>
      <c r="AI236" s="1">
        <f t="shared" si="218"/>
        <v>348648.65127297764</v>
      </c>
      <c r="AJ236" s="1">
        <f t="shared" si="219"/>
        <v>185681.17567437902</v>
      </c>
      <c r="AK236" s="1">
        <f t="shared" si="220"/>
        <v>69510.680194279601</v>
      </c>
      <c r="AL236" s="14">
        <f t="shared" si="255"/>
        <v>83.268181563949398</v>
      </c>
      <c r="AM236" s="14">
        <f t="shared" si="256"/>
        <v>19.878735057845144</v>
      </c>
      <c r="AN236" s="14">
        <f t="shared" si="257"/>
        <v>6.2972505409251331</v>
      </c>
      <c r="AO236" s="11">
        <f t="shared" si="258"/>
        <v>3.3779039566255277E-3</v>
      </c>
      <c r="AP236" s="11">
        <f t="shared" si="259"/>
        <v>4.2552680748901978E-3</v>
      </c>
      <c r="AQ236" s="11">
        <f t="shared" si="260"/>
        <v>3.8600650493363399E-3</v>
      </c>
      <c r="AR236" s="1">
        <f t="shared" si="266"/>
        <v>167060.12004751238</v>
      </c>
      <c r="AS236" s="1">
        <f t="shared" si="261"/>
        <v>94690.025998321711</v>
      </c>
      <c r="AT236" s="1">
        <f t="shared" si="262"/>
        <v>35588.009771810794</v>
      </c>
      <c r="AU236" s="1">
        <f t="shared" si="221"/>
        <v>33412.024009502478</v>
      </c>
      <c r="AV236" s="1">
        <f t="shared" si="222"/>
        <v>18938.005199664341</v>
      </c>
      <c r="AW236" s="1">
        <f t="shared" si="223"/>
        <v>7117.6019543621587</v>
      </c>
      <c r="AX236" s="2">
        <v>0</v>
      </c>
      <c r="AY236" s="2">
        <v>0</v>
      </c>
      <c r="AZ236" s="2">
        <v>0</v>
      </c>
      <c r="BA236" s="2">
        <f t="shared" si="269"/>
        <v>0</v>
      </c>
      <c r="BB236" s="2">
        <f t="shared" si="281"/>
        <v>0</v>
      </c>
      <c r="BC236" s="2">
        <f t="shared" si="270"/>
        <v>0</v>
      </c>
      <c r="BD236" s="2">
        <f t="shared" si="271"/>
        <v>0</v>
      </c>
      <c r="BE236" s="2">
        <f t="shared" si="272"/>
        <v>0</v>
      </c>
      <c r="BF236" s="2">
        <f t="shared" si="273"/>
        <v>0</v>
      </c>
      <c r="BG236" s="2">
        <f t="shared" si="274"/>
        <v>0</v>
      </c>
      <c r="BH236" s="2">
        <f t="shared" si="282"/>
        <v>0</v>
      </c>
      <c r="BI236" s="2">
        <f t="shared" si="283"/>
        <v>0</v>
      </c>
      <c r="BJ236" s="2">
        <f t="shared" si="284"/>
        <v>0</v>
      </c>
      <c r="BK236" s="11">
        <f t="shared" si="285"/>
        <v>2.7651670392704192E-2</v>
      </c>
      <c r="BL236" s="17">
        <f t="shared" si="267"/>
        <v>1.276151818463335E-3</v>
      </c>
      <c r="BM236" s="17">
        <f t="shared" si="268"/>
        <v>0.17529098766434248</v>
      </c>
      <c r="BN236" s="12">
        <f>(BN$3*temperature!$I346+BN$4*temperature!$I346^2+BN$5*temperature!$I346^6)*(K236/K$56)^$BP$1</f>
        <v>-45.394056552555448</v>
      </c>
      <c r="BO236" s="12">
        <f>(BO$3*temperature!$I346+BO$4*temperature!$I346^2+BO$5*temperature!$I346^6)*(L236/L$56)^$BP$1</f>
        <v>-29.976001750674993</v>
      </c>
      <c r="BP236" s="12">
        <f>(BP$3*temperature!$I346+BP$4*temperature!$I346^2+BP$5*temperature!$I346^6)*(M236/M$56)^$BP$1</f>
        <v>-25.813179617041065</v>
      </c>
      <c r="BQ236" s="12">
        <f>(BQ$3*temperature!$M346+BQ$4*temperature!$M346^2+BQ$5*temperature!$M346^6)*(K236/K$56)^$BP$1</f>
        <v>-45.39407255386368</v>
      </c>
      <c r="BR236" s="12">
        <f>(BR$3*temperature!$M346+BR$4*temperature!$M346^2+BR$5*temperature!$M346^6)*(L236/L$56)^$BP$1</f>
        <v>-29.976011685841161</v>
      </c>
      <c r="BS236" s="12">
        <f>(BS$3*temperature!$M346+BS$4*temperature!$M346^2+BS$5*temperature!$M346^6)*(M236/M$56)^$BP$1</f>
        <v>-25.813187643721054</v>
      </c>
      <c r="BT236" s="19">
        <f t="shared" si="275"/>
        <v>-1.6001308232205247E-5</v>
      </c>
      <c r="BU236" s="19">
        <f t="shared" si="276"/>
        <v>-9.9351661688729109E-6</v>
      </c>
      <c r="BV236" s="19">
        <f t="shared" si="277"/>
        <v>-8.0266799891148821E-6</v>
      </c>
      <c r="BW236" s="19">
        <f t="shared" si="278"/>
        <v>-3.8995951829054978E-2</v>
      </c>
      <c r="BX236" s="19">
        <f t="shared" si="279"/>
        <v>-4.9764754839357124E-5</v>
      </c>
      <c r="BY236" s="19">
        <f t="shared" si="280"/>
        <v>-6.8356389110261701E-3</v>
      </c>
      <c r="BZ236" s="2">
        <f t="shared" si="286"/>
        <v>2425.4685459861616</v>
      </c>
    </row>
    <row r="237" spans="1:78" x14ac:dyDescent="0.3">
      <c r="A237" s="2">
        <f t="shared" si="224"/>
        <v>2191</v>
      </c>
      <c r="B237" s="5">
        <f t="shared" si="225"/>
        <v>1165.3973507255828</v>
      </c>
      <c r="C237" s="5">
        <f t="shared" si="226"/>
        <v>2964.1281969493875</v>
      </c>
      <c r="D237" s="5">
        <f t="shared" si="227"/>
        <v>4369.830809744114</v>
      </c>
      <c r="E237" s="15">
        <f t="shared" si="228"/>
        <v>3.8159311423895703E-7</v>
      </c>
      <c r="F237" s="15">
        <f t="shared" si="229"/>
        <v>7.5176402296043561E-7</v>
      </c>
      <c r="G237" s="15">
        <f t="shared" si="230"/>
        <v>1.5346995110199209E-6</v>
      </c>
      <c r="H237" s="5">
        <f t="shared" si="231"/>
        <v>166135.72223577791</v>
      </c>
      <c r="I237" s="5">
        <f t="shared" si="232"/>
        <v>94821.186138710254</v>
      </c>
      <c r="J237" s="5">
        <f t="shared" si="233"/>
        <v>35655.297259765706</v>
      </c>
      <c r="K237" s="5">
        <f t="shared" si="234"/>
        <v>142557.14768215397</v>
      </c>
      <c r="L237" s="5">
        <f t="shared" si="235"/>
        <v>31989.569896571287</v>
      </c>
      <c r="M237" s="5">
        <f t="shared" si="236"/>
        <v>8159.4228271399807</v>
      </c>
      <c r="N237" s="15">
        <f t="shared" si="237"/>
        <v>-5.5337037211217188E-3</v>
      </c>
      <c r="O237" s="15">
        <f t="shared" si="238"/>
        <v>1.3843998446900763E-3</v>
      </c>
      <c r="P237" s="15">
        <f t="shared" si="239"/>
        <v>1.8891971847463385E-3</v>
      </c>
      <c r="Q237" s="5">
        <f t="shared" si="240"/>
        <v>3313.4103751322095</v>
      </c>
      <c r="R237" s="5">
        <f t="shared" si="241"/>
        <v>6183.8475929857168</v>
      </c>
      <c r="S237" s="5">
        <f t="shared" si="242"/>
        <v>3983.0729060751737</v>
      </c>
      <c r="T237" s="5">
        <f t="shared" si="243"/>
        <v>19.943997176175365</v>
      </c>
      <c r="U237" s="5">
        <f t="shared" si="244"/>
        <v>65.215885234124841</v>
      </c>
      <c r="V237" s="5">
        <f t="shared" si="245"/>
        <v>111.71055108744721</v>
      </c>
      <c r="W237" s="15">
        <f t="shared" si="246"/>
        <v>-1.0734613539272964E-2</v>
      </c>
      <c r="X237" s="15">
        <f t="shared" si="247"/>
        <v>-1.217998157191269E-2</v>
      </c>
      <c r="Y237" s="15">
        <f t="shared" si="248"/>
        <v>-9.7425357312937999E-3</v>
      </c>
      <c r="Z237" s="5">
        <f t="shared" si="263"/>
        <v>3739.8788805057434</v>
      </c>
      <c r="AA237" s="5">
        <f t="shared" si="264"/>
        <v>18967.351551394378</v>
      </c>
      <c r="AB237" s="5">
        <f t="shared" si="265"/>
        <v>55002.991709971044</v>
      </c>
      <c r="AC237" s="16">
        <f t="shared" si="249"/>
        <v>1.1104150976529337</v>
      </c>
      <c r="AD237" s="16">
        <f t="shared" si="250"/>
        <v>3.0340790185130126</v>
      </c>
      <c r="AE237" s="16">
        <f t="shared" si="251"/>
        <v>13.700503924715985</v>
      </c>
      <c r="AF237" s="15">
        <f t="shared" si="252"/>
        <v>-4.0504037456468023E-3</v>
      </c>
      <c r="AG237" s="15">
        <f t="shared" si="253"/>
        <v>2.9673830763510267E-4</v>
      </c>
      <c r="AH237" s="15">
        <f t="shared" si="254"/>
        <v>9.7937136394747881E-3</v>
      </c>
      <c r="AI237" s="1">
        <f t="shared" si="218"/>
        <v>347195.81015518238</v>
      </c>
      <c r="AJ237" s="1">
        <f t="shared" si="219"/>
        <v>186051.06330660544</v>
      </c>
      <c r="AK237" s="1">
        <f t="shared" si="220"/>
        <v>69677.214129213797</v>
      </c>
      <c r="AL237" s="14">
        <f t="shared" si="255"/>
        <v>83.546640764715619</v>
      </c>
      <c r="AM237" s="14">
        <f t="shared" si="256"/>
        <v>19.962478511039386</v>
      </c>
      <c r="AN237" s="14">
        <f t="shared" si="257"/>
        <v>6.3213152596778732</v>
      </c>
      <c r="AO237" s="11">
        <f t="shared" si="258"/>
        <v>3.3441249170592722E-3</v>
      </c>
      <c r="AP237" s="11">
        <f t="shared" si="259"/>
        <v>4.2127153941412957E-3</v>
      </c>
      <c r="AQ237" s="11">
        <f t="shared" si="260"/>
        <v>3.8214643988429766E-3</v>
      </c>
      <c r="AR237" s="1">
        <f t="shared" si="266"/>
        <v>166135.72223577791</v>
      </c>
      <c r="AS237" s="1">
        <f t="shared" si="261"/>
        <v>94821.186138710254</v>
      </c>
      <c r="AT237" s="1">
        <f t="shared" si="262"/>
        <v>35655.297259765706</v>
      </c>
      <c r="AU237" s="1">
        <f t="shared" si="221"/>
        <v>33227.144447155581</v>
      </c>
      <c r="AV237" s="1">
        <f t="shared" si="222"/>
        <v>18964.237227742051</v>
      </c>
      <c r="AW237" s="1">
        <f t="shared" si="223"/>
        <v>7131.0594519531414</v>
      </c>
      <c r="AX237" s="2">
        <v>0</v>
      </c>
      <c r="AY237" s="2">
        <v>0</v>
      </c>
      <c r="AZ237" s="2">
        <v>0</v>
      </c>
      <c r="BA237" s="2">
        <f t="shared" si="269"/>
        <v>0</v>
      </c>
      <c r="BB237" s="2">
        <f t="shared" si="281"/>
        <v>0</v>
      </c>
      <c r="BC237" s="2">
        <f t="shared" si="270"/>
        <v>0</v>
      </c>
      <c r="BD237" s="2">
        <f t="shared" si="271"/>
        <v>0</v>
      </c>
      <c r="BE237" s="2">
        <f t="shared" si="272"/>
        <v>0</v>
      </c>
      <c r="BF237" s="2">
        <f t="shared" si="273"/>
        <v>0</v>
      </c>
      <c r="BG237" s="2">
        <f t="shared" si="274"/>
        <v>0</v>
      </c>
      <c r="BH237" s="2">
        <f t="shared" si="282"/>
        <v>0</v>
      </c>
      <c r="BI237" s="2">
        <f t="shared" si="283"/>
        <v>0</v>
      </c>
      <c r="BJ237" s="2">
        <f t="shared" si="284"/>
        <v>0</v>
      </c>
      <c r="BK237" s="11">
        <f t="shared" si="285"/>
        <v>2.7557402259888758E-2</v>
      </c>
      <c r="BL237" s="17">
        <f t="shared" si="267"/>
        <v>1.241813598157895E-3</v>
      </c>
      <c r="BM237" s="17">
        <f t="shared" si="268"/>
        <v>0.17355543333103216</v>
      </c>
      <c r="BN237" s="12">
        <f>(BN$3*temperature!$I347+BN$4*temperature!$I347^2+BN$5*temperature!$I347^6)*(K237/K$56)^$BP$1</f>
        <v>-45.836950831871249</v>
      </c>
      <c r="BO237" s="12">
        <f>(BO$3*temperature!$I347+BO$4*temperature!$I347^2+BO$5*temperature!$I347^6)*(L237/L$56)^$BP$1</f>
        <v>-30.201073723232437</v>
      </c>
      <c r="BP237" s="12">
        <f>(BP$3*temperature!$I347+BP$4*temperature!$I347^2+BP$5*temperature!$I347^6)*(M237/M$56)^$BP$1</f>
        <v>-25.991173682731187</v>
      </c>
      <c r="BQ237" s="12">
        <f>(BQ$3*temperature!$M347+BQ$4*temperature!$M347^2+BQ$5*temperature!$M347^6)*(K237/K$56)^$BP$1</f>
        <v>-45.836966835289807</v>
      </c>
      <c r="BR237" s="12">
        <f>(BR$3*temperature!$M347+BR$4*temperature!$M347^2+BR$5*temperature!$M347^6)*(L237/L$56)^$BP$1</f>
        <v>-30.201083640961855</v>
      </c>
      <c r="BS237" s="12">
        <f>(BS$3*temperature!$M347+BS$4*temperature!$M347^2+BS$5*temperature!$M347^6)*(M237/M$56)^$BP$1</f>
        <v>-25.991181692942117</v>
      </c>
      <c r="BT237" s="19">
        <f t="shared" si="275"/>
        <v>-1.6003418558341309E-5</v>
      </c>
      <c r="BU237" s="19">
        <f t="shared" si="276"/>
        <v>-9.917729418162935E-6</v>
      </c>
      <c r="BV237" s="19">
        <f t="shared" si="277"/>
        <v>-8.0102109301094515E-6</v>
      </c>
      <c r="BW237" s="19">
        <f t="shared" si="278"/>
        <v>-3.8847568194909518E-2</v>
      </c>
      <c r="BX237" s="19">
        <f t="shared" si="279"/>
        <v>-4.8241438439804788E-5</v>
      </c>
      <c r="BY237" s="19">
        <f t="shared" si="280"/>
        <v>-6.7422065319243437E-3</v>
      </c>
      <c r="BZ237" s="2">
        <f t="shared" si="286"/>
        <v>2400.3325613447705</v>
      </c>
    </row>
    <row r="238" spans="1:78" x14ac:dyDescent="0.3">
      <c r="A238" s="2">
        <f t="shared" si="224"/>
        <v>2192</v>
      </c>
      <c r="B238" s="5">
        <f t="shared" si="225"/>
        <v>1165.3977731978071</v>
      </c>
      <c r="C238" s="5">
        <f t="shared" si="226"/>
        <v>2964.1303138580784</v>
      </c>
      <c r="D238" s="5">
        <f t="shared" si="227"/>
        <v>4369.8371808024613</v>
      </c>
      <c r="E238" s="15">
        <f t="shared" si="228"/>
        <v>3.6251345852700916E-7</v>
      </c>
      <c r="F238" s="15">
        <f t="shared" si="229"/>
        <v>7.141758218124138E-7</v>
      </c>
      <c r="G238" s="15">
        <f t="shared" si="230"/>
        <v>1.4579645354689247E-6</v>
      </c>
      <c r="H238" s="5">
        <f t="shared" si="231"/>
        <v>165191.4652720654</v>
      </c>
      <c r="I238" s="5">
        <f t="shared" si="232"/>
        <v>94947.266600624251</v>
      </c>
      <c r="J238" s="5">
        <f t="shared" si="233"/>
        <v>35721.085571686657</v>
      </c>
      <c r="K238" s="5">
        <f t="shared" si="234"/>
        <v>141746.85165116313</v>
      </c>
      <c r="L238" s="5">
        <f t="shared" si="235"/>
        <v>32032.08244817076</v>
      </c>
      <c r="M238" s="5">
        <f t="shared" si="236"/>
        <v>8174.4660255572653</v>
      </c>
      <c r="N238" s="15">
        <f t="shared" si="237"/>
        <v>-5.6840084426876825E-3</v>
      </c>
      <c r="O238" s="15">
        <f t="shared" si="238"/>
        <v>1.3289503965487892E-3</v>
      </c>
      <c r="P238" s="15">
        <f t="shared" si="239"/>
        <v>1.843659623478322E-3</v>
      </c>
      <c r="Q238" s="5">
        <f t="shared" si="240"/>
        <v>3259.2120940543223</v>
      </c>
      <c r="R238" s="5">
        <f t="shared" si="241"/>
        <v>6116.6507429175854</v>
      </c>
      <c r="S238" s="5">
        <f t="shared" si="242"/>
        <v>3951.5453242303033</v>
      </c>
      <c r="T238" s="5">
        <f t="shared" si="243"/>
        <v>19.729906074060771</v>
      </c>
      <c r="U238" s="5">
        <f t="shared" si="244"/>
        <v>64.421556953777227</v>
      </c>
      <c r="V238" s="5">
        <f t="shared" si="245"/>
        <v>110.62220705191524</v>
      </c>
      <c r="W238" s="15">
        <f t="shared" si="246"/>
        <v>-1.0734613539272964E-2</v>
      </c>
      <c r="X238" s="15">
        <f t="shared" si="247"/>
        <v>-1.217998157191269E-2</v>
      </c>
      <c r="Y238" s="15">
        <f t="shared" si="248"/>
        <v>-9.7425357312937999E-3</v>
      </c>
      <c r="Z238" s="5">
        <f t="shared" si="263"/>
        <v>3664.3584131147722</v>
      </c>
      <c r="AA238" s="5">
        <f t="shared" si="264"/>
        <v>18767.84972343811</v>
      </c>
      <c r="AB238" s="5">
        <f t="shared" si="265"/>
        <v>55104.54997337742</v>
      </c>
      <c r="AC238" s="16">
        <f t="shared" si="249"/>
        <v>1.1059174681821775</v>
      </c>
      <c r="AD238" s="16">
        <f t="shared" si="250"/>
        <v>3.0349793459861973</v>
      </c>
      <c r="AE238" s="16">
        <f t="shared" si="251"/>
        <v>13.834682736871153</v>
      </c>
      <c r="AF238" s="15">
        <f t="shared" si="252"/>
        <v>-4.0504037456468023E-3</v>
      </c>
      <c r="AG238" s="15">
        <f t="shared" si="253"/>
        <v>2.9673830763510267E-4</v>
      </c>
      <c r="AH238" s="15">
        <f t="shared" si="254"/>
        <v>9.7937136394747881E-3</v>
      </c>
      <c r="AI238" s="1">
        <f t="shared" si="218"/>
        <v>345703.37358681974</v>
      </c>
      <c r="AJ238" s="1">
        <f t="shared" si="219"/>
        <v>186410.19420368696</v>
      </c>
      <c r="AK238" s="1">
        <f t="shared" si="220"/>
        <v>69840.552168245558</v>
      </c>
      <c r="AL238" s="14">
        <f t="shared" si="255"/>
        <v>83.823237263802326</v>
      </c>
      <c r="AM238" s="14">
        <f t="shared" si="256"/>
        <v>20.045733789162771</v>
      </c>
      <c r="AN238" s="14">
        <f t="shared" si="257"/>
        <v>6.3452303740844069</v>
      </c>
      <c r="AO238" s="11">
        <f t="shared" si="258"/>
        <v>3.3106836678886793E-3</v>
      </c>
      <c r="AP238" s="11">
        <f t="shared" si="259"/>
        <v>4.1705882401998828E-3</v>
      </c>
      <c r="AQ238" s="11">
        <f t="shared" si="260"/>
        <v>3.7832497548545467E-3</v>
      </c>
      <c r="AR238" s="1">
        <f t="shared" si="266"/>
        <v>165191.4652720654</v>
      </c>
      <c r="AS238" s="1">
        <f t="shared" si="261"/>
        <v>94947.266600624251</v>
      </c>
      <c r="AT238" s="1">
        <f t="shared" si="262"/>
        <v>35721.085571686657</v>
      </c>
      <c r="AU238" s="1">
        <f t="shared" si="221"/>
        <v>33038.29305441308</v>
      </c>
      <c r="AV238" s="1">
        <f t="shared" si="222"/>
        <v>18989.453320124852</v>
      </c>
      <c r="AW238" s="1">
        <f t="shared" si="223"/>
        <v>7144.2171143373316</v>
      </c>
      <c r="AX238" s="2">
        <v>0</v>
      </c>
      <c r="AY238" s="2">
        <v>0</v>
      </c>
      <c r="AZ238" s="2">
        <v>0</v>
      </c>
      <c r="BA238" s="2">
        <f t="shared" si="269"/>
        <v>0</v>
      </c>
      <c r="BB238" s="2">
        <f t="shared" si="281"/>
        <v>0</v>
      </c>
      <c r="BC238" s="2">
        <f t="shared" si="270"/>
        <v>0</v>
      </c>
      <c r="BD238" s="2">
        <f t="shared" si="271"/>
        <v>0</v>
      </c>
      <c r="BE238" s="2">
        <f t="shared" si="272"/>
        <v>0</v>
      </c>
      <c r="BF238" s="2">
        <f t="shared" si="273"/>
        <v>0</v>
      </c>
      <c r="BG238" s="2">
        <f t="shared" si="274"/>
        <v>0</v>
      </c>
      <c r="BH238" s="2">
        <f t="shared" si="282"/>
        <v>0</v>
      </c>
      <c r="BI238" s="2">
        <f t="shared" si="283"/>
        <v>0</v>
      </c>
      <c r="BJ238" s="2">
        <f t="shared" si="284"/>
        <v>0</v>
      </c>
      <c r="BK238" s="11">
        <f t="shared" si="285"/>
        <v>2.746234866693395E-2</v>
      </c>
      <c r="BL238" s="17">
        <f t="shared" si="267"/>
        <v>1.2085101965367544E-3</v>
      </c>
      <c r="BM238" s="17">
        <f t="shared" si="268"/>
        <v>0.17183706270399224</v>
      </c>
      <c r="BN238" s="12">
        <f>(BN$3*temperature!$I348+BN$4*temperature!$I348^2+BN$5*temperature!$I348^6)*(K238/K$56)^$BP$1</f>
        <v>-46.281323470336837</v>
      </c>
      <c r="BO238" s="12">
        <f>(BO$3*temperature!$I348+BO$4*temperature!$I348^2+BO$5*temperature!$I348^6)*(L238/L$56)^$BP$1</f>
        <v>-30.425497470548393</v>
      </c>
      <c r="BP238" s="12">
        <f>(BP$3*temperature!$I348+BP$4*temperature!$I348^2+BP$5*temperature!$I348^6)*(M238/M$56)^$BP$1</f>
        <v>-26.168524145453905</v>
      </c>
      <c r="BQ238" s="12">
        <f>(BQ$3*temperature!$M348+BQ$4*temperature!$M348^2+BQ$5*temperature!$M348^6)*(K238/K$56)^$BP$1</f>
        <v>-46.281339476401271</v>
      </c>
      <c r="BR238" s="12">
        <f>(BR$3*temperature!$M348+BR$4*temperature!$M348^2+BR$5*temperature!$M348^6)*(L238/L$56)^$BP$1</f>
        <v>-30.425507370989063</v>
      </c>
      <c r="BS238" s="12">
        <f>(BS$3*temperature!$M348+BS$4*temperature!$M348^2+BS$5*temperature!$M348^6)*(M238/M$56)^$BP$1</f>
        <v>-26.16853213932491</v>
      </c>
      <c r="BT238" s="19">
        <f t="shared" si="275"/>
        <v>-1.6006064434748168E-5</v>
      </c>
      <c r="BU238" s="19">
        <f t="shared" si="276"/>
        <v>-9.9004406699521041E-6</v>
      </c>
      <c r="BV238" s="19">
        <f t="shared" si="277"/>
        <v>-7.9938710051408179E-6</v>
      </c>
      <c r="BW238" s="19">
        <f t="shared" si="278"/>
        <v>-3.8696347671924085E-2</v>
      </c>
      <c r="BX238" s="19">
        <f t="shared" si="279"/>
        <v>-4.6764930730251558E-5</v>
      </c>
      <c r="BY238" s="19">
        <f t="shared" si="280"/>
        <v>-6.6494667213159034E-3</v>
      </c>
      <c r="BZ238" s="2">
        <f t="shared" si="286"/>
        <v>2375.4262354991233</v>
      </c>
    </row>
    <row r="239" spans="1:78" x14ac:dyDescent="0.3">
      <c r="A239" s="2">
        <f t="shared" si="224"/>
        <v>2193</v>
      </c>
      <c r="B239" s="5">
        <f t="shared" si="225"/>
        <v>1165.3981745465655</v>
      </c>
      <c r="C239" s="5">
        <f t="shared" si="226"/>
        <v>2964.1323249227712</v>
      </c>
      <c r="D239" s="5">
        <f t="shared" si="227"/>
        <v>4369.8432333167148</v>
      </c>
      <c r="E239" s="15">
        <f t="shared" si="228"/>
        <v>3.4438778560065868E-7</v>
      </c>
      <c r="F239" s="15">
        <f t="shared" si="229"/>
        <v>6.7846703072179308E-7</v>
      </c>
      <c r="G239" s="15">
        <f t="shared" si="230"/>
        <v>1.3850663086954785E-6</v>
      </c>
      <c r="H239" s="5">
        <f t="shared" si="231"/>
        <v>164227.25892825521</v>
      </c>
      <c r="I239" s="5">
        <f t="shared" si="232"/>
        <v>95068.300977648396</v>
      </c>
      <c r="J239" s="5">
        <f t="shared" si="233"/>
        <v>35785.385455706673</v>
      </c>
      <c r="K239" s="5">
        <f t="shared" si="234"/>
        <v>140919.44068142457</v>
      </c>
      <c r="L239" s="5">
        <f t="shared" si="235"/>
        <v>32072.893702586422</v>
      </c>
      <c r="M239" s="5">
        <f t="shared" si="236"/>
        <v>8189.1691635229517</v>
      </c>
      <c r="N239" s="15">
        <f t="shared" si="237"/>
        <v>-5.8372440735037223E-3</v>
      </c>
      <c r="O239" s="15">
        <f t="shared" si="238"/>
        <v>1.2740743434864754E-3</v>
      </c>
      <c r="P239" s="15">
        <f t="shared" si="239"/>
        <v>1.7986664718794287E-3</v>
      </c>
      <c r="Q239" s="5">
        <f t="shared" si="240"/>
        <v>3205.4062232567571</v>
      </c>
      <c r="R239" s="5">
        <f t="shared" si="241"/>
        <v>6049.8523025672412</v>
      </c>
      <c r="S239" s="5">
        <f t="shared" si="242"/>
        <v>3920.0909491898819</v>
      </c>
      <c r="T239" s="5">
        <f t="shared" si="243"/>
        <v>19.518113157189575</v>
      </c>
      <c r="U239" s="5">
        <f t="shared" si="244"/>
        <v>63.636903577246294</v>
      </c>
      <c r="V239" s="5">
        <f t="shared" si="245"/>
        <v>109.54446624703738</v>
      </c>
      <c r="W239" s="15">
        <f t="shared" si="246"/>
        <v>-1.0734613539272964E-2</v>
      </c>
      <c r="X239" s="15">
        <f t="shared" si="247"/>
        <v>-1.217998157191269E-2</v>
      </c>
      <c r="Y239" s="15">
        <f t="shared" si="248"/>
        <v>-9.7425357312937999E-3</v>
      </c>
      <c r="Z239" s="5">
        <f t="shared" si="263"/>
        <v>3589.8202327279037</v>
      </c>
      <c r="AA239" s="5">
        <f t="shared" si="264"/>
        <v>18569.417294208233</v>
      </c>
      <c r="AB239" s="5">
        <f t="shared" si="265"/>
        <v>55203.782299607497</v>
      </c>
      <c r="AC239" s="16">
        <f t="shared" si="249"/>
        <v>1.1014380559266761</v>
      </c>
      <c r="AD239" s="16">
        <f t="shared" si="250"/>
        <v>3.0358799406210326</v>
      </c>
      <c r="AE239" s="16">
        <f t="shared" si="251"/>
        <v>13.970175657889055</v>
      </c>
      <c r="AF239" s="15">
        <f t="shared" si="252"/>
        <v>-4.0504037456468023E-3</v>
      </c>
      <c r="AG239" s="15">
        <f t="shared" si="253"/>
        <v>2.9673830763510267E-4</v>
      </c>
      <c r="AH239" s="15">
        <f t="shared" si="254"/>
        <v>9.7937136394747881E-3</v>
      </c>
      <c r="AI239" s="1">
        <f t="shared" si="218"/>
        <v>344171.32928255084</v>
      </c>
      <c r="AJ239" s="1">
        <f t="shared" si="219"/>
        <v>186758.62810344313</v>
      </c>
      <c r="AK239" s="1">
        <f t="shared" si="220"/>
        <v>70000.714065758337</v>
      </c>
      <c r="AL239" s="14">
        <f t="shared" si="255"/>
        <v>84.097974364175172</v>
      </c>
      <c r="AM239" s="14">
        <f t="shared" si="256"/>
        <v>20.128500265753956</v>
      </c>
      <c r="AN239" s="14">
        <f t="shared" si="257"/>
        <v>6.368995909429084</v>
      </c>
      <c r="AO239" s="11">
        <f t="shared" si="258"/>
        <v>3.2775768312097923E-3</v>
      </c>
      <c r="AP239" s="11">
        <f t="shared" si="259"/>
        <v>4.1288823577978837E-3</v>
      </c>
      <c r="AQ239" s="11">
        <f t="shared" si="260"/>
        <v>3.7454172573060012E-3</v>
      </c>
      <c r="AR239" s="1">
        <f t="shared" si="266"/>
        <v>164227.25892825521</v>
      </c>
      <c r="AS239" s="1">
        <f t="shared" si="261"/>
        <v>95068.300977648396</v>
      </c>
      <c r="AT239" s="1">
        <f t="shared" si="262"/>
        <v>35785.385455706673</v>
      </c>
      <c r="AU239" s="1">
        <f t="shared" si="221"/>
        <v>32845.451785651043</v>
      </c>
      <c r="AV239" s="1">
        <f t="shared" si="222"/>
        <v>19013.660195529679</v>
      </c>
      <c r="AW239" s="1">
        <f t="shared" si="223"/>
        <v>7157.0770911413347</v>
      </c>
      <c r="AX239" s="2">
        <v>0</v>
      </c>
      <c r="AY239" s="2">
        <v>0</v>
      </c>
      <c r="AZ239" s="2">
        <v>0</v>
      </c>
      <c r="BA239" s="2">
        <f t="shared" si="269"/>
        <v>0</v>
      </c>
      <c r="BB239" s="2">
        <f t="shared" si="281"/>
        <v>0</v>
      </c>
      <c r="BC239" s="2">
        <f t="shared" si="270"/>
        <v>0</v>
      </c>
      <c r="BD239" s="2">
        <f t="shared" si="271"/>
        <v>0</v>
      </c>
      <c r="BE239" s="2">
        <f t="shared" si="272"/>
        <v>0</v>
      </c>
      <c r="BF239" s="2">
        <f t="shared" si="273"/>
        <v>0</v>
      </c>
      <c r="BG239" s="2">
        <f t="shared" si="274"/>
        <v>0</v>
      </c>
      <c r="BH239" s="2">
        <f t="shared" si="282"/>
        <v>0</v>
      </c>
      <c r="BI239" s="2">
        <f t="shared" si="283"/>
        <v>0</v>
      </c>
      <c r="BJ239" s="2">
        <f t="shared" si="284"/>
        <v>0</v>
      </c>
      <c r="BK239" s="11">
        <f t="shared" si="285"/>
        <v>2.7366435312013965E-2</v>
      </c>
      <c r="BL239" s="17">
        <f t="shared" si="267"/>
        <v>1.1762087419599544E-3</v>
      </c>
      <c r="BM239" s="17">
        <f t="shared" si="268"/>
        <v>0.17013570564751707</v>
      </c>
      <c r="BN239" s="12">
        <f>(BN$3*temperature!$I349+BN$4*temperature!$I349^2+BN$5*temperature!$I349^6)*(K239/K$56)^$BP$1</f>
        <v>-46.727245919374923</v>
      </c>
      <c r="BO239" s="12">
        <f>(BO$3*temperature!$I349+BO$4*temperature!$I349^2+BO$5*temperature!$I349^6)*(L239/L$56)^$BP$1</f>
        <v>-30.649273555178983</v>
      </c>
      <c r="BP239" s="12">
        <f>(BP$3*temperature!$I349+BP$4*temperature!$I349^2+BP$5*temperature!$I349^6)*(M239/M$56)^$BP$1</f>
        <v>-26.345231053682916</v>
      </c>
      <c r="BQ239" s="12">
        <f>(BQ$3*temperature!$M349+BQ$4*temperature!$M349^2+BQ$5*temperature!$M349^6)*(K239/K$56)^$BP$1</f>
        <v>-46.727261928639109</v>
      </c>
      <c r="BR239" s="12">
        <f>(BR$3*temperature!$M349+BR$4*temperature!$M349^2+BR$5*temperature!$M349^6)*(L239/L$56)^$BP$1</f>
        <v>-30.649283438480165</v>
      </c>
      <c r="BS239" s="12">
        <f>(BS$3*temperature!$M349+BS$4*temperature!$M349^2+BS$5*temperature!$M349^6)*(M239/M$56)^$BP$1</f>
        <v>-26.345239031343645</v>
      </c>
      <c r="BT239" s="19">
        <f t="shared" si="275"/>
        <v>-1.600926418632298E-5</v>
      </c>
      <c r="BU239" s="19">
        <f t="shared" si="276"/>
        <v>-9.8833011819010608E-6</v>
      </c>
      <c r="BV239" s="19">
        <f t="shared" si="277"/>
        <v>-7.9776607293524648E-6</v>
      </c>
      <c r="BW239" s="19">
        <f t="shared" si="278"/>
        <v>-3.8542298904265568E-2</v>
      </c>
      <c r="BX239" s="19">
        <f t="shared" si="279"/>
        <v>-4.533378890643073E-5</v>
      </c>
      <c r="BY239" s="19">
        <f t="shared" si="280"/>
        <v>-6.5574212213547461E-3</v>
      </c>
      <c r="BZ239" s="2">
        <f t="shared" si="286"/>
        <v>2350.7471981810604</v>
      </c>
    </row>
    <row r="240" spans="1:78" x14ac:dyDescent="0.3">
      <c r="A240" s="2">
        <f t="shared" si="224"/>
        <v>2194</v>
      </c>
      <c r="B240" s="5">
        <f t="shared" si="225"/>
        <v>1165.3985558280174</v>
      </c>
      <c r="C240" s="5">
        <f t="shared" si="226"/>
        <v>2964.1342354355252</v>
      </c>
      <c r="D240" s="5">
        <f t="shared" si="227"/>
        <v>4369.84898321322</v>
      </c>
      <c r="E240" s="15">
        <f t="shared" si="228"/>
        <v>3.2716839632062573E-7</v>
      </c>
      <c r="F240" s="15">
        <f t="shared" si="229"/>
        <v>6.4454367918570338E-7</v>
      </c>
      <c r="G240" s="15">
        <f t="shared" si="230"/>
        <v>1.3158129932607044E-6</v>
      </c>
      <c r="H240" s="5">
        <f t="shared" si="231"/>
        <v>163242.99926328502</v>
      </c>
      <c r="I240" s="5">
        <f t="shared" si="232"/>
        <v>95184.323002033983</v>
      </c>
      <c r="J240" s="5">
        <f t="shared" si="233"/>
        <v>35848.207688158313</v>
      </c>
      <c r="K240" s="5">
        <f t="shared" si="234"/>
        <v>140074.82542940055</v>
      </c>
      <c r="L240" s="5">
        <f t="shared" si="235"/>
        <v>32112.014990457537</v>
      </c>
      <c r="M240" s="5">
        <f t="shared" si="236"/>
        <v>8203.5346818320813</v>
      </c>
      <c r="N240" s="15">
        <f t="shared" si="237"/>
        <v>-5.9936034938815608E-3</v>
      </c>
      <c r="O240" s="15">
        <f t="shared" si="238"/>
        <v>1.2197617163542951E-3</v>
      </c>
      <c r="P240" s="15">
        <f t="shared" si="239"/>
        <v>1.7542094957712084E-3</v>
      </c>
      <c r="Q240" s="5">
        <f t="shared" si="240"/>
        <v>3151.9927561929489</v>
      </c>
      <c r="R240" s="5">
        <f t="shared" si="241"/>
        <v>5983.4585671445284</v>
      </c>
      <c r="S240" s="5">
        <f t="shared" si="242"/>
        <v>3888.7141045154099</v>
      </c>
      <c r="T240" s="5">
        <f t="shared" si="243"/>
        <v>19.308593755431346</v>
      </c>
      <c r="U240" s="5">
        <f t="shared" si="244"/>
        <v>62.861807264381852</v>
      </c>
      <c r="V240" s="5">
        <f t="shared" si="245"/>
        <v>108.4772253704601</v>
      </c>
      <c r="W240" s="15">
        <f t="shared" si="246"/>
        <v>-1.0734613539272964E-2</v>
      </c>
      <c r="X240" s="15">
        <f t="shared" si="247"/>
        <v>-1.217998157191269E-2</v>
      </c>
      <c r="Y240" s="15">
        <f t="shared" si="248"/>
        <v>-9.7425357312937999E-3</v>
      </c>
      <c r="Z240" s="5">
        <f t="shared" si="263"/>
        <v>3516.2562201364681</v>
      </c>
      <c r="AA240" s="5">
        <f t="shared" si="264"/>
        <v>18372.075330377236</v>
      </c>
      <c r="AB240" s="5">
        <f t="shared" si="265"/>
        <v>55300.705606297925</v>
      </c>
      <c r="AC240" s="16">
        <f t="shared" si="249"/>
        <v>1.0969767870993528</v>
      </c>
      <c r="AD240" s="16">
        <f t="shared" si="250"/>
        <v>3.0367808024967959</v>
      </c>
      <c r="AE240" s="16">
        <f t="shared" si="251"/>
        <v>14.106995557775582</v>
      </c>
      <c r="AF240" s="15">
        <f t="shared" si="252"/>
        <v>-4.0504037456468023E-3</v>
      </c>
      <c r="AG240" s="15">
        <f t="shared" si="253"/>
        <v>2.9673830763510267E-4</v>
      </c>
      <c r="AH240" s="15">
        <f t="shared" si="254"/>
        <v>9.7937136394747881E-3</v>
      </c>
      <c r="AI240" s="1">
        <f t="shared" si="218"/>
        <v>342599.6481399468</v>
      </c>
      <c r="AJ240" s="1">
        <f t="shared" si="219"/>
        <v>187096.42548862851</v>
      </c>
      <c r="AK240" s="1">
        <f t="shared" si="220"/>
        <v>70157.719750323842</v>
      </c>
      <c r="AL240" s="14">
        <f t="shared" si="255"/>
        <v>84.370855560779589</v>
      </c>
      <c r="AM240" s="14">
        <f t="shared" si="256"/>
        <v>20.210777393293796</v>
      </c>
      <c r="AN240" s="14">
        <f t="shared" si="257"/>
        <v>6.3926119111480624</v>
      </c>
      <c r="AO240" s="11">
        <f t="shared" si="258"/>
        <v>3.2448010628976943E-3</v>
      </c>
      <c r="AP240" s="11">
        <f t="shared" si="259"/>
        <v>4.0875935342199049E-3</v>
      </c>
      <c r="AQ240" s="11">
        <f t="shared" si="260"/>
        <v>3.707963084732941E-3</v>
      </c>
      <c r="AR240" s="1">
        <f t="shared" si="266"/>
        <v>163242.99926328502</v>
      </c>
      <c r="AS240" s="1">
        <f t="shared" si="261"/>
        <v>95184.323002033983</v>
      </c>
      <c r="AT240" s="1">
        <f t="shared" si="262"/>
        <v>35848.207688158313</v>
      </c>
      <c r="AU240" s="1">
        <f t="shared" si="221"/>
        <v>32648.599852657004</v>
      </c>
      <c r="AV240" s="1">
        <f t="shared" si="222"/>
        <v>19036.864600406796</v>
      </c>
      <c r="AW240" s="1">
        <f t="shared" si="223"/>
        <v>7169.6415376316627</v>
      </c>
      <c r="AX240" s="2">
        <v>0</v>
      </c>
      <c r="AY240" s="2">
        <v>0</v>
      </c>
      <c r="AZ240" s="2">
        <v>0</v>
      </c>
      <c r="BA240" s="2">
        <f t="shared" si="269"/>
        <v>0</v>
      </c>
      <c r="BB240" s="2">
        <f t="shared" si="281"/>
        <v>0</v>
      </c>
      <c r="BC240" s="2">
        <f t="shared" si="270"/>
        <v>0</v>
      </c>
      <c r="BD240" s="2">
        <f t="shared" si="271"/>
        <v>0</v>
      </c>
      <c r="BE240" s="2">
        <f t="shared" si="272"/>
        <v>0</v>
      </c>
      <c r="BF240" s="2">
        <f t="shared" si="273"/>
        <v>0</v>
      </c>
      <c r="BG240" s="2">
        <f t="shared" si="274"/>
        <v>0</v>
      </c>
      <c r="BH240" s="2">
        <f t="shared" si="282"/>
        <v>0</v>
      </c>
      <c r="BI240" s="2">
        <f t="shared" si="283"/>
        <v>0</v>
      </c>
      <c r="BJ240" s="2">
        <f t="shared" si="284"/>
        <v>0</v>
      </c>
      <c r="BK240" s="11">
        <f t="shared" si="285"/>
        <v>2.7269583652849566E-2</v>
      </c>
      <c r="BL240" s="17">
        <f t="shared" si="267"/>
        <v>1.144877525225687E-3</v>
      </c>
      <c r="BM240" s="17">
        <f t="shared" si="268"/>
        <v>0.16845119371041292</v>
      </c>
      <c r="BN240" s="12">
        <f>(BN$3*temperature!$I350+BN$4*temperature!$I350^2+BN$5*temperature!$I350^6)*(K240/K$56)^$BP$1</f>
        <v>-47.174793960100175</v>
      </c>
      <c r="BO240" s="12">
        <f>(BO$3*temperature!$I350+BO$4*temperature!$I350^2+BO$5*temperature!$I350^6)*(L240/L$56)^$BP$1</f>
        <v>-30.872402791915647</v>
      </c>
      <c r="BP240" s="12">
        <f>(BP$3*temperature!$I350+BP$4*temperature!$I350^2+BP$5*temperature!$I350^6)*(M240/M$56)^$BP$1</f>
        <v>-26.52129464974146</v>
      </c>
      <c r="BQ240" s="12">
        <f>(BQ$3*temperature!$M350+BQ$4*temperature!$M350^2+BQ$5*temperature!$M350^6)*(K240/K$56)^$BP$1</f>
        <v>-47.17480997313703</v>
      </c>
      <c r="BR240" s="12">
        <f>(BR$3*temperature!$M350+BR$4*temperature!$M350^2+BR$5*temperature!$M350^6)*(L240/L$56)^$BP$1</f>
        <v>-30.872412658227766</v>
      </c>
      <c r="BS240" s="12">
        <f>(BS$3*temperature!$M350+BS$4*temperature!$M350^2+BS$5*temperature!$M350^6)*(M240/M$56)^$BP$1</f>
        <v>-26.521302611322046</v>
      </c>
      <c r="BT240" s="19">
        <f t="shared" si="275"/>
        <v>-1.6013036855611062E-5</v>
      </c>
      <c r="BU240" s="19">
        <f t="shared" si="276"/>
        <v>-9.8663121192998915E-6</v>
      </c>
      <c r="BV240" s="19">
        <f t="shared" si="277"/>
        <v>-7.9615805859134525E-6</v>
      </c>
      <c r="BW240" s="19">
        <f t="shared" si="278"/>
        <v>-3.8385427975956302E-2</v>
      </c>
      <c r="BX240" s="19">
        <f t="shared" si="279"/>
        <v>-4.3946613785841701E-5</v>
      </c>
      <c r="BY240" s="19">
        <f t="shared" si="280"/>
        <v>-6.4660711636349184E-3</v>
      </c>
      <c r="BZ240" s="2">
        <f t="shared" si="286"/>
        <v>2326.2930737179249</v>
      </c>
    </row>
    <row r="241" spans="1:78" x14ac:dyDescent="0.3">
      <c r="A241" s="2">
        <f t="shared" si="224"/>
        <v>2195</v>
      </c>
      <c r="B241" s="5">
        <f t="shared" si="225"/>
        <v>1165.3989180455151</v>
      </c>
      <c r="C241" s="5">
        <f t="shared" si="226"/>
        <v>2964.1360504238119</v>
      </c>
      <c r="D241" s="5">
        <f t="shared" si="227"/>
        <v>4369.854445622087</v>
      </c>
      <c r="E241" s="15">
        <f t="shared" si="228"/>
        <v>3.1080997650459445E-7</v>
      </c>
      <c r="F241" s="15">
        <f t="shared" si="229"/>
        <v>6.1231649522641822E-7</v>
      </c>
      <c r="G241" s="15">
        <f t="shared" si="230"/>
        <v>1.2500223435976691E-6</v>
      </c>
      <c r="H241" s="5">
        <f t="shared" si="231"/>
        <v>162238.56773040161</v>
      </c>
      <c r="I241" s="5">
        <f t="shared" si="232"/>
        <v>95295.36652817206</v>
      </c>
      <c r="J241" s="5">
        <f t="shared" si="233"/>
        <v>35909.563069614887</v>
      </c>
      <c r="K241" s="5">
        <f t="shared" si="234"/>
        <v>139212.90402645228</v>
      </c>
      <c r="L241" s="5">
        <f t="shared" si="235"/>
        <v>32149.457685839599</v>
      </c>
      <c r="M241" s="5">
        <f t="shared" si="236"/>
        <v>8217.5650279589227</v>
      </c>
      <c r="N241" s="15">
        <f t="shared" si="237"/>
        <v>-6.1532927155614203E-3</v>
      </c>
      <c r="O241" s="15">
        <f t="shared" si="238"/>
        <v>1.1660026751105779E-3</v>
      </c>
      <c r="P241" s="15">
        <f t="shared" si="239"/>
        <v>1.7102805889166461E-3</v>
      </c>
      <c r="Q241" s="5">
        <f t="shared" si="240"/>
        <v>3098.9713604701051</v>
      </c>
      <c r="R241" s="5">
        <f t="shared" si="241"/>
        <v>5917.4755276948208</v>
      </c>
      <c r="S241" s="5">
        <f t="shared" si="242"/>
        <v>3857.4189869249494</v>
      </c>
      <c r="T241" s="5">
        <f t="shared" si="243"/>
        <v>19.101323463479972</v>
      </c>
      <c r="U241" s="5">
        <f t="shared" si="244"/>
        <v>62.096151610324554</v>
      </c>
      <c r="V241" s="5">
        <f t="shared" si="245"/>
        <v>107.42038212625678</v>
      </c>
      <c r="W241" s="15">
        <f t="shared" si="246"/>
        <v>-1.0734613539272964E-2</v>
      </c>
      <c r="X241" s="15">
        <f t="shared" si="247"/>
        <v>-1.217998157191269E-2</v>
      </c>
      <c r="Y241" s="15">
        <f t="shared" si="248"/>
        <v>-9.7425357312937999E-3</v>
      </c>
      <c r="Z241" s="5">
        <f t="shared" si="263"/>
        <v>3443.6579559417078</v>
      </c>
      <c r="AA241" s="5">
        <f t="shared" si="264"/>
        <v>18175.843978447348</v>
      </c>
      <c r="AB241" s="5">
        <f t="shared" si="265"/>
        <v>55395.33685169508</v>
      </c>
      <c r="AC241" s="16">
        <f t="shared" si="249"/>
        <v>1.092533588211998</v>
      </c>
      <c r="AD241" s="16">
        <f t="shared" si="250"/>
        <v>3.0376819316927874</v>
      </c>
      <c r="AE241" s="16">
        <f t="shared" si="251"/>
        <v>14.245155432581779</v>
      </c>
      <c r="AF241" s="15">
        <f t="shared" si="252"/>
        <v>-4.0504037456468023E-3</v>
      </c>
      <c r="AG241" s="15">
        <f t="shared" si="253"/>
        <v>2.9673830763510267E-4</v>
      </c>
      <c r="AH241" s="15">
        <f t="shared" si="254"/>
        <v>9.7937136394747881E-3</v>
      </c>
      <c r="AI241" s="1">
        <f t="shared" si="218"/>
        <v>340988.28317860916</v>
      </c>
      <c r="AJ241" s="1">
        <f t="shared" si="219"/>
        <v>187423.64754017245</v>
      </c>
      <c r="AK241" s="1">
        <f t="shared" si="220"/>
        <v>70311.589312923126</v>
      </c>
      <c r="AL241" s="14">
        <f t="shared" si="255"/>
        <v>84.641884536162792</v>
      </c>
      <c r="AM241" s="14">
        <f t="shared" si="256"/>
        <v>20.292564701858236</v>
      </c>
      <c r="AN241" s="14">
        <f t="shared" si="257"/>
        <v>6.4160784444398082</v>
      </c>
      <c r="AO241" s="11">
        <f t="shared" si="258"/>
        <v>3.2123530522687174E-3</v>
      </c>
      <c r="AP241" s="11">
        <f t="shared" si="259"/>
        <v>4.0467175988777061E-3</v>
      </c>
      <c r="AQ241" s="11">
        <f t="shared" si="260"/>
        <v>3.6708834538856116E-3</v>
      </c>
      <c r="AR241" s="1">
        <f t="shared" si="266"/>
        <v>162238.56773040161</v>
      </c>
      <c r="AS241" s="1">
        <f t="shared" si="261"/>
        <v>95295.36652817206</v>
      </c>
      <c r="AT241" s="1">
        <f t="shared" si="262"/>
        <v>35909.563069614887</v>
      </c>
      <c r="AU241" s="1">
        <f t="shared" si="221"/>
        <v>32447.713546080326</v>
      </c>
      <c r="AV241" s="1">
        <f t="shared" si="222"/>
        <v>19059.073305634414</v>
      </c>
      <c r="AW241" s="1">
        <f t="shared" si="223"/>
        <v>7181.9126139229775</v>
      </c>
      <c r="AX241" s="2">
        <v>0</v>
      </c>
      <c r="AY241" s="2">
        <v>0</v>
      </c>
      <c r="AZ241" s="2">
        <v>0</v>
      </c>
      <c r="BA241" s="2">
        <f t="shared" si="269"/>
        <v>0</v>
      </c>
      <c r="BB241" s="2">
        <f t="shared" si="281"/>
        <v>0</v>
      </c>
      <c r="BC241" s="2">
        <f t="shared" si="270"/>
        <v>0</v>
      </c>
      <c r="BD241" s="2">
        <f t="shared" si="271"/>
        <v>0</v>
      </c>
      <c r="BE241" s="2">
        <f t="shared" si="272"/>
        <v>0</v>
      </c>
      <c r="BF241" s="2">
        <f t="shared" si="273"/>
        <v>0</v>
      </c>
      <c r="BG241" s="2">
        <f t="shared" si="274"/>
        <v>0</v>
      </c>
      <c r="BH241" s="2">
        <f t="shared" si="282"/>
        <v>0</v>
      </c>
      <c r="BI241" s="2">
        <f t="shared" si="283"/>
        <v>0</v>
      </c>
      <c r="BJ241" s="2">
        <f t="shared" si="284"/>
        <v>0</v>
      </c>
      <c r="BK241" s="11">
        <f t="shared" si="285"/>
        <v>2.7171710522503195E-2</v>
      </c>
      <c r="BL241" s="17">
        <f t="shared" si="267"/>
        <v>1.1144859571862698E-3</v>
      </c>
      <c r="BM241" s="17">
        <f t="shared" si="268"/>
        <v>0.16678336010931971</v>
      </c>
      <c r="BN241" s="12">
        <f>(BN$3*temperature!$I351+BN$4*temperature!$I351^2+BN$5*temperature!$I351^6)*(K241/K$56)^$BP$1</f>
        <v>-47.624047976243247</v>
      </c>
      <c r="BO241" s="12">
        <f>(BO$3*temperature!$I351+BO$4*temperature!$I351^2+BO$5*temperature!$I351^6)*(L241/L$56)^$BP$1</f>
        <v>-31.094886239643841</v>
      </c>
      <c r="BP241" s="12">
        <f>(BP$3*temperature!$I351+BP$4*temperature!$I351^2+BP$5*temperature!$I351^6)*(M241/M$56)^$BP$1</f>
        <v>-26.696715362903348</v>
      </c>
      <c r="BQ241" s="12">
        <f>(BQ$3*temperature!$M351+BQ$4*temperature!$M351^2+BQ$5*temperature!$M351^6)*(K241/K$56)^$BP$1</f>
        <v>-47.624063993645329</v>
      </c>
      <c r="BR241" s="12">
        <f>(BR$3*temperature!$M351+BR$4*temperature!$M351^2+BR$5*temperature!$M351^6)*(L241/L$56)^$BP$1</f>
        <v>-31.094896089118333</v>
      </c>
      <c r="BS241" s="12">
        <f>(BS$3*temperature!$M351+BS$4*temperature!$M351^2+BS$5*temperature!$M351^6)*(M241/M$56)^$BP$1</f>
        <v>-26.696723308534295</v>
      </c>
      <c r="BT241" s="19">
        <f t="shared" si="275"/>
        <v>-1.6017402082013632E-5</v>
      </c>
      <c r="BU241" s="19">
        <f t="shared" si="276"/>
        <v>-9.8494744911192811E-6</v>
      </c>
      <c r="BV241" s="19">
        <f t="shared" si="277"/>
        <v>-7.9456309478587173E-6</v>
      </c>
      <c r="BW241" s="19">
        <f t="shared" si="278"/>
        <v>-3.8225737899389545E-2</v>
      </c>
      <c r="BX241" s="19">
        <f t="shared" si="279"/>
        <v>-4.2602048091952631E-5</v>
      </c>
      <c r="BY241" s="19">
        <f t="shared" si="280"/>
        <v>-6.375417009518357E-3</v>
      </c>
      <c r="BZ241" s="2">
        <f t="shared" si="286"/>
        <v>2302.0614797795711</v>
      </c>
    </row>
    <row r="242" spans="1:78" x14ac:dyDescent="0.3">
      <c r="A242" s="2">
        <f t="shared" si="224"/>
        <v>2196</v>
      </c>
      <c r="B242" s="5">
        <f t="shared" si="225"/>
        <v>1165.399262152245</v>
      </c>
      <c r="C242" s="5">
        <f t="shared" si="226"/>
        <v>2964.1377746637399</v>
      </c>
      <c r="D242" s="5">
        <f t="shared" si="227"/>
        <v>4369.8596349169975</v>
      </c>
      <c r="E242" s="15">
        <f t="shared" si="228"/>
        <v>2.9526947767936471E-7</v>
      </c>
      <c r="F242" s="15">
        <f t="shared" si="229"/>
        <v>5.8170067046509729E-7</v>
      </c>
      <c r="G242" s="15">
        <f t="shared" si="230"/>
        <v>1.1875212264177856E-6</v>
      </c>
      <c r="H242" s="5">
        <f t="shared" si="231"/>
        <v>161213.83020832675</v>
      </c>
      <c r="I242" s="5">
        <f t="shared" si="232"/>
        <v>95401.465516676457</v>
      </c>
      <c r="J242" s="5">
        <f t="shared" si="233"/>
        <v>35969.462421097356</v>
      </c>
      <c r="K242" s="5">
        <f t="shared" si="234"/>
        <v>138333.56124715492</v>
      </c>
      <c r="L242" s="5">
        <f t="shared" si="235"/>
        <v>32185.233200740498</v>
      </c>
      <c r="M242" s="5">
        <f t="shared" si="236"/>
        <v>8231.2626551403118</v>
      </c>
      <c r="N242" s="15">
        <f t="shared" si="237"/>
        <v>-6.3165321163781707E-3</v>
      </c>
      <c r="O242" s="15">
        <f t="shared" si="238"/>
        <v>1.1127875079726124E-3</v>
      </c>
      <c r="P242" s="15">
        <f t="shared" si="239"/>
        <v>1.666871772208145E-3</v>
      </c>
      <c r="Q242" s="5">
        <f t="shared" si="240"/>
        <v>3046.3413753106006</v>
      </c>
      <c r="R242" s="5">
        <f t="shared" si="241"/>
        <v>5851.9088778450268</v>
      </c>
      <c r="S242" s="5">
        <f t="shared" si="242"/>
        <v>3826.2096683583509</v>
      </c>
      <c r="T242" s="5">
        <f t="shared" si="243"/>
        <v>18.896278138010867</v>
      </c>
      <c r="U242" s="5">
        <f t="shared" si="244"/>
        <v>61.339821628024104</v>
      </c>
      <c r="V242" s="5">
        <f t="shared" si="245"/>
        <v>106.3738352151225</v>
      </c>
      <c r="W242" s="15">
        <f t="shared" si="246"/>
        <v>-1.0734613539272964E-2</v>
      </c>
      <c r="X242" s="15">
        <f t="shared" si="247"/>
        <v>-1.217998157191269E-2</v>
      </c>
      <c r="Y242" s="15">
        <f t="shared" si="248"/>
        <v>-9.7425357312937999E-3</v>
      </c>
      <c r="Z242" s="5">
        <f t="shared" si="263"/>
        <v>3372.0167255308579</v>
      </c>
      <c r="AA242" s="5">
        <f t="shared" si="264"/>
        <v>17980.742484007682</v>
      </c>
      <c r="AB242" s="5">
        <f t="shared" si="265"/>
        <v>55487.693028528593</v>
      </c>
      <c r="AC242" s="16">
        <f t="shared" si="249"/>
        <v>1.0881083860740592</v>
      </c>
      <c r="AD242" s="16">
        <f t="shared" si="250"/>
        <v>3.0385833282883317</v>
      </c>
      <c r="AE242" s="16">
        <f t="shared" si="251"/>
        <v>14.384668405638294</v>
      </c>
      <c r="AF242" s="15">
        <f t="shared" si="252"/>
        <v>-4.0504037456468023E-3</v>
      </c>
      <c r="AG242" s="15">
        <f t="shared" si="253"/>
        <v>2.9673830763510267E-4</v>
      </c>
      <c r="AH242" s="15">
        <f t="shared" si="254"/>
        <v>9.7937136394747881E-3</v>
      </c>
      <c r="AI242" s="1">
        <f t="shared" si="218"/>
        <v>339337.1684068286</v>
      </c>
      <c r="AJ242" s="1">
        <f t="shared" si="219"/>
        <v>187740.35609178961</v>
      </c>
      <c r="AK242" s="1">
        <f t="shared" si="220"/>
        <v>70462.342995553801</v>
      </c>
      <c r="AL242" s="14">
        <f t="shared" si="255"/>
        <v>84.911065156140907</v>
      </c>
      <c r="AM242" s="14">
        <f t="shared" si="256"/>
        <v>20.373861797776556</v>
      </c>
      <c r="AN242" s="14">
        <f t="shared" si="257"/>
        <v>6.4393955938783289</v>
      </c>
      <c r="AO242" s="11">
        <f t="shared" si="258"/>
        <v>3.1802295217460302E-3</v>
      </c>
      <c r="AP242" s="11">
        <f t="shared" si="259"/>
        <v>4.006250422888929E-3</v>
      </c>
      <c r="AQ242" s="11">
        <f t="shared" si="260"/>
        <v>3.6341746193467553E-3</v>
      </c>
      <c r="AR242" s="1">
        <f t="shared" si="266"/>
        <v>161213.83020832675</v>
      </c>
      <c r="AS242" s="1">
        <f t="shared" si="261"/>
        <v>95401.465516676457</v>
      </c>
      <c r="AT242" s="1">
        <f t="shared" si="262"/>
        <v>35969.462421097356</v>
      </c>
      <c r="AU242" s="1">
        <f t="shared" si="221"/>
        <v>32242.766041665353</v>
      </c>
      <c r="AV242" s="1">
        <f t="shared" si="222"/>
        <v>19080.293103335291</v>
      </c>
      <c r="AW242" s="1">
        <f t="shared" si="223"/>
        <v>7193.892484219472</v>
      </c>
      <c r="AX242" s="2">
        <v>0</v>
      </c>
      <c r="AY242" s="2">
        <v>0</v>
      </c>
      <c r="AZ242" s="2">
        <v>0</v>
      </c>
      <c r="BA242" s="2">
        <f t="shared" si="269"/>
        <v>0</v>
      </c>
      <c r="BB242" s="2">
        <f t="shared" si="281"/>
        <v>0</v>
      </c>
      <c r="BC242" s="2">
        <f t="shared" si="270"/>
        <v>0</v>
      </c>
      <c r="BD242" s="2">
        <f t="shared" si="271"/>
        <v>0</v>
      </c>
      <c r="BE242" s="2">
        <f t="shared" si="272"/>
        <v>0</v>
      </c>
      <c r="BF242" s="2">
        <f t="shared" si="273"/>
        <v>0</v>
      </c>
      <c r="BG242" s="2">
        <f t="shared" si="274"/>
        <v>0</v>
      </c>
      <c r="BH242" s="2">
        <f t="shared" si="282"/>
        <v>0</v>
      </c>
      <c r="BI242" s="2">
        <f t="shared" si="283"/>
        <v>0</v>
      </c>
      <c r="BJ242" s="2">
        <f t="shared" si="284"/>
        <v>0</v>
      </c>
      <c r="BK242" s="11">
        <f t="shared" si="285"/>
        <v>2.7072727703062099E-2</v>
      </c>
      <c r="BL242" s="17">
        <f t="shared" si="267"/>
        <v>1.0850045282296099E-3</v>
      </c>
      <c r="BM242" s="17">
        <f t="shared" si="268"/>
        <v>0.16513203971219773</v>
      </c>
      <c r="BN242" s="12">
        <f>(BN$3*temperature!$I352+BN$4*temperature!$I352^2+BN$5*temperature!$I352^6)*(K242/K$56)^$BP$1</f>
        <v>-48.075093253810941</v>
      </c>
      <c r="BO242" s="12">
        <f>(BO$3*temperature!$I352+BO$4*temperature!$I352^2+BO$5*temperature!$I352^6)*(L242/L$56)^$BP$1</f>
        <v>-31.316725193337376</v>
      </c>
      <c r="BP242" s="12">
        <f>(BP$3*temperature!$I352+BP$4*temperature!$I352^2+BP$5*temperature!$I352^6)*(M242/M$56)^$BP$1</f>
        <v>-26.871493802604217</v>
      </c>
      <c r="BQ242" s="12">
        <f>(BQ$3*temperature!$M352+BQ$4*temperature!$M352^2+BQ$5*temperature!$M352^6)*(K242/K$56)^$BP$1</f>
        <v>-48.075109276191171</v>
      </c>
      <c r="BR242" s="12">
        <f>(BR$3*temperature!$M352+BR$4*temperature!$M352^2+BR$5*temperature!$M352^6)*(L242/L$56)^$BP$1</f>
        <v>-31.316735026126597</v>
      </c>
      <c r="BS242" s="12">
        <f>(BS$3*temperature!$M352+BS$4*temperature!$M352^2+BS$5*temperature!$M352^6)*(M242/M$56)^$BP$1</f>
        <v>-26.871501732416309</v>
      </c>
      <c r="BT242" s="19">
        <f t="shared" si="275"/>
        <v>-1.6022380229685496E-5</v>
      </c>
      <c r="BU242" s="19">
        <f t="shared" si="276"/>
        <v>-9.832789221064786E-6</v>
      </c>
      <c r="BV242" s="19">
        <f t="shared" si="277"/>
        <v>-7.929812092299926E-6</v>
      </c>
      <c r="BW242" s="19">
        <f t="shared" si="278"/>
        <v>-3.8063228657482746E-2</v>
      </c>
      <c r="BX242" s="19">
        <f t="shared" si="279"/>
        <v>-4.1298775452407836E-5</v>
      </c>
      <c r="BY242" s="19">
        <f t="shared" si="280"/>
        <v>-6.2854585862419038E-3</v>
      </c>
      <c r="BZ242" s="2">
        <f t="shared" si="286"/>
        <v>2278.050025990005</v>
      </c>
    </row>
    <row r="243" spans="1:78" x14ac:dyDescent="0.3">
      <c r="A243" s="2">
        <f t="shared" si="224"/>
        <v>2197</v>
      </c>
      <c r="B243" s="5">
        <f t="shared" si="225"/>
        <v>1165.3995890537349</v>
      </c>
      <c r="C243" s="5">
        <f t="shared" si="226"/>
        <v>2964.1394126926243</v>
      </c>
      <c r="D243" s="5">
        <f t="shared" si="227"/>
        <v>4369.8645647530166</v>
      </c>
      <c r="E243" s="15">
        <f t="shared" si="228"/>
        <v>2.8050600379539646E-7</v>
      </c>
      <c r="F243" s="15">
        <f t="shared" si="229"/>
        <v>5.5261563694184238E-7</v>
      </c>
      <c r="G243" s="15">
        <f t="shared" si="230"/>
        <v>1.1281451650968962E-6</v>
      </c>
      <c r="H243" s="5">
        <f t="shared" si="231"/>
        <v>160168.63594754736</v>
      </c>
      <c r="I243" s="5">
        <f t="shared" si="232"/>
        <v>95502.654019069116</v>
      </c>
      <c r="J243" s="5">
        <f t="shared" si="233"/>
        <v>36027.916580443227</v>
      </c>
      <c r="K243" s="5">
        <f t="shared" si="234"/>
        <v>137436.66760479886</v>
      </c>
      <c r="L243" s="5">
        <f t="shared" si="235"/>
        <v>32219.352979863557</v>
      </c>
      <c r="M243" s="5">
        <f t="shared" si="236"/>
        <v>8244.6300214980492</v>
      </c>
      <c r="N243" s="15">
        <f t="shared" si="237"/>
        <v>-6.4835578168455088E-3</v>
      </c>
      <c r="O243" s="15">
        <f t="shared" si="238"/>
        <v>1.0601066305859774E-3</v>
      </c>
      <c r="P243" s="15">
        <f t="shared" si="239"/>
        <v>1.6239751928448509E-3</v>
      </c>
      <c r="Q243" s="5">
        <f t="shared" si="240"/>
        <v>2994.1018081167686</v>
      </c>
      <c r="R243" s="5">
        <f t="shared" si="241"/>
        <v>5786.7640204988202</v>
      </c>
      <c r="S243" s="5">
        <f t="shared" si="242"/>
        <v>3795.090098042755</v>
      </c>
      <c r="T243" s="5">
        <f t="shared" si="243"/>
        <v>18.693433894868708</v>
      </c>
      <c r="U243" s="5">
        <f t="shared" si="244"/>
        <v>60.592703730970356</v>
      </c>
      <c r="V243" s="5">
        <f t="shared" si="245"/>
        <v>105.3374843246644</v>
      </c>
      <c r="W243" s="15">
        <f t="shared" si="246"/>
        <v>-1.0734613539272964E-2</v>
      </c>
      <c r="X243" s="15">
        <f t="shared" si="247"/>
        <v>-1.217998157191269E-2</v>
      </c>
      <c r="Y243" s="15">
        <f t="shared" si="248"/>
        <v>-9.7425357312937999E-3</v>
      </c>
      <c r="Z243" s="5">
        <f t="shared" si="263"/>
        <v>3301.3235231349818</v>
      </c>
      <c r="AA243" s="5">
        <f t="shared" si="264"/>
        <v>17786.789210884453</v>
      </c>
      <c r="AB243" s="5">
        <f t="shared" si="265"/>
        <v>55577.79115814258</v>
      </c>
      <c r="AC243" s="16">
        <f t="shared" si="249"/>
        <v>1.0837011077914351</v>
      </c>
      <c r="AD243" s="16">
        <f t="shared" si="250"/>
        <v>3.0394849923627763</v>
      </c>
      <c r="AE243" s="16">
        <f t="shared" si="251"/>
        <v>14.525547728801916</v>
      </c>
      <c r="AF243" s="15">
        <f t="shared" si="252"/>
        <v>-4.0504037456468023E-3</v>
      </c>
      <c r="AG243" s="15">
        <f t="shared" si="253"/>
        <v>2.9673830763510267E-4</v>
      </c>
      <c r="AH243" s="15">
        <f t="shared" si="254"/>
        <v>9.7937136394747881E-3</v>
      </c>
      <c r="AI243" s="1">
        <f t="shared" si="218"/>
        <v>337646.21760781109</v>
      </c>
      <c r="AJ243" s="1">
        <f t="shared" si="219"/>
        <v>188046.61358594595</v>
      </c>
      <c r="AK243" s="1">
        <f t="shared" si="220"/>
        <v>70610.001180217892</v>
      </c>
      <c r="AL243" s="14">
        <f t="shared" si="255"/>
        <v>85.178401465512039</v>
      </c>
      <c r="AM243" s="14">
        <f t="shared" si="256"/>
        <v>20.454668362295347</v>
      </c>
      <c r="AN243" s="14">
        <f t="shared" si="257"/>
        <v>6.4625634630292224</v>
      </c>
      <c r="AO243" s="11">
        <f t="shared" si="258"/>
        <v>3.1484272265285699E-3</v>
      </c>
      <c r="AP243" s="11">
        <f t="shared" si="259"/>
        <v>3.9661879186600399E-3</v>
      </c>
      <c r="AQ243" s="11">
        <f t="shared" si="260"/>
        <v>3.5978328731532875E-3</v>
      </c>
      <c r="AR243" s="1">
        <f t="shared" si="266"/>
        <v>160168.63594754736</v>
      </c>
      <c r="AS243" s="1">
        <f t="shared" si="261"/>
        <v>95502.654019069116</v>
      </c>
      <c r="AT243" s="1">
        <f t="shared" si="262"/>
        <v>36027.916580443227</v>
      </c>
      <c r="AU243" s="1">
        <f t="shared" si="221"/>
        <v>32033.727189509475</v>
      </c>
      <c r="AV243" s="1">
        <f t="shared" si="222"/>
        <v>19100.530803813825</v>
      </c>
      <c r="AW243" s="1">
        <f t="shared" si="223"/>
        <v>7205.5833160886459</v>
      </c>
      <c r="AX243" s="2">
        <v>0</v>
      </c>
      <c r="AY243" s="2">
        <v>0</v>
      </c>
      <c r="AZ243" s="2">
        <v>0</v>
      </c>
      <c r="BA243" s="2">
        <f t="shared" si="269"/>
        <v>0</v>
      </c>
      <c r="BB243" s="2">
        <f t="shared" si="281"/>
        <v>0</v>
      </c>
      <c r="BC243" s="2">
        <f t="shared" si="270"/>
        <v>0</v>
      </c>
      <c r="BD243" s="2">
        <f t="shared" si="271"/>
        <v>0</v>
      </c>
      <c r="BE243" s="2">
        <f t="shared" si="272"/>
        <v>0</v>
      </c>
      <c r="BF243" s="2">
        <f t="shared" si="273"/>
        <v>0</v>
      </c>
      <c r="BG243" s="2">
        <f t="shared" si="274"/>
        <v>0</v>
      </c>
      <c r="BH243" s="2">
        <f t="shared" si="282"/>
        <v>0</v>
      </c>
      <c r="BI243" s="2">
        <f t="shared" si="283"/>
        <v>0</v>
      </c>
      <c r="BJ243" s="2">
        <f t="shared" si="284"/>
        <v>0</v>
      </c>
      <c r="BK243" s="11">
        <f t="shared" si="285"/>
        <v>2.6972541451669135E-2</v>
      </c>
      <c r="BL243" s="17">
        <f t="shared" si="267"/>
        <v>1.0564047695591199E-3</v>
      </c>
      <c r="BM243" s="17">
        <f t="shared" si="268"/>
        <v>0.16349706902197794</v>
      </c>
      <c r="BN243" s="12">
        <f>(BN$3*temperature!$I353+BN$4*temperature!$I353^2+BN$5*temperature!$I353^6)*(K243/K$56)^$BP$1</f>
        <v>-48.528020310552577</v>
      </c>
      <c r="BO243" s="12">
        <f>(BO$3*temperature!$I353+BO$4*temperature!$I353^2+BO$5*temperature!$I353^6)*(L243/L$56)^$BP$1</f>
        <v>-31.537921176188117</v>
      </c>
      <c r="BP243" s="12">
        <f>(BP$3*temperature!$I353+BP$4*temperature!$I353^2+BP$5*temperature!$I353^6)*(M243/M$56)^$BP$1</f>
        <v>-27.045630751762779</v>
      </c>
      <c r="BQ243" s="12">
        <f>(BQ$3*temperature!$M353+BQ$4*temperature!$M353^2+BQ$5*temperature!$M353^6)*(K243/K$56)^$BP$1</f>
        <v>-48.528036338545064</v>
      </c>
      <c r="BR243" s="12">
        <f>(BR$3*temperature!$M353+BR$4*temperature!$M353^2+BR$5*temperature!$M353^6)*(L243/L$56)^$BP$1</f>
        <v>-31.537930992445212</v>
      </c>
      <c r="BS243" s="12">
        <f>(BS$3*temperature!$M353+BS$4*temperature!$M353^2+BS$5*temperature!$M353^6)*(M243/M$56)^$BP$1</f>
        <v>-27.045638665886997</v>
      </c>
      <c r="BT243" s="19">
        <f t="shared" si="275"/>
        <v>-1.6027992487011034E-5</v>
      </c>
      <c r="BU243" s="19">
        <f t="shared" si="276"/>
        <v>-9.8162570942861294E-6</v>
      </c>
      <c r="BV243" s="19">
        <f t="shared" si="277"/>
        <v>-7.9141242181890448E-6</v>
      </c>
      <c r="BW243" s="19">
        <f t="shared" si="278"/>
        <v>-3.7897897058001152E-2</v>
      </c>
      <c r="BX243" s="19">
        <f t="shared" si="279"/>
        <v>-4.0035519208332956E-5</v>
      </c>
      <c r="BY243" s="19">
        <f t="shared" si="280"/>
        <v>-6.1961950910798293E-3</v>
      </c>
      <c r="BZ243" s="2">
        <f t="shared" si="286"/>
        <v>2254.2563123886353</v>
      </c>
    </row>
    <row r="244" spans="1:78" x14ac:dyDescent="0.3">
      <c r="A244" s="2">
        <f t="shared" si="224"/>
        <v>2198</v>
      </c>
      <c r="B244" s="5">
        <f t="shared" si="225"/>
        <v>1165.3998996102373</v>
      </c>
      <c r="C244" s="5">
        <f t="shared" si="226"/>
        <v>2964.1409688209246</v>
      </c>
      <c r="D244" s="5">
        <f t="shared" si="227"/>
        <v>4369.8692481025182</v>
      </c>
      <c r="E244" s="15">
        <f t="shared" si="228"/>
        <v>2.6648070360562665E-7</v>
      </c>
      <c r="F244" s="15">
        <f t="shared" si="229"/>
        <v>5.2498485509475023E-7</v>
      </c>
      <c r="G244" s="15">
        <f t="shared" si="230"/>
        <v>1.0717379068420515E-6</v>
      </c>
      <c r="H244" s="5">
        <f t="shared" si="231"/>
        <v>159102.81642178117</v>
      </c>
      <c r="I244" s="5">
        <f t="shared" si="232"/>
        <v>95598.966163053294</v>
      </c>
      <c r="J244" s="5">
        <f t="shared" si="233"/>
        <v>36084.936398834594</v>
      </c>
      <c r="K244" s="5">
        <f t="shared" si="234"/>
        <v>136522.07836553993</v>
      </c>
      <c r="L244" s="5">
        <f t="shared" si="235"/>
        <v>32251.828495552501</v>
      </c>
      <c r="M244" s="5">
        <f t="shared" si="236"/>
        <v>8257.6695891995805</v>
      </c>
      <c r="N244" s="15">
        <f t="shared" si="237"/>
        <v>-6.6546232180836329E-3</v>
      </c>
      <c r="O244" s="15">
        <f t="shared" si="238"/>
        <v>1.0079505851419146E-3</v>
      </c>
      <c r="P244" s="15">
        <f t="shared" si="239"/>
        <v>1.5815831235035382E-3</v>
      </c>
      <c r="Q244" s="5">
        <f t="shared" si="240"/>
        <v>2942.2513300420705</v>
      </c>
      <c r="R244" s="5">
        <f t="shared" si="241"/>
        <v>5722.0460744769571</v>
      </c>
      <c r="S244" s="5">
        <f t="shared" si="242"/>
        <v>3764.0641045567045</v>
      </c>
      <c r="T244" s="5">
        <f t="shared" si="243"/>
        <v>18.492767106285346</v>
      </c>
      <c r="U244" s="5">
        <f t="shared" si="244"/>
        <v>59.854685716134775</v>
      </c>
      <c r="V244" s="5">
        <f t="shared" si="245"/>
        <v>104.31123011978676</v>
      </c>
      <c r="W244" s="15">
        <f t="shared" si="246"/>
        <v>-1.0734613539272964E-2</v>
      </c>
      <c r="X244" s="15">
        <f t="shared" si="247"/>
        <v>-1.217998157191269E-2</v>
      </c>
      <c r="Y244" s="15">
        <f t="shared" si="248"/>
        <v>-9.7425357312937999E-3</v>
      </c>
      <c r="Z244" s="5">
        <f t="shared" si="263"/>
        <v>3231.5690549008591</v>
      </c>
      <c r="AA244" s="5">
        <f t="shared" si="264"/>
        <v>17594.001660172195</v>
      </c>
      <c r="AB244" s="5">
        <f t="shared" si="265"/>
        <v>55665.648284878589</v>
      </c>
      <c r="AC244" s="16">
        <f t="shared" si="249"/>
        <v>1.0793116807652752</v>
      </c>
      <c r="AD244" s="16">
        <f t="shared" si="250"/>
        <v>3.0403869239954924</v>
      </c>
      <c r="AE244" s="16">
        <f t="shared" si="251"/>
        <v>14.667806783714326</v>
      </c>
      <c r="AF244" s="15">
        <f t="shared" si="252"/>
        <v>-4.0504037456468023E-3</v>
      </c>
      <c r="AG244" s="15">
        <f t="shared" si="253"/>
        <v>2.9673830763510267E-4</v>
      </c>
      <c r="AH244" s="15">
        <f t="shared" si="254"/>
        <v>9.7937136394747881E-3</v>
      </c>
      <c r="AI244" s="1">
        <f t="shared" si="218"/>
        <v>335915.32303653948</v>
      </c>
      <c r="AJ244" s="1">
        <f t="shared" si="219"/>
        <v>188342.48303116517</v>
      </c>
      <c r="AK244" s="1">
        <f t="shared" si="220"/>
        <v>70754.584378284751</v>
      </c>
      <c r="AL244" s="14">
        <f t="shared" si="255"/>
        <v>85.443897683815365</v>
      </c>
      <c r="AM244" s="14">
        <f t="shared" si="256"/>
        <v>20.534984150248693</v>
      </c>
      <c r="AN244" s="14">
        <f t="shared" si="257"/>
        <v>6.485582174068627</v>
      </c>
      <c r="AO244" s="11">
        <f t="shared" si="258"/>
        <v>3.116942954263284E-3</v>
      </c>
      <c r="AP244" s="11">
        <f t="shared" si="259"/>
        <v>3.9265260394734398E-3</v>
      </c>
      <c r="AQ244" s="11">
        <f t="shared" si="260"/>
        <v>3.5618545444217548E-3</v>
      </c>
      <c r="AR244" s="1">
        <f t="shared" si="266"/>
        <v>159102.81642178117</v>
      </c>
      <c r="AS244" s="1">
        <f t="shared" si="261"/>
        <v>95598.966163053294</v>
      </c>
      <c r="AT244" s="1">
        <f t="shared" si="262"/>
        <v>36084.936398834594</v>
      </c>
      <c r="AU244" s="1">
        <f t="shared" si="221"/>
        <v>31820.563284356234</v>
      </c>
      <c r="AV244" s="1">
        <f t="shared" si="222"/>
        <v>19119.79323261066</v>
      </c>
      <c r="AW244" s="1">
        <f t="shared" si="223"/>
        <v>7216.9872797669195</v>
      </c>
      <c r="AX244" s="2">
        <v>0</v>
      </c>
      <c r="AY244" s="2">
        <v>0</v>
      </c>
      <c r="AZ244" s="2">
        <v>0</v>
      </c>
      <c r="BA244" s="2">
        <f t="shared" si="269"/>
        <v>0</v>
      </c>
      <c r="BB244" s="2">
        <f t="shared" si="281"/>
        <v>0</v>
      </c>
      <c r="BC244" s="2">
        <f t="shared" si="270"/>
        <v>0</v>
      </c>
      <c r="BD244" s="2">
        <f t="shared" si="271"/>
        <v>0</v>
      </c>
      <c r="BE244" s="2">
        <f t="shared" si="272"/>
        <v>0</v>
      </c>
      <c r="BF244" s="2">
        <f t="shared" si="273"/>
        <v>0</v>
      </c>
      <c r="BG244" s="2">
        <f t="shared" si="274"/>
        <v>0</v>
      </c>
      <c r="BH244" s="2">
        <f t="shared" si="282"/>
        <v>0</v>
      </c>
      <c r="BI244" s="2">
        <f t="shared" si="283"/>
        <v>0</v>
      </c>
      <c r="BJ244" s="2">
        <f t="shared" si="284"/>
        <v>0</v>
      </c>
      <c r="BK244" s="11">
        <f t="shared" si="285"/>
        <v>2.6871051972528232E-2</v>
      </c>
      <c r="BL244" s="17">
        <f t="shared" si="267"/>
        <v>1.0286592162102475E-3</v>
      </c>
      <c r="BM244" s="17">
        <f t="shared" si="268"/>
        <v>0.1618782861603742</v>
      </c>
      <c r="BN244" s="12">
        <f>(BN$3*temperature!$I354+BN$4*temperature!$I354^2+BN$5*temperature!$I354^6)*(K244/K$56)^$BP$1</f>
        <v>-48.982925258725011</v>
      </c>
      <c r="BO244" s="12">
        <f>(BO$3*temperature!$I354+BO$4*temperature!$I354^2+BO$5*temperature!$I354^6)*(L244/L$56)^$BP$1</f>
        <v>-31.758475931870375</v>
      </c>
      <c r="BP244" s="12">
        <f>(BP$3*temperature!$I354+BP$4*temperature!$I354^2+BP$5*temperature!$I354^6)*(M244/M$56)^$BP$1</f>
        <v>-27.219127160211578</v>
      </c>
      <c r="BQ244" s="12">
        <f>(BQ$3*temperature!$M354+BQ$4*temperature!$M354^2+BQ$5*temperature!$M354^6)*(K244/K$56)^$BP$1</f>
        <v>-48.982941292985956</v>
      </c>
      <c r="BR244" s="12">
        <f>(BR$3*temperature!$M354+BR$4*temperature!$M354^2+BR$5*temperature!$M354^6)*(L244/L$56)^$BP$1</f>
        <v>-31.758485731749168</v>
      </c>
      <c r="BS244" s="12">
        <f>(BS$3*temperature!$M354+BS$4*temperature!$M354^2+BS$5*temperature!$M354^6)*(M244/M$56)^$BP$1</f>
        <v>-27.219135058779003</v>
      </c>
      <c r="BT244" s="19">
        <f t="shared" si="275"/>
        <v>-1.6034260944763901E-5</v>
      </c>
      <c r="BU244" s="19">
        <f t="shared" si="276"/>
        <v>-9.7998787929043374E-6</v>
      </c>
      <c r="BV244" s="19">
        <f t="shared" si="277"/>
        <v>-7.8985674250020566E-6</v>
      </c>
      <c r="BW244" s="19">
        <f t="shared" si="278"/>
        <v>-3.7729736598516979E-2</v>
      </c>
      <c r="BX244" s="19">
        <f t="shared" si="279"/>
        <v>-3.8811041277249568E-5</v>
      </c>
      <c r="BY244" s="19">
        <f t="shared" si="280"/>
        <v>-6.107625097850275E-3</v>
      </c>
      <c r="BZ244" s="2">
        <f t="shared" si="286"/>
        <v>2230.6779277239661</v>
      </c>
    </row>
    <row r="245" spans="1:78" x14ac:dyDescent="0.3">
      <c r="A245" s="2">
        <f t="shared" si="224"/>
        <v>2199</v>
      </c>
      <c r="B245" s="5">
        <f t="shared" si="225"/>
        <v>1165.4001946389933</v>
      </c>
      <c r="C245" s="5">
        <f t="shared" si="226"/>
        <v>2964.1424471435857</v>
      </c>
      <c r="D245" s="5">
        <f t="shared" si="227"/>
        <v>4369.873697289313</v>
      </c>
      <c r="E245" s="15">
        <f t="shared" si="228"/>
        <v>2.5315666842534528E-7</v>
      </c>
      <c r="F245" s="15">
        <f t="shared" si="229"/>
        <v>4.9873561234001268E-7</v>
      </c>
      <c r="G245" s="15">
        <f t="shared" si="230"/>
        <v>1.0181510114999488E-6</v>
      </c>
      <c r="H245" s="5">
        <f t="shared" si="231"/>
        <v>158016.18407331189</v>
      </c>
      <c r="I245" s="5">
        <f t="shared" si="232"/>
        <v>95690.436138367033</v>
      </c>
      <c r="J245" s="5">
        <f t="shared" si="233"/>
        <v>36140.532737481502</v>
      </c>
      <c r="K245" s="5">
        <f t="shared" si="234"/>
        <v>135589.63247149676</v>
      </c>
      <c r="L245" s="5">
        <f t="shared" si="235"/>
        <v>32282.671242935612</v>
      </c>
      <c r="M245" s="5">
        <f t="shared" si="236"/>
        <v>8270.3838236560296</v>
      </c>
      <c r="N245" s="15">
        <f t="shared" si="237"/>
        <v>-6.8300007237402927E-3</v>
      </c>
      <c r="O245" s="15">
        <f t="shared" si="238"/>
        <v>9.5631003951801574E-4</v>
      </c>
      <c r="P245" s="15">
        <f t="shared" si="239"/>
        <v>1.5396879614895109E-3</v>
      </c>
      <c r="Q245" s="5">
        <f t="shared" si="240"/>
        <v>2890.7882704585249</v>
      </c>
      <c r="R245" s="5">
        <f t="shared" si="241"/>
        <v>5657.7598810992604</v>
      </c>
      <c r="S245" s="5">
        <f t="shared" si="242"/>
        <v>3733.1353978911716</v>
      </c>
      <c r="T245" s="5">
        <f t="shared" si="243"/>
        <v>18.294254398127592</v>
      </c>
      <c r="U245" s="5">
        <f t="shared" si="244"/>
        <v>59.125656747119628</v>
      </c>
      <c r="V245" s="5">
        <f t="shared" si="245"/>
        <v>103.29497423316953</v>
      </c>
      <c r="W245" s="15">
        <f t="shared" si="246"/>
        <v>-1.0734613539272964E-2</v>
      </c>
      <c r="X245" s="15">
        <f t="shared" si="247"/>
        <v>-1.217998157191269E-2</v>
      </c>
      <c r="Y245" s="15">
        <f t="shared" si="248"/>
        <v>-9.7425357312937999E-3</v>
      </c>
      <c r="Z245" s="5">
        <f t="shared" si="263"/>
        <v>3162.7437408999235</v>
      </c>
      <c r="AA245" s="5">
        <f t="shared" si="264"/>
        <v>17402.396489132963</v>
      </c>
      <c r="AB245" s="5">
        <f t="shared" si="265"/>
        <v>55751.281470706075</v>
      </c>
      <c r="AC245" s="16">
        <f t="shared" si="249"/>
        <v>1.0749400326907832</v>
      </c>
      <c r="AD245" s="16">
        <f t="shared" si="250"/>
        <v>3.0412891232658747</v>
      </c>
      <c r="AE245" s="16">
        <f t="shared" si="251"/>
        <v>14.811459083073169</v>
      </c>
      <c r="AF245" s="15">
        <f t="shared" si="252"/>
        <v>-4.0504037456468023E-3</v>
      </c>
      <c r="AG245" s="15">
        <f t="shared" si="253"/>
        <v>2.9673830763510267E-4</v>
      </c>
      <c r="AH245" s="15">
        <f t="shared" si="254"/>
        <v>9.7937136394747881E-3</v>
      </c>
      <c r="AI245" s="1">
        <f t="shared" si="218"/>
        <v>334144.35401724174</v>
      </c>
      <c r="AJ245" s="1">
        <f t="shared" si="219"/>
        <v>188628.02796065932</v>
      </c>
      <c r="AK245" s="1">
        <f t="shared" si="220"/>
        <v>70896.113220223197</v>
      </c>
      <c r="AL245" s="14">
        <f t="shared" si="255"/>
        <v>85.707558201137033</v>
      </c>
      <c r="AM245" s="14">
        <f t="shared" si="256"/>
        <v>20.614808988734957</v>
      </c>
      <c r="AN245" s="14">
        <f t="shared" si="257"/>
        <v>6.5084518674051557</v>
      </c>
      <c r="AO245" s="11">
        <f t="shared" si="258"/>
        <v>3.085773524720651E-3</v>
      </c>
      <c r="AP245" s="11">
        <f t="shared" si="259"/>
        <v>3.8872607790787052E-3</v>
      </c>
      <c r="AQ245" s="11">
        <f t="shared" si="260"/>
        <v>3.5262359989775374E-3</v>
      </c>
      <c r="AR245" s="1">
        <f t="shared" si="266"/>
        <v>158016.18407331189</v>
      </c>
      <c r="AS245" s="1">
        <f t="shared" si="261"/>
        <v>95690.436138367033</v>
      </c>
      <c r="AT245" s="1">
        <f t="shared" si="262"/>
        <v>36140.532737481502</v>
      </c>
      <c r="AU245" s="1">
        <f t="shared" si="221"/>
        <v>31603.236814662378</v>
      </c>
      <c r="AV245" s="1">
        <f t="shared" si="222"/>
        <v>19138.087227673408</v>
      </c>
      <c r="AW245" s="1">
        <f t="shared" si="223"/>
        <v>7228.1065474963007</v>
      </c>
      <c r="AX245" s="2">
        <v>0</v>
      </c>
      <c r="AY245" s="2">
        <v>0</v>
      </c>
      <c r="AZ245" s="2">
        <v>0</v>
      </c>
      <c r="BA245" s="2">
        <f t="shared" si="269"/>
        <v>0</v>
      </c>
      <c r="BB245" s="2">
        <f t="shared" si="281"/>
        <v>0</v>
      </c>
      <c r="BC245" s="2">
        <f t="shared" si="270"/>
        <v>0</v>
      </c>
      <c r="BD245" s="2">
        <f t="shared" si="271"/>
        <v>0</v>
      </c>
      <c r="BE245" s="2">
        <f t="shared" si="272"/>
        <v>0</v>
      </c>
      <c r="BF245" s="2">
        <f t="shared" si="273"/>
        <v>0</v>
      </c>
      <c r="BG245" s="2">
        <f t="shared" si="274"/>
        <v>0</v>
      </c>
      <c r="BH245" s="2">
        <f t="shared" si="282"/>
        <v>0</v>
      </c>
      <c r="BI245" s="2">
        <f t="shared" si="283"/>
        <v>0</v>
      </c>
      <c r="BJ245" s="2">
        <f t="shared" si="284"/>
        <v>0</v>
      </c>
      <c r="BK245" s="11">
        <f t="shared" si="285"/>
        <v>2.6768152827498198E-2</v>
      </c>
      <c r="BL245" s="17">
        <f t="shared" si="267"/>
        <v>1.0017413717470021E-3</v>
      </c>
      <c r="BM245" s="17">
        <f t="shared" si="268"/>
        <v>0.16027553085185564</v>
      </c>
      <c r="BN245" s="12">
        <f>(BN$3*temperature!$I355+BN$4*temperature!$I355^2+BN$5*temperature!$I355^6)*(K245/K$56)^$BP$1</f>
        <v>-49.439910205142453</v>
      </c>
      <c r="BO245" s="12">
        <f>(BO$3*temperature!$I355+BO$4*temperature!$I355^2+BO$5*temperature!$I355^6)*(L245/L$56)^$BP$1</f>
        <v>-31.978391416939239</v>
      </c>
      <c r="BP245" s="12">
        <f>(BP$3*temperature!$I355+BP$4*temperature!$I355^2+BP$5*temperature!$I355^6)*(M245/M$56)^$BP$1</f>
        <v>-27.391984138236854</v>
      </c>
      <c r="BQ245" s="12">
        <f>(BQ$3*temperature!$M355+BQ$4*temperature!$M355^2+BQ$5*temperature!$M355^6)*(K245/K$56)^$BP$1</f>
        <v>-49.439926246351128</v>
      </c>
      <c r="BR245" s="12">
        <f>(BR$3*temperature!$M355+BR$4*temperature!$M355^2+BR$5*temperature!$M355^6)*(L245/L$56)^$BP$1</f>
        <v>-31.978401200594114</v>
      </c>
      <c r="BS245" s="12">
        <f>(BS$3*temperature!$M355+BS$4*temperature!$M355^2+BS$5*temperature!$M355^6)*(M245/M$56)^$BP$1</f>
        <v>-27.391992021378634</v>
      </c>
      <c r="BT245" s="19">
        <f t="shared" si="275"/>
        <v>-1.6041208674266727E-5</v>
      </c>
      <c r="BU245" s="19">
        <f t="shared" si="276"/>
        <v>-9.7836548746954577E-6</v>
      </c>
      <c r="BV245" s="19">
        <f t="shared" si="277"/>
        <v>-7.8831417802405213E-6</v>
      </c>
      <c r="BW245" s="19">
        <f t="shared" si="278"/>
        <v>-3.7558737282011985E-2</v>
      </c>
      <c r="BX245" s="19">
        <f t="shared" si="279"/>
        <v>-3.7624141005967954E-5</v>
      </c>
      <c r="BY245" s="19">
        <f t="shared" si="280"/>
        <v>-6.0197465559998524E-3</v>
      </c>
      <c r="BZ245" s="2">
        <f t="shared" si="286"/>
        <v>2207.3124475601012</v>
      </c>
    </row>
    <row r="246" spans="1:78" x14ac:dyDescent="0.3">
      <c r="A246" s="2">
        <f t="shared" si="224"/>
        <v>2200</v>
      </c>
      <c r="B246" s="5">
        <f t="shared" si="225"/>
        <v>1165.4004749163826</v>
      </c>
      <c r="C246" s="5">
        <f t="shared" si="226"/>
        <v>2964.1438515508144</v>
      </c>
      <c r="D246" s="5">
        <f t="shared" si="227"/>
        <v>4369.8779240210715</v>
      </c>
      <c r="E246" s="15">
        <f t="shared" si="228"/>
        <v>2.4049883500407801E-7</v>
      </c>
      <c r="F246" s="15">
        <f t="shared" si="229"/>
        <v>4.7379883172301204E-7</v>
      </c>
      <c r="G246" s="15">
        <f t="shared" si="230"/>
        <v>9.6724346092495143E-7</v>
      </c>
      <c r="H246" s="5">
        <f t="shared" si="231"/>
        <v>156908.53093931725</v>
      </c>
      <c r="I246" s="5">
        <f t="shared" si="232"/>
        <v>95777.098183201859</v>
      </c>
      <c r="J246" s="5">
        <f t="shared" si="233"/>
        <v>36194.716464456964</v>
      </c>
      <c r="K246" s="5">
        <f t="shared" si="234"/>
        <v>134639.15136174578</v>
      </c>
      <c r="L246" s="5">
        <f t="shared" si="235"/>
        <v>32311.892735263882</v>
      </c>
      <c r="M246" s="5">
        <f t="shared" si="236"/>
        <v>8282.7751927567206</v>
      </c>
      <c r="N246" s="15">
        <f t="shared" si="237"/>
        <v>-7.009983672245701E-3</v>
      </c>
      <c r="O246" s="15">
        <f t="shared" si="238"/>
        <v>9.0517578636450935E-4</v>
      </c>
      <c r="P246" s="15">
        <f t="shared" si="239"/>
        <v>1.4982822278752916E-3</v>
      </c>
      <c r="Q246" s="5">
        <f t="shared" si="240"/>
        <v>2839.7106101950108</v>
      </c>
      <c r="R246" s="5">
        <f t="shared" si="241"/>
        <v>5593.9100107046488</v>
      </c>
      <c r="S246" s="5">
        <f t="shared" si="242"/>
        <v>3702.3075715059144</v>
      </c>
      <c r="T246" s="5">
        <f t="shared" si="243"/>
        <v>18.097872647174547</v>
      </c>
      <c r="U246" s="5">
        <f t="shared" si="244"/>
        <v>58.405507337512475</v>
      </c>
      <c r="V246" s="5">
        <f t="shared" si="245"/>
        <v>102.28861925583981</v>
      </c>
      <c r="W246" s="15">
        <f t="shared" si="246"/>
        <v>-1.0734613539272964E-2</v>
      </c>
      <c r="X246" s="15">
        <f t="shared" si="247"/>
        <v>-1.217998157191269E-2</v>
      </c>
      <c r="Y246" s="15">
        <f t="shared" si="248"/>
        <v>-9.7425357312937999E-3</v>
      </c>
      <c r="Z246" s="5">
        <f t="shared" si="263"/>
        <v>3094.8377159861989</v>
      </c>
      <c r="AA246" s="5">
        <f t="shared" si="264"/>
        <v>17211.989529952916</v>
      </c>
      <c r="AB246" s="5">
        <f t="shared" si="265"/>
        <v>55834.707790094166</v>
      </c>
      <c r="AC246" s="16">
        <f t="shared" si="249"/>
        <v>1.0705860915560268</v>
      </c>
      <c r="AD246" s="16">
        <f t="shared" si="250"/>
        <v>3.0421915902533416</v>
      </c>
      <c r="AE246" s="16">
        <f t="shared" si="251"/>
        <v>14.956518271915586</v>
      </c>
      <c r="AF246" s="15">
        <f t="shared" si="252"/>
        <v>-4.0504037456468023E-3</v>
      </c>
      <c r="AG246" s="15">
        <f t="shared" si="253"/>
        <v>2.9673830763510267E-4</v>
      </c>
      <c r="AH246" s="15">
        <f t="shared" si="254"/>
        <v>9.7937136394747881E-3</v>
      </c>
      <c r="AI246" s="1">
        <f t="shared" si="218"/>
        <v>332333.1554301799</v>
      </c>
      <c r="AJ246" s="1">
        <f t="shared" si="219"/>
        <v>188903.31239226682</v>
      </c>
      <c r="AK246" s="1">
        <f t="shared" si="220"/>
        <v>71034.608445697173</v>
      </c>
      <c r="AL246" s="14">
        <f t="shared" si="255"/>
        <v>85.969387573962905</v>
      </c>
      <c r="AM246" s="14">
        <f t="shared" si="256"/>
        <v>20.694142775800564</v>
      </c>
      <c r="AN246" s="14">
        <f t="shared" si="257"/>
        <v>6.5311727013048886</v>
      </c>
      <c r="AO246" s="11">
        <f t="shared" si="258"/>
        <v>3.0549157894734446E-3</v>
      </c>
      <c r="AP246" s="11">
        <f t="shared" si="259"/>
        <v>3.8483881712879182E-3</v>
      </c>
      <c r="AQ246" s="11">
        <f t="shared" si="260"/>
        <v>3.4909736389877621E-3</v>
      </c>
      <c r="AR246" s="1">
        <f t="shared" si="266"/>
        <v>156908.53093931725</v>
      </c>
      <c r="AS246" s="1">
        <f t="shared" si="261"/>
        <v>95777.098183201859</v>
      </c>
      <c r="AT246" s="1">
        <f t="shared" si="262"/>
        <v>36194.716464456964</v>
      </c>
      <c r="AU246" s="1">
        <f t="shared" si="221"/>
        <v>31381.706187863452</v>
      </c>
      <c r="AV246" s="1">
        <f t="shared" si="222"/>
        <v>19155.419636640374</v>
      </c>
      <c r="AW246" s="1">
        <f t="shared" si="223"/>
        <v>7238.943292891393</v>
      </c>
      <c r="AX246" s="2">
        <v>0</v>
      </c>
      <c r="AY246" s="2">
        <v>0</v>
      </c>
      <c r="AZ246" s="2">
        <v>0</v>
      </c>
      <c r="BA246" s="2">
        <f t="shared" si="269"/>
        <v>0</v>
      </c>
      <c r="BB246" s="2">
        <f t="shared" si="281"/>
        <v>0</v>
      </c>
      <c r="BC246" s="2">
        <f t="shared" si="270"/>
        <v>0</v>
      </c>
      <c r="BD246" s="2">
        <f t="shared" si="271"/>
        <v>0</v>
      </c>
      <c r="BE246" s="2">
        <f t="shared" si="272"/>
        <v>0</v>
      </c>
      <c r="BF246" s="2">
        <f t="shared" si="273"/>
        <v>0</v>
      </c>
      <c r="BG246" s="2">
        <f t="shared" si="274"/>
        <v>0</v>
      </c>
      <c r="BH246" s="2">
        <f t="shared" si="282"/>
        <v>0</v>
      </c>
      <c r="BI246" s="2">
        <f t="shared" si="283"/>
        <v>0</v>
      </c>
      <c r="BJ246" s="2">
        <f t="shared" si="284"/>
        <v>0</v>
      </c>
      <c r="BK246" s="11">
        <f t="shared" si="285"/>
        <v>2.6663730276653003E-2</v>
      </c>
      <c r="BL246" s="17">
        <f t="shared" si="267"/>
        <v>9.7562567458722043E-4</v>
      </c>
      <c r="BM246" s="17">
        <f t="shared" si="268"/>
        <v>0.15868864440777786</v>
      </c>
      <c r="BN246" s="12">
        <f>(BN$3*temperature!$I356+BN$4*temperature!$I356^2+BN$5*temperature!$I356^6)*(K246/K$56)^$BP$1</f>
        <v>-49.899083693068896</v>
      </c>
      <c r="BO246" s="12">
        <f>(BO$3*temperature!$I356+BO$4*temperature!$I356^2+BO$5*temperature!$I356^6)*(L246/L$56)^$BP$1</f>
        <v>-32.197669793361506</v>
      </c>
      <c r="BP246" s="12">
        <f>(BP$3*temperature!$I356+BP$4*temperature!$I356^2+BP$5*temperature!$I356^6)*(M246/M$56)^$BP$1</f>
        <v>-27.564202950226605</v>
      </c>
      <c r="BQ246" s="12">
        <f>(BQ$3*temperature!$M356+BQ$4*temperature!$M356^2+BQ$5*temperature!$M356^6)*(K246/K$56)^$BP$1</f>
        <v>-49.899099741928843</v>
      </c>
      <c r="BR246" s="12">
        <f>(BR$3*temperature!$M356+BR$4*temperature!$M356^2+BR$5*temperature!$M356^6)*(L246/L$56)^$BP$1</f>
        <v>-32.197679560947364</v>
      </c>
      <c r="BS246" s="12">
        <f>(BS$3*temperature!$M356+BS$4*temperature!$M356^2+BS$5*temperature!$M356^6)*(M246/M$56)^$BP$1</f>
        <v>-27.564210818073857</v>
      </c>
      <c r="BT246" s="19">
        <f t="shared" si="275"/>
        <v>-1.6048859947659366E-5</v>
      </c>
      <c r="BU246" s="19">
        <f t="shared" si="276"/>
        <v>-9.7675858583556874E-6</v>
      </c>
      <c r="BV246" s="19">
        <f t="shared" si="277"/>
        <v>-7.8678472519300158E-6</v>
      </c>
      <c r="BW246" s="19">
        <f t="shared" si="278"/>
        <v>-3.7384885678759298E-2</v>
      </c>
      <c r="BX246" s="19">
        <f t="shared" si="279"/>
        <v>-3.6473654309705654E-5</v>
      </c>
      <c r="BY246" s="19">
        <f t="shared" si="280"/>
        <v>-5.9325568297020608E-3</v>
      </c>
      <c r="BZ246" s="2">
        <f t="shared" si="286"/>
        <v>2184.1574321735175</v>
      </c>
    </row>
    <row r="247" spans="1:78" x14ac:dyDescent="0.3">
      <c r="A247" s="2">
        <f t="shared" si="224"/>
        <v>2201</v>
      </c>
      <c r="B247" s="5">
        <f t="shared" si="225"/>
        <v>1165.4007411799664</v>
      </c>
      <c r="C247" s="5">
        <f t="shared" si="226"/>
        <v>2964.1451857383136</v>
      </c>
      <c r="D247" s="5">
        <f t="shared" si="227"/>
        <v>4369.8819394201264</v>
      </c>
      <c r="E247" s="15">
        <f t="shared" si="228"/>
        <v>2.2847389325387411E-7</v>
      </c>
      <c r="F247" s="15">
        <f t="shared" si="229"/>
        <v>4.5010889013686141E-7</v>
      </c>
      <c r="G247" s="15">
        <f t="shared" si="230"/>
        <v>9.1888128787870382E-7</v>
      </c>
      <c r="H247" s="5">
        <f t="shared" si="231"/>
        <v>155779.62714449229</v>
      </c>
      <c r="I247" s="5">
        <f t="shared" si="232"/>
        <v>95858.986571179048</v>
      </c>
      <c r="J247" s="5">
        <f t="shared" si="233"/>
        <v>36247.498451681276</v>
      </c>
      <c r="K247" s="5">
        <f t="shared" si="234"/>
        <v>133670.43767860116</v>
      </c>
      <c r="L247" s="5">
        <f t="shared" si="235"/>
        <v>32339.504499440485</v>
      </c>
      <c r="M247" s="5">
        <f t="shared" si="236"/>
        <v>8294.8461661394995</v>
      </c>
      <c r="N247" s="15">
        <f t="shared" si="237"/>
        <v>-7.1948885101177362E-3</v>
      </c>
      <c r="O247" s="15">
        <f t="shared" si="238"/>
        <v>8.5453874221586013E-4</v>
      </c>
      <c r="P247" s="15">
        <f t="shared" si="239"/>
        <v>1.4573585666475264E-3</v>
      </c>
      <c r="Q247" s="5">
        <f t="shared" si="240"/>
        <v>2789.0159734034269</v>
      </c>
      <c r="R247" s="5">
        <f t="shared" si="241"/>
        <v>5530.5007691062738</v>
      </c>
      <c r="S247" s="5">
        <f t="shared" si="242"/>
        <v>3671.584104379795</v>
      </c>
      <c r="T247" s="5">
        <f t="shared" si="243"/>
        <v>17.903598978424149</v>
      </c>
      <c r="U247" s="5">
        <f t="shared" si="244"/>
        <v>57.69412933444336</v>
      </c>
      <c r="V247" s="5">
        <f t="shared" si="245"/>
        <v>101.29206872783507</v>
      </c>
      <c r="W247" s="15">
        <f t="shared" si="246"/>
        <v>-1.0734613539272964E-2</v>
      </c>
      <c r="X247" s="15">
        <f t="shared" si="247"/>
        <v>-1.217998157191269E-2</v>
      </c>
      <c r="Y247" s="15">
        <f t="shared" si="248"/>
        <v>-9.7425357312937999E-3</v>
      </c>
      <c r="Z247" s="5">
        <f t="shared" si="263"/>
        <v>3027.8408294021961</v>
      </c>
      <c r="AA247" s="5">
        <f t="shared" si="264"/>
        <v>17022.795808344858</v>
      </c>
      <c r="AB247" s="5">
        <f t="shared" si="265"/>
        <v>55915.944325119068</v>
      </c>
      <c r="AC247" s="16">
        <f t="shared" si="249"/>
        <v>1.0662497856407509</v>
      </c>
      <c r="AD247" s="16">
        <f t="shared" si="250"/>
        <v>3.0430943250373352</v>
      </c>
      <c r="AE247" s="16">
        <f t="shared" si="251"/>
        <v>15.102998128914299</v>
      </c>
      <c r="AF247" s="15">
        <f t="shared" si="252"/>
        <v>-4.0504037456468023E-3</v>
      </c>
      <c r="AG247" s="15">
        <f t="shared" si="253"/>
        <v>2.9673830763510267E-4</v>
      </c>
      <c r="AH247" s="15">
        <f t="shared" si="254"/>
        <v>9.7937136394747881E-3</v>
      </c>
      <c r="AI247" s="1">
        <f t="shared" si="218"/>
        <v>330481.54607502534</v>
      </c>
      <c r="AJ247" s="1">
        <f t="shared" si="219"/>
        <v>189168.40078968051</v>
      </c>
      <c r="AK247" s="1">
        <f t="shared" si="220"/>
        <v>71170.090894018853</v>
      </c>
      <c r="AL247" s="14">
        <f t="shared" si="255"/>
        <v>86.229390521078869</v>
      </c>
      <c r="AM247" s="14">
        <f t="shared" si="256"/>
        <v>20.772985479131165</v>
      </c>
      <c r="AN247" s="14">
        <f t="shared" si="257"/>
        <v>6.5537448515195003</v>
      </c>
      <c r="AO247" s="11">
        <f t="shared" si="258"/>
        <v>3.02436663157871E-3</v>
      </c>
      <c r="AP247" s="11">
        <f t="shared" si="259"/>
        <v>3.8099042895750391E-3</v>
      </c>
      <c r="AQ247" s="11">
        <f t="shared" si="260"/>
        <v>3.4560639025978846E-3</v>
      </c>
      <c r="AR247" s="1">
        <f t="shared" si="266"/>
        <v>155779.62714449229</v>
      </c>
      <c r="AS247" s="1">
        <f t="shared" si="261"/>
        <v>95858.986571179048</v>
      </c>
      <c r="AT247" s="1">
        <f t="shared" si="262"/>
        <v>36247.498451681276</v>
      </c>
      <c r="AU247" s="1">
        <f t="shared" si="221"/>
        <v>31155.925428898459</v>
      </c>
      <c r="AV247" s="1">
        <f t="shared" si="222"/>
        <v>19171.79731423581</v>
      </c>
      <c r="AW247" s="1">
        <f t="shared" si="223"/>
        <v>7249.4996903362553</v>
      </c>
      <c r="AX247" s="2">
        <v>0</v>
      </c>
      <c r="AY247" s="2">
        <v>0</v>
      </c>
      <c r="AZ247" s="2">
        <v>0</v>
      </c>
      <c r="BA247" s="2">
        <f t="shared" si="269"/>
        <v>0</v>
      </c>
      <c r="BB247" s="2">
        <f t="shared" si="281"/>
        <v>0</v>
      </c>
      <c r="BC247" s="2">
        <f t="shared" si="270"/>
        <v>0</v>
      </c>
      <c r="BD247" s="2">
        <f t="shared" si="271"/>
        <v>0</v>
      </c>
      <c r="BE247" s="2">
        <f t="shared" si="272"/>
        <v>0</v>
      </c>
      <c r="BF247" s="2">
        <f t="shared" si="273"/>
        <v>0</v>
      </c>
      <c r="BG247" s="2">
        <f t="shared" si="274"/>
        <v>0</v>
      </c>
      <c r="BH247" s="2">
        <f t="shared" si="282"/>
        <v>0</v>
      </c>
      <c r="BI247" s="2">
        <f t="shared" si="283"/>
        <v>0</v>
      </c>
      <c r="BJ247" s="2">
        <f t="shared" si="284"/>
        <v>0</v>
      </c>
      <c r="BK247" s="11">
        <f t="shared" si="285"/>
        <v>2.6557662538867349E-2</v>
      </c>
      <c r="BL247" s="17">
        <f t="shared" si="267"/>
        <v>9.5028746591088839E-4</v>
      </c>
      <c r="BM247" s="17">
        <f t="shared" si="268"/>
        <v>0.15711746971067114</v>
      </c>
      <c r="BN247" s="12">
        <f>(BN$3*temperature!$I357+BN$4*temperature!$I357^2+BN$5*temperature!$I357^6)*(K247/K$56)^$BP$1</f>
        <v>-50.360561191183415</v>
      </c>
      <c r="BO247" s="12">
        <f>(BO$3*temperature!$I357+BO$4*temperature!$I357^2+BO$5*temperature!$I357^6)*(L247/L$56)^$BP$1</f>
        <v>-32.416313421178209</v>
      </c>
      <c r="BP247" s="12">
        <f>(BP$3*temperature!$I357+BP$4*temperature!$I357^2+BP$5*temperature!$I357^6)*(M247/M$56)^$BP$1</f>
        <v>-27.735785008425726</v>
      </c>
      <c r="BQ247" s="12">
        <f>(BQ$3*temperature!$M357+BQ$4*temperature!$M357^2+BQ$5*temperature!$M357^6)*(K247/K$56)^$BP$1</f>
        <v>-50.360577248423546</v>
      </c>
      <c r="BR247" s="12">
        <f>(BR$3*temperature!$M357+BR$4*temperature!$M357^2+BR$5*temperature!$M357^6)*(L247/L$56)^$BP$1</f>
        <v>-32.416323172850326</v>
      </c>
      <c r="BS247" s="12">
        <f>(BS$3*temperature!$M357+BS$4*temperature!$M357^2+BS$5*temperature!$M357^6)*(M247/M$56)^$BP$1</f>
        <v>-27.735792861109463</v>
      </c>
      <c r="BT247" s="19">
        <f t="shared" si="275"/>
        <v>-1.6057240131317485E-5</v>
      </c>
      <c r="BU247" s="19">
        <f t="shared" si="276"/>
        <v>-9.7516721169199627E-6</v>
      </c>
      <c r="BV247" s="19">
        <f t="shared" si="277"/>
        <v>-7.8526837370418434E-6</v>
      </c>
      <c r="BW247" s="19">
        <f t="shared" si="278"/>
        <v>-3.7208164287285551E-2</v>
      </c>
      <c r="BX247" s="19">
        <f t="shared" si="279"/>
        <v>-3.5358452151760602E-5</v>
      </c>
      <c r="BY247" s="19">
        <f t="shared" si="280"/>
        <v>-5.8460526253972635E-3</v>
      </c>
      <c r="BZ247" s="2">
        <f t="shared" si="286"/>
        <v>2161.2104242142086</v>
      </c>
    </row>
    <row r="248" spans="1:78" x14ac:dyDescent="0.3">
      <c r="A248" s="2">
        <f t="shared" si="224"/>
        <v>2202</v>
      </c>
      <c r="B248" s="5">
        <f t="shared" si="225"/>
        <v>1165.4009941304287</v>
      </c>
      <c r="C248" s="5">
        <f t="shared" si="226"/>
        <v>2964.146453217008</v>
      </c>
      <c r="D248" s="5">
        <f t="shared" si="227"/>
        <v>4369.8857540527333</v>
      </c>
      <c r="E248" s="15">
        <f t="shared" si="228"/>
        <v>2.170501985911804E-7</v>
      </c>
      <c r="F248" s="15">
        <f t="shared" si="229"/>
        <v>4.2760344563001834E-7</v>
      </c>
      <c r="G248" s="15">
        <f t="shared" si="230"/>
        <v>8.7293722348476857E-7</v>
      </c>
      <c r="H248" s="5">
        <f t="shared" si="231"/>
        <v>154629.21924313399</v>
      </c>
      <c r="I248" s="5">
        <f t="shared" si="232"/>
        <v>95936.135598872133</v>
      </c>
      <c r="J248" s="5">
        <f t="shared" si="233"/>
        <v>36298.889572051885</v>
      </c>
      <c r="K248" s="5">
        <f t="shared" si="234"/>
        <v>132683.27384473494</v>
      </c>
      <c r="L248" s="5">
        <f t="shared" si="235"/>
        <v>32365.518071737653</v>
      </c>
      <c r="M248" s="5">
        <f t="shared" si="236"/>
        <v>8306.5992144960419</v>
      </c>
      <c r="N248" s="15">
        <f t="shared" si="237"/>
        <v>-7.3850572423482808E-3</v>
      </c>
      <c r="O248" s="15">
        <f t="shared" si="238"/>
        <v>8.0438994659348673E-4</v>
      </c>
      <c r="P248" s="15">
        <f t="shared" si="239"/>
        <v>1.4169097438503364E-3</v>
      </c>
      <c r="Q248" s="5">
        <f t="shared" si="240"/>
        <v>2738.701617888782</v>
      </c>
      <c r="R248" s="5">
        <f t="shared" si="241"/>
        <v>5467.536203978827</v>
      </c>
      <c r="S248" s="5">
        <f t="shared" si="242"/>
        <v>3640.9683630536101</v>
      </c>
      <c r="T248" s="5">
        <f t="shared" si="243"/>
        <v>17.711410762428645</v>
      </c>
      <c r="U248" s="5">
        <f t="shared" si="244"/>
        <v>56.99141590234229</v>
      </c>
      <c r="V248" s="5">
        <f t="shared" si="245"/>
        <v>100.30522712895747</v>
      </c>
      <c r="W248" s="15">
        <f t="shared" si="246"/>
        <v>-1.0734613539272964E-2</v>
      </c>
      <c r="X248" s="15">
        <f t="shared" si="247"/>
        <v>-1.217998157191269E-2</v>
      </c>
      <c r="Y248" s="15">
        <f t="shared" si="248"/>
        <v>-9.7425357312937999E-3</v>
      </c>
      <c r="Z248" s="5">
        <f t="shared" si="263"/>
        <v>2961.7426430168525</v>
      </c>
      <c r="AA248" s="5">
        <f t="shared" si="264"/>
        <v>16834.829561987477</v>
      </c>
      <c r="AB248" s="5">
        <f t="shared" si="265"/>
        <v>55995.008160803467</v>
      </c>
      <c r="AC248" s="16">
        <f t="shared" si="249"/>
        <v>1.0619310435151965</v>
      </c>
      <c r="AD248" s="16">
        <f t="shared" si="250"/>
        <v>3.0439973276973209</v>
      </c>
      <c r="AE248" s="16">
        <f t="shared" si="251"/>
        <v>15.250912567686409</v>
      </c>
      <c r="AF248" s="15">
        <f t="shared" si="252"/>
        <v>-4.0504037456468023E-3</v>
      </c>
      <c r="AG248" s="15">
        <f t="shared" si="253"/>
        <v>2.9673830763510267E-4</v>
      </c>
      <c r="AH248" s="15">
        <f t="shared" si="254"/>
        <v>9.7937136394747881E-3</v>
      </c>
      <c r="AI248" s="1">
        <f t="shared" si="218"/>
        <v>328589.31689642131</v>
      </c>
      <c r="AJ248" s="1">
        <f t="shared" si="219"/>
        <v>189423.35802494828</v>
      </c>
      <c r="AK248" s="1">
        <f t="shared" si="220"/>
        <v>71302.581494953221</v>
      </c>
      <c r="AL248" s="14">
        <f t="shared" si="255"/>
        <v>86.487571919518672</v>
      </c>
      <c r="AM248" s="14">
        <f t="shared" si="256"/>
        <v>20.851337134750544</v>
      </c>
      <c r="AN248" s="14">
        <f t="shared" si="257"/>
        <v>6.5761685109175909</v>
      </c>
      <c r="AO248" s="11">
        <f t="shared" si="258"/>
        <v>2.9941229652629231E-3</v>
      </c>
      <c r="AP248" s="11">
        <f t="shared" si="259"/>
        <v>3.7718052466792886E-3</v>
      </c>
      <c r="AQ248" s="11">
        <f t="shared" si="260"/>
        <v>3.4215032635719058E-3</v>
      </c>
      <c r="AR248" s="1">
        <f t="shared" si="266"/>
        <v>154629.21924313399</v>
      </c>
      <c r="AS248" s="1">
        <f t="shared" si="261"/>
        <v>95936.135598872133</v>
      </c>
      <c r="AT248" s="1">
        <f t="shared" si="262"/>
        <v>36298.889572051885</v>
      </c>
      <c r="AU248" s="1">
        <f t="shared" si="221"/>
        <v>30925.843848626799</v>
      </c>
      <c r="AV248" s="1">
        <f t="shared" si="222"/>
        <v>19187.227119774427</v>
      </c>
      <c r="AW248" s="1">
        <f t="shared" si="223"/>
        <v>7259.777914410377</v>
      </c>
      <c r="AX248" s="2">
        <v>0</v>
      </c>
      <c r="AY248" s="2">
        <v>0</v>
      </c>
      <c r="AZ248" s="2">
        <v>0</v>
      </c>
      <c r="BA248" s="2">
        <f t="shared" si="269"/>
        <v>0</v>
      </c>
      <c r="BB248" s="2">
        <f t="shared" si="281"/>
        <v>0</v>
      </c>
      <c r="BC248" s="2">
        <f t="shared" si="270"/>
        <v>0</v>
      </c>
      <c r="BD248" s="2">
        <f t="shared" si="271"/>
        <v>0</v>
      </c>
      <c r="BE248" s="2">
        <f t="shared" si="272"/>
        <v>0</v>
      </c>
      <c r="BF248" s="2">
        <f t="shared" si="273"/>
        <v>0</v>
      </c>
      <c r="BG248" s="2">
        <f t="shared" si="274"/>
        <v>0</v>
      </c>
      <c r="BH248" s="2">
        <f t="shared" si="282"/>
        <v>0</v>
      </c>
      <c r="BI248" s="2">
        <f t="shared" si="283"/>
        <v>0</v>
      </c>
      <c r="BJ248" s="2">
        <f t="shared" si="284"/>
        <v>0</v>
      </c>
      <c r="BK248" s="11">
        <f t="shared" si="285"/>
        <v>2.6449818960731036E-2</v>
      </c>
      <c r="BL248" s="17">
        <f t="shared" si="267"/>
        <v>9.2570295911157242E-4</v>
      </c>
      <c r="BM248" s="17">
        <f t="shared" si="268"/>
        <v>0.15556185119868429</v>
      </c>
      <c r="BN248" s="12">
        <f>(BN$3*temperature!$I358+BN$4*temperature!$I358^2+BN$5*temperature!$I358^6)*(K248/K$56)^$BP$1</f>
        <v>-50.824465635631945</v>
      </c>
      <c r="BO248" s="12">
        <f>(BO$3*temperature!$I358+BO$4*temperature!$I358^2+BO$5*temperature!$I358^6)*(L248/L$56)^$BP$1</f>
        <v>-32.634324851296363</v>
      </c>
      <c r="BP248" s="12">
        <f>(BP$3*temperature!$I358+BP$4*temperature!$I358^2+BP$5*temperature!$I358^6)*(M248/M$56)^$BP$1</f>
        <v>-27.90673186679691</v>
      </c>
      <c r="BQ248" s="12">
        <f>(BQ$3*temperature!$M358+BQ$4*temperature!$M358^2+BQ$5*temperature!$M358^6)*(K248/K$56)^$BP$1</f>
        <v>-50.824481702007958</v>
      </c>
      <c r="BR248" s="12">
        <f>(BR$3*temperature!$M358+BR$4*temperature!$M358^2+BR$5*temperature!$M358^6)*(L248/L$56)^$BP$1</f>
        <v>-32.634334587210326</v>
      </c>
      <c r="BS248" s="12">
        <f>(BS$3*temperature!$M358+BS$4*temperature!$M358^2+BS$5*temperature!$M358^6)*(M248/M$56)^$BP$1</f>
        <v>-27.906739704447993</v>
      </c>
      <c r="BT248" s="19">
        <f t="shared" si="275"/>
        <v>-1.6066376012702221E-5</v>
      </c>
      <c r="BU248" s="19">
        <f t="shared" si="276"/>
        <v>-9.7359139630270874E-6</v>
      </c>
      <c r="BV248" s="19">
        <f t="shared" si="277"/>
        <v>-7.837651082809316E-6</v>
      </c>
      <c r="BW248" s="19">
        <f t="shared" si="278"/>
        <v>-3.7028551722058489E-2</v>
      </c>
      <c r="BX248" s="19">
        <f t="shared" si="279"/>
        <v>-3.4277439900725456E-5</v>
      </c>
      <c r="BY248" s="19">
        <f t="shared" si="280"/>
        <v>-5.760230053089648E-3</v>
      </c>
      <c r="BZ248" s="2">
        <f t="shared" si="286"/>
        <v>2138.4689461013163</v>
      </c>
    </row>
    <row r="249" spans="1:78" x14ac:dyDescent="0.3">
      <c r="A249" s="2">
        <f t="shared" si="224"/>
        <v>2203</v>
      </c>
      <c r="B249" s="5">
        <f t="shared" si="225"/>
        <v>1165.4012344334201</v>
      </c>
      <c r="C249" s="5">
        <f t="shared" si="226"/>
        <v>2964.1476573222826</v>
      </c>
      <c r="D249" s="5">
        <f t="shared" si="227"/>
        <v>4369.8893779568734</v>
      </c>
      <c r="E249" s="15">
        <f t="shared" si="228"/>
        <v>2.0619768866162136E-7</v>
      </c>
      <c r="F249" s="15">
        <f t="shared" si="229"/>
        <v>4.0622327334851738E-7</v>
      </c>
      <c r="G249" s="15">
        <f t="shared" si="230"/>
        <v>8.2929036231053014E-7</v>
      </c>
      <c r="H249" s="5">
        <f t="shared" si="231"/>
        <v>153457.02839135934</v>
      </c>
      <c r="I249" s="5">
        <f t="shared" si="232"/>
        <v>96008.579573864816</v>
      </c>
      <c r="J249" s="5">
        <f t="shared" si="233"/>
        <v>36348.900696715486</v>
      </c>
      <c r="K249" s="5">
        <f t="shared" si="234"/>
        <v>131677.42049455195</v>
      </c>
      <c r="L249" s="5">
        <f t="shared" si="235"/>
        <v>32389.944993697085</v>
      </c>
      <c r="M249" s="5">
        <f t="shared" si="236"/>
        <v>8318.0368089112326</v>
      </c>
      <c r="N249" s="15">
        <f t="shared" si="237"/>
        <v>-7.5808602021686378E-3</v>
      </c>
      <c r="O249" s="15">
        <f t="shared" si="238"/>
        <v>7.5472056110115204E-4</v>
      </c>
      <c r="P249" s="15">
        <f t="shared" si="239"/>
        <v>1.3769286467115727E-3</v>
      </c>
      <c r="Q249" s="5">
        <f t="shared" si="240"/>
        <v>2688.7644237148752</v>
      </c>
      <c r="R249" s="5">
        <f t="shared" si="241"/>
        <v>5405.0201111753622</v>
      </c>
      <c r="S249" s="5">
        <f t="shared" si="242"/>
        <v>3610.4636036641155</v>
      </c>
      <c r="T249" s="5">
        <f t="shared" si="243"/>
        <v>17.521285612658655</v>
      </c>
      <c r="U249" s="5">
        <f t="shared" si="244"/>
        <v>56.29726150689455</v>
      </c>
      <c r="V249" s="5">
        <f t="shared" si="245"/>
        <v>99.327999869618054</v>
      </c>
      <c r="W249" s="15">
        <f t="shared" si="246"/>
        <v>-1.0734613539272964E-2</v>
      </c>
      <c r="X249" s="15">
        <f t="shared" si="247"/>
        <v>-1.217998157191269E-2</v>
      </c>
      <c r="Y249" s="15">
        <f t="shared" si="248"/>
        <v>-9.7425357312937999E-3</v>
      </c>
      <c r="Z249" s="5">
        <f t="shared" si="263"/>
        <v>2896.5324280617801</v>
      </c>
      <c r="AA249" s="5">
        <f t="shared" si="264"/>
        <v>16648.104258791958</v>
      </c>
      <c r="AB249" s="5">
        <f t="shared" si="265"/>
        <v>56071.916380681956</v>
      </c>
      <c r="AC249" s="16">
        <f t="shared" si="249"/>
        <v>1.0576297940389239</v>
      </c>
      <c r="AD249" s="16">
        <f t="shared" si="250"/>
        <v>3.0449005983127875</v>
      </c>
      <c r="AE249" s="16">
        <f t="shared" si="251"/>
        <v>15.400275638114998</v>
      </c>
      <c r="AF249" s="15">
        <f t="shared" si="252"/>
        <v>-4.0504037456468023E-3</v>
      </c>
      <c r="AG249" s="15">
        <f t="shared" si="253"/>
        <v>2.9673830763510267E-4</v>
      </c>
      <c r="AH249" s="15">
        <f t="shared" si="254"/>
        <v>9.7937136394747881E-3</v>
      </c>
      <c r="AI249" s="1">
        <f t="shared" ref="AI249:AI312" si="287">(1-$AI$5)*AI248+AU248</f>
        <v>326656.22905540594</v>
      </c>
      <c r="AJ249" s="1">
        <f t="shared" ref="AJ249:AJ312" si="288">(1-$AI$5)*AJ248+AV248</f>
        <v>189668.24934222788</v>
      </c>
      <c r="AK249" s="1">
        <f t="shared" ref="AK249:AK312" si="289">(1-$AI$5)*AK248+AW248</f>
        <v>71432.101259868272</v>
      </c>
      <c r="AL249" s="14">
        <f t="shared" si="255"/>
        <v>86.743936800559794</v>
      </c>
      <c r="AM249" s="14">
        <f t="shared" si="256"/>
        <v>20.929197845727622</v>
      </c>
      <c r="AN249" s="14">
        <f t="shared" si="257"/>
        <v>6.5984438891192756</v>
      </c>
      <c r="AO249" s="11">
        <f t="shared" si="258"/>
        <v>2.9641817356102938E-3</v>
      </c>
      <c r="AP249" s="11">
        <f t="shared" si="259"/>
        <v>3.7340871942124956E-3</v>
      </c>
      <c r="AQ249" s="11">
        <f t="shared" si="260"/>
        <v>3.3872882309361869E-3</v>
      </c>
      <c r="AR249" s="1">
        <f t="shared" si="266"/>
        <v>153457.02839135934</v>
      </c>
      <c r="AS249" s="1">
        <f t="shared" si="261"/>
        <v>96008.579573864816</v>
      </c>
      <c r="AT249" s="1">
        <f t="shared" si="262"/>
        <v>36348.900696715486</v>
      </c>
      <c r="AU249" s="1">
        <f t="shared" ref="AU249:AU312" si="290">$AU$5*AR249</f>
        <v>30691.405678271869</v>
      </c>
      <c r="AV249" s="1">
        <f t="shared" ref="AV249:AV312" si="291">$AU$5*AS249</f>
        <v>19201.715914772965</v>
      </c>
      <c r="AW249" s="1">
        <f t="shared" ref="AW249:AW312" si="292">$AU$5*AT249</f>
        <v>7269.7801393430973</v>
      </c>
      <c r="AX249" s="2">
        <v>0</v>
      </c>
      <c r="AY249" s="2">
        <v>0</v>
      </c>
      <c r="AZ249" s="2">
        <v>0</v>
      </c>
      <c r="BA249" s="2">
        <f t="shared" si="269"/>
        <v>0</v>
      </c>
      <c r="BB249" s="2">
        <f t="shared" si="281"/>
        <v>0</v>
      </c>
      <c r="BC249" s="2">
        <f t="shared" si="270"/>
        <v>0</v>
      </c>
      <c r="BD249" s="2">
        <f t="shared" si="271"/>
        <v>0</v>
      </c>
      <c r="BE249" s="2">
        <f t="shared" si="272"/>
        <v>0</v>
      </c>
      <c r="BF249" s="2">
        <f t="shared" si="273"/>
        <v>0</v>
      </c>
      <c r="BG249" s="2">
        <f t="shared" si="274"/>
        <v>0</v>
      </c>
      <c r="BH249" s="2">
        <f t="shared" si="282"/>
        <v>0</v>
      </c>
      <c r="BI249" s="2">
        <f t="shared" si="283"/>
        <v>0</v>
      </c>
      <c r="BJ249" s="2">
        <f t="shared" si="284"/>
        <v>0</v>
      </c>
      <c r="BK249" s="11">
        <f t="shared" si="285"/>
        <v>2.6340059080110917E-2</v>
      </c>
      <c r="BL249" s="17">
        <f t="shared" si="267"/>
        <v>9.0184921075716728E-4</v>
      </c>
      <c r="BM249" s="17">
        <f t="shared" si="268"/>
        <v>0.15402163485018247</v>
      </c>
      <c r="BN249" s="12">
        <f>(BN$3*temperature!$I359+BN$4*temperature!$I359^2+BN$5*temperature!$I359^6)*(K249/K$56)^$BP$1</f>
        <v>-51.290928032105974</v>
      </c>
      <c r="BO249" s="12">
        <f>(BO$3*temperature!$I359+BO$4*temperature!$I359^2+BO$5*temperature!$I359^6)*(L249/L$56)^$BP$1</f>
        <v>-32.851706818408488</v>
      </c>
      <c r="BP249" s="12">
        <f>(BP$3*temperature!$I359+BP$4*temperature!$I359^2+BP$5*temperature!$I359^6)*(M249/M$56)^$BP$1</f>
        <v>-28.07704521498594</v>
      </c>
      <c r="BQ249" s="12">
        <f>(BQ$3*temperature!$M359+BQ$4*temperature!$M359^2+BQ$5*temperature!$M359^6)*(K249/K$56)^$BP$1</f>
        <v>-51.290944108401796</v>
      </c>
      <c r="BR249" s="12">
        <f>(BR$3*temperature!$M359+BR$4*temperature!$M359^2+BR$5*temperature!$M359^6)*(L249/L$56)^$BP$1</f>
        <v>-32.851716538720076</v>
      </c>
      <c r="BS249" s="12">
        <f>(BS$3*temperature!$M359+BS$4*temperature!$M359^2+BS$5*temperature!$M359^6)*(M249/M$56)^$BP$1</f>
        <v>-28.077053037734991</v>
      </c>
      <c r="BT249" s="19">
        <f t="shared" si="275"/>
        <v>-1.6076295821676467E-5</v>
      </c>
      <c r="BU249" s="19">
        <f t="shared" si="276"/>
        <v>-9.7203115885236002E-6</v>
      </c>
      <c r="BV249" s="19">
        <f t="shared" si="277"/>
        <v>-7.822749051200617E-6</v>
      </c>
      <c r="BW249" s="19">
        <f t="shared" si="278"/>
        <v>-3.684602221401842E-2</v>
      </c>
      <c r="BX249" s="19">
        <f t="shared" si="279"/>
        <v>-3.3229556053253569E-5</v>
      </c>
      <c r="BY249" s="19">
        <f t="shared" si="280"/>
        <v>-5.6750845791292571E-3</v>
      </c>
      <c r="BZ249" s="2">
        <f t="shared" si="286"/>
        <v>2115.9304971187112</v>
      </c>
    </row>
    <row r="250" spans="1:78" x14ac:dyDescent="0.3">
      <c r="A250" s="2">
        <f t="shared" ref="A250:A313" si="293">1+A249</f>
        <v>2204</v>
      </c>
      <c r="B250" s="5">
        <f t="shared" ref="B250:B313" si="294">B249*(1+E250)</f>
        <v>1165.4014627213089</v>
      </c>
      <c r="C250" s="5">
        <f t="shared" ref="C250:C313" si="295">C249*(1+F250)</f>
        <v>2964.1488012227583</v>
      </c>
      <c r="D250" s="5">
        <f t="shared" ref="D250:D313" si="296">D249*(1+G250)</f>
        <v>4369.8928206686614</v>
      </c>
      <c r="E250" s="15">
        <f t="shared" ref="E250:E313" si="297">E249*$E$5</f>
        <v>1.9588780422854028E-7</v>
      </c>
      <c r="F250" s="15">
        <f t="shared" ref="F250:F313" si="298">F249*$E$5</f>
        <v>3.8591210968109148E-7</v>
      </c>
      <c r="G250" s="15">
        <f t="shared" ref="G250:G313" si="299">G249*$E$5</f>
        <v>7.8782584419500355E-7</v>
      </c>
      <c r="H250" s="5">
        <f t="shared" ref="H250:H313" si="300">AR250</f>
        <v>152262.74832719631</v>
      </c>
      <c r="I250" s="5">
        <f t="shared" ref="I250:I313" si="301">AS250</f>
        <v>96076.352803334797</v>
      </c>
      <c r="J250" s="5">
        <f t="shared" ref="J250:J313" si="302">AT250</f>
        <v>36397.542692480361</v>
      </c>
      <c r="K250" s="5">
        <f t="shared" ref="K250:K313" si="303">H250/B250*1000</f>
        <v>130652.61474071792</v>
      </c>
      <c r="L250" s="5">
        <f t="shared" ref="L250:L313" si="304">I250/C250*1000</f>
        <v>32412.796808210773</v>
      </c>
      <c r="M250" s="5">
        <f t="shared" ref="M250:M313" si="305">J250/D250*1000</f>
        <v>8329.1614202361543</v>
      </c>
      <c r="N250" s="15">
        <f t="shared" ref="N250:N313" si="306">K250/K249-1</f>
        <v>-7.7826991900743492E-3</v>
      </c>
      <c r="O250" s="15">
        <f t="shared" ref="O250:O313" si="307">L250/L249-1</f>
        <v>7.0552186853456433E-4</v>
      </c>
      <c r="P250" s="15">
        <f t="shared" ref="P250:P313" si="308">M250/M249-1</f>
        <v>1.3374082828059297E-3</v>
      </c>
      <c r="Q250" s="5">
        <f t="shared" ref="Q250:Q313" si="309">T250*H250/1000</f>
        <v>2639.2008798684351</v>
      </c>
      <c r="R250" s="5">
        <f t="shared" ref="R250:R313" si="310">U250*I250/1000</f>
        <v>5342.9560409712067</v>
      </c>
      <c r="S250" s="5">
        <f t="shared" ref="S250:S313" si="311">V250*J250/1000</f>
        <v>3580.072973968126</v>
      </c>
      <c r="T250" s="5">
        <f t="shared" ref="T250:T313" si="312">T249*(1+W250)</f>
        <v>17.333201382895542</v>
      </c>
      <c r="U250" s="5">
        <f t="shared" ref="U250:U313" si="313">U249*(1+X250)</f>
        <v>55.611561899191422</v>
      </c>
      <c r="V250" s="5">
        <f t="shared" ref="V250:V313" si="314">V249*(1+Y250)</f>
        <v>98.360293281770353</v>
      </c>
      <c r="W250" s="15">
        <f t="shared" ref="W250:W313" si="315">T$5-1</f>
        <v>-1.0734613539272964E-2</v>
      </c>
      <c r="X250" s="15">
        <f t="shared" ref="X250:X313" si="316">U$5-1</f>
        <v>-1.217998157191269E-2</v>
      </c>
      <c r="Y250" s="15">
        <f t="shared" ref="Y250:Y313" si="317">V$5-1</f>
        <v>-9.7425357312937999E-3</v>
      </c>
      <c r="Z250" s="5">
        <f t="shared" si="263"/>
        <v>2832.1991602113685</v>
      </c>
      <c r="AA250" s="5">
        <f t="shared" si="264"/>
        <v>16462.632614987473</v>
      </c>
      <c r="AB250" s="5">
        <f t="shared" si="265"/>
        <v>56146.686062587331</v>
      </c>
      <c r="AC250" s="16">
        <f t="shared" ref="AC250:AC313" si="318">AC249*(1+AF250)</f>
        <v>1.053345966359641</v>
      </c>
      <c r="AD250" s="16">
        <f t="shared" ref="AD250:AD313" si="319">AD249*(1+AG250)</f>
        <v>3.0458041369632478</v>
      </c>
      <c r="AE250" s="16">
        <f t="shared" ref="AE250:AE313" si="320">AE249*(1+AH250)</f>
        <v>15.551101527683675</v>
      </c>
      <c r="AF250" s="15">
        <f t="shared" ref="AF250:AF313" si="321">AC$5-1</f>
        <v>-4.0504037456468023E-3</v>
      </c>
      <c r="AG250" s="15">
        <f t="shared" ref="AG250:AG313" si="322">AD$5-1</f>
        <v>2.9673830763510267E-4</v>
      </c>
      <c r="AH250" s="15">
        <f t="shared" ref="AH250:AH313" si="323">AE$5-1</f>
        <v>9.7937136394747881E-3</v>
      </c>
      <c r="AI250" s="1">
        <f t="shared" si="287"/>
        <v>324682.01182813721</v>
      </c>
      <c r="AJ250" s="1">
        <f t="shared" si="288"/>
        <v>189903.14032277805</v>
      </c>
      <c r="AK250" s="1">
        <f t="shared" si="289"/>
        <v>71558.671273224536</v>
      </c>
      <c r="AL250" s="14">
        <f t="shared" ref="AL250:AL313" si="324">AL249*(1+AO250)</f>
        <v>86.99849034576755</v>
      </c>
      <c r="AM250" s="14">
        <f t="shared" ref="AM250:AM313" si="325">AM249*(1+AP250)</f>
        <v>21.006567780891885</v>
      </c>
      <c r="AN250" s="14">
        <f t="shared" ref="AN250:AN313" si="326">AN249*(1+AQ250)</f>
        <v>6.6205712121341005</v>
      </c>
      <c r="AO250" s="11">
        <f t="shared" ref="AO250:AO313" si="327">AO$5*AO249</f>
        <v>2.9345399182541909E-3</v>
      </c>
      <c r="AP250" s="11">
        <f t="shared" ref="AP250:AP313" si="328">AP$5*AP249</f>
        <v>3.6967463222703704E-3</v>
      </c>
      <c r="AQ250" s="11">
        <f t="shared" ref="AQ250:AQ313" si="329">AQ$5*AQ249</f>
        <v>3.3534153486268251E-3</v>
      </c>
      <c r="AR250" s="1">
        <f t="shared" si="266"/>
        <v>152262.74832719631</v>
      </c>
      <c r="AS250" s="1">
        <f t="shared" si="261"/>
        <v>96076.352803334797</v>
      </c>
      <c r="AT250" s="1">
        <f t="shared" si="262"/>
        <v>36397.542692480361</v>
      </c>
      <c r="AU250" s="1">
        <f t="shared" si="290"/>
        <v>30452.549665439263</v>
      </c>
      <c r="AV250" s="1">
        <f t="shared" si="291"/>
        <v>19215.270560666959</v>
      </c>
      <c r="AW250" s="1">
        <f t="shared" si="292"/>
        <v>7279.508538496073</v>
      </c>
      <c r="AX250" s="2">
        <v>0</v>
      </c>
      <c r="AY250" s="2">
        <v>0</v>
      </c>
      <c r="AZ250" s="2">
        <v>0</v>
      </c>
      <c r="BA250" s="2">
        <f t="shared" si="269"/>
        <v>0</v>
      </c>
      <c r="BB250" s="2">
        <f t="shared" si="281"/>
        <v>0</v>
      </c>
      <c r="BC250" s="2">
        <f t="shared" si="270"/>
        <v>0</v>
      </c>
      <c r="BD250" s="2">
        <f t="shared" si="271"/>
        <v>0</v>
      </c>
      <c r="BE250" s="2">
        <f t="shared" si="272"/>
        <v>0</v>
      </c>
      <c r="BF250" s="2">
        <f t="shared" si="273"/>
        <v>0</v>
      </c>
      <c r="BG250" s="2">
        <f t="shared" si="274"/>
        <v>0</v>
      </c>
      <c r="BH250" s="2">
        <f t="shared" si="282"/>
        <v>0</v>
      </c>
      <c r="BI250" s="2">
        <f t="shared" si="283"/>
        <v>0</v>
      </c>
      <c r="BJ250" s="2">
        <f t="shared" si="284"/>
        <v>0</v>
      </c>
      <c r="BK250" s="11">
        <f t="shared" si="285"/>
        <v>2.6228231568324406E-2</v>
      </c>
      <c r="BL250" s="17">
        <f t="shared" si="267"/>
        <v>8.7870409303274948E-4</v>
      </c>
      <c r="BM250" s="17">
        <f t="shared" si="268"/>
        <v>0.1524966681684975</v>
      </c>
      <c r="BN250" s="12">
        <f>(BN$3*temperature!$I360+BN$4*temperature!$I360^2+BN$5*temperature!$I360^6)*(K250/K$56)^$BP$1</f>
        <v>-51.760088125977283</v>
      </c>
      <c r="BO250" s="12">
        <f>(BO$3*temperature!$I360+BO$4*temperature!$I360^2+BO$5*temperature!$I360^6)*(L250/L$56)^$BP$1</f>
        <v>-33.068462234037028</v>
      </c>
      <c r="BP250" s="12">
        <f>(BP$3*temperature!$I360+BP$4*temperature!$I360^2+BP$5*temperature!$I360^6)*(M250/M$56)^$BP$1</f>
        <v>-28.246726872389168</v>
      </c>
      <c r="BQ250" s="12">
        <f>(BQ$3*temperature!$M360+BQ$4*temperature!$M360^2+BQ$5*temperature!$M360^6)*(K250/K$56)^$BP$1</f>
        <v>-51.760104213006763</v>
      </c>
      <c r="BR250" s="12">
        <f>(BR$3*temperature!$M360+BR$4*temperature!$M360^2+BR$5*temperature!$M360^6)*(L250/L$56)^$BP$1</f>
        <v>-33.068471938902171</v>
      </c>
      <c r="BS250" s="12">
        <f>(BS$3*temperature!$M360+BS$4*temperature!$M360^2+BS$5*temperature!$M360^6)*(M250/M$56)^$BP$1</f>
        <v>-28.246734680366533</v>
      </c>
      <c r="BT250" s="19">
        <f t="shared" si="275"/>
        <v>-1.6087029479194825E-5</v>
      </c>
      <c r="BU250" s="19">
        <f t="shared" si="276"/>
        <v>-9.7048651426234755E-6</v>
      </c>
      <c r="BV250" s="19">
        <f t="shared" si="277"/>
        <v>-7.8079773651040796E-6</v>
      </c>
      <c r="BW250" s="19">
        <f t="shared" si="278"/>
        <v>-3.6660545577626047E-2</v>
      </c>
      <c r="BX250" s="19">
        <f t="shared" si="279"/>
        <v>-3.2213771451873674E-5</v>
      </c>
      <c r="BY250" s="19">
        <f t="shared" si="280"/>
        <v>-5.5906110538273173E-3</v>
      </c>
      <c r="BZ250" s="2">
        <f t="shared" si="286"/>
        <v>2093.5925501704601</v>
      </c>
    </row>
    <row r="251" spans="1:78" x14ac:dyDescent="0.3">
      <c r="A251" s="2">
        <f t="shared" si="293"/>
        <v>2205</v>
      </c>
      <c r="B251" s="5">
        <f t="shared" si="294"/>
        <v>1165.4016795948457</v>
      </c>
      <c r="C251" s="5">
        <f t="shared" si="295"/>
        <v>2964.1498879286301</v>
      </c>
      <c r="D251" s="5">
        <f t="shared" si="296"/>
        <v>4369.8960912474367</v>
      </c>
      <c r="E251" s="15">
        <f t="shared" si="297"/>
        <v>1.8609341401711326E-7</v>
      </c>
      <c r="F251" s="15">
        <f t="shared" si="298"/>
        <v>3.6661650419703692E-7</v>
      </c>
      <c r="G251" s="15">
        <f t="shared" si="299"/>
        <v>7.4843455198525335E-7</v>
      </c>
      <c r="H251" s="5">
        <f t="shared" si="300"/>
        <v>151046.04313282811</v>
      </c>
      <c r="I251" s="5">
        <f t="shared" si="301"/>
        <v>96139.489583155242</v>
      </c>
      <c r="J251" s="5">
        <f t="shared" si="302"/>
        <v>36444.826419365119</v>
      </c>
      <c r="K251" s="5">
        <f t="shared" si="303"/>
        <v>129608.56825377115</v>
      </c>
      <c r="L251" s="5">
        <f t="shared" si="304"/>
        <v>32434.085055779087</v>
      </c>
      <c r="M251" s="5">
        <f t="shared" si="305"/>
        <v>8339.9755184937421</v>
      </c>
      <c r="N251" s="15">
        <f t="shared" si="306"/>
        <v>-7.9910110411390844E-3</v>
      </c>
      <c r="O251" s="15">
        <f t="shared" si="307"/>
        <v>6.5678527201096237E-4</v>
      </c>
      <c r="P251" s="15">
        <f t="shared" si="308"/>
        <v>1.2983417791994079E-3</v>
      </c>
      <c r="Q251" s="5">
        <f t="shared" si="309"/>
        <v>2590.0070687304674</v>
      </c>
      <c r="R251" s="5">
        <f t="shared" si="310"/>
        <v>5281.3473042328833</v>
      </c>
      <c r="S251" s="5">
        <f t="shared" si="311"/>
        <v>3549.799515355443</v>
      </c>
      <c r="T251" s="5">
        <f t="shared" si="312"/>
        <v>17.147136164651766</v>
      </c>
      <c r="U251" s="5">
        <f t="shared" si="313"/>
        <v>54.934214100073987</v>
      </c>
      <c r="V251" s="5">
        <f t="shared" si="314"/>
        <v>97.402014609932166</v>
      </c>
      <c r="W251" s="15">
        <f t="shared" si="315"/>
        <v>-1.0734613539272964E-2</v>
      </c>
      <c r="X251" s="15">
        <f t="shared" si="316"/>
        <v>-1.217998157191269E-2</v>
      </c>
      <c r="Y251" s="15">
        <f t="shared" si="317"/>
        <v>-9.7425357312937999E-3</v>
      </c>
      <c r="Z251" s="5">
        <f t="shared" si="263"/>
        <v>2768.7315128277742</v>
      </c>
      <c r="AA251" s="5">
        <f t="shared" si="264"/>
        <v>16278.426613017755</v>
      </c>
      <c r="AB251" s="5">
        <f t="shared" si="265"/>
        <v>56219.334274654699</v>
      </c>
      <c r="AC251" s="16">
        <f t="shared" si="318"/>
        <v>1.0490794899120359</v>
      </c>
      <c r="AD251" s="16">
        <f t="shared" si="319"/>
        <v>3.0467079437282383</v>
      </c>
      <c r="AE251" s="16">
        <f t="shared" si="320"/>
        <v>15.703404562824208</v>
      </c>
      <c r="AF251" s="15">
        <f t="shared" si="321"/>
        <v>-4.0504037456468023E-3</v>
      </c>
      <c r="AG251" s="15">
        <f t="shared" si="322"/>
        <v>2.9673830763510267E-4</v>
      </c>
      <c r="AH251" s="15">
        <f t="shared" si="323"/>
        <v>9.7937136394747881E-3</v>
      </c>
      <c r="AI251" s="1">
        <f t="shared" si="287"/>
        <v>322666.36031076277</v>
      </c>
      <c r="AJ251" s="1">
        <f t="shared" si="288"/>
        <v>190128.09685116721</v>
      </c>
      <c r="AK251" s="1">
        <f t="shared" si="289"/>
        <v>71682.312684398159</v>
      </c>
      <c r="AL251" s="14">
        <f t="shared" si="324"/>
        <v>87.251237883087583</v>
      </c>
      <c r="AM251" s="14">
        <f t="shared" si="325"/>
        <v>21.083447173557541</v>
      </c>
      <c r="AN251" s="14">
        <f t="shared" si="326"/>
        <v>6.642550722002353</v>
      </c>
      <c r="AO251" s="11">
        <f t="shared" si="327"/>
        <v>2.9051945190716488E-3</v>
      </c>
      <c r="AP251" s="11">
        <f t="shared" si="328"/>
        <v>3.6597788590476666E-3</v>
      </c>
      <c r="AQ251" s="11">
        <f t="shared" si="329"/>
        <v>3.3198811951405567E-3</v>
      </c>
      <c r="AR251" s="1">
        <f t="shared" si="266"/>
        <v>151046.04313282811</v>
      </c>
      <c r="AS251" s="1">
        <f t="shared" si="261"/>
        <v>96139.489583155242</v>
      </c>
      <c r="AT251" s="1">
        <f t="shared" si="262"/>
        <v>36444.826419365119</v>
      </c>
      <c r="AU251" s="1">
        <f t="shared" si="290"/>
        <v>30209.208626565625</v>
      </c>
      <c r="AV251" s="1">
        <f t="shared" si="291"/>
        <v>19227.897916631049</v>
      </c>
      <c r="AW251" s="1">
        <f t="shared" si="292"/>
        <v>7288.9652838730244</v>
      </c>
      <c r="AX251" s="2">
        <v>0</v>
      </c>
      <c r="AY251" s="2">
        <v>0</v>
      </c>
      <c r="AZ251" s="2">
        <v>0</v>
      </c>
      <c r="BA251" s="2">
        <f t="shared" si="269"/>
        <v>0</v>
      </c>
      <c r="BB251" s="2">
        <f t="shared" si="281"/>
        <v>0</v>
      </c>
      <c r="BC251" s="2">
        <f t="shared" si="270"/>
        <v>0</v>
      </c>
      <c r="BD251" s="2">
        <f t="shared" si="271"/>
        <v>0</v>
      </c>
      <c r="BE251" s="2">
        <f t="shared" si="272"/>
        <v>0</v>
      </c>
      <c r="BF251" s="2">
        <f t="shared" si="273"/>
        <v>0</v>
      </c>
      <c r="BG251" s="2">
        <f t="shared" si="274"/>
        <v>0</v>
      </c>
      <c r="BH251" s="2">
        <f t="shared" si="282"/>
        <v>0</v>
      </c>
      <c r="BI251" s="2">
        <f t="shared" si="283"/>
        <v>0</v>
      </c>
      <c r="BJ251" s="2">
        <f t="shared" si="284"/>
        <v>0</v>
      </c>
      <c r="BK251" s="11">
        <f t="shared" si="285"/>
        <v>2.6114173031942384E-2</v>
      </c>
      <c r="BL251" s="17">
        <f t="shared" si="267"/>
        <v>8.562462676454316E-4</v>
      </c>
      <c r="BM251" s="17">
        <f t="shared" si="268"/>
        <v>0.15098680016682919</v>
      </c>
      <c r="BN251" s="12">
        <f>(BN$3*temperature!$I361+BN$4*temperature!$I361^2+BN$5*temperature!$I361^6)*(K251/K$56)^$BP$1</f>
        <v>-52.232095149812402</v>
      </c>
      <c r="BO251" s="12">
        <f>(BO$3*temperature!$I361+BO$4*temperature!$I361^2+BO$5*temperature!$I361^6)*(L251/L$56)^$BP$1</f>
        <v>-33.284594179701266</v>
      </c>
      <c r="BP251" s="12">
        <f>(BP$3*temperature!$I361+BP$4*temperature!$I361^2+BP$5*temperature!$I361^6)*(M251/M$56)^$BP$1</f>
        <v>-28.41577878232151</v>
      </c>
      <c r="BQ251" s="12">
        <f>(BQ$3*temperature!$M361+BQ$4*temperature!$M361^2+BQ$5*temperature!$M361^6)*(K251/K$56)^$BP$1</f>
        <v>-52.232111248421056</v>
      </c>
      <c r="BR251" s="12">
        <f>(BR$3*temperature!$M361+BR$4*temperature!$M361^2+BR$5*temperature!$M361^6)*(L251/L$56)^$BP$1</f>
        <v>-33.284603869275955</v>
      </c>
      <c r="BS251" s="12">
        <f>(BS$3*temperature!$M361+BS$4*temperature!$M361^2+BS$5*temperature!$M361^6)*(M251/M$56)^$BP$1</f>
        <v>-28.415786575657201</v>
      </c>
      <c r="BT251" s="19">
        <f t="shared" si="275"/>
        <v>-1.6098608654147029E-5</v>
      </c>
      <c r="BU251" s="19">
        <f t="shared" si="276"/>
        <v>-9.6895746892755596E-6</v>
      </c>
      <c r="BV251" s="19">
        <f t="shared" si="277"/>
        <v>-7.7933356905646178E-6</v>
      </c>
      <c r="BW251" s="19">
        <f t="shared" si="278"/>
        <v>-3.6472086685280951E-2</v>
      </c>
      <c r="BX251" s="19">
        <f t="shared" si="279"/>
        <v>-3.1229088097512455E-5</v>
      </c>
      <c r="BY251" s="19">
        <f t="shared" si="280"/>
        <v>-5.5068036640177863E-3</v>
      </c>
      <c r="BZ251" s="2">
        <f t="shared" si="286"/>
        <v>2071.4525481495921</v>
      </c>
    </row>
    <row r="252" spans="1:78" x14ac:dyDescent="0.3">
      <c r="A252" s="2">
        <f t="shared" si="293"/>
        <v>2206</v>
      </c>
      <c r="B252" s="5">
        <f t="shared" si="294"/>
        <v>1165.4018856247442</v>
      </c>
      <c r="C252" s="5">
        <f t="shared" si="295"/>
        <v>2964.1509202995862</v>
      </c>
      <c r="D252" s="5">
        <f t="shared" si="296"/>
        <v>4369.8991982995985</v>
      </c>
      <c r="E252" s="15">
        <f t="shared" si="297"/>
        <v>1.7678874331625759E-7</v>
      </c>
      <c r="F252" s="15">
        <f t="shared" si="298"/>
        <v>3.4828567898718508E-7</v>
      </c>
      <c r="G252" s="15">
        <f t="shared" si="299"/>
        <v>7.1101282438599068E-7</v>
      </c>
      <c r="H252" s="5">
        <f t="shared" si="300"/>
        <v>149806.54474918198</v>
      </c>
      <c r="I252" s="5">
        <f t="shared" si="301"/>
        <v>96198.024187504139</v>
      </c>
      <c r="J252" s="5">
        <f t="shared" si="302"/>
        <v>36490.762728282127</v>
      </c>
      <c r="K252" s="5">
        <f t="shared" si="303"/>
        <v>128544.96512923887</v>
      </c>
      <c r="L252" s="5">
        <f t="shared" si="304"/>
        <v>32453.821270943052</v>
      </c>
      <c r="M252" s="5">
        <f t="shared" si="305"/>
        <v>8350.4815723166557</v>
      </c>
      <c r="N252" s="15">
        <f t="shared" si="306"/>
        <v>-8.2062716906938782E-3</v>
      </c>
      <c r="O252" s="15">
        <f t="shared" si="307"/>
        <v>6.085022941151319E-4</v>
      </c>
      <c r="P252" s="15">
        <f t="shared" si="308"/>
        <v>1.259722381632411E-3</v>
      </c>
      <c r="Q252" s="5">
        <f t="shared" si="309"/>
        <v>2541.1786480631963</v>
      </c>
      <c r="R252" s="5">
        <f t="shared" si="310"/>
        <v>5220.1969785099791</v>
      </c>
      <c r="S252" s="5">
        <f t="shared" si="311"/>
        <v>3519.6461648496552</v>
      </c>
      <c r="T252" s="5">
        <f t="shared" si="312"/>
        <v>16.963068284618938</v>
      </c>
      <c r="U252" s="5">
        <f t="shared" si="313"/>
        <v>54.265116384667579</v>
      </c>
      <c r="V252" s="5">
        <f t="shared" si="314"/>
        <v>96.453072002294903</v>
      </c>
      <c r="W252" s="15">
        <f t="shared" si="315"/>
        <v>-1.0734613539272964E-2</v>
      </c>
      <c r="X252" s="15">
        <f t="shared" si="316"/>
        <v>-1.217998157191269E-2</v>
      </c>
      <c r="Y252" s="15">
        <f t="shared" si="317"/>
        <v>-9.7425357312937999E-3</v>
      </c>
      <c r="Z252" s="5">
        <f t="shared" si="263"/>
        <v>2706.1178481627685</v>
      </c>
      <c r="AA252" s="5">
        <f t="shared" si="264"/>
        <v>16095.497519242006</v>
      </c>
      <c r="AB252" s="5">
        <f t="shared" si="265"/>
        <v>56289.878071537176</v>
      </c>
      <c r="AC252" s="16">
        <f t="shared" si="318"/>
        <v>1.044830294416615</v>
      </c>
      <c r="AD252" s="16">
        <f t="shared" si="319"/>
        <v>3.0476120186873188</v>
      </c>
      <c r="AE252" s="16">
        <f t="shared" si="320"/>
        <v>15.857199210277329</v>
      </c>
      <c r="AF252" s="15">
        <f t="shared" si="321"/>
        <v>-4.0504037456468023E-3</v>
      </c>
      <c r="AG252" s="15">
        <f t="shared" si="322"/>
        <v>2.9673830763510267E-4</v>
      </c>
      <c r="AH252" s="15">
        <f t="shared" si="323"/>
        <v>9.7937136394747881E-3</v>
      </c>
      <c r="AI252" s="1">
        <f t="shared" si="287"/>
        <v>320608.93290625216</v>
      </c>
      <c r="AJ252" s="1">
        <f t="shared" si="288"/>
        <v>190343.18508268154</v>
      </c>
      <c r="AK252" s="1">
        <f t="shared" si="289"/>
        <v>71803.046699831364</v>
      </c>
      <c r="AL252" s="14">
        <f t="shared" si="324"/>
        <v>87.502184882986953</v>
      </c>
      <c r="AM252" s="14">
        <f t="shared" si="325"/>
        <v>21.159836320256758</v>
      </c>
      <c r="AN252" s="14">
        <f t="shared" si="326"/>
        <v>6.6643826764397991</v>
      </c>
      <c r="AO252" s="11">
        <f t="shared" si="327"/>
        <v>2.8761425738809323E-3</v>
      </c>
      <c r="AP252" s="11">
        <f t="shared" si="328"/>
        <v>3.6231810704571901E-3</v>
      </c>
      <c r="AQ252" s="11">
        <f t="shared" si="329"/>
        <v>3.286682383189151E-3</v>
      </c>
      <c r="AR252" s="1">
        <f t="shared" si="266"/>
        <v>149806.54474918198</v>
      </c>
      <c r="AS252" s="1">
        <f t="shared" si="261"/>
        <v>96198.024187504139</v>
      </c>
      <c r="AT252" s="1">
        <f t="shared" si="262"/>
        <v>36490.762728282127</v>
      </c>
      <c r="AU252" s="1">
        <f t="shared" si="290"/>
        <v>29961.308949836399</v>
      </c>
      <c r="AV252" s="1">
        <f t="shared" si="291"/>
        <v>19239.604837500829</v>
      </c>
      <c r="AW252" s="1">
        <f t="shared" si="292"/>
        <v>7298.1525456564259</v>
      </c>
      <c r="AX252" s="2">
        <v>0</v>
      </c>
      <c r="AY252" s="2">
        <v>0</v>
      </c>
      <c r="AZ252" s="2">
        <v>0</v>
      </c>
      <c r="BA252" s="2">
        <f t="shared" si="269"/>
        <v>0</v>
      </c>
      <c r="BB252" s="2">
        <f t="shared" si="281"/>
        <v>0</v>
      </c>
      <c r="BC252" s="2">
        <f t="shared" si="270"/>
        <v>0</v>
      </c>
      <c r="BD252" s="2">
        <f t="shared" si="271"/>
        <v>0</v>
      </c>
      <c r="BE252" s="2">
        <f t="shared" si="272"/>
        <v>0</v>
      </c>
      <c r="BF252" s="2">
        <f t="shared" si="273"/>
        <v>0</v>
      </c>
      <c r="BG252" s="2">
        <f t="shared" si="274"/>
        <v>0</v>
      </c>
      <c r="BH252" s="2">
        <f t="shared" si="282"/>
        <v>0</v>
      </c>
      <c r="BI252" s="2">
        <f t="shared" si="283"/>
        <v>0</v>
      </c>
      <c r="BJ252" s="2">
        <f t="shared" si="284"/>
        <v>0</v>
      </c>
      <c r="BK252" s="11">
        <f t="shared" si="285"/>
        <v>2.5997706651803093E-2</v>
      </c>
      <c r="BL252" s="17">
        <f t="shared" si="267"/>
        <v>8.3445516117900569E-4</v>
      </c>
      <c r="BM252" s="17">
        <f t="shared" si="268"/>
        <v>0.14949188135329622</v>
      </c>
      <c r="BN252" s="12">
        <f>(BN$3*temperature!$I362+BN$4*temperature!$I362^2+BN$5*temperature!$I362^6)*(K252/K$56)^$BP$1</f>
        <v>-52.707108659124735</v>
      </c>
      <c r="BO252" s="12">
        <f>(BO$3*temperature!$I362+BO$4*temperature!$I362^2+BO$5*temperature!$I362^6)*(L252/L$56)^$BP$1</f>
        <v>-33.500105900203181</v>
      </c>
      <c r="BP252" s="12">
        <f>(BP$3*temperature!$I362+BP$4*temperature!$I362^2+BP$5*temperature!$I362^6)*(M252/M$56)^$BP$1</f>
        <v>-28.584203006282088</v>
      </c>
      <c r="BQ252" s="12">
        <f>(BQ$3*temperature!$M362+BQ$4*temperature!$M362^2+BQ$5*temperature!$M362^6)*(K252/K$56)^$BP$1</f>
        <v>-52.707124770191733</v>
      </c>
      <c r="BR252" s="12">
        <f>(BR$3*temperature!$M362+BR$4*temperature!$M362^2+BR$5*temperature!$M362^6)*(L252/L$56)^$BP$1</f>
        <v>-33.500115574643388</v>
      </c>
      <c r="BS252" s="12">
        <f>(BS$3*temperature!$M362+BS$4*temperature!$M362^2+BS$5*temperature!$M362^6)*(M252/M$56)^$BP$1</f>
        <v>-28.584210785105736</v>
      </c>
      <c r="BT252" s="19">
        <f t="shared" si="275"/>
        <v>-1.6111066997837042E-5</v>
      </c>
      <c r="BU252" s="19">
        <f t="shared" si="276"/>
        <v>-9.6744402071635704E-6</v>
      </c>
      <c r="BV252" s="19">
        <f t="shared" si="277"/>
        <v>-7.7788236474418682E-6</v>
      </c>
      <c r="BW252" s="19">
        <f t="shared" si="278"/>
        <v>-3.6280605202417791E-2</v>
      </c>
      <c r="BX252" s="19">
        <f t="shared" si="279"/>
        <v>-3.0274538261855411E-5</v>
      </c>
      <c r="BY252" s="19">
        <f t="shared" si="280"/>
        <v>-5.423655928345622E-3</v>
      </c>
      <c r="BZ252" s="2">
        <f t="shared" si="286"/>
        <v>2049.5078998657987</v>
      </c>
    </row>
    <row r="253" spans="1:78" x14ac:dyDescent="0.3">
      <c r="A253" s="2">
        <f t="shared" si="293"/>
        <v>2207</v>
      </c>
      <c r="B253" s="5">
        <f t="shared" si="294"/>
        <v>1165.4020813531824</v>
      </c>
      <c r="C253" s="5">
        <f t="shared" si="295"/>
        <v>2964.1519010523361</v>
      </c>
      <c r="D253" s="5">
        <f t="shared" si="296"/>
        <v>4369.9021500012504</v>
      </c>
      <c r="E253" s="15">
        <f t="shared" si="297"/>
        <v>1.6794930615044471E-7</v>
      </c>
      <c r="F253" s="15">
        <f t="shared" si="298"/>
        <v>3.3087139503782582E-7</v>
      </c>
      <c r="G253" s="15">
        <f t="shared" si="299"/>
        <v>6.7546218316669107E-7</v>
      </c>
      <c r="H253" s="5">
        <f t="shared" si="300"/>
        <v>148543.85020820002</v>
      </c>
      <c r="I253" s="5">
        <f t="shared" si="301"/>
        <v>96251.990858973018</v>
      </c>
      <c r="J253" s="5">
        <f t="shared" si="302"/>
        <v>36535.362458852593</v>
      </c>
      <c r="K253" s="5">
        <f t="shared" si="303"/>
        <v>127461.45951251555</v>
      </c>
      <c r="L253" s="5">
        <f t="shared" si="304"/>
        <v>32472.016978887466</v>
      </c>
      <c r="M253" s="5">
        <f t="shared" si="305"/>
        <v>8360.6820484166074</v>
      </c>
      <c r="N253" s="15">
        <f t="shared" si="306"/>
        <v>-8.429000821883359E-3</v>
      </c>
      <c r="O253" s="15">
        <f t="shared" si="307"/>
        <v>5.6066457606052111E-4</v>
      </c>
      <c r="P253" s="15">
        <f t="shared" si="308"/>
        <v>1.2215434537055092E-3</v>
      </c>
      <c r="Q253" s="5">
        <f t="shared" si="309"/>
        <v>2492.7108301729222</v>
      </c>
      <c r="R253" s="5">
        <f t="shared" si="310"/>
        <v>5159.5079140482067</v>
      </c>
      <c r="S253" s="5">
        <f t="shared" si="311"/>
        <v>3489.615757095758</v>
      </c>
      <c r="T253" s="5">
        <f t="shared" si="312"/>
        <v>16.780976302143255</v>
      </c>
      <c r="U253" s="5">
        <f t="shared" si="313"/>
        <v>53.604168267104633</v>
      </c>
      <c r="V253" s="5">
        <f t="shared" si="314"/>
        <v>95.513374501919486</v>
      </c>
      <c r="W253" s="15">
        <f t="shared" si="315"/>
        <v>-1.0734613539272964E-2</v>
      </c>
      <c r="X253" s="15">
        <f t="shared" si="316"/>
        <v>-1.217998157191269E-2</v>
      </c>
      <c r="Y253" s="15">
        <f t="shared" si="317"/>
        <v>-9.7425357312937999E-3</v>
      </c>
      <c r="Z253" s="5">
        <f t="shared" si="263"/>
        <v>2644.3462062740073</v>
      </c>
      <c r="AA253" s="5">
        <f t="shared" si="264"/>
        <v>15913.855901433395</v>
      </c>
      <c r="AB253" s="5">
        <f t="shared" si="265"/>
        <v>56358.334490830799</v>
      </c>
      <c r="AC253" s="16">
        <f t="shared" si="318"/>
        <v>1.0405983098785447</v>
      </c>
      <c r="AD253" s="16">
        <f t="shared" si="319"/>
        <v>3.0485163619200724</v>
      </c>
      <c r="AE253" s="16">
        <f t="shared" si="320"/>
        <v>16.012500078466893</v>
      </c>
      <c r="AF253" s="15">
        <f t="shared" si="321"/>
        <v>-4.0504037456468023E-3</v>
      </c>
      <c r="AG253" s="15">
        <f t="shared" si="322"/>
        <v>2.9673830763510267E-4</v>
      </c>
      <c r="AH253" s="15">
        <f t="shared" si="323"/>
        <v>9.7937136394747881E-3</v>
      </c>
      <c r="AI253" s="1">
        <f t="shared" si="287"/>
        <v>318509.34856546338</v>
      </c>
      <c r="AJ253" s="1">
        <f t="shared" si="288"/>
        <v>190548.47141191422</v>
      </c>
      <c r="AK253" s="1">
        <f t="shared" si="289"/>
        <v>71920.894575504659</v>
      </c>
      <c r="AL253" s="14">
        <f t="shared" si="324"/>
        <v>87.751336954644017</v>
      </c>
      <c r="AM253" s="14">
        <f t="shared" si="325"/>
        <v>21.235735579482192</v>
      </c>
      <c r="AN253" s="14">
        <f t="shared" si="326"/>
        <v>6.6860673484859108</v>
      </c>
      <c r="AO253" s="11">
        <f t="shared" si="327"/>
        <v>2.8473811481421231E-3</v>
      </c>
      <c r="AP253" s="11">
        <f t="shared" si="328"/>
        <v>3.5869492597526182E-3</v>
      </c>
      <c r="AQ253" s="11">
        <f t="shared" si="329"/>
        <v>3.2538155593572595E-3</v>
      </c>
      <c r="AR253" s="1">
        <f t="shared" si="266"/>
        <v>148543.85020820002</v>
      </c>
      <c r="AS253" s="1">
        <f t="shared" ref="AS253:AS316" si="330">MAX(0.3*C253,AM253*AJ253^$AR$5*C253^(1-$AR$5)*(1-BC252+BO252/100))</f>
        <v>96251.990858973018</v>
      </c>
      <c r="AT253" s="1">
        <f t="shared" ref="AT253:AT316" si="331">MAX(0.3*D253,AN253*AK253^$AR$5*D253^(1-$AR$5)*(1-BD252+BP252/100))</f>
        <v>36535.362458852593</v>
      </c>
      <c r="AU253" s="1">
        <f t="shared" si="290"/>
        <v>29708.770041640004</v>
      </c>
      <c r="AV253" s="1">
        <f t="shared" si="291"/>
        <v>19250.398171794604</v>
      </c>
      <c r="AW253" s="1">
        <f t="shared" si="292"/>
        <v>7307.0724917705193</v>
      </c>
      <c r="AX253" s="2">
        <v>0</v>
      </c>
      <c r="AY253" s="2">
        <v>0</v>
      </c>
      <c r="AZ253" s="2">
        <v>0</v>
      </c>
      <c r="BA253" s="2">
        <f t="shared" si="269"/>
        <v>0</v>
      </c>
      <c r="BB253" s="2">
        <f t="shared" si="281"/>
        <v>0</v>
      </c>
      <c r="BC253" s="2">
        <f t="shared" si="270"/>
        <v>0</v>
      </c>
      <c r="BD253" s="2">
        <f t="shared" si="271"/>
        <v>0</v>
      </c>
      <c r="BE253" s="2">
        <f t="shared" si="272"/>
        <v>0</v>
      </c>
      <c r="BF253" s="2">
        <f t="shared" si="273"/>
        <v>0</v>
      </c>
      <c r="BG253" s="2">
        <f t="shared" si="274"/>
        <v>0</v>
      </c>
      <c r="BH253" s="2">
        <f t="shared" si="282"/>
        <v>0</v>
      </c>
      <c r="BI253" s="2">
        <f t="shared" si="283"/>
        <v>0</v>
      </c>
      <c r="BJ253" s="2">
        <f t="shared" si="284"/>
        <v>0</v>
      </c>
      <c r="BK253" s="11">
        <f t="shared" si="285"/>
        <v>2.5878640632584021E-2</v>
      </c>
      <c r="BL253" s="17">
        <f t="shared" si="267"/>
        <v>8.1331094189491984E-4</v>
      </c>
      <c r="BM253" s="17">
        <f t="shared" si="268"/>
        <v>0.14801176371613486</v>
      </c>
      <c r="BN253" s="12">
        <f>(BN$3*temperature!$I363+BN$4*temperature!$I363^2+BN$5*temperature!$I363^6)*(K253/K$56)^$BP$1</f>
        <v>-53.18529946905759</v>
      </c>
      <c r="BO253" s="12">
        <f>(BO$3*temperature!$I363+BO$4*temperature!$I363^2+BO$5*temperature!$I363^6)*(L253/L$56)^$BP$1</f>
        <v>-33.715000797029127</v>
      </c>
      <c r="BP253" s="12">
        <f>(BP$3*temperature!$I363+BP$4*temperature!$I363^2+BP$5*temperature!$I363^6)*(M253/M$56)^$BP$1</f>
        <v>-28.752001718315139</v>
      </c>
      <c r="BQ253" s="12">
        <f>(BQ$3*temperature!$M363+BQ$4*temperature!$M363^2+BQ$5*temperature!$M363^6)*(K253/K$56)^$BP$1</f>
        <v>-53.185315593498025</v>
      </c>
      <c r="BR253" s="12">
        <f>(BR$3*temperature!$M363+BR$4*temperature!$M363^2+BR$5*temperature!$M363^6)*(L253/L$56)^$BP$1</f>
        <v>-33.715010456490738</v>
      </c>
      <c r="BS253" s="12">
        <f>(BS$3*temperature!$M363+BS$4*temperature!$M363^2+BS$5*temperature!$M363^6)*(M253/M$56)^$BP$1</f>
        <v>-28.752009482755916</v>
      </c>
      <c r="BT253" s="19">
        <f t="shared" si="275"/>
        <v>-1.6124440435305587E-5</v>
      </c>
      <c r="BU253" s="19">
        <f t="shared" si="276"/>
        <v>-9.6594616110223797E-6</v>
      </c>
      <c r="BV253" s="19">
        <f t="shared" si="277"/>
        <v>-7.764440777435766E-6</v>
      </c>
      <c r="BW253" s="19">
        <f t="shared" si="278"/>
        <v>-3.6086055334937146E-2</v>
      </c>
      <c r="BX253" s="19">
        <f t="shared" si="279"/>
        <v>-2.9349183653729929E-5</v>
      </c>
      <c r="BY253" s="19">
        <f t="shared" si="280"/>
        <v>-5.341160695682085E-3</v>
      </c>
      <c r="BZ253" s="2">
        <f t="shared" si="286"/>
        <v>2027.7559754684087</v>
      </c>
    </row>
    <row r="254" spans="1:78" x14ac:dyDescent="0.3">
      <c r="A254" s="2">
        <f t="shared" si="293"/>
        <v>2208</v>
      </c>
      <c r="B254" s="5">
        <f t="shared" si="294"/>
        <v>1165.4022672952299</v>
      </c>
      <c r="C254" s="5">
        <f t="shared" si="295"/>
        <v>2964.152832767757</v>
      </c>
      <c r="D254" s="5">
        <f t="shared" si="296"/>
        <v>4369.9049541197146</v>
      </c>
      <c r="E254" s="15">
        <f t="shared" si="297"/>
        <v>1.5955184084292248E-7</v>
      </c>
      <c r="F254" s="15">
        <f t="shared" si="298"/>
        <v>3.1432782528593453E-7</v>
      </c>
      <c r="G254" s="15">
        <f t="shared" si="299"/>
        <v>6.4168907400835651E-7</v>
      </c>
      <c r="H254" s="5">
        <f t="shared" si="300"/>
        <v>147257.51854233298</v>
      </c>
      <c r="I254" s="5">
        <f t="shared" si="301"/>
        <v>96301.423799168537</v>
      </c>
      <c r="J254" s="5">
        <f t="shared" si="302"/>
        <v>36578.636437351342</v>
      </c>
      <c r="K254" s="5">
        <f t="shared" si="303"/>
        <v>126357.67294678553</v>
      </c>
      <c r="L254" s="5">
        <f t="shared" si="304"/>
        <v>32488.683692212915</v>
      </c>
      <c r="M254" s="5">
        <f t="shared" si="305"/>
        <v>8370.57941108466</v>
      </c>
      <c r="N254" s="15">
        <f t="shared" si="306"/>
        <v>-8.6597671951310629E-3</v>
      </c>
      <c r="O254" s="15">
        <f t="shared" si="307"/>
        <v>5.1326387690320274E-4</v>
      </c>
      <c r="P254" s="15">
        <f t="shared" si="308"/>
        <v>1.1837984760976195E-3</v>
      </c>
      <c r="Q254" s="5">
        <f t="shared" si="309"/>
        <v>2444.5983578515402</v>
      </c>
      <c r="R254" s="5">
        <f t="shared" si="310"/>
        <v>5099.2827397221445</v>
      </c>
      <c r="S254" s="5">
        <f t="shared" si="311"/>
        <v>3459.7110263337304</v>
      </c>
      <c r="T254" s="5">
        <f t="shared" si="312"/>
        <v>16.600839006728048</v>
      </c>
      <c r="U254" s="5">
        <f t="shared" si="313"/>
        <v>52.951270485433589</v>
      </c>
      <c r="V254" s="5">
        <f t="shared" si="314"/>
        <v>94.582832038018083</v>
      </c>
      <c r="W254" s="15">
        <f t="shared" si="315"/>
        <v>-1.0734613539272964E-2</v>
      </c>
      <c r="X254" s="15">
        <f t="shared" si="316"/>
        <v>-1.217998157191269E-2</v>
      </c>
      <c r="Y254" s="15">
        <f t="shared" si="317"/>
        <v>-9.7425357312937999E-3</v>
      </c>
      <c r="Z254" s="5">
        <f t="shared" ref="Z254:Z317" si="332">Q253*AC254*(1-AX253)</f>
        <v>2583.4042913723229</v>
      </c>
      <c r="AA254" s="5">
        <f t="shared" ref="AA254:AA317" si="333">R253*AD254*(1-AY253)</f>
        <v>15733.511646069343</v>
      </c>
      <c r="AB254" s="5">
        <f t="shared" ref="AB254:AB317" si="334">S253*AE254*(1-AZ253)</f>
        <v>56424.720549703517</v>
      </c>
      <c r="AC254" s="16">
        <f t="shared" si="318"/>
        <v>1.036383466586499</v>
      </c>
      <c r="AD254" s="16">
        <f t="shared" si="319"/>
        <v>3.0494209735061064</v>
      </c>
      <c r="AE254" s="16">
        <f t="shared" si="320"/>
        <v>16.169321918887466</v>
      </c>
      <c r="AF254" s="15">
        <f t="shared" si="321"/>
        <v>-4.0504037456468023E-3</v>
      </c>
      <c r="AG254" s="15">
        <f t="shared" si="322"/>
        <v>2.9673830763510267E-4</v>
      </c>
      <c r="AH254" s="15">
        <f t="shared" si="323"/>
        <v>9.7937136394747881E-3</v>
      </c>
      <c r="AI254" s="1">
        <f t="shared" si="287"/>
        <v>316367.18375055701</v>
      </c>
      <c r="AJ254" s="1">
        <f t="shared" si="288"/>
        <v>190744.02244251739</v>
      </c>
      <c r="AK254" s="1">
        <f t="shared" si="289"/>
        <v>72035.877609724717</v>
      </c>
      <c r="AL254" s="14">
        <f t="shared" si="324"/>
        <v>87.99869984218725</v>
      </c>
      <c r="AM254" s="14">
        <f t="shared" si="325"/>
        <v>21.311145370439149</v>
      </c>
      <c r="AN254" s="14">
        <f t="shared" si="326"/>
        <v>6.7076050261556306</v>
      </c>
      <c r="AO254" s="11">
        <f t="shared" si="327"/>
        <v>2.8189073366607018E-3</v>
      </c>
      <c r="AP254" s="11">
        <f t="shared" si="328"/>
        <v>3.551079767155092E-3</v>
      </c>
      <c r="AQ254" s="11">
        <f t="shared" si="329"/>
        <v>3.2212774037636868E-3</v>
      </c>
      <c r="AR254" s="1">
        <f t="shared" ref="AR254:AR317" si="335">AL254*AI254^$AR$5*B254^(1-$AR$5)*(1-BB253+BN253/100)</f>
        <v>147257.51854233298</v>
      </c>
      <c r="AS254" s="1">
        <f t="shared" si="330"/>
        <v>96301.423799168537</v>
      </c>
      <c r="AT254" s="1">
        <f t="shared" si="331"/>
        <v>36578.636437351342</v>
      </c>
      <c r="AU254" s="1">
        <f t="shared" si="290"/>
        <v>29451.503708466596</v>
      </c>
      <c r="AV254" s="1">
        <f t="shared" si="291"/>
        <v>19260.284759833707</v>
      </c>
      <c r="AW254" s="1">
        <f t="shared" si="292"/>
        <v>7315.7272874702685</v>
      </c>
      <c r="AX254" s="2">
        <v>0</v>
      </c>
      <c r="AY254" s="2">
        <v>0</v>
      </c>
      <c r="AZ254" s="2">
        <v>0</v>
      </c>
      <c r="BA254" s="2">
        <f t="shared" si="269"/>
        <v>0</v>
      </c>
      <c r="BB254" s="2">
        <f t="shared" si="281"/>
        <v>0</v>
      </c>
      <c r="BC254" s="2">
        <f t="shared" si="270"/>
        <v>0</v>
      </c>
      <c r="BD254" s="2">
        <f t="shared" si="271"/>
        <v>0</v>
      </c>
      <c r="BE254" s="2">
        <f t="shared" si="272"/>
        <v>0</v>
      </c>
      <c r="BF254" s="2">
        <f t="shared" si="273"/>
        <v>0</v>
      </c>
      <c r="BG254" s="2">
        <f t="shared" si="274"/>
        <v>0</v>
      </c>
      <c r="BH254" s="2">
        <f t="shared" si="282"/>
        <v>0</v>
      </c>
      <c r="BI254" s="2">
        <f t="shared" si="283"/>
        <v>0</v>
      </c>
      <c r="BJ254" s="2">
        <f t="shared" si="284"/>
        <v>0</v>
      </c>
      <c r="BK254" s="11">
        <f t="shared" si="285"/>
        <v>2.5756766431124872E-2</v>
      </c>
      <c r="BL254" s="17">
        <f t="shared" si="267"/>
        <v>7.9279449798604908E-4</v>
      </c>
      <c r="BM254" s="17">
        <f t="shared" si="268"/>
        <v>0.14654630070904442</v>
      </c>
      <c r="BN254" s="12">
        <f>(BN$3*temperature!$I364+BN$4*temperature!$I364^2+BN$5*temperature!$I364^6)*(K254/K$56)^$BP$1</f>
        <v>-53.666850706888049</v>
      </c>
      <c r="BO254" s="12">
        <f>(BO$3*temperature!$I364+BO$4*temperature!$I364^2+BO$5*temperature!$I364^6)*(L254/L$56)^$BP$1</f>
        <v>-33.929282421862865</v>
      </c>
      <c r="BP254" s="12">
        <f>(BP$3*temperature!$I364+BP$4*temperature!$I364^2+BP$5*temperature!$I364^6)*(M254/M$56)^$BP$1</f>
        <v>-28.919177199462876</v>
      </c>
      <c r="BQ254" s="12">
        <f>(BQ$3*temperature!$M364+BQ$4*temperature!$M364^2+BQ$5*temperature!$M364^6)*(K254/K$56)^$BP$1</f>
        <v>-53.666866845655264</v>
      </c>
      <c r="BR254" s="12">
        <f>(BR$3*temperature!$M364+BR$4*temperature!$M364^2+BR$5*temperature!$M364^6)*(L254/L$56)^$BP$1</f>
        <v>-33.92929206650161</v>
      </c>
      <c r="BS254" s="12">
        <f>(BS$3*temperature!$M364+BS$4*temperature!$M364^2+BS$5*temperature!$M364^6)*(M254/M$56)^$BP$1</f>
        <v>-28.91918494964947</v>
      </c>
      <c r="BT254" s="19">
        <f t="shared" si="275"/>
        <v>-1.6138767215068128E-5</v>
      </c>
      <c r="BU254" s="19">
        <f t="shared" si="276"/>
        <v>-9.6446387445325854E-6</v>
      </c>
      <c r="BV254" s="19">
        <f t="shared" si="277"/>
        <v>-7.7501865938245373E-6</v>
      </c>
      <c r="BW254" s="19">
        <f t="shared" si="278"/>
        <v>-3.5888385132875456E-2</v>
      </c>
      <c r="BX254" s="19">
        <f t="shared" si="279"/>
        <v>-2.8452114274947985E-5</v>
      </c>
      <c r="BY254" s="19">
        <f t="shared" si="280"/>
        <v>-5.2593100796443654E-3</v>
      </c>
      <c r="BZ254" s="2">
        <f t="shared" si="286"/>
        <v>2006.1941012898558</v>
      </c>
    </row>
    <row r="255" spans="1:78" x14ac:dyDescent="0.3">
      <c r="A255" s="2">
        <f t="shared" si="293"/>
        <v>2209</v>
      </c>
      <c r="B255" s="5">
        <f t="shared" si="294"/>
        <v>1165.4024439402031</v>
      </c>
      <c r="C255" s="5">
        <f t="shared" si="295"/>
        <v>2964.1537178976851</v>
      </c>
      <c r="D255" s="5">
        <f t="shared" si="296"/>
        <v>4369.9076180339653</v>
      </c>
      <c r="E255" s="15">
        <f t="shared" si="297"/>
        <v>1.5157424880077635E-7</v>
      </c>
      <c r="F255" s="15">
        <f t="shared" si="298"/>
        <v>2.9861143402163779E-7</v>
      </c>
      <c r="G255" s="15">
        <f t="shared" si="299"/>
        <v>6.0960462030793871E-7</v>
      </c>
      <c r="H255" s="5">
        <f t="shared" si="300"/>
        <v>145947.06732387881</v>
      </c>
      <c r="I255" s="5">
        <f t="shared" si="301"/>
        <v>96346.357159799838</v>
      </c>
      <c r="J255" s="5">
        <f t="shared" si="302"/>
        <v>36620.595474779198</v>
      </c>
      <c r="K255" s="5">
        <f t="shared" si="303"/>
        <v>125233.19140333583</v>
      </c>
      <c r="L255" s="5">
        <f t="shared" si="304"/>
        <v>32503.832907873999</v>
      </c>
      <c r="M255" s="5">
        <f t="shared" si="305"/>
        <v>8380.1761217219773</v>
      </c>
      <c r="N255" s="15">
        <f t="shared" si="306"/>
        <v>-8.8991947795941106E-3</v>
      </c>
      <c r="O255" s="15">
        <f t="shared" si="307"/>
        <v>4.6629207279069718E-4</v>
      </c>
      <c r="P255" s="15">
        <f t="shared" si="308"/>
        <v>1.1464810458172714E-3</v>
      </c>
      <c r="Q255" s="5">
        <f t="shared" si="309"/>
        <v>2396.8354766307098</v>
      </c>
      <c r="R255" s="5">
        <f t="shared" si="310"/>
        <v>5039.5238688862828</v>
      </c>
      <c r="S255" s="5">
        <f t="shared" si="311"/>
        <v>3429.9346083572218</v>
      </c>
      <c r="T255" s="5">
        <f t="shared" si="312"/>
        <v>16.422635415563136</v>
      </c>
      <c r="U255" s="5">
        <f t="shared" si="313"/>
        <v>52.306324986711644</v>
      </c>
      <c r="V255" s="5">
        <f t="shared" si="314"/>
        <v>93.661355417320735</v>
      </c>
      <c r="W255" s="15">
        <f t="shared" si="315"/>
        <v>-1.0734613539272964E-2</v>
      </c>
      <c r="X255" s="15">
        <f t="shared" si="316"/>
        <v>-1.217998157191269E-2</v>
      </c>
      <c r="Y255" s="15">
        <f t="shared" si="317"/>
        <v>-9.7425357312937999E-3</v>
      </c>
      <c r="Z255" s="5">
        <f t="shared" si="332"/>
        <v>2523.2794552674495</v>
      </c>
      <c r="AA255" s="5">
        <f t="shared" si="333"/>
        <v>15554.473975408513</v>
      </c>
      <c r="AB255" s="5">
        <f t="shared" si="334"/>
        <v>56489.053241725502</v>
      </c>
      <c r="AC255" s="16">
        <f t="shared" si="318"/>
        <v>1.0321856951115107</v>
      </c>
      <c r="AD255" s="16">
        <f t="shared" si="319"/>
        <v>3.0503258535250515</v>
      </c>
      <c r="AE255" s="16">
        <f t="shared" si="320"/>
        <v>16.327679627505532</v>
      </c>
      <c r="AF255" s="15">
        <f t="shared" si="321"/>
        <v>-4.0504037456468023E-3</v>
      </c>
      <c r="AG255" s="15">
        <f t="shared" si="322"/>
        <v>2.9673830763510267E-4</v>
      </c>
      <c r="AH255" s="15">
        <f t="shared" si="323"/>
        <v>9.7937136394747881E-3</v>
      </c>
      <c r="AI255" s="1">
        <f t="shared" si="287"/>
        <v>314181.96908396791</v>
      </c>
      <c r="AJ255" s="1">
        <f t="shared" si="288"/>
        <v>190929.90495809936</v>
      </c>
      <c r="AK255" s="1">
        <f t="shared" si="289"/>
        <v>72148.017136222508</v>
      </c>
      <c r="AL255" s="14">
        <f t="shared" si="324"/>
        <v>88.244279420982977</v>
      </c>
      <c r="AM255" s="14">
        <f t="shared" si="325"/>
        <v>21.386066171807617</v>
      </c>
      <c r="AN255" s="14">
        <f t="shared" si="326"/>
        <v>6.7289960120947168</v>
      </c>
      <c r="AO255" s="11">
        <f t="shared" si="327"/>
        <v>2.7907182632940946E-3</v>
      </c>
      <c r="AP255" s="11">
        <f t="shared" si="328"/>
        <v>3.5155689694835409E-3</v>
      </c>
      <c r="AQ255" s="11">
        <f t="shared" si="329"/>
        <v>3.1890646297260501E-3</v>
      </c>
      <c r="AR255" s="1">
        <f t="shared" si="335"/>
        <v>145947.06732387881</v>
      </c>
      <c r="AS255" s="1">
        <f t="shared" si="330"/>
        <v>96346.357159799838</v>
      </c>
      <c r="AT255" s="1">
        <f t="shared" si="331"/>
        <v>36620.595474779198</v>
      </c>
      <c r="AU255" s="1">
        <f t="shared" si="290"/>
        <v>29189.413464775764</v>
      </c>
      <c r="AV255" s="1">
        <f t="shared" si="291"/>
        <v>19269.271431959969</v>
      </c>
      <c r="AW255" s="1">
        <f t="shared" si="292"/>
        <v>7324.1190949558404</v>
      </c>
      <c r="AX255" s="2">
        <v>0</v>
      </c>
      <c r="AY255" s="2">
        <v>0</v>
      </c>
      <c r="AZ255" s="2">
        <v>0</v>
      </c>
      <c r="BA255" s="2">
        <f t="shared" si="269"/>
        <v>0</v>
      </c>
      <c r="BB255" s="2">
        <f t="shared" si="281"/>
        <v>0</v>
      </c>
      <c r="BC255" s="2">
        <f t="shared" si="270"/>
        <v>0</v>
      </c>
      <c r="BD255" s="2">
        <f t="shared" si="271"/>
        <v>0</v>
      </c>
      <c r="BE255" s="2">
        <f t="shared" si="272"/>
        <v>0</v>
      </c>
      <c r="BF255" s="2">
        <f t="shared" si="273"/>
        <v>0</v>
      </c>
      <c r="BG255" s="2">
        <f t="shared" si="274"/>
        <v>0</v>
      </c>
      <c r="BH255" s="2">
        <f t="shared" si="282"/>
        <v>0</v>
      </c>
      <c r="BI255" s="2">
        <f t="shared" si="283"/>
        <v>0</v>
      </c>
      <c r="BJ255" s="2">
        <f t="shared" si="284"/>
        <v>0</v>
      </c>
      <c r="BK255" s="11">
        <f t="shared" si="285"/>
        <v>2.563185672545984E-2</v>
      </c>
      <c r="BL255" s="17">
        <f t="shared" ref="BL255:BL318" si="336">BL254/(1+BK254)</f>
        <v>7.728874173010701E-4</v>
      </c>
      <c r="BM255" s="17">
        <f t="shared" ref="BM255:BM318" si="337">BM254/(1+BM$5)</f>
        <v>0.14509534723667764</v>
      </c>
      <c r="BN255" s="12">
        <f>(BN$3*temperature!$I365+BN$4*temperature!$I365^2+BN$5*temperature!$I365^6)*(K255/K$56)^$BP$1</f>
        <v>-54.151958997886034</v>
      </c>
      <c r="BO255" s="12">
        <f>(BO$3*temperature!$I365+BO$4*temperature!$I365^2+BO$5*temperature!$I365^6)*(L255/L$56)^$BP$1</f>
        <v>-34.142954470205616</v>
      </c>
      <c r="BP255" s="12">
        <f>(BP$3*temperature!$I365+BP$4*temperature!$I365^2+BP$5*temperature!$I365^6)*(M255/M$56)^$BP$1</f>
        <v>-29.085731832306756</v>
      </c>
      <c r="BQ255" s="12">
        <f>(BQ$3*temperature!$M365+BQ$4*temperature!$M365^2+BQ$5*temperature!$M365^6)*(K255/K$56)^$BP$1</f>
        <v>-54.151975151974497</v>
      </c>
      <c r="BR255" s="12">
        <f>(BR$3*temperature!$M365+BR$4*temperature!$M365^2+BR$5*temperature!$M365^6)*(L255/L$56)^$BP$1</f>
        <v>-34.142964100177061</v>
      </c>
      <c r="BS255" s="12">
        <f>(BS$3*temperature!$M365+BS$4*temperature!$M365^2+BS$5*temperature!$M365^6)*(M255/M$56)^$BP$1</f>
        <v>-29.085739568367362</v>
      </c>
      <c r="BT255" s="19">
        <f t="shared" si="275"/>
        <v>-1.6154088463338212E-5</v>
      </c>
      <c r="BU255" s="19">
        <f t="shared" si="276"/>
        <v>-9.6299714442693585E-6</v>
      </c>
      <c r="BV255" s="19">
        <f t="shared" si="277"/>
        <v>-7.7360606063336945E-6</v>
      </c>
      <c r="BW255" s="19">
        <f t="shared" si="278"/>
        <v>-3.5687536507558869E-2</v>
      </c>
      <c r="BX255" s="19">
        <f t="shared" si="279"/>
        <v>-2.7582447921164824E-5</v>
      </c>
      <c r="BY255" s="19">
        <f t="shared" si="280"/>
        <v>-5.1780955015858637E-3</v>
      </c>
      <c r="BZ255" s="2">
        <f t="shared" si="286"/>
        <v>1984.8195540214419</v>
      </c>
    </row>
    <row r="256" spans="1:78" x14ac:dyDescent="0.3">
      <c r="A256" s="2">
        <f t="shared" si="293"/>
        <v>2210</v>
      </c>
      <c r="B256" s="5">
        <f t="shared" si="294"/>
        <v>1165.4026117529531</v>
      </c>
      <c r="C256" s="5">
        <f t="shared" si="295"/>
        <v>2964.1545587713681</v>
      </c>
      <c r="D256" s="5">
        <f t="shared" si="296"/>
        <v>4369.9101487540456</v>
      </c>
      <c r="E256" s="15">
        <f t="shared" si="297"/>
        <v>1.4399553636073751E-7</v>
      </c>
      <c r="F256" s="15">
        <f t="shared" si="298"/>
        <v>2.8368086232055587E-7</v>
      </c>
      <c r="G256" s="15">
        <f t="shared" si="299"/>
        <v>5.7912438929254173E-7</v>
      </c>
      <c r="H256" s="5">
        <f t="shared" si="300"/>
        <v>144611.96877844952</v>
      </c>
      <c r="I256" s="5">
        <f t="shared" si="301"/>
        <v>96386.825034246489</v>
      </c>
      <c r="J256" s="5">
        <f t="shared" si="302"/>
        <v>36661.250365061213</v>
      </c>
      <c r="K256" s="5">
        <f t="shared" si="303"/>
        <v>124087.56194645028</v>
      </c>
      <c r="L256" s="5">
        <f t="shared" si="304"/>
        <v>32517.476104281988</v>
      </c>
      <c r="M256" s="5">
        <f t="shared" si="305"/>
        <v>8389.474638400543</v>
      </c>
      <c r="N256" s="15">
        <f t="shared" si="306"/>
        <v>-9.1479698317026292E-3</v>
      </c>
      <c r="O256" s="15">
        <f t="shared" si="307"/>
        <v>4.1974115627096964E-4</v>
      </c>
      <c r="P256" s="15">
        <f t="shared" si="308"/>
        <v>1.1095848754851811E-3</v>
      </c>
      <c r="Q256" s="5">
        <f t="shared" si="309"/>
        <v>2349.4159027994465</v>
      </c>
      <c r="R256" s="5">
        <f t="shared" si="310"/>
        <v>4980.2335051432183</v>
      </c>
      <c r="S256" s="5">
        <f t="shared" si="311"/>
        <v>3400.2890424565908</v>
      </c>
      <c r="T256" s="5">
        <f t="shared" si="312"/>
        <v>16.246344771080686</v>
      </c>
      <c r="U256" s="5">
        <f t="shared" si="313"/>
        <v>51.669234912279023</v>
      </c>
      <c r="V256" s="5">
        <f t="shared" si="314"/>
        <v>92.748856315526083</v>
      </c>
      <c r="W256" s="15">
        <f t="shared" si="315"/>
        <v>-1.0734613539272964E-2</v>
      </c>
      <c r="X256" s="15">
        <f t="shared" si="316"/>
        <v>-1.217998157191269E-2</v>
      </c>
      <c r="Y256" s="15">
        <f t="shared" si="317"/>
        <v>-9.7425357312937999E-3</v>
      </c>
      <c r="Z256" s="5">
        <f t="shared" si="332"/>
        <v>2463.9586775209468</v>
      </c>
      <c r="AA256" s="5">
        <f t="shared" si="333"/>
        <v>15376.751464349854</v>
      </c>
      <c r="AB256" s="5">
        <f t="shared" si="334"/>
        <v>56551.349533897352</v>
      </c>
      <c r="AC256" s="16">
        <f t="shared" si="318"/>
        <v>1.028004926305828</v>
      </c>
      <c r="AD256" s="16">
        <f t="shared" si="319"/>
        <v>3.0512310020565621</v>
      </c>
      <c r="AE256" s="16">
        <f t="shared" si="320"/>
        <v>16.487588246174408</v>
      </c>
      <c r="AF256" s="15">
        <f t="shared" si="321"/>
        <v>-4.0504037456468023E-3</v>
      </c>
      <c r="AG256" s="15">
        <f t="shared" si="322"/>
        <v>2.9673830763510267E-4</v>
      </c>
      <c r="AH256" s="15">
        <f t="shared" si="323"/>
        <v>9.7937136394747881E-3</v>
      </c>
      <c r="AI256" s="1">
        <f t="shared" si="287"/>
        <v>311953.1856403469</v>
      </c>
      <c r="AJ256" s="1">
        <f t="shared" si="288"/>
        <v>191106.18589424939</v>
      </c>
      <c r="AK256" s="1">
        <f t="shared" si="289"/>
        <v>72257.334517556097</v>
      </c>
      <c r="AL256" s="14">
        <f t="shared" si="324"/>
        <v>88.488081693972234</v>
      </c>
      <c r="AM256" s="14">
        <f t="shared" si="325"/>
        <v>21.460498520514417</v>
      </c>
      <c r="AN256" s="14">
        <f t="shared" si="326"/>
        <v>6.7502406232386987</v>
      </c>
      <c r="AO256" s="11">
        <f t="shared" si="327"/>
        <v>2.7628110806611535E-3</v>
      </c>
      <c r="AP256" s="11">
        <f t="shared" si="328"/>
        <v>3.4804132797887056E-3</v>
      </c>
      <c r="AQ256" s="11">
        <f t="shared" si="329"/>
        <v>3.1571739834287895E-3</v>
      </c>
      <c r="AR256" s="1">
        <f t="shared" si="335"/>
        <v>144611.96877844952</v>
      </c>
      <c r="AS256" s="1">
        <f t="shared" si="330"/>
        <v>96386.825034246489</v>
      </c>
      <c r="AT256" s="1">
        <f t="shared" si="331"/>
        <v>36661.250365061213</v>
      </c>
      <c r="AU256" s="1">
        <f t="shared" si="290"/>
        <v>28922.393755689904</v>
      </c>
      <c r="AV256" s="1">
        <f t="shared" si="291"/>
        <v>19277.365006849297</v>
      </c>
      <c r="AW256" s="1">
        <f t="shared" si="292"/>
        <v>7332.2500730122429</v>
      </c>
      <c r="AX256" s="2">
        <v>0</v>
      </c>
      <c r="AY256" s="2">
        <v>0</v>
      </c>
      <c r="AZ256" s="2">
        <v>0</v>
      </c>
      <c r="BA256" s="2">
        <f t="shared" si="269"/>
        <v>0</v>
      </c>
      <c r="BB256" s="2">
        <f t="shared" si="281"/>
        <v>0</v>
      </c>
      <c r="BC256" s="2">
        <f t="shared" si="270"/>
        <v>0</v>
      </c>
      <c r="BD256" s="2">
        <f t="shared" si="271"/>
        <v>0</v>
      </c>
      <c r="BE256" s="2">
        <f t="shared" si="272"/>
        <v>0</v>
      </c>
      <c r="BF256" s="2">
        <f t="shared" si="273"/>
        <v>0</v>
      </c>
      <c r="BG256" s="2">
        <f t="shared" si="274"/>
        <v>0</v>
      </c>
      <c r="BH256" s="2">
        <f t="shared" si="282"/>
        <v>0</v>
      </c>
      <c r="BI256" s="2">
        <f t="shared" si="283"/>
        <v>0</v>
      </c>
      <c r="BJ256" s="2">
        <f t="shared" si="284"/>
        <v>0</v>
      </c>
      <c r="BK256" s="11">
        <f t="shared" si="285"/>
        <v>2.5503663078720068E-2</v>
      </c>
      <c r="BL256" s="17">
        <f t="shared" si="336"/>
        <v>7.5357196857035204E-4</v>
      </c>
      <c r="BM256" s="17">
        <f t="shared" si="337"/>
        <v>0.14365875964027489</v>
      </c>
      <c r="BN256" s="12">
        <f>(BN$3*temperature!$I366+BN$4*temperature!$I366^2+BN$5*temperature!$I366^6)*(K256/K$56)^$BP$1</f>
        <v>-54.640835805260146</v>
      </c>
      <c r="BO256" s="12">
        <f>(BO$3*temperature!$I366+BO$4*temperature!$I366^2+BO$5*temperature!$I366^6)*(L256/L$56)^$BP$1</f>
        <v>-34.356020775097996</v>
      </c>
      <c r="BP256" s="12">
        <f>(BP$3*temperature!$I366+BP$4*temperature!$I366^2+BP$5*temperature!$I366^6)*(M256/M$56)^$BP$1</f>
        <v>-29.251668095593594</v>
      </c>
      <c r="BQ256" s="12">
        <f>(BQ$3*temperature!$M366+BQ$4*temperature!$M366^2+BQ$5*temperature!$M366^6)*(K256/K$56)^$BP$1</f>
        <v>-54.640851975708294</v>
      </c>
      <c r="BR256" s="12">
        <f>(BR$3*temperature!$M366+BR$4*temperature!$M366^2+BR$5*temperature!$M366^6)*(L256/L$56)^$BP$1</f>
        <v>-34.356030390557407</v>
      </c>
      <c r="BS256" s="12">
        <f>(BS$3*temperature!$M366+BS$4*temperature!$M366^2+BS$5*temperature!$M366^6)*(M256/M$56)^$BP$1</f>
        <v>-29.25167581765578</v>
      </c>
      <c r="BT256" s="19">
        <f t="shared" si="275"/>
        <v>-1.6170448148500327E-5</v>
      </c>
      <c r="BU256" s="19">
        <f t="shared" si="276"/>
        <v>-9.6154594118047498E-6</v>
      </c>
      <c r="BV256" s="19">
        <f t="shared" si="277"/>
        <v>-7.7220621861329164E-6</v>
      </c>
      <c r="BW256" s="19">
        <f t="shared" si="278"/>
        <v>-3.5483444018743794E-2</v>
      </c>
      <c r="BX256" s="19">
        <f t="shared" si="279"/>
        <v>-2.6739328760860643E-5</v>
      </c>
      <c r="BY256" s="19">
        <f t="shared" si="280"/>
        <v>-5.0975075554978641E-3</v>
      </c>
      <c r="BZ256" s="2">
        <f t="shared" si="286"/>
        <v>1963.6295541169834</v>
      </c>
    </row>
    <row r="257" spans="1:78" x14ac:dyDescent="0.3">
      <c r="A257" s="2">
        <f t="shared" si="293"/>
        <v>2211</v>
      </c>
      <c r="B257" s="5">
        <f t="shared" si="294"/>
        <v>1165.4027711750887</v>
      </c>
      <c r="C257" s="5">
        <f t="shared" si="295"/>
        <v>2964.1553576015936</v>
      </c>
      <c r="D257" s="5">
        <f t="shared" si="296"/>
        <v>4369.9125529395151</v>
      </c>
      <c r="E257" s="15">
        <f t="shared" si="297"/>
        <v>1.3679575954270063E-7</v>
      </c>
      <c r="F257" s="15">
        <f t="shared" si="298"/>
        <v>2.6949681920452804E-7</v>
      </c>
      <c r="G257" s="15">
        <f t="shared" si="299"/>
        <v>5.5016816982791466E-7</v>
      </c>
      <c r="H257" s="5">
        <f t="shared" si="300"/>
        <v>143251.64540680524</v>
      </c>
      <c r="I257" s="5">
        <f t="shared" si="301"/>
        <v>96422.861449600052</v>
      </c>
      <c r="J257" s="5">
        <f t="shared" si="302"/>
        <v>36700.611883369274</v>
      </c>
      <c r="K257" s="5">
        <f t="shared" si="303"/>
        <v>122920.28897645662</v>
      </c>
      <c r="L257" s="5">
        <f t="shared" si="304"/>
        <v>32529.624738569473</v>
      </c>
      <c r="M257" s="5">
        <f t="shared" si="305"/>
        <v>8398.4774154535025</v>
      </c>
      <c r="N257" s="15">
        <f t="shared" si="306"/>
        <v>-9.4068490965870666E-3</v>
      </c>
      <c r="O257" s="15">
        <f t="shared" si="307"/>
        <v>3.7360323564250564E-4</v>
      </c>
      <c r="P257" s="15">
        <f t="shared" si="308"/>
        <v>1.0731037926678955E-3</v>
      </c>
      <c r="Q257" s="5">
        <f t="shared" si="309"/>
        <v>2302.3327865356832</v>
      </c>
      <c r="R257" s="5">
        <f t="shared" si="310"/>
        <v>4921.4136480279194</v>
      </c>
      <c r="S257" s="5">
        <f t="shared" si="311"/>
        <v>3370.7767733456112</v>
      </c>
      <c r="T257" s="5">
        <f t="shared" si="312"/>
        <v>16.071946538537347</v>
      </c>
      <c r="U257" s="5">
        <f t="shared" si="313"/>
        <v>51.039904583212639</v>
      </c>
      <c r="V257" s="5">
        <f t="shared" si="314"/>
        <v>91.845247268835436</v>
      </c>
      <c r="W257" s="15">
        <f t="shared" si="315"/>
        <v>-1.0734613539272964E-2</v>
      </c>
      <c r="X257" s="15">
        <f t="shared" si="316"/>
        <v>-1.217998157191269E-2</v>
      </c>
      <c r="Y257" s="15">
        <f t="shared" si="317"/>
        <v>-9.7425357312937999E-3</v>
      </c>
      <c r="Z257" s="5">
        <f t="shared" si="332"/>
        <v>2405.4285418439313</v>
      </c>
      <c r="AA257" s="5">
        <f t="shared" si="333"/>
        <v>15200.352057069656</v>
      </c>
      <c r="AB257" s="5">
        <f t="shared" si="334"/>
        <v>56611.6263638733</v>
      </c>
      <c r="AC257" s="16">
        <f t="shared" si="318"/>
        <v>1.0238410913017755</v>
      </c>
      <c r="AD257" s="16">
        <f t="shared" si="319"/>
        <v>3.0521364191803162</v>
      </c>
      <c r="AE257" s="16">
        <f t="shared" si="320"/>
        <v>16.64906296406301</v>
      </c>
      <c r="AF257" s="15">
        <f t="shared" si="321"/>
        <v>-4.0504037456468023E-3</v>
      </c>
      <c r="AG257" s="15">
        <f t="shared" si="322"/>
        <v>2.9673830763510267E-4</v>
      </c>
      <c r="AH257" s="15">
        <f t="shared" si="323"/>
        <v>9.7937136394747881E-3</v>
      </c>
      <c r="AI257" s="1">
        <f t="shared" si="287"/>
        <v>309680.2608320021</v>
      </c>
      <c r="AJ257" s="1">
        <f t="shared" si="288"/>
        <v>191272.93231167374</v>
      </c>
      <c r="AK257" s="1">
        <f t="shared" si="289"/>
        <v>72363.851138812737</v>
      </c>
      <c r="AL257" s="14">
        <f t="shared" si="324"/>
        <v>88.730112788056687</v>
      </c>
      <c r="AM257" s="14">
        <f t="shared" si="325"/>
        <v>21.534443010515684</v>
      </c>
      <c r="AN257" s="14">
        <f t="shared" si="326"/>
        <v>6.7713391904754969</v>
      </c>
      <c r="AO257" s="11">
        <f t="shared" si="327"/>
        <v>2.7351829698545418E-3</v>
      </c>
      <c r="AP257" s="11">
        <f t="shared" si="328"/>
        <v>3.4456091469908185E-3</v>
      </c>
      <c r="AQ257" s="11">
        <f t="shared" si="329"/>
        <v>3.1256022435945017E-3</v>
      </c>
      <c r="AR257" s="1">
        <f t="shared" si="335"/>
        <v>143251.64540680524</v>
      </c>
      <c r="AS257" s="1">
        <f t="shared" si="330"/>
        <v>96422.861449600052</v>
      </c>
      <c r="AT257" s="1">
        <f t="shared" si="331"/>
        <v>36700.611883369274</v>
      </c>
      <c r="AU257" s="1">
        <f t="shared" si="290"/>
        <v>28650.329081361051</v>
      </c>
      <c r="AV257" s="1">
        <f t="shared" si="291"/>
        <v>19284.572289920012</v>
      </c>
      <c r="AW257" s="1">
        <f t="shared" si="292"/>
        <v>7340.1223766738549</v>
      </c>
      <c r="AX257" s="2">
        <v>0</v>
      </c>
      <c r="AY257" s="2">
        <v>0</v>
      </c>
      <c r="AZ257" s="2">
        <v>0</v>
      </c>
      <c r="BA257" s="2">
        <f t="shared" si="269"/>
        <v>0</v>
      </c>
      <c r="BB257" s="2">
        <f t="shared" si="281"/>
        <v>0</v>
      </c>
      <c r="BC257" s="2">
        <f t="shared" si="270"/>
        <v>0</v>
      </c>
      <c r="BD257" s="2">
        <f t="shared" si="271"/>
        <v>0</v>
      </c>
      <c r="BE257" s="2">
        <f t="shared" si="272"/>
        <v>0</v>
      </c>
      <c r="BF257" s="2">
        <f t="shared" si="273"/>
        <v>0</v>
      </c>
      <c r="BG257" s="2">
        <f t="shared" si="274"/>
        <v>0</v>
      </c>
      <c r="BH257" s="2">
        <f t="shared" si="282"/>
        <v>0</v>
      </c>
      <c r="BI257" s="2">
        <f t="shared" si="283"/>
        <v>0</v>
      </c>
      <c r="BJ257" s="2">
        <f t="shared" si="284"/>
        <v>0</v>
      </c>
      <c r="BK257" s="11">
        <f t="shared" si="285"/>
        <v>2.5371913242610206E-2</v>
      </c>
      <c r="BL257" s="17">
        <f t="shared" si="336"/>
        <v>7.3483108417966337E-4</v>
      </c>
      <c r="BM257" s="17">
        <f t="shared" si="337"/>
        <v>0.14223639568344049</v>
      </c>
      <c r="BN257" s="12">
        <f>(BN$3*temperature!$I367+BN$4*temperature!$I367^2+BN$5*temperature!$I367^6)*(K257/K$56)^$BP$1</f>
        <v>-55.133708948803395</v>
      </c>
      <c r="BO257" s="12">
        <f>(BO$3*temperature!$I367+BO$4*temperature!$I367^2+BO$5*temperature!$I367^6)*(L257/L$56)^$BP$1</f>
        <v>-34.568485300937958</v>
      </c>
      <c r="BP257" s="12">
        <f>(BP$3*temperature!$I367+BP$4*temperature!$I367^2+BP$5*temperature!$I367^6)*(M257/M$56)^$BP$1</f>
        <v>-29.41698855894148</v>
      </c>
      <c r="BQ257" s="12">
        <f>(BQ$3*temperature!$M367+BQ$4*temperature!$M367^2+BQ$5*temperature!$M367^6)*(K257/K$56)^$BP$1</f>
        <v>-55.133725136697016</v>
      </c>
      <c r="BR257" s="12">
        <f>(BR$3*temperature!$M367+BR$4*temperature!$M367^2+BR$5*temperature!$M367^6)*(L257/L$56)^$BP$1</f>
        <v>-34.568494902040293</v>
      </c>
      <c r="BS257" s="12">
        <f>(BS$3*temperature!$M367+BS$4*temperature!$M367^2+BS$5*temperature!$M367^6)*(M257/M$56)^$BP$1</f>
        <v>-29.416996267132241</v>
      </c>
      <c r="BT257" s="19">
        <f t="shared" si="275"/>
        <v>-1.6187893621122385E-5</v>
      </c>
      <c r="BU257" s="19">
        <f t="shared" si="276"/>
        <v>-9.6011023344999558E-6</v>
      </c>
      <c r="BV257" s="19">
        <f t="shared" si="277"/>
        <v>-7.7081907612353007E-6</v>
      </c>
      <c r="BW257" s="19">
        <f t="shared" si="278"/>
        <v>-3.5276034745100986E-2</v>
      </c>
      <c r="BX257" s="19">
        <f t="shared" si="279"/>
        <v>-2.5921926857302034E-5</v>
      </c>
      <c r="BY257" s="19">
        <f t="shared" si="280"/>
        <v>-5.0175360361469782E-3</v>
      </c>
      <c r="BZ257" s="2">
        <f t="shared" si="286"/>
        <v>1942.6212583002134</v>
      </c>
    </row>
    <row r="258" spans="1:78" x14ac:dyDescent="0.3">
      <c r="A258" s="2">
        <f t="shared" si="293"/>
        <v>2212</v>
      </c>
      <c r="B258" s="5">
        <f t="shared" si="294"/>
        <v>1165.402922626138</v>
      </c>
      <c r="C258" s="5">
        <f t="shared" si="295"/>
        <v>2964.156116490512</v>
      </c>
      <c r="D258" s="5">
        <f t="shared" si="296"/>
        <v>4369.914836916967</v>
      </c>
      <c r="E258" s="15">
        <f t="shared" si="297"/>
        <v>1.299559715655656E-7</v>
      </c>
      <c r="F258" s="15">
        <f t="shared" si="298"/>
        <v>2.5602197824430163E-7</v>
      </c>
      <c r="G258" s="15">
        <f t="shared" si="299"/>
        <v>5.2265976133651891E-7</v>
      </c>
      <c r="H258" s="5">
        <f t="shared" si="300"/>
        <v>141865.46503709283</v>
      </c>
      <c r="I258" s="5">
        <f t="shared" si="301"/>
        <v>96454.50035918034</v>
      </c>
      <c r="J258" s="5">
        <f t="shared" si="302"/>
        <v>36738.690784568258</v>
      </c>
      <c r="K258" s="5">
        <f t="shared" si="303"/>
        <v>121730.82998402893</v>
      </c>
      <c r="L258" s="5">
        <f t="shared" si="304"/>
        <v>32540.290244017277</v>
      </c>
      <c r="M258" s="5">
        <f t="shared" si="305"/>
        <v>8407.1869030948656</v>
      </c>
      <c r="N258" s="15">
        <f t="shared" si="306"/>
        <v>-9.676669346713962E-3</v>
      </c>
      <c r="O258" s="15">
        <f t="shared" si="307"/>
        <v>3.2787053442873137E-4</v>
      </c>
      <c r="P258" s="15">
        <f t="shared" si="308"/>
        <v>1.0370317392693895E-3</v>
      </c>
      <c r="Q258" s="5">
        <f t="shared" si="309"/>
        <v>2255.5786693801188</v>
      </c>
      <c r="R258" s="5">
        <f t="shared" si="310"/>
        <v>4863.0660986074718</v>
      </c>
      <c r="S258" s="5">
        <f t="shared" si="311"/>
        <v>3341.4001530712635</v>
      </c>
      <c r="T258" s="5">
        <f t="shared" si="312"/>
        <v>15.899420403622292</v>
      </c>
      <c r="U258" s="5">
        <f t="shared" si="313"/>
        <v>50.418239485956924</v>
      </c>
      <c r="V258" s="5">
        <f t="shared" si="314"/>
        <v>90.950441665569286</v>
      </c>
      <c r="W258" s="15">
        <f t="shared" si="315"/>
        <v>-1.0734613539272964E-2</v>
      </c>
      <c r="X258" s="15">
        <f t="shared" si="316"/>
        <v>-1.217998157191269E-2</v>
      </c>
      <c r="Y258" s="15">
        <f t="shared" si="317"/>
        <v>-9.7425357312937999E-3</v>
      </c>
      <c r="Z258" s="5">
        <f t="shared" si="332"/>
        <v>2347.6752081916006</v>
      </c>
      <c r="AA258" s="5">
        <f t="shared" si="333"/>
        <v>15025.283083432849</v>
      </c>
      <c r="AB258" s="5">
        <f t="shared" si="334"/>
        <v>56669.900637377337</v>
      </c>
      <c r="AC258" s="16">
        <f t="shared" si="318"/>
        <v>1.0196941215106197</v>
      </c>
      <c r="AD258" s="16">
        <f t="shared" si="319"/>
        <v>3.053042104976015</v>
      </c>
      <c r="AE258" s="16">
        <f t="shared" si="320"/>
        <v>16.812119119098629</v>
      </c>
      <c r="AF258" s="15">
        <f t="shared" si="321"/>
        <v>-4.0504037456468023E-3</v>
      </c>
      <c r="AG258" s="15">
        <f t="shared" si="322"/>
        <v>2.9673830763510267E-4</v>
      </c>
      <c r="AH258" s="15">
        <f t="shared" si="323"/>
        <v>9.7937136394747881E-3</v>
      </c>
      <c r="AI258" s="1">
        <f t="shared" si="287"/>
        <v>307362.56383016298</v>
      </c>
      <c r="AJ258" s="1">
        <f t="shared" si="288"/>
        <v>191430.21137042638</v>
      </c>
      <c r="AK258" s="1">
        <f t="shared" si="289"/>
        <v>72467.588401605317</v>
      </c>
      <c r="AL258" s="14">
        <f t="shared" si="324"/>
        <v>88.970378950533743</v>
      </c>
      <c r="AM258" s="14">
        <f t="shared" si="325"/>
        <v>21.607900291589946</v>
      </c>
      <c r="AN258" s="14">
        <f t="shared" si="326"/>
        <v>6.7922920583117277</v>
      </c>
      <c r="AO258" s="11">
        <f t="shared" si="327"/>
        <v>2.7078311401559961E-3</v>
      </c>
      <c r="AP258" s="11">
        <f t="shared" si="328"/>
        <v>3.4111530555209105E-3</v>
      </c>
      <c r="AQ258" s="11">
        <f t="shared" si="329"/>
        <v>3.0943462211585567E-3</v>
      </c>
      <c r="AR258" s="1">
        <f t="shared" si="335"/>
        <v>141865.46503709283</v>
      </c>
      <c r="AS258" s="1">
        <f t="shared" si="330"/>
        <v>96454.50035918034</v>
      </c>
      <c r="AT258" s="1">
        <f t="shared" si="331"/>
        <v>36738.690784568258</v>
      </c>
      <c r="AU258" s="1">
        <f t="shared" si="290"/>
        <v>28373.093007418567</v>
      </c>
      <c r="AV258" s="1">
        <f t="shared" si="291"/>
        <v>19290.900071836069</v>
      </c>
      <c r="AW258" s="1">
        <f t="shared" si="292"/>
        <v>7347.7381569136523</v>
      </c>
      <c r="AX258" s="2">
        <v>0</v>
      </c>
      <c r="AY258" s="2">
        <v>0</v>
      </c>
      <c r="AZ258" s="2">
        <v>0</v>
      </c>
      <c r="BA258" s="2">
        <f t="shared" si="269"/>
        <v>0</v>
      </c>
      <c r="BB258" s="2">
        <f t="shared" si="281"/>
        <v>0</v>
      </c>
      <c r="BC258" s="2">
        <f t="shared" si="270"/>
        <v>0</v>
      </c>
      <c r="BD258" s="2">
        <f t="shared" si="271"/>
        <v>0</v>
      </c>
      <c r="BE258" s="2">
        <f t="shared" si="272"/>
        <v>0</v>
      </c>
      <c r="BF258" s="2">
        <f t="shared" si="273"/>
        <v>0</v>
      </c>
      <c r="BG258" s="2">
        <f t="shared" si="274"/>
        <v>0</v>
      </c>
      <c r="BH258" s="2">
        <f t="shared" si="282"/>
        <v>0</v>
      </c>
      <c r="BI258" s="2">
        <f t="shared" si="283"/>
        <v>0</v>
      </c>
      <c r="BJ258" s="2">
        <f t="shared" si="284"/>
        <v>0</v>
      </c>
      <c r="BK258" s="11">
        <f t="shared" si="285"/>
        <v>2.5236308033293103E-2</v>
      </c>
      <c r="BL258" s="17">
        <f t="shared" si="336"/>
        <v>7.1664834455612513E-4</v>
      </c>
      <c r="BM258" s="17">
        <f t="shared" si="337"/>
        <v>0.14082811453805988</v>
      </c>
      <c r="BN258" s="12">
        <f>(BN$3*temperature!$I368+BN$4*temperature!$I368^2+BN$5*temperature!$I368^6)*(K258/K$56)^$BP$1</f>
        <v>-55.630824331589707</v>
      </c>
      <c r="BO258" s="12">
        <f>(BO$3*temperature!$I368+BO$4*temperature!$I368^2+BO$5*temperature!$I368^6)*(L258/L$56)^$BP$1</f>
        <v>-34.780352137388192</v>
      </c>
      <c r="BP258" s="12">
        <f>(BP$3*temperature!$I368+BP$4*temperature!$I368^2+BP$5*temperature!$I368^6)*(M258/M$56)^$BP$1</f>
        <v>-29.581695877621108</v>
      </c>
      <c r="BQ258" s="12">
        <f>(BQ$3*temperature!$M368+BQ$4*temperature!$M368^2+BQ$5*temperature!$M368^6)*(K258/K$56)^$BP$1</f>
        <v>-55.630840538065691</v>
      </c>
      <c r="BR258" s="12">
        <f>(BR$3*temperature!$M368+BR$4*temperature!$M368^2+BR$5*temperature!$M368^6)*(L258/L$56)^$BP$1</f>
        <v>-34.780361724288007</v>
      </c>
      <c r="BS258" s="12">
        <f>(BS$3*temperature!$M368+BS$4*temperature!$M368^2+BS$5*temperature!$M368^6)*(M258/M$56)^$BP$1</f>
        <v>-29.581703572066775</v>
      </c>
      <c r="BT258" s="19">
        <f t="shared" si="275"/>
        <v>-1.620647598343794E-5</v>
      </c>
      <c r="BU258" s="19">
        <f t="shared" si="276"/>
        <v>-9.5868998144510442E-6</v>
      </c>
      <c r="BV258" s="19">
        <f t="shared" si="277"/>
        <v>-7.6944456672833894E-6</v>
      </c>
      <c r="BW258" s="19">
        <f t="shared" si="278"/>
        <v>-3.5065227437282791E-2</v>
      </c>
      <c r="BX258" s="19">
        <f t="shared" si="279"/>
        <v>-2.5129437194412732E-5</v>
      </c>
      <c r="BY258" s="19">
        <f t="shared" si="280"/>
        <v>-4.9381698658407811E-3</v>
      </c>
      <c r="BZ258" s="2">
        <f t="shared" si="286"/>
        <v>1921.7917510277671</v>
      </c>
    </row>
    <row r="259" spans="1:78" x14ac:dyDescent="0.3">
      <c r="A259" s="2">
        <f t="shared" si="293"/>
        <v>2213</v>
      </c>
      <c r="B259" s="5">
        <f t="shared" si="294"/>
        <v>1165.4030665046537</v>
      </c>
      <c r="C259" s="5">
        <f t="shared" si="295"/>
        <v>2964.1568374351696</v>
      </c>
      <c r="D259" s="5">
        <f t="shared" si="296"/>
        <v>4369.9170066966808</v>
      </c>
      <c r="E259" s="15">
        <f t="shared" si="297"/>
        <v>1.2345817298728732E-7</v>
      </c>
      <c r="F259" s="15">
        <f t="shared" si="298"/>
        <v>2.4322087933208651E-7</v>
      </c>
      <c r="G259" s="15">
        <f t="shared" si="299"/>
        <v>4.9652677326969291E-7</v>
      </c>
      <c r="H259" s="5">
        <f t="shared" si="300"/>
        <v>140452.73521467301</v>
      </c>
      <c r="I259" s="5">
        <f t="shared" si="301"/>
        <v>96481.775635518134</v>
      </c>
      <c r="J259" s="5">
        <f t="shared" si="302"/>
        <v>36775.497801784375</v>
      </c>
      <c r="K259" s="5">
        <f t="shared" si="303"/>
        <v>120518.59073610234</v>
      </c>
      <c r="L259" s="5">
        <f t="shared" si="304"/>
        <v>32549.484027640738</v>
      </c>
      <c r="M259" s="5">
        <f t="shared" si="305"/>
        <v>8415.6055470682277</v>
      </c>
      <c r="N259" s="15">
        <f t="shared" si="306"/>
        <v>-9.9583585200694325E-3</v>
      </c>
      <c r="O259" s="15">
        <f t="shared" si="307"/>
        <v>2.8253539088063384E-4</v>
      </c>
      <c r="P259" s="15">
        <f t="shared" si="308"/>
        <v>1.0013627709719586E-3</v>
      </c>
      <c r="Q259" s="5">
        <f t="shared" si="309"/>
        <v>2209.1454351318635</v>
      </c>
      <c r="R259" s="5">
        <f t="shared" si="310"/>
        <v>4805.192464995399</v>
      </c>
      <c r="S259" s="5">
        <f t="shared" si="311"/>
        <v>3312.1614429060046</v>
      </c>
      <c r="T259" s="5">
        <f t="shared" si="312"/>
        <v>15.728746270090975</v>
      </c>
      <c r="U259" s="5">
        <f t="shared" si="313"/>
        <v>49.804146258129691</v>
      </c>
      <c r="V259" s="5">
        <f t="shared" si="314"/>
        <v>90.064353737865531</v>
      </c>
      <c r="W259" s="15">
        <f t="shared" si="315"/>
        <v>-1.0734613539272964E-2</v>
      </c>
      <c r="X259" s="15">
        <f t="shared" si="316"/>
        <v>-1.217998157191269E-2</v>
      </c>
      <c r="Y259" s="15">
        <f t="shared" si="317"/>
        <v>-9.7425357312937999E-3</v>
      </c>
      <c r="Z259" s="5">
        <f t="shared" si="332"/>
        <v>2290.6843799019643</v>
      </c>
      <c r="AA259" s="5">
        <f t="shared" si="333"/>
        <v>14851.551275176242</v>
      </c>
      <c r="AB259" s="5">
        <f t="shared" si="334"/>
        <v>56726.189225810725</v>
      </c>
      <c r="AC259" s="16">
        <f t="shared" si="318"/>
        <v>1.0155639486214389</v>
      </c>
      <c r="AD259" s="16">
        <f t="shared" si="319"/>
        <v>3.0539480595233841</v>
      </c>
      <c r="AE259" s="16">
        <f t="shared" si="320"/>
        <v>16.97677219942382</v>
      </c>
      <c r="AF259" s="15">
        <f t="shared" si="321"/>
        <v>-4.0504037456468023E-3</v>
      </c>
      <c r="AG259" s="15">
        <f t="shared" si="322"/>
        <v>2.9673830763510267E-4</v>
      </c>
      <c r="AH259" s="15">
        <f t="shared" si="323"/>
        <v>9.7937136394747881E-3</v>
      </c>
      <c r="AI259" s="1">
        <f t="shared" si="287"/>
        <v>304999.40045456524</v>
      </c>
      <c r="AJ259" s="1">
        <f t="shared" si="288"/>
        <v>191578.09030521981</v>
      </c>
      <c r="AK259" s="1">
        <f t="shared" si="289"/>
        <v>72568.567718358434</v>
      </c>
      <c r="AL259" s="14">
        <f t="shared" si="324"/>
        <v>89.208886545580739</v>
      </c>
      <c r="AM259" s="14">
        <f t="shared" si="325"/>
        <v>21.680871068141961</v>
      </c>
      <c r="AN259" s="14">
        <f t="shared" si="326"/>
        <v>6.8130995845427327</v>
      </c>
      <c r="AO259" s="11">
        <f t="shared" si="327"/>
        <v>2.680752828754436E-3</v>
      </c>
      <c r="AP259" s="11">
        <f t="shared" si="328"/>
        <v>3.3770415249657014E-3</v>
      </c>
      <c r="AQ259" s="11">
        <f t="shared" si="329"/>
        <v>3.063402758946971E-3</v>
      </c>
      <c r="AR259" s="1">
        <f t="shared" si="335"/>
        <v>140452.73521467301</v>
      </c>
      <c r="AS259" s="1">
        <f t="shared" si="330"/>
        <v>96481.775635518134</v>
      </c>
      <c r="AT259" s="1">
        <f t="shared" si="331"/>
        <v>36775.497801784375</v>
      </c>
      <c r="AU259" s="1">
        <f t="shared" si="290"/>
        <v>28090.547042934602</v>
      </c>
      <c r="AV259" s="1">
        <f t="shared" si="291"/>
        <v>19296.355127103627</v>
      </c>
      <c r="AW259" s="1">
        <f t="shared" si="292"/>
        <v>7355.0995603568754</v>
      </c>
      <c r="AX259" s="2">
        <v>0</v>
      </c>
      <c r="AY259" s="2">
        <v>0</v>
      </c>
      <c r="AZ259" s="2">
        <v>0</v>
      </c>
      <c r="BA259" s="2">
        <f t="shared" si="269"/>
        <v>0</v>
      </c>
      <c r="BB259" s="2">
        <f t="shared" si="281"/>
        <v>0</v>
      </c>
      <c r="BC259" s="2">
        <f t="shared" si="270"/>
        <v>0</v>
      </c>
      <c r="BD259" s="2">
        <f t="shared" si="271"/>
        <v>0</v>
      </c>
      <c r="BE259" s="2">
        <f t="shared" si="272"/>
        <v>0</v>
      </c>
      <c r="BF259" s="2">
        <f t="shared" si="273"/>
        <v>0</v>
      </c>
      <c r="BG259" s="2">
        <f t="shared" si="274"/>
        <v>0</v>
      </c>
      <c r="BH259" s="2">
        <f t="shared" si="282"/>
        <v>0</v>
      </c>
      <c r="BI259" s="2">
        <f t="shared" si="283"/>
        <v>0</v>
      </c>
      <c r="BJ259" s="2">
        <f t="shared" si="284"/>
        <v>0</v>
      </c>
      <c r="BK259" s="11">
        <f t="shared" si="285"/>
        <v>2.5096517697740767E-2</v>
      </c>
      <c r="BL259" s="17">
        <f t="shared" si="336"/>
        <v>6.9900796425252328E-4</v>
      </c>
      <c r="BM259" s="17">
        <f t="shared" si="337"/>
        <v>0.13943377677035632</v>
      </c>
      <c r="BN259" s="12">
        <f>(BN$3*temperature!$I369+BN$4*temperature!$I369^2+BN$5*temperature!$I369^6)*(K259/K$56)^$BP$1</f>
        <v>-56.132447909883886</v>
      </c>
      <c r="BO259" s="12">
        <f>(BO$3*temperature!$I369+BO$4*temperature!$I369^2+BO$5*temperature!$I369^6)*(L259/L$56)^$BP$1</f>
        <v>-34.991625493365902</v>
      </c>
      <c r="BP259" s="12">
        <f>(BP$3*temperature!$I369+BP$4*temperature!$I369^2+BP$5*temperature!$I369^6)*(M259/M$56)^$BP$1</f>
        <v>-29.745792787406604</v>
      </c>
      <c r="BQ259" s="12">
        <f>(BQ$3*temperature!$M369+BQ$4*temperature!$M369^2+BQ$5*temperature!$M369^6)*(K259/K$56)^$BP$1</f>
        <v>-56.132464136134367</v>
      </c>
      <c r="BR259" s="12">
        <f>(BR$3*temperature!$M369+BR$4*temperature!$M369^2+BR$5*temperature!$M369^6)*(L259/L$56)^$BP$1</f>
        <v>-34.991635066217384</v>
      </c>
      <c r="BS259" s="12">
        <f>(BS$3*temperature!$M369+BS$4*temperature!$M369^2+BS$5*temperature!$M369^6)*(M259/M$56)^$BP$1</f>
        <v>-29.745800468232837</v>
      </c>
      <c r="BT259" s="19">
        <f t="shared" si="275"/>
        <v>-1.6226250480144699E-5</v>
      </c>
      <c r="BU259" s="19">
        <f t="shared" si="276"/>
        <v>-9.5728514821757926E-6</v>
      </c>
      <c r="BV259" s="19">
        <f t="shared" si="277"/>
        <v>-7.6808262328142973E-6</v>
      </c>
      <c r="BW259" s="19">
        <f t="shared" si="278"/>
        <v>-3.4850931793508962E-2</v>
      </c>
      <c r="BX259" s="19">
        <f t="shared" si="279"/>
        <v>-2.436107888528424E-5</v>
      </c>
      <c r="BY259" s="19">
        <f t="shared" si="280"/>
        <v>-4.8593970439350419E-3</v>
      </c>
      <c r="BZ259" s="2">
        <f t="shared" si="286"/>
        <v>1901.138034730041</v>
      </c>
    </row>
    <row r="260" spans="1:78" x14ac:dyDescent="0.3">
      <c r="A260" s="2">
        <f t="shared" si="293"/>
        <v>2214</v>
      </c>
      <c r="B260" s="5">
        <f t="shared" si="294"/>
        <v>1165.4032031892605</v>
      </c>
      <c r="C260" s="5">
        <f t="shared" si="295"/>
        <v>2964.15752233276</v>
      </c>
      <c r="D260" s="5">
        <f t="shared" si="296"/>
        <v>4369.9190679884323</v>
      </c>
      <c r="E260" s="15">
        <f t="shared" si="297"/>
        <v>1.1728526433792295E-7</v>
      </c>
      <c r="F260" s="15">
        <f t="shared" si="298"/>
        <v>2.3105983536548216E-7</v>
      </c>
      <c r="G260" s="15">
        <f t="shared" si="299"/>
        <v>4.7170043460620825E-7</v>
      </c>
      <c r="H260" s="5">
        <f t="shared" si="300"/>
        <v>139012.69681850309</v>
      </c>
      <c r="I260" s="5">
        <f t="shared" si="301"/>
        <v>96504.7210638096</v>
      </c>
      <c r="J260" s="5">
        <f t="shared" si="302"/>
        <v>36811.043645095851</v>
      </c>
      <c r="K260" s="5">
        <f t="shared" si="303"/>
        <v>119282.91979812548</v>
      </c>
      <c r="L260" s="5">
        <f t="shared" si="304"/>
        <v>32557.217467937207</v>
      </c>
      <c r="M260" s="5">
        <f t="shared" si="305"/>
        <v>8423.7357883245113</v>
      </c>
      <c r="N260" s="15">
        <f t="shared" si="306"/>
        <v>-1.0252948781010796E-2</v>
      </c>
      <c r="O260" s="15">
        <f t="shared" si="307"/>
        <v>2.3759025764902297E-4</v>
      </c>
      <c r="P260" s="15">
        <f t="shared" si="308"/>
        <v>9.6609105676481732E-4</v>
      </c>
      <c r="Q260" s="5">
        <f t="shared" si="309"/>
        <v>2163.024253062255</v>
      </c>
      <c r="R260" s="5">
        <f t="shared" si="310"/>
        <v>4747.794167780361</v>
      </c>
      <c r="S260" s="5">
        <f t="shared" si="311"/>
        <v>3283.0628152220966</v>
      </c>
      <c r="T260" s="5">
        <f t="shared" si="312"/>
        <v>15.559904257424266</v>
      </c>
      <c r="U260" s="5">
        <f t="shared" si="313"/>
        <v>49.197532674500827</v>
      </c>
      <c r="V260" s="5">
        <f t="shared" si="314"/>
        <v>89.186898553458491</v>
      </c>
      <c r="W260" s="15">
        <f t="shared" si="315"/>
        <v>-1.0734613539272964E-2</v>
      </c>
      <c r="X260" s="15">
        <f t="shared" si="316"/>
        <v>-1.217998157191269E-2</v>
      </c>
      <c r="Y260" s="15">
        <f t="shared" si="317"/>
        <v>-9.7425357312937999E-3</v>
      </c>
      <c r="Z260" s="5">
        <f t="shared" si="332"/>
        <v>2234.4412650989075</v>
      </c>
      <c r="AA260" s="5">
        <f t="shared" si="333"/>
        <v>14679.162781860443</v>
      </c>
      <c r="AB260" s="5">
        <f t="shared" si="334"/>
        <v>56780.50896404883</v>
      </c>
      <c r="AC260" s="16">
        <f t="shared" si="318"/>
        <v>1.0114505045999989</v>
      </c>
      <c r="AD260" s="16">
        <f t="shared" si="319"/>
        <v>3.0548542829021725</v>
      </c>
      <c r="AE260" s="16">
        <f t="shared" si="320"/>
        <v>17.143037844867575</v>
      </c>
      <c r="AF260" s="15">
        <f t="shared" si="321"/>
        <v>-4.0504037456468023E-3</v>
      </c>
      <c r="AG260" s="15">
        <f t="shared" si="322"/>
        <v>2.9673830763510267E-4</v>
      </c>
      <c r="AH260" s="15">
        <f t="shared" si="323"/>
        <v>9.7937136394747881E-3</v>
      </c>
      <c r="AI260" s="1">
        <f t="shared" si="287"/>
        <v>302590.00745204336</v>
      </c>
      <c r="AJ260" s="1">
        <f t="shared" si="288"/>
        <v>191716.63640180146</v>
      </c>
      <c r="AK260" s="1">
        <f t="shared" si="289"/>
        <v>72666.810506879468</v>
      </c>
      <c r="AL260" s="14">
        <f t="shared" si="324"/>
        <v>89.445642050788265</v>
      </c>
      <c r="AM260" s="14">
        <f t="shared" si="325"/>
        <v>21.753356098017559</v>
      </c>
      <c r="AN260" s="14">
        <f t="shared" si="326"/>
        <v>6.8337621399263595</v>
      </c>
      <c r="AO260" s="11">
        <f t="shared" si="327"/>
        <v>2.6539453004668914E-3</v>
      </c>
      <c r="AP260" s="11">
        <f t="shared" si="328"/>
        <v>3.3432711097160445E-3</v>
      </c>
      <c r="AQ260" s="11">
        <f t="shared" si="329"/>
        <v>3.0327687313575014E-3</v>
      </c>
      <c r="AR260" s="1">
        <f t="shared" si="335"/>
        <v>139012.69681850309</v>
      </c>
      <c r="AS260" s="1">
        <f t="shared" si="330"/>
        <v>96504.7210638096</v>
      </c>
      <c r="AT260" s="1">
        <f t="shared" si="331"/>
        <v>36811.043645095851</v>
      </c>
      <c r="AU260" s="1">
        <f t="shared" si="290"/>
        <v>27802.53936370062</v>
      </c>
      <c r="AV260" s="1">
        <f t="shared" si="291"/>
        <v>19300.944212761922</v>
      </c>
      <c r="AW260" s="1">
        <f t="shared" si="292"/>
        <v>7362.2087290191703</v>
      </c>
      <c r="AX260" s="2">
        <v>0</v>
      </c>
      <c r="AY260" s="2">
        <v>0</v>
      </c>
      <c r="AZ260" s="2">
        <v>0</v>
      </c>
      <c r="BA260" s="2">
        <f t="shared" si="269"/>
        <v>0</v>
      </c>
      <c r="BB260" s="2">
        <f t="shared" si="281"/>
        <v>0</v>
      </c>
      <c r="BC260" s="2">
        <f t="shared" si="270"/>
        <v>0</v>
      </c>
      <c r="BD260" s="2">
        <f t="shared" si="271"/>
        <v>0</v>
      </c>
      <c r="BE260" s="2">
        <f t="shared" si="272"/>
        <v>0</v>
      </c>
      <c r="BF260" s="2">
        <f t="shared" si="273"/>
        <v>0</v>
      </c>
      <c r="BG260" s="2">
        <f t="shared" si="274"/>
        <v>0</v>
      </c>
      <c r="BH260" s="2">
        <f t="shared" si="282"/>
        <v>0</v>
      </c>
      <c r="BI260" s="2">
        <f t="shared" si="283"/>
        <v>0</v>
      </c>
      <c r="BJ260" s="2">
        <f t="shared" si="284"/>
        <v>0</v>
      </c>
      <c r="BK260" s="11">
        <f t="shared" si="285"/>
        <v>2.4952177670109349E-2</v>
      </c>
      <c r="BL260" s="17">
        <f t="shared" si="336"/>
        <v>6.8189477984221614E-4</v>
      </c>
      <c r="BM260" s="17">
        <f t="shared" si="337"/>
        <v>0.13805324432708546</v>
      </c>
      <c r="BN260" s="12">
        <f>(BN$3*temperature!$I370+BN$4*temperature!$I370^2+BN$5*temperature!$I370^6)*(K260/K$56)^$BP$1</f>
        <v>-56.638867948594537</v>
      </c>
      <c r="BO260" s="12">
        <f>(BO$3*temperature!$I370+BO$4*temperature!$I370^2+BO$5*temperature!$I370^6)*(L260/L$56)^$BP$1</f>
        <v>-35.202309691106272</v>
      </c>
      <c r="BP260" s="12">
        <f>(BP$3*temperature!$I370+BP$4*temperature!$I370^2+BP$5*temperature!$I370^6)*(M260/M$56)^$BP$1</f>
        <v>-29.909282099489626</v>
      </c>
      <c r="BQ260" s="12">
        <f>(BQ$3*temperature!$M370+BQ$4*temperature!$M370^2+BQ$5*temperature!$M370^6)*(K260/K$56)^$BP$1</f>
        <v>-56.638884195871547</v>
      </c>
      <c r="BR260" s="12">
        <f>(BR$3*temperature!$M370+BR$4*temperature!$M370^2+BR$5*temperature!$M370^6)*(L260/L$56)^$BP$1</f>
        <v>-35.202319250063141</v>
      </c>
      <c r="BS260" s="12">
        <f>(BS$3*temperature!$M370+BS$4*temperature!$M370^2+BS$5*temperature!$M370^6)*(M260/M$56)^$BP$1</f>
        <v>-29.909289766821381</v>
      </c>
      <c r="BT260" s="19">
        <f t="shared" si="275"/>
        <v>-1.6247277009995287E-5</v>
      </c>
      <c r="BU260" s="19">
        <f t="shared" si="276"/>
        <v>-9.5589568687159954E-6</v>
      </c>
      <c r="BV260" s="19">
        <f t="shared" si="277"/>
        <v>-7.667331754390716E-6</v>
      </c>
      <c r="BW260" s="19">
        <f t="shared" si="278"/>
        <v>-3.4633047432454399E-2</v>
      </c>
      <c r="BX260" s="19">
        <f t="shared" si="279"/>
        <v>-2.3616094254218521E-5</v>
      </c>
      <c r="BY260" s="19">
        <f t="shared" si="280"/>
        <v>-4.7812045589841669E-3</v>
      </c>
      <c r="BZ260" s="2">
        <f t="shared" si="286"/>
        <v>1880.657018615771</v>
      </c>
    </row>
    <row r="261" spans="1:78" x14ac:dyDescent="0.3">
      <c r="A261" s="2">
        <f t="shared" si="293"/>
        <v>2215</v>
      </c>
      <c r="B261" s="5">
        <f t="shared" si="294"/>
        <v>1165.4033330396521</v>
      </c>
      <c r="C261" s="5">
        <f t="shared" si="295"/>
        <v>2964.1581729856216</v>
      </c>
      <c r="D261" s="5">
        <f t="shared" si="296"/>
        <v>4369.9210262165188</v>
      </c>
      <c r="E261" s="15">
        <f t="shared" si="297"/>
        <v>1.114210011210268E-7</v>
      </c>
      <c r="F261" s="15">
        <f t="shared" si="298"/>
        <v>2.1950684359720804E-7</v>
      </c>
      <c r="G261" s="15">
        <f t="shared" si="299"/>
        <v>4.4811541287589782E-7</v>
      </c>
      <c r="H261" s="5">
        <f t="shared" si="300"/>
        <v>137544.51677063314</v>
      </c>
      <c r="I261" s="5">
        <f t="shared" si="301"/>
        <v>96523.370335839776</v>
      </c>
      <c r="J261" s="5">
        <f t="shared" si="302"/>
        <v>36845.339000346044</v>
      </c>
      <c r="K261" s="5">
        <f t="shared" si="303"/>
        <v>118023.10227814775</v>
      </c>
      <c r="L261" s="5">
        <f t="shared" si="304"/>
        <v>32563.501912793497</v>
      </c>
      <c r="M261" s="5">
        <f t="shared" si="305"/>
        <v>8431.5800627286771</v>
      </c>
      <c r="N261" s="15">
        <f t="shared" si="306"/>
        <v>-1.0561591903600731E-2</v>
      </c>
      <c r="O261" s="15">
        <f t="shared" si="307"/>
        <v>1.9302770153739601E-4</v>
      </c>
      <c r="P261" s="15">
        <f t="shared" si="308"/>
        <v>9.3121087855552176E-4</v>
      </c>
      <c r="Q261" s="5">
        <f t="shared" si="309"/>
        <v>2117.2055121178387</v>
      </c>
      <c r="R261" s="5">
        <f t="shared" si="310"/>
        <v>4690.8724453688183</v>
      </c>
      <c r="S261" s="5">
        <f t="shared" si="311"/>
        <v>3254.1063553475956</v>
      </c>
      <c r="T261" s="5">
        <f t="shared" si="312"/>
        <v>15.392874698512729</v>
      </c>
      <c r="U261" s="5">
        <f t="shared" si="313"/>
        <v>48.598307633141836</v>
      </c>
      <c r="V261" s="5">
        <f t="shared" si="314"/>
        <v>88.317992007538152</v>
      </c>
      <c r="W261" s="15">
        <f t="shared" si="315"/>
        <v>-1.0734613539272964E-2</v>
      </c>
      <c r="X261" s="15">
        <f t="shared" si="316"/>
        <v>-1.217998157191269E-2</v>
      </c>
      <c r="Y261" s="15">
        <f t="shared" si="317"/>
        <v>-9.7425357312937999E-3</v>
      </c>
      <c r="Z261" s="5">
        <f t="shared" si="332"/>
        <v>2178.93053142287</v>
      </c>
      <c r="AA261" s="5">
        <f t="shared" si="333"/>
        <v>14508.123186589299</v>
      </c>
      <c r="AB261" s="5">
        <f t="shared" si="334"/>
        <v>56832.876648427358</v>
      </c>
      <c r="AC261" s="16">
        <f t="shared" si="318"/>
        <v>1.0073537216876307</v>
      </c>
      <c r="AD261" s="16">
        <f t="shared" si="319"/>
        <v>3.0557607751921529</v>
      </c>
      <c r="AE261" s="16">
        <f t="shared" si="320"/>
        <v>17.310931848430887</v>
      </c>
      <c r="AF261" s="15">
        <f t="shared" si="321"/>
        <v>-4.0504037456468023E-3</v>
      </c>
      <c r="AG261" s="15">
        <f t="shared" si="322"/>
        <v>2.9673830763510267E-4</v>
      </c>
      <c r="AH261" s="15">
        <f t="shared" si="323"/>
        <v>9.7937136394747881E-3</v>
      </c>
      <c r="AI261" s="1">
        <f t="shared" si="287"/>
        <v>300133.54607053963</v>
      </c>
      <c r="AJ261" s="1">
        <f t="shared" si="288"/>
        <v>191845.91697438323</v>
      </c>
      <c r="AK261" s="1">
        <f t="shared" si="289"/>
        <v>72762.338185210683</v>
      </c>
      <c r="AL261" s="14">
        <f t="shared" si="324"/>
        <v>89.68065205374252</v>
      </c>
      <c r="AM261" s="14">
        <f t="shared" si="325"/>
        <v>21.825356191329611</v>
      </c>
      <c r="AN261" s="14">
        <f t="shared" si="326"/>
        <v>6.8542801078605073</v>
      </c>
      <c r="AO261" s="11">
        <f t="shared" si="327"/>
        <v>2.6274058474622226E-3</v>
      </c>
      <c r="AP261" s="11">
        <f t="shared" si="328"/>
        <v>3.3098383986188838E-3</v>
      </c>
      <c r="AQ261" s="11">
        <f t="shared" si="329"/>
        <v>3.0024410440439263E-3</v>
      </c>
      <c r="AR261" s="1">
        <f t="shared" si="335"/>
        <v>137544.51677063314</v>
      </c>
      <c r="AS261" s="1">
        <f t="shared" si="330"/>
        <v>96523.370335839776</v>
      </c>
      <c r="AT261" s="1">
        <f t="shared" si="331"/>
        <v>36845.339000346044</v>
      </c>
      <c r="AU261" s="1">
        <f t="shared" si="290"/>
        <v>27508.903354126629</v>
      </c>
      <c r="AV261" s="1">
        <f t="shared" si="291"/>
        <v>19304.674067167954</v>
      </c>
      <c r="AW261" s="1">
        <f t="shared" si="292"/>
        <v>7369.0678000692096</v>
      </c>
      <c r="AX261" s="2">
        <v>0</v>
      </c>
      <c r="AY261" s="2">
        <v>0</v>
      </c>
      <c r="AZ261" s="2">
        <v>0</v>
      </c>
      <c r="BA261" s="2">
        <f t="shared" si="269"/>
        <v>0</v>
      </c>
      <c r="BB261" s="2">
        <f t="shared" si="281"/>
        <v>0</v>
      </c>
      <c r="BC261" s="2">
        <f t="shared" si="270"/>
        <v>0</v>
      </c>
      <c r="BD261" s="2">
        <f t="shared" si="271"/>
        <v>0</v>
      </c>
      <c r="BE261" s="2">
        <f t="shared" si="272"/>
        <v>0</v>
      </c>
      <c r="BF261" s="2">
        <f t="shared" si="273"/>
        <v>0</v>
      </c>
      <c r="BG261" s="2">
        <f t="shared" si="274"/>
        <v>0</v>
      </c>
      <c r="BH261" s="2">
        <f t="shared" si="282"/>
        <v>0</v>
      </c>
      <c r="BI261" s="2">
        <f t="shared" si="283"/>
        <v>0</v>
      </c>
      <c r="BJ261" s="2">
        <f t="shared" si="284"/>
        <v>0</v>
      </c>
      <c r="BK261" s="11">
        <f t="shared" si="285"/>
        <v>2.4802883594295805E-2</v>
      </c>
      <c r="BL261" s="17">
        <f t="shared" si="336"/>
        <v>6.6529423976860946E-4</v>
      </c>
      <c r="BM261" s="17">
        <f t="shared" si="337"/>
        <v>0.1366863805218668</v>
      </c>
      <c r="BN261" s="12">
        <f>(BN$3*temperature!$I371+BN$4*temperature!$I371^2+BN$5*temperature!$I371^6)*(K261/K$56)^$BP$1</f>
        <v>-57.150397613489098</v>
      </c>
      <c r="BO261" s="12">
        <f>(BO$3*temperature!$I371+BO$4*temperature!$I371^2+BO$5*temperature!$I371^6)*(L261/L$56)^$BP$1</f>
        <v>-35.41240916029065</v>
      </c>
      <c r="BP261" s="12">
        <f>(BP$3*temperature!$I371+BP$4*temperature!$I371^2+BP$5*temperature!$I371^6)*(M261/M$56)^$BP$1</f>
        <v>-30.072166695449628</v>
      </c>
      <c r="BQ261" s="12">
        <f>(BQ$3*temperature!$M371+BQ$4*temperature!$M371^2+BQ$5*temperature!$M371^6)*(K261/K$56)^$BP$1</f>
        <v>-57.150413883109763</v>
      </c>
      <c r="BR261" s="12">
        <f>(BR$3*temperature!$M371+BR$4*temperature!$M371^2+BR$5*temperature!$M371^6)*(L261/L$56)^$BP$1</f>
        <v>-35.412418705506056</v>
      </c>
      <c r="BS261" s="12">
        <f>(BS$3*temperature!$M371+BS$4*temperature!$M371^2+BS$5*temperature!$M371^6)*(M261/M$56)^$BP$1</f>
        <v>-30.072174349411092</v>
      </c>
      <c r="BT261" s="19">
        <f t="shared" si="275"/>
        <v>-1.6269620665809725E-5</v>
      </c>
      <c r="BU261" s="19">
        <f t="shared" si="276"/>
        <v>-9.5452154056374638E-6</v>
      </c>
      <c r="BV261" s="19">
        <f t="shared" si="277"/>
        <v>-7.6539614646264909E-6</v>
      </c>
      <c r="BW261" s="19">
        <f t="shared" si="278"/>
        <v>-3.4411462789137613E-2</v>
      </c>
      <c r="BX261" s="19">
        <f t="shared" si="279"/>
        <v>-2.2893747975625101E-5</v>
      </c>
      <c r="BY261" s="19">
        <f t="shared" si="280"/>
        <v>-4.7035782971101238E-3</v>
      </c>
      <c r="BZ261" s="2">
        <f t="shared" si="286"/>
        <v>1860.3455057810118</v>
      </c>
    </row>
    <row r="262" spans="1:78" x14ac:dyDescent="0.3">
      <c r="A262" s="2">
        <f t="shared" si="293"/>
        <v>2216</v>
      </c>
      <c r="B262" s="5">
        <f t="shared" si="294"/>
        <v>1165.4034563975379</v>
      </c>
      <c r="C262" s="5">
        <f t="shared" si="295"/>
        <v>2964.158791105976</v>
      </c>
      <c r="D262" s="5">
        <f t="shared" si="296"/>
        <v>4369.9228865340356</v>
      </c>
      <c r="E262" s="15">
        <f t="shared" si="297"/>
        <v>1.0584995106497545E-7</v>
      </c>
      <c r="F262" s="15">
        <f t="shared" si="298"/>
        <v>2.0853150141734763E-7</v>
      </c>
      <c r="G262" s="15">
        <f t="shared" si="299"/>
        <v>4.257096422321029E-7</v>
      </c>
      <c r="H262" s="5">
        <f t="shared" si="300"/>
        <v>136047.27967758995</v>
      </c>
      <c r="I262" s="5">
        <f t="shared" si="301"/>
        <v>96537.757044380007</v>
      </c>
      <c r="J262" s="5">
        <f t="shared" si="302"/>
        <v>36878.394528079822</v>
      </c>
      <c r="K262" s="5">
        <f t="shared" si="303"/>
        <v>116738.35265439785</v>
      </c>
      <c r="L262" s="5">
        <f t="shared" si="304"/>
        <v>32568.348677555226</v>
      </c>
      <c r="M262" s="5">
        <f t="shared" si="305"/>
        <v>8439.1408007955924</v>
      </c>
      <c r="N262" s="15">
        <f t="shared" si="306"/>
        <v>-1.0885577475519215E-2</v>
      </c>
      <c r="O262" s="15">
        <f t="shared" si="307"/>
        <v>1.4884040342799665E-4</v>
      </c>
      <c r="P262" s="15">
        <f t="shared" si="308"/>
        <v>8.9671663088841669E-4</v>
      </c>
      <c r="Q262" s="5">
        <f t="shared" si="309"/>
        <v>2071.6787445033319</v>
      </c>
      <c r="R262" s="5">
        <f t="shared" si="310"/>
        <v>4634.4283592415904</v>
      </c>
      <c r="S262" s="5">
        <f t="shared" si="311"/>
        <v>3225.2940634036745</v>
      </c>
      <c r="T262" s="5">
        <f t="shared" si="312"/>
        <v>15.227638137365743</v>
      </c>
      <c r="U262" s="5">
        <f t="shared" si="313"/>
        <v>48.006381141744022</v>
      </c>
      <c r="V262" s="5">
        <f t="shared" si="314"/>
        <v>87.457550814688588</v>
      </c>
      <c r="W262" s="15">
        <f t="shared" si="315"/>
        <v>-1.0734613539272964E-2</v>
      </c>
      <c r="X262" s="15">
        <f t="shared" si="316"/>
        <v>-1.217998157191269E-2</v>
      </c>
      <c r="Y262" s="15">
        <f t="shared" si="317"/>
        <v>-9.7425357312937999E-3</v>
      </c>
      <c r="Z262" s="5">
        <f t="shared" si="332"/>
        <v>2124.1362529594603</v>
      </c>
      <c r="AA262" s="5">
        <f t="shared" si="333"/>
        <v>14338.437521495151</v>
      </c>
      <c r="AB262" s="5">
        <f t="shared" si="334"/>
        <v>56883.309034918282</v>
      </c>
      <c r="AC262" s="16">
        <f t="shared" si="318"/>
        <v>1.0032735324001159</v>
      </c>
      <c r="AD262" s="16">
        <f t="shared" si="319"/>
        <v>3.0566675364731211</v>
      </c>
      <c r="AE262" s="16">
        <f t="shared" si="320"/>
        <v>17.480470157786883</v>
      </c>
      <c r="AF262" s="15">
        <f t="shared" si="321"/>
        <v>-4.0504037456468023E-3</v>
      </c>
      <c r="AG262" s="15">
        <f t="shared" si="322"/>
        <v>2.9673830763510267E-4</v>
      </c>
      <c r="AH262" s="15">
        <f t="shared" si="323"/>
        <v>9.7937136394747881E-3</v>
      </c>
      <c r="AI262" s="1">
        <f t="shared" si="287"/>
        <v>297629.09481761226</v>
      </c>
      <c r="AJ262" s="1">
        <f t="shared" si="288"/>
        <v>191965.99934411285</v>
      </c>
      <c r="AK262" s="1">
        <f t="shared" si="289"/>
        <v>72855.172166758828</v>
      </c>
      <c r="AL262" s="14">
        <f t="shared" si="324"/>
        <v>89.913923248656644</v>
      </c>
      <c r="AM262" s="14">
        <f t="shared" si="325"/>
        <v>21.896872209295353</v>
      </c>
      <c r="AN262" s="14">
        <f t="shared" si="326"/>
        <v>6.8746538840644904</v>
      </c>
      <c r="AO262" s="11">
        <f t="shared" si="327"/>
        <v>2.6011317889876001E-3</v>
      </c>
      <c r="AP262" s="11">
        <f t="shared" si="328"/>
        <v>3.276740014632695E-3</v>
      </c>
      <c r="AQ262" s="11">
        <f t="shared" si="329"/>
        <v>2.9724166336034868E-3</v>
      </c>
      <c r="AR262" s="1">
        <f t="shared" si="335"/>
        <v>136047.27967758995</v>
      </c>
      <c r="AS262" s="1">
        <f t="shared" si="330"/>
        <v>96537.757044380007</v>
      </c>
      <c r="AT262" s="1">
        <f t="shared" si="331"/>
        <v>36878.394528079822</v>
      </c>
      <c r="AU262" s="1">
        <f t="shared" si="290"/>
        <v>27209.455935517992</v>
      </c>
      <c r="AV262" s="1">
        <f t="shared" si="291"/>
        <v>19307.551408876003</v>
      </c>
      <c r="AW262" s="1">
        <f t="shared" si="292"/>
        <v>7375.678905615965</v>
      </c>
      <c r="AX262" s="2">
        <v>0</v>
      </c>
      <c r="AY262" s="2">
        <v>0</v>
      </c>
      <c r="AZ262" s="2">
        <v>0</v>
      </c>
      <c r="BA262" s="2">
        <f t="shared" ref="BA262:BA325" si="338">(AX262*Z262+AY262*AA262+AZ262*AB262)/(Z262+AA262+AB262)</f>
        <v>0</v>
      </c>
      <c r="BB262" s="2">
        <f t="shared" si="281"/>
        <v>0</v>
      </c>
      <c r="BC262" s="2">
        <f t="shared" ref="BC262:BC325" si="339">BC$5*AY262^2</f>
        <v>0</v>
      </c>
      <c r="BD262" s="2">
        <f t="shared" ref="BD262:BD325" si="340">BD$5*AZ262^2</f>
        <v>0</v>
      </c>
      <c r="BE262" s="2">
        <f t="shared" ref="BE262:BE325" si="341">BB262*AR262</f>
        <v>0</v>
      </c>
      <c r="BF262" s="2">
        <f t="shared" ref="BF262:BF325" si="342">BC262*AS262</f>
        <v>0</v>
      </c>
      <c r="BG262" s="2">
        <f t="shared" ref="BG262:BG325" si="343">BD262*AT262</f>
        <v>0</v>
      </c>
      <c r="BH262" s="2">
        <f t="shared" si="282"/>
        <v>0</v>
      </c>
      <c r="BI262" s="2">
        <f t="shared" si="283"/>
        <v>0</v>
      </c>
      <c r="BJ262" s="2">
        <f t="shared" si="284"/>
        <v>0</v>
      </c>
      <c r="BK262" s="11">
        <f t="shared" si="285"/>
        <v>2.4648185459093835E-2</v>
      </c>
      <c r="BL262" s="17">
        <f t="shared" si="336"/>
        <v>6.4919239633208286E-4</v>
      </c>
      <c r="BM262" s="17">
        <f t="shared" si="337"/>
        <v>0.1353330500216503</v>
      </c>
      <c r="BN262" s="12">
        <f>(BN$3*temperature!$I372+BN$4*temperature!$I372^2+BN$5*temperature!$I372^6)*(K262/K$56)^$BP$1</f>
        <v>-57.667377962481893</v>
      </c>
      <c r="BO262" s="12">
        <f>(BO$3*temperature!$I372+BO$4*temperature!$I372^2+BO$5*temperature!$I372^6)*(L262/L$56)^$BP$1</f>
        <v>-35.621928432228202</v>
      </c>
      <c r="BP262" s="12">
        <f>(BP$3*temperature!$I372+BP$4*temperature!$I372^2+BP$5*temperature!$I372^6)*(M262/M$56)^$BP$1</f>
        <v>-30.234449522271959</v>
      </c>
      <c r="BQ262" s="12">
        <f>(BQ$3*temperature!$M372+BQ$4*temperature!$M372^2+BQ$5*temperature!$M372^6)*(K262/K$56)^$BP$1</f>
        <v>-57.66739425583436</v>
      </c>
      <c r="BR262" s="12">
        <f>(BR$3*temperature!$M372+BR$4*temperature!$M372^2+BR$5*temperature!$M372^6)*(L262/L$56)^$BP$1</f>
        <v>-35.621937963854812</v>
      </c>
      <c r="BS262" s="12">
        <f>(BS$3*temperature!$M372+BS$4*temperature!$M372^2+BS$5*temperature!$M372^6)*(M262/M$56)^$BP$1</f>
        <v>-30.234457162986576</v>
      </c>
      <c r="BT262" s="19">
        <f t="shared" ref="BT262:BT325" si="344">BQ262-BN262</f>
        <v>-1.6293352466334454E-5</v>
      </c>
      <c r="BU262" s="19">
        <f t="shared" ref="BU262:BU325" si="345">BR262-BO262</f>
        <v>-9.5316266097711377E-6</v>
      </c>
      <c r="BV262" s="19">
        <f t="shared" ref="BV262:BV325" si="346">BS262-BP262</f>
        <v>-7.6407146174517493E-6</v>
      </c>
      <c r="BW262" s="19">
        <f t="shared" ref="BW262:BW325" si="347">SUMPRODUCT(BT262:BV262,AR262:AT262)/100</f>
        <v>-3.4186054219036394E-2</v>
      </c>
      <c r="BX262" s="19">
        <f t="shared" ref="BX262:BX325" si="348">BW262*BL262</f>
        <v>-2.2193326459594749E-5</v>
      </c>
      <c r="BY262" s="19">
        <f t="shared" ref="BY262:BY325" si="349">BW262*BM262</f>
        <v>-4.6265029856677013E-3</v>
      </c>
      <c r="BZ262" s="2">
        <f t="shared" si="286"/>
        <v>1840.2001783067435</v>
      </c>
    </row>
    <row r="263" spans="1:78" x14ac:dyDescent="0.3">
      <c r="A263" s="2">
        <f t="shared" si="293"/>
        <v>2217</v>
      </c>
      <c r="B263" s="5">
        <f t="shared" si="294"/>
        <v>1165.4035735875418</v>
      </c>
      <c r="C263" s="5">
        <f t="shared" si="295"/>
        <v>2964.1593783204348</v>
      </c>
      <c r="D263" s="5">
        <f t="shared" si="296"/>
        <v>4369.9246538364287</v>
      </c>
      <c r="E263" s="15">
        <f t="shared" si="297"/>
        <v>1.0055745351172668E-7</v>
      </c>
      <c r="F263" s="15">
        <f t="shared" si="298"/>
        <v>1.9810492634648024E-7</v>
      </c>
      <c r="G263" s="15">
        <f t="shared" si="299"/>
        <v>4.0442416012049771E-7</v>
      </c>
      <c r="H263" s="5">
        <f t="shared" si="300"/>
        <v>134519.97820782205</v>
      </c>
      <c r="I263" s="5">
        <f t="shared" si="301"/>
        <v>96547.914678065586</v>
      </c>
      <c r="J263" s="5">
        <f t="shared" si="302"/>
        <v>36910.220862603841</v>
      </c>
      <c r="K263" s="5">
        <f t="shared" si="303"/>
        <v>115427.80651832047</v>
      </c>
      <c r="L263" s="5">
        <f t="shared" si="304"/>
        <v>32571.769043259741</v>
      </c>
      <c r="M263" s="5">
        <f t="shared" si="305"/>
        <v>8446.4204274551394</v>
      </c>
      <c r="N263" s="15">
        <f t="shared" si="306"/>
        <v>-1.1226354546540751E-2</v>
      </c>
      <c r="O263" s="15">
        <f t="shared" si="307"/>
        <v>1.0502115837618398E-4</v>
      </c>
      <c r="P263" s="15">
        <f t="shared" si="308"/>
        <v>8.6260282075878436E-4</v>
      </c>
      <c r="Q263" s="5">
        <f t="shared" si="309"/>
        <v>2026.4325366860305</v>
      </c>
      <c r="R263" s="5">
        <f t="shared" si="310"/>
        <v>4578.4627991244406</v>
      </c>
      <c r="S263" s="5">
        <f t="shared" si="311"/>
        <v>3196.627856122986</v>
      </c>
      <c r="T263" s="5">
        <f t="shared" si="312"/>
        <v>15.064175326845227</v>
      </c>
      <c r="U263" s="5">
        <f t="shared" si="313"/>
        <v>47.421664304103366</v>
      </c>
      <c r="V263" s="5">
        <f t="shared" si="314"/>
        <v>86.605492500905044</v>
      </c>
      <c r="W263" s="15">
        <f t="shared" si="315"/>
        <v>-1.0734613539272964E-2</v>
      </c>
      <c r="X263" s="15">
        <f t="shared" si="316"/>
        <v>-1.217998157191269E-2</v>
      </c>
      <c r="Y263" s="15">
        <f t="shared" si="317"/>
        <v>-9.7425357312937999E-3</v>
      </c>
      <c r="Z263" s="5">
        <f t="shared" si="332"/>
        <v>2070.0418479961513</v>
      </c>
      <c r="AA263" s="5">
        <f t="shared" si="333"/>
        <v>14170.110282989124</v>
      </c>
      <c r="AB263" s="5">
        <f t="shared" si="334"/>
        <v>56931.822837496358</v>
      </c>
      <c r="AC263" s="16">
        <f t="shared" si="318"/>
        <v>0.99920986952657409</v>
      </c>
      <c r="AD263" s="16">
        <f t="shared" si="319"/>
        <v>3.057574566824897</v>
      </c>
      <c r="AE263" s="16">
        <f t="shared" si="320"/>
        <v>17.651668876795632</v>
      </c>
      <c r="AF263" s="15">
        <f t="shared" si="321"/>
        <v>-4.0504037456468023E-3</v>
      </c>
      <c r="AG263" s="15">
        <f t="shared" si="322"/>
        <v>2.9673830763510267E-4</v>
      </c>
      <c r="AH263" s="15">
        <f t="shared" si="323"/>
        <v>9.7937136394747881E-3</v>
      </c>
      <c r="AI263" s="1">
        <f t="shared" si="287"/>
        <v>295075.64127136901</v>
      </c>
      <c r="AJ263" s="1">
        <f t="shared" si="288"/>
        <v>192076.95081857755</v>
      </c>
      <c r="AK263" s="1">
        <f t="shared" si="289"/>
        <v>72945.333855698904</v>
      </c>
      <c r="AL263" s="14">
        <f t="shared" si="324"/>
        <v>90.145462433050966</v>
      </c>
      <c r="AM263" s="14">
        <f t="shared" si="325"/>
        <v>21.967905063085215</v>
      </c>
      <c r="AN263" s="14">
        <f t="shared" si="326"/>
        <v>6.8948838762641982</v>
      </c>
      <c r="AO263" s="11">
        <f t="shared" si="327"/>
        <v>2.575120471097724E-3</v>
      </c>
      <c r="AP263" s="11">
        <f t="shared" si="328"/>
        <v>3.243972614486368E-3</v>
      </c>
      <c r="AQ263" s="11">
        <f t="shared" si="329"/>
        <v>2.942692467267452E-3</v>
      </c>
      <c r="AR263" s="1">
        <f t="shared" si="335"/>
        <v>134519.97820782205</v>
      </c>
      <c r="AS263" s="1">
        <f t="shared" si="330"/>
        <v>96547.914678065586</v>
      </c>
      <c r="AT263" s="1">
        <f t="shared" si="331"/>
        <v>36910.220862603841</v>
      </c>
      <c r="AU263" s="1">
        <f t="shared" si="290"/>
        <v>26903.995641564412</v>
      </c>
      <c r="AV263" s="1">
        <f t="shared" si="291"/>
        <v>19309.582935613118</v>
      </c>
      <c r="AW263" s="1">
        <f t="shared" si="292"/>
        <v>7382.0441725207684</v>
      </c>
      <c r="AX263" s="2">
        <v>0</v>
      </c>
      <c r="AY263" s="2">
        <v>0</v>
      </c>
      <c r="AZ263" s="2">
        <v>0</v>
      </c>
      <c r="BA263" s="2">
        <f t="shared" si="338"/>
        <v>0</v>
      </c>
      <c r="BB263" s="2">
        <f t="shared" ref="BB263:BB326" si="350">BB$5*AX263^2</f>
        <v>0</v>
      </c>
      <c r="BC263" s="2">
        <f t="shared" si="339"/>
        <v>0</v>
      </c>
      <c r="BD263" s="2">
        <f t="shared" si="340"/>
        <v>0</v>
      </c>
      <c r="BE263" s="2">
        <f t="shared" si="341"/>
        <v>0</v>
      </c>
      <c r="BF263" s="2">
        <f t="shared" si="342"/>
        <v>0</v>
      </c>
      <c r="BG263" s="2">
        <f t="shared" si="343"/>
        <v>0</v>
      </c>
      <c r="BH263" s="2">
        <f t="shared" ref="BH263:BH326" si="351">2*BB$5*AX263*AR263/Z263*1000</f>
        <v>0</v>
      </c>
      <c r="BI263" s="2">
        <f t="shared" ref="BI263:BI326" si="352">2*BC$5*AY263*AS263/AA263*1000</f>
        <v>0</v>
      </c>
      <c r="BJ263" s="2">
        <f t="shared" ref="BJ263:BJ326" si="353">2*BD$5*AZ263*AT263/AB263*1000</f>
        <v>0</v>
      </c>
      <c r="BK263" s="11">
        <f t="shared" ref="BK263:BK326" si="354">SUM(H263:J263)*SUM(B262:D262)/SUM(H262:J262)/SUM(B263:D263)-1+BK$5</f>
        <v>2.4487580654398461E-2</v>
      </c>
      <c r="BL263" s="17">
        <f t="shared" si="336"/>
        <v>6.3357590004535275E-4</v>
      </c>
      <c r="BM263" s="17">
        <f t="shared" si="337"/>
        <v>0.13399311883331713</v>
      </c>
      <c r="BN263" s="12">
        <f>(BN$3*temperature!$I373+BN$4*temperature!$I373^2+BN$5*temperature!$I373^6)*(K263/K$56)^$BP$1</f>
        <v>-58.190181412234757</v>
      </c>
      <c r="BO263" s="12">
        <f>(BO$3*temperature!$I373+BO$4*temperature!$I373^2+BO$5*temperature!$I373^6)*(L263/L$56)^$BP$1</f>
        <v>-35.830872134079449</v>
      </c>
      <c r="BP263" s="12">
        <f>(BP$3*temperature!$I373+BP$4*temperature!$I373^2+BP$5*temperature!$I373^6)*(M263/M$56)^$BP$1</f>
        <v>-30.396133587405114</v>
      </c>
      <c r="BQ263" s="12">
        <f>(BQ$3*temperature!$M373+BQ$4*temperature!$M373^2+BQ$5*temperature!$M373^6)*(K263/K$56)^$BP$1</f>
        <v>-58.190197730784838</v>
      </c>
      <c r="BR263" s="12">
        <f>(BR$3*temperature!$M373+BR$4*temperature!$M373^2+BR$5*temperature!$M373^6)*(L263/L$56)^$BP$1</f>
        <v>-35.830881652269319</v>
      </c>
      <c r="BS263" s="12">
        <f>(BS$3*temperature!$M373+BS$4*temperature!$M373^2+BS$5*temperature!$M373^6)*(M263/M$56)^$BP$1</f>
        <v>-30.396141214995502</v>
      </c>
      <c r="BT263" s="19">
        <f t="shared" si="344"/>
        <v>-1.6318550080995919E-5</v>
      </c>
      <c r="BU263" s="19">
        <f t="shared" si="345"/>
        <v>-9.5181898700502643E-6</v>
      </c>
      <c r="BV263" s="19">
        <f t="shared" si="346"/>
        <v>-7.6275903886369179E-6</v>
      </c>
      <c r="BW263" s="19">
        <f t="shared" si="347"/>
        <v>-3.3956684306361277E-2</v>
      </c>
      <c r="BX263" s="19">
        <f t="shared" si="348"/>
        <v>-2.1514136821958752E-5</v>
      </c>
      <c r="BY263" s="19">
        <f t="shared" si="349"/>
        <v>-4.5499620354477015E-3</v>
      </c>
      <c r="BZ263" s="2">
        <f t="shared" ref="BZ263:BZ326" si="355">LN(K263)*B263*BM263</f>
        <v>1820.2175799585104</v>
      </c>
    </row>
    <row r="264" spans="1:78" x14ac:dyDescent="0.3">
      <c r="A264" s="2">
        <f t="shared" si="293"/>
        <v>2218</v>
      </c>
      <c r="B264" s="5">
        <f t="shared" si="294"/>
        <v>1165.4036849180568</v>
      </c>
      <c r="C264" s="5">
        <f t="shared" si="295"/>
        <v>2964.1599361742815</v>
      </c>
      <c r="D264" s="5">
        <f t="shared" si="296"/>
        <v>4369.9263327743811</v>
      </c>
      <c r="E264" s="15">
        <f t="shared" si="297"/>
        <v>9.5529580836140336E-8</v>
      </c>
      <c r="F264" s="15">
        <f t="shared" si="298"/>
        <v>1.8819968002915621E-7</v>
      </c>
      <c r="G264" s="15">
        <f t="shared" si="299"/>
        <v>3.8420295211447282E-7</v>
      </c>
      <c r="H264" s="5">
        <f t="shared" si="300"/>
        <v>132961.50196598528</v>
      </c>
      <c r="I264" s="5">
        <f t="shared" si="301"/>
        <v>96553.876616760695</v>
      </c>
      <c r="J264" s="5">
        <f t="shared" si="302"/>
        <v>36940.828611174147</v>
      </c>
      <c r="K264" s="5">
        <f t="shared" si="303"/>
        <v>114090.51102780255</v>
      </c>
      <c r="L264" s="5">
        <f t="shared" si="304"/>
        <v>32573.774255035234</v>
      </c>
      <c r="M264" s="5">
        <f t="shared" si="305"/>
        <v>8453.4213618473368</v>
      </c>
      <c r="N264" s="15">
        <f t="shared" si="306"/>
        <v>-1.1585557508672517E-2</v>
      </c>
      <c r="O264" s="15">
        <f t="shared" si="307"/>
        <v>6.1562875901310932E-5</v>
      </c>
      <c r="P264" s="15">
        <f t="shared" si="308"/>
        <v>8.2886406760440678E-4</v>
      </c>
      <c r="Q264" s="5">
        <f t="shared" si="309"/>
        <v>1981.454425424165</v>
      </c>
      <c r="R264" s="5">
        <f t="shared" si="310"/>
        <v>4522.9764880728535</v>
      </c>
      <c r="S264" s="5">
        <f t="shared" si="311"/>
        <v>3168.109568649003</v>
      </c>
      <c r="T264" s="5">
        <f t="shared" si="312"/>
        <v>14.902467226423692</v>
      </c>
      <c r="U264" s="5">
        <f t="shared" si="313"/>
        <v>46.84406930676996</v>
      </c>
      <c r="V264" s="5">
        <f t="shared" si="314"/>
        <v>85.761735395688675</v>
      </c>
      <c r="W264" s="15">
        <f t="shared" si="315"/>
        <v>-1.0734613539272964E-2</v>
      </c>
      <c r="X264" s="15">
        <f t="shared" si="316"/>
        <v>-1.217998157191269E-2</v>
      </c>
      <c r="Y264" s="15">
        <f t="shared" si="317"/>
        <v>-9.7425357312937999E-3</v>
      </c>
      <c r="Z264" s="5">
        <f t="shared" si="332"/>
        <v>2016.6300059377184</v>
      </c>
      <c r="AA264" s="5">
        <f t="shared" si="333"/>
        <v>14003.145446776347</v>
      </c>
      <c r="AB264" s="5">
        <f t="shared" si="334"/>
        <v>56978.434726697509</v>
      </c>
      <c r="AC264" s="16">
        <f t="shared" si="318"/>
        <v>0.99516266612835635</v>
      </c>
      <c r="AD264" s="16">
        <f t="shared" si="319"/>
        <v>3.058481866327325</v>
      </c>
      <c r="AE264" s="16">
        <f t="shared" si="320"/>
        <v>17.824544267033797</v>
      </c>
      <c r="AF264" s="15">
        <f t="shared" si="321"/>
        <v>-4.0504037456468023E-3</v>
      </c>
      <c r="AG264" s="15">
        <f t="shared" si="322"/>
        <v>2.9673830763510267E-4</v>
      </c>
      <c r="AH264" s="15">
        <f t="shared" si="323"/>
        <v>9.7937136394747881E-3</v>
      </c>
      <c r="AI264" s="1">
        <f t="shared" si="287"/>
        <v>292472.07278579654</v>
      </c>
      <c r="AJ264" s="1">
        <f t="shared" si="288"/>
        <v>192178.8386723329</v>
      </c>
      <c r="AK264" s="1">
        <f t="shared" si="289"/>
        <v>73032.844642649783</v>
      </c>
      <c r="AL264" s="14">
        <f t="shared" si="324"/>
        <v>90.375276504482002</v>
      </c>
      <c r="AM264" s="14">
        <f t="shared" si="325"/>
        <v>22.038455712683277</v>
      </c>
      <c r="AN264" s="14">
        <f t="shared" si="326"/>
        <v>6.9149705038811105</v>
      </c>
      <c r="AO264" s="11">
        <f t="shared" si="327"/>
        <v>2.5493692663867465E-3</v>
      </c>
      <c r="AP264" s="11">
        <f t="shared" si="328"/>
        <v>3.2115328883415041E-3</v>
      </c>
      <c r="AQ264" s="11">
        <f t="shared" si="329"/>
        <v>2.9132655425947772E-3</v>
      </c>
      <c r="AR264" s="1">
        <f t="shared" si="335"/>
        <v>132961.50196598528</v>
      </c>
      <c r="AS264" s="1">
        <f t="shared" si="330"/>
        <v>96553.876616760695</v>
      </c>
      <c r="AT264" s="1">
        <f t="shared" si="331"/>
        <v>36940.828611174147</v>
      </c>
      <c r="AU264" s="1">
        <f t="shared" si="290"/>
        <v>26592.30039319706</v>
      </c>
      <c r="AV264" s="1">
        <f t="shared" si="291"/>
        <v>19310.77532335214</v>
      </c>
      <c r="AW264" s="1">
        <f t="shared" si="292"/>
        <v>7388.1657222348294</v>
      </c>
      <c r="AX264" s="2">
        <v>0</v>
      </c>
      <c r="AY264" s="2">
        <v>0</v>
      </c>
      <c r="AZ264" s="2">
        <v>0</v>
      </c>
      <c r="BA264" s="2">
        <f t="shared" si="338"/>
        <v>0</v>
      </c>
      <c r="BB264" s="2">
        <f t="shared" si="350"/>
        <v>0</v>
      </c>
      <c r="BC264" s="2">
        <f t="shared" si="339"/>
        <v>0</v>
      </c>
      <c r="BD264" s="2">
        <f t="shared" si="340"/>
        <v>0</v>
      </c>
      <c r="BE264" s="2">
        <f t="shared" si="341"/>
        <v>0</v>
      </c>
      <c r="BF264" s="2">
        <f t="shared" si="342"/>
        <v>0</v>
      </c>
      <c r="BG264" s="2">
        <f t="shared" si="343"/>
        <v>0</v>
      </c>
      <c r="BH264" s="2">
        <f t="shared" si="351"/>
        <v>0</v>
      </c>
      <c r="BI264" s="2">
        <f t="shared" si="352"/>
        <v>0</v>
      </c>
      <c r="BJ264" s="2">
        <f t="shared" si="353"/>
        <v>0</v>
      </c>
      <c r="BK264" s="11">
        <f t="shared" si="354"/>
        <v>2.4320505707939838E-2</v>
      </c>
      <c r="BL264" s="17">
        <f t="shared" si="336"/>
        <v>6.1843199664817004E-4</v>
      </c>
      <c r="BM264" s="17">
        <f t="shared" si="337"/>
        <v>0.13266645429041299</v>
      </c>
      <c r="BN264" s="12">
        <f>(BN$3*temperature!$I374+BN$4*temperature!$I374^2+BN$5*temperature!$I374^6)*(K264/K$56)^$BP$1</f>
        <v>-58.71921577391543</v>
      </c>
      <c r="BO264" s="12">
        <f>(BO$3*temperature!$I374+BO$4*temperature!$I374^2+BO$5*temperature!$I374^6)*(L264/L$56)^$BP$1</f>
        <v>-36.039244983107132</v>
      </c>
      <c r="BP264" s="12">
        <f>(BP$3*temperature!$I374+BP$4*temperature!$I374^2+BP$5*temperature!$I374^6)*(M264/M$56)^$BP$1</f>
        <v>-30.557221953845747</v>
      </c>
      <c r="BQ264" s="12">
        <f>(BQ$3*temperature!$M374+BQ$4*temperature!$M374^2+BQ$5*temperature!$M374^6)*(K264/K$56)^$BP$1</f>
        <v>-58.719232119214112</v>
      </c>
      <c r="BR264" s="12">
        <f>(BR$3*temperature!$M374+BR$4*temperature!$M374^2+BR$5*temperature!$M374^6)*(L264/L$56)^$BP$1</f>
        <v>-36.039254488011714</v>
      </c>
      <c r="BS264" s="12">
        <f>(BS$3*temperature!$M374+BS$4*temperature!$M374^2+BS$5*temperature!$M374^6)*(M264/M$56)^$BP$1</f>
        <v>-30.557229568433719</v>
      </c>
      <c r="BT264" s="19">
        <f t="shared" si="344"/>
        <v>-1.6345298682551856E-5</v>
      </c>
      <c r="BU264" s="19">
        <f t="shared" si="345"/>
        <v>-9.5049045825135181E-6</v>
      </c>
      <c r="BV264" s="19">
        <f t="shared" si="346"/>
        <v>-7.6145879717159914E-6</v>
      </c>
      <c r="BW264" s="19">
        <f t="shared" si="347"/>
        <v>-3.3723200364366976E-2</v>
      </c>
      <c r="BX264" s="19">
        <f t="shared" si="348"/>
        <v>-2.0855506134701766E-5</v>
      </c>
      <c r="BY264" s="19">
        <f t="shared" si="349"/>
        <v>-4.47393741966573E-3</v>
      </c>
      <c r="BZ264" s="2">
        <f t="shared" si="355"/>
        <v>1800.3940960119137</v>
      </c>
    </row>
    <row r="265" spans="1:78" x14ac:dyDescent="0.3">
      <c r="A265" s="2">
        <f t="shared" si="293"/>
        <v>2219</v>
      </c>
      <c r="B265" s="5">
        <f t="shared" si="294"/>
        <v>1165.4037906820558</v>
      </c>
      <c r="C265" s="5">
        <f t="shared" si="295"/>
        <v>2964.160466135535</v>
      </c>
      <c r="D265" s="5">
        <f t="shared" si="296"/>
        <v>4369.927927766048</v>
      </c>
      <c r="E265" s="15">
        <f t="shared" si="297"/>
        <v>9.0753101794333311E-8</v>
      </c>
      <c r="F265" s="15">
        <f t="shared" si="298"/>
        <v>1.7878969602769838E-7</v>
      </c>
      <c r="G265" s="15">
        <f t="shared" si="299"/>
        <v>3.6499280450874916E-7</v>
      </c>
      <c r="H265" s="5">
        <f t="shared" si="300"/>
        <v>131370.62457007152</v>
      </c>
      <c r="I265" s="5">
        <f t="shared" si="301"/>
        <v>96555.676127424391</v>
      </c>
      <c r="J265" s="5">
        <f t="shared" si="302"/>
        <v>36970.22835331333</v>
      </c>
      <c r="K265" s="5">
        <f t="shared" si="303"/>
        <v>112725.41381831828</v>
      </c>
      <c r="L265" s="5">
        <f t="shared" si="304"/>
        <v>32574.375520670423</v>
      </c>
      <c r="M265" s="5">
        <f t="shared" si="305"/>
        <v>8460.1460171479066</v>
      </c>
      <c r="N265" s="15">
        <f t="shared" si="306"/>
        <v>-1.1965037207622098E-2</v>
      </c>
      <c r="O265" s="15">
        <f t="shared" si="307"/>
        <v>1.8458580528069035E-5</v>
      </c>
      <c r="P265" s="15">
        <f t="shared" si="308"/>
        <v>7.9549510342880048E-4</v>
      </c>
      <c r="Q265" s="5">
        <f t="shared" si="309"/>
        <v>1936.7307758667362</v>
      </c>
      <c r="R265" s="5">
        <f t="shared" si="310"/>
        <v>4467.9699874715543</v>
      </c>
      <c r="S265" s="5">
        <f t="shared" si="311"/>
        <v>3139.7409563161991</v>
      </c>
      <c r="T265" s="5">
        <f t="shared" si="312"/>
        <v>14.742494999966352</v>
      </c>
      <c r="U265" s="5">
        <f t="shared" si="313"/>
        <v>46.273509405860104</v>
      </c>
      <c r="V265" s="5">
        <f t="shared" si="314"/>
        <v>84.926198624218415</v>
      </c>
      <c r="W265" s="15">
        <f t="shared" si="315"/>
        <v>-1.0734613539272964E-2</v>
      </c>
      <c r="X265" s="15">
        <f t="shared" si="316"/>
        <v>-1.217998157191269E-2</v>
      </c>
      <c r="Y265" s="15">
        <f t="shared" si="317"/>
        <v>-9.7425357312937999E-3</v>
      </c>
      <c r="Z265" s="5">
        <f t="shared" si="332"/>
        <v>1963.8826013345199</v>
      </c>
      <c r="AA265" s="5">
        <f t="shared" si="333"/>
        <v>13837.546482636099</v>
      </c>
      <c r="AB265" s="5">
        <f t="shared" si="334"/>
        <v>57023.161328374001</v>
      </c>
      <c r="AC265" s="16">
        <f t="shared" si="318"/>
        <v>0.99113185553794225</v>
      </c>
      <c r="AD265" s="16">
        <f t="shared" si="319"/>
        <v>3.0593894350602717</v>
      </c>
      <c r="AE265" s="16">
        <f t="shared" si="320"/>
        <v>17.999112749339268</v>
      </c>
      <c r="AF265" s="15">
        <f t="shared" si="321"/>
        <v>-4.0504037456468023E-3</v>
      </c>
      <c r="AG265" s="15">
        <f t="shared" si="322"/>
        <v>2.9673830763510267E-4</v>
      </c>
      <c r="AH265" s="15">
        <f t="shared" si="323"/>
        <v>9.7937136394747881E-3</v>
      </c>
      <c r="AI265" s="1">
        <f t="shared" si="287"/>
        <v>289817.16590041394</v>
      </c>
      <c r="AJ265" s="1">
        <f t="shared" si="288"/>
        <v>192271.73012845175</v>
      </c>
      <c r="AK265" s="1">
        <f t="shared" si="289"/>
        <v>73117.72590061964</v>
      </c>
      <c r="AL265" s="14">
        <f t="shared" si="324"/>
        <v>90.60337245732012</v>
      </c>
      <c r="AM265" s="14">
        <f t="shared" si="325"/>
        <v>22.108525165759524</v>
      </c>
      <c r="AN265" s="14">
        <f t="shared" si="326"/>
        <v>6.9349141977251572</v>
      </c>
      <c r="AO265" s="11">
        <f t="shared" si="327"/>
        <v>2.5238755737228792E-3</v>
      </c>
      <c r="AP265" s="11">
        <f t="shared" si="328"/>
        <v>3.1794175594580892E-3</v>
      </c>
      <c r="AQ265" s="11">
        <f t="shared" si="329"/>
        <v>2.8841328871688295E-3</v>
      </c>
      <c r="AR265" s="1">
        <f t="shared" si="335"/>
        <v>131370.62457007152</v>
      </c>
      <c r="AS265" s="1">
        <f t="shared" si="330"/>
        <v>96555.676127424391</v>
      </c>
      <c r="AT265" s="1">
        <f t="shared" si="331"/>
        <v>36970.22835331333</v>
      </c>
      <c r="AU265" s="1">
        <f t="shared" si="290"/>
        <v>26274.124914014305</v>
      </c>
      <c r="AV265" s="1">
        <f t="shared" si="291"/>
        <v>19311.135225484879</v>
      </c>
      <c r="AW265" s="1">
        <f t="shared" si="292"/>
        <v>7394.0456706626665</v>
      </c>
      <c r="AX265" s="2">
        <v>0</v>
      </c>
      <c r="AY265" s="2">
        <v>0</v>
      </c>
      <c r="AZ265" s="2">
        <v>0</v>
      </c>
      <c r="BA265" s="2">
        <f t="shared" si="338"/>
        <v>0</v>
      </c>
      <c r="BB265" s="2">
        <f t="shared" si="350"/>
        <v>0</v>
      </c>
      <c r="BC265" s="2">
        <f t="shared" si="339"/>
        <v>0</v>
      </c>
      <c r="BD265" s="2">
        <f t="shared" si="340"/>
        <v>0</v>
      </c>
      <c r="BE265" s="2">
        <f t="shared" si="341"/>
        <v>0</v>
      </c>
      <c r="BF265" s="2">
        <f t="shared" si="342"/>
        <v>0</v>
      </c>
      <c r="BG265" s="2">
        <f t="shared" si="343"/>
        <v>0</v>
      </c>
      <c r="BH265" s="2">
        <f t="shared" si="351"/>
        <v>0</v>
      </c>
      <c r="BI265" s="2">
        <f t="shared" si="352"/>
        <v>0</v>
      </c>
      <c r="BJ265" s="2">
        <f t="shared" si="353"/>
        <v>0</v>
      </c>
      <c r="BK265" s="11">
        <f t="shared" si="354"/>
        <v>2.4146326398562706E-2</v>
      </c>
      <c r="BL265" s="17">
        <f t="shared" si="336"/>
        <v>6.0374852714751854E-4</v>
      </c>
      <c r="BM265" s="17">
        <f t="shared" si="337"/>
        <v>0.13135292504001286</v>
      </c>
      <c r="BN265" s="12">
        <f>(BN$3*temperature!$I375+BN$4*temperature!$I375^2+BN$5*temperature!$I375^6)*(K265/K$56)^$BP$1</f>
        <v>-59.254928974374138</v>
      </c>
      <c r="BO265" s="12">
        <f>(BO$3*temperature!$I375+BO$4*temperature!$I375^2+BO$5*temperature!$I375^6)*(L265/L$56)^$BP$1</f>
        <v>-36.24705178093874</v>
      </c>
      <c r="BP265" s="12">
        <f>(BP$3*temperature!$I375+BP$4*temperature!$I375^2+BP$5*temperature!$I375^6)*(M265/M$56)^$BP$1</f>
        <v>-30.717717735240164</v>
      </c>
      <c r="BQ265" s="12">
        <f>(BQ$3*temperature!$M375+BQ$4*temperature!$M375^2+BQ$5*temperature!$M375^6)*(K265/K$56)^$BP$1</f>
        <v>-59.254945348066194</v>
      </c>
      <c r="BR265" s="12">
        <f>(BR$3*temperature!$M375+BR$4*temperature!$M375^2+BR$5*temperature!$M375^6)*(L265/L$56)^$BP$1</f>
        <v>-36.247061272708805</v>
      </c>
      <c r="BS265" s="12">
        <f>(BS$3*temperature!$M375+BS$4*temperature!$M375^2+BS$5*temperature!$M375^6)*(M265/M$56)^$BP$1</f>
        <v>-30.717725336946668</v>
      </c>
      <c r="BT265" s="19">
        <f t="shared" si="344"/>
        <v>-1.6373692055537958E-5</v>
      </c>
      <c r="BU265" s="19">
        <f t="shared" si="345"/>
        <v>-9.4917700650398729E-6</v>
      </c>
      <c r="BV265" s="19">
        <f t="shared" si="346"/>
        <v>-7.6017065033795461E-6</v>
      </c>
      <c r="BW265" s="19">
        <f t="shared" si="347"/>
        <v>-3.3485432534348207E-2</v>
      </c>
      <c r="BX265" s="19">
        <f t="shared" si="348"/>
        <v>-2.021678057351033E-5</v>
      </c>
      <c r="BY265" s="19">
        <f t="shared" si="349"/>
        <v>-4.3984095096166482E-3</v>
      </c>
      <c r="BZ265" s="2">
        <f t="shared" si="355"/>
        <v>1780.7259296137502</v>
      </c>
    </row>
    <row r="266" spans="1:78" x14ac:dyDescent="0.3">
      <c r="A266" s="2">
        <f t="shared" si="293"/>
        <v>2220</v>
      </c>
      <c r="B266" s="5">
        <f t="shared" si="294"/>
        <v>1165.4038911578643</v>
      </c>
      <c r="C266" s="5">
        <f t="shared" si="295"/>
        <v>2964.1609695988163</v>
      </c>
      <c r="D266" s="5">
        <f t="shared" si="296"/>
        <v>4369.9294430086848</v>
      </c>
      <c r="E266" s="15">
        <f t="shared" si="297"/>
        <v>8.6215446704616637E-8</v>
      </c>
      <c r="F266" s="15">
        <f t="shared" si="298"/>
        <v>1.6985021122631347E-7</v>
      </c>
      <c r="G266" s="15">
        <f t="shared" si="299"/>
        <v>3.467431642833117E-7</v>
      </c>
      <c r="H266" s="5">
        <f t="shared" si="300"/>
        <v>129745.98856775116</v>
      </c>
      <c r="I266" s="5">
        <f t="shared" si="301"/>
        <v>96553.346360493219</v>
      </c>
      <c r="J266" s="5">
        <f t="shared" si="302"/>
        <v>36998.430640260885</v>
      </c>
      <c r="K266" s="5">
        <f t="shared" si="303"/>
        <v>111331.35005997327</v>
      </c>
      <c r="L266" s="5">
        <f t="shared" si="304"/>
        <v>32573.58400936006</v>
      </c>
      <c r="M266" s="5">
        <f t="shared" si="305"/>
        <v>8466.5968004251263</v>
      </c>
      <c r="N266" s="15">
        <f t="shared" si="306"/>
        <v>-1.2366898564611706E-2</v>
      </c>
      <c r="O266" s="15">
        <f t="shared" si="307"/>
        <v>-2.4298587393056792E-5</v>
      </c>
      <c r="P266" s="15">
        <f t="shared" si="308"/>
        <v>7.6249077310786006E-4</v>
      </c>
      <c r="Q266" s="5">
        <f t="shared" si="309"/>
        <v>1892.2466380657172</v>
      </c>
      <c r="R266" s="5">
        <f t="shared" si="310"/>
        <v>4413.4437019493744</v>
      </c>
      <c r="S266" s="5">
        <f t="shared" si="311"/>
        <v>3111.5236964110404</v>
      </c>
      <c r="T266" s="5">
        <f t="shared" si="312"/>
        <v>14.58424001353705</v>
      </c>
      <c r="U266" s="5">
        <f t="shared" si="313"/>
        <v>45.709898914028997</v>
      </c>
      <c r="V266" s="5">
        <f t="shared" si="314"/>
        <v>84.098802099599013</v>
      </c>
      <c r="W266" s="15">
        <f t="shared" si="315"/>
        <v>-1.0734613539272964E-2</v>
      </c>
      <c r="X266" s="15">
        <f t="shared" si="316"/>
        <v>-1.217998157191269E-2</v>
      </c>
      <c r="Y266" s="15">
        <f t="shared" si="317"/>
        <v>-9.7425357312937999E-3</v>
      </c>
      <c r="Z266" s="5">
        <f t="shared" si="332"/>
        <v>1911.7805925014054</v>
      </c>
      <c r="AA266" s="5">
        <f t="shared" si="333"/>
        <v>13673.316368968051</v>
      </c>
      <c r="AB266" s="5">
        <f t="shared" si="334"/>
        <v>57066.019222650037</v>
      </c>
      <c r="AC266" s="16">
        <f t="shared" si="318"/>
        <v>0.9871173713578415</v>
      </c>
      <c r="AD266" s="16">
        <f t="shared" si="319"/>
        <v>3.0602972731036284</v>
      </c>
      <c r="AE266" s="16">
        <f t="shared" si="320"/>
        <v>18.175390905370918</v>
      </c>
      <c r="AF266" s="15">
        <f t="shared" si="321"/>
        <v>-4.0504037456468023E-3</v>
      </c>
      <c r="AG266" s="15">
        <f t="shared" si="322"/>
        <v>2.9673830763510267E-4</v>
      </c>
      <c r="AH266" s="15">
        <f t="shared" si="323"/>
        <v>9.7937136394747881E-3</v>
      </c>
      <c r="AI266" s="1">
        <f t="shared" si="287"/>
        <v>287109.57422438683</v>
      </c>
      <c r="AJ266" s="1">
        <f t="shared" si="288"/>
        <v>192355.69234109146</v>
      </c>
      <c r="AK266" s="1">
        <f t="shared" si="289"/>
        <v>73199.998981220357</v>
      </c>
      <c r="AL266" s="14">
        <f t="shared" si="324"/>
        <v>90.829757379575639</v>
      </c>
      <c r="AM266" s="14">
        <f t="shared" si="325"/>
        <v>22.178114476554001</v>
      </c>
      <c r="AN266" s="14">
        <f t="shared" si="326"/>
        <v>6.9547153996914366</v>
      </c>
      <c r="AO266" s="11">
        <f t="shared" si="327"/>
        <v>2.4986368179856504E-3</v>
      </c>
      <c r="AP266" s="11">
        <f t="shared" si="328"/>
        <v>3.1476233838635083E-3</v>
      </c>
      <c r="AQ266" s="11">
        <f t="shared" si="329"/>
        <v>2.855291558297141E-3</v>
      </c>
      <c r="AR266" s="1">
        <f t="shared" si="335"/>
        <v>129745.98856775116</v>
      </c>
      <c r="AS266" s="1">
        <f t="shared" si="330"/>
        <v>96553.346360493219</v>
      </c>
      <c r="AT266" s="1">
        <f t="shared" si="331"/>
        <v>36998.430640260885</v>
      </c>
      <c r="AU266" s="1">
        <f t="shared" si="290"/>
        <v>25949.197713550235</v>
      </c>
      <c r="AV266" s="1">
        <f t="shared" si="291"/>
        <v>19310.669272098643</v>
      </c>
      <c r="AW266" s="1">
        <f t="shared" si="292"/>
        <v>7399.6861280521771</v>
      </c>
      <c r="AX266" s="2">
        <v>0</v>
      </c>
      <c r="AY266" s="2">
        <v>0</v>
      </c>
      <c r="AZ266" s="2">
        <v>0</v>
      </c>
      <c r="BA266" s="2">
        <f t="shared" si="338"/>
        <v>0</v>
      </c>
      <c r="BB266" s="2">
        <f t="shared" si="350"/>
        <v>0</v>
      </c>
      <c r="BC266" s="2">
        <f t="shared" si="339"/>
        <v>0</v>
      </c>
      <c r="BD266" s="2">
        <f t="shared" si="340"/>
        <v>0</v>
      </c>
      <c r="BE266" s="2">
        <f t="shared" si="341"/>
        <v>0</v>
      </c>
      <c r="BF266" s="2">
        <f t="shared" si="342"/>
        <v>0</v>
      </c>
      <c r="BG266" s="2">
        <f t="shared" si="343"/>
        <v>0</v>
      </c>
      <c r="BH266" s="2">
        <f t="shared" si="351"/>
        <v>0</v>
      </c>
      <c r="BI266" s="2">
        <f t="shared" si="352"/>
        <v>0</v>
      </c>
      <c r="BJ266" s="2">
        <f t="shared" si="353"/>
        <v>0</v>
      </c>
      <c r="BK266" s="11">
        <f t="shared" si="354"/>
        <v>2.3964325859036489E-2</v>
      </c>
      <c r="BL266" s="17">
        <f t="shared" si="336"/>
        <v>5.8951393134476797E-4</v>
      </c>
      <c r="BM266" s="17">
        <f t="shared" si="337"/>
        <v>0.13005240102971571</v>
      </c>
      <c r="BN266" s="12">
        <f>(BN$3*temperature!$I376+BN$4*temperature!$I376^2+BN$5*temperature!$I376^6)*(K266/K$56)^$BP$1</f>
        <v>-59.797814607749459</v>
      </c>
      <c r="BO266" s="12">
        <f>(BO$3*temperature!$I376+BO$4*temperature!$I376^2+BO$5*temperature!$I376^6)*(L266/L$56)^$BP$1</f>
        <v>-36.454297407821628</v>
      </c>
      <c r="BP266" s="12">
        <f>(BP$3*temperature!$I376+BP$4*temperature!$I376^2+BP$5*temperature!$I376^6)*(M266/M$56)^$BP$1</f>
        <v>-30.877624090987744</v>
      </c>
      <c r="BQ266" s="12">
        <f>(BQ$3*temperature!$M376+BQ$4*temperature!$M376^2+BQ$5*temperature!$M376^6)*(K266/K$56)^$BP$1</f>
        <v>-59.797831011583284</v>
      </c>
      <c r="BR266" s="12">
        <f>(BR$3*temperature!$M376+BR$4*temperature!$M376^2+BR$5*temperature!$M376^6)*(L266/L$56)^$BP$1</f>
        <v>-36.454306886607277</v>
      </c>
      <c r="BS266" s="12">
        <f>(BS$3*temperature!$M376+BS$4*temperature!$M376^2+BS$5*temperature!$M376^6)*(M266/M$56)^$BP$1</f>
        <v>-30.877631679932886</v>
      </c>
      <c r="BT266" s="19">
        <f t="shared" si="344"/>
        <v>-1.6403833825506808E-5</v>
      </c>
      <c r="BU266" s="19">
        <f t="shared" si="345"/>
        <v>-9.4787856497191569E-6</v>
      </c>
      <c r="BV266" s="19">
        <f t="shared" si="346"/>
        <v>-7.58894514163444E-6</v>
      </c>
      <c r="BW266" s="19">
        <f t="shared" si="347"/>
        <v>-3.3243191703612091E-2</v>
      </c>
      <c r="BX266" s="19">
        <f t="shared" si="348"/>
        <v>-1.9597324631644139E-5</v>
      </c>
      <c r="BY266" s="19">
        <f t="shared" si="349"/>
        <v>-4.3233568989458782E-3</v>
      </c>
      <c r="BZ266" s="2">
        <f t="shared" si="355"/>
        <v>1761.2090739423284</v>
      </c>
    </row>
    <row r="267" spans="1:78" x14ac:dyDescent="0.3">
      <c r="A267" s="2">
        <f t="shared" si="293"/>
        <v>2221</v>
      </c>
      <c r="B267" s="5">
        <f t="shared" si="294"/>
        <v>1165.4039866098906</v>
      </c>
      <c r="C267" s="5">
        <f t="shared" si="295"/>
        <v>2964.1614478890151</v>
      </c>
      <c r="D267" s="5">
        <f t="shared" si="296"/>
        <v>4369.9308824896889</v>
      </c>
      <c r="E267" s="15">
        <f t="shared" si="297"/>
        <v>8.1904674369385801E-8</v>
      </c>
      <c r="F267" s="15">
        <f t="shared" si="298"/>
        <v>1.6135770066499779E-7</v>
      </c>
      <c r="G267" s="15">
        <f t="shared" si="299"/>
        <v>3.2940600606914611E-7</v>
      </c>
      <c r="H267" s="5">
        <f t="shared" si="300"/>
        <v>128086.08773910756</v>
      </c>
      <c r="I267" s="5">
        <f t="shared" si="301"/>
        <v>96546.920346800674</v>
      </c>
      <c r="J267" s="5">
        <f t="shared" si="302"/>
        <v>37025.445994563692</v>
      </c>
      <c r="K267" s="5">
        <f t="shared" si="303"/>
        <v>109907.02727189427</v>
      </c>
      <c r="L267" s="5">
        <f t="shared" si="304"/>
        <v>32571.410850633129</v>
      </c>
      <c r="M267" s="5">
        <f t="shared" si="305"/>
        <v>8472.7761125295237</v>
      </c>
      <c r="N267" s="15">
        <f t="shared" si="306"/>
        <v>-1.2793546357892205E-2</v>
      </c>
      <c r="O267" s="15">
        <f t="shared" si="307"/>
        <v>-6.6715370537928642E-5</v>
      </c>
      <c r="P267" s="15">
        <f t="shared" si="308"/>
        <v>7.2984603496029088E-4</v>
      </c>
      <c r="Q267" s="5">
        <f t="shared" si="309"/>
        <v>1847.9855773349107</v>
      </c>
      <c r="R267" s="5">
        <f t="shared" si="310"/>
        <v>4359.3978842103115</v>
      </c>
      <c r="S267" s="5">
        <f t="shared" si="311"/>
        <v>3083.459389914045</v>
      </c>
      <c r="T267" s="5">
        <f t="shared" si="312"/>
        <v>14.427683833227729</v>
      </c>
      <c r="U267" s="5">
        <f t="shared" si="313"/>
        <v>45.153153187602129</v>
      </c>
      <c r="V267" s="5">
        <f t="shared" si="314"/>
        <v>83.279466515184666</v>
      </c>
      <c r="W267" s="15">
        <f t="shared" si="315"/>
        <v>-1.0734613539272964E-2</v>
      </c>
      <c r="X267" s="15">
        <f t="shared" si="316"/>
        <v>-1.217998157191269E-2</v>
      </c>
      <c r="Y267" s="15">
        <f t="shared" si="317"/>
        <v>-9.7425357312937999E-3</v>
      </c>
      <c r="Z267" s="5">
        <f t="shared" si="332"/>
        <v>1860.3039015982743</v>
      </c>
      <c r="AA267" s="5">
        <f t="shared" si="333"/>
        <v>13510.457607105925</v>
      </c>
      <c r="AB267" s="5">
        <f t="shared" si="334"/>
        <v>57107.024943083146</v>
      </c>
      <c r="AC267" s="16">
        <f t="shared" si="318"/>
        <v>0.98311914745950069</v>
      </c>
      <c r="AD267" s="16">
        <f t="shared" si="319"/>
        <v>3.0612053805373094</v>
      </c>
      <c r="AE267" s="16">
        <f t="shared" si="320"/>
        <v>18.353395479183636</v>
      </c>
      <c r="AF267" s="15">
        <f t="shared" si="321"/>
        <v>-4.0504037456468023E-3</v>
      </c>
      <c r="AG267" s="15">
        <f t="shared" si="322"/>
        <v>2.9673830763510267E-4</v>
      </c>
      <c r="AH267" s="15">
        <f t="shared" si="323"/>
        <v>9.7937136394747881E-3</v>
      </c>
      <c r="AI267" s="1">
        <f t="shared" si="287"/>
        <v>284347.81451549835</v>
      </c>
      <c r="AJ267" s="1">
        <f t="shared" si="288"/>
        <v>192430.79237908096</v>
      </c>
      <c r="AK267" s="1">
        <f t="shared" si="289"/>
        <v>73279.6852111505</v>
      </c>
      <c r="AL267" s="14">
        <f t="shared" si="324"/>
        <v>91.054438449773372</v>
      </c>
      <c r="AM267" s="14">
        <f t="shared" si="325"/>
        <v>22.247224744773042</v>
      </c>
      <c r="AN267" s="14">
        <f t="shared" si="326"/>
        <v>6.9743745624608229</v>
      </c>
      <c r="AO267" s="11">
        <f t="shared" si="327"/>
        <v>2.4736504498057937E-3</v>
      </c>
      <c r="AP267" s="11">
        <f t="shared" si="328"/>
        <v>3.1161471500248733E-3</v>
      </c>
      <c r="AQ267" s="11">
        <f t="shared" si="329"/>
        <v>2.8267386427141697E-3</v>
      </c>
      <c r="AR267" s="1">
        <f t="shared" si="335"/>
        <v>128086.08773910756</v>
      </c>
      <c r="AS267" s="1">
        <f t="shared" si="330"/>
        <v>96546.920346800674</v>
      </c>
      <c r="AT267" s="1">
        <f t="shared" si="331"/>
        <v>37025.445994563692</v>
      </c>
      <c r="AU267" s="1">
        <f t="shared" si="290"/>
        <v>25617.217547821514</v>
      </c>
      <c r="AV267" s="1">
        <f t="shared" si="291"/>
        <v>19309.384069360134</v>
      </c>
      <c r="AW267" s="1">
        <f t="shared" si="292"/>
        <v>7405.0891989127385</v>
      </c>
      <c r="AX267" s="2">
        <v>0</v>
      </c>
      <c r="AY267" s="2">
        <v>0</v>
      </c>
      <c r="AZ267" s="2">
        <v>0</v>
      </c>
      <c r="BA267" s="2">
        <f t="shared" si="338"/>
        <v>0</v>
      </c>
      <c r="BB267" s="2">
        <f t="shared" si="350"/>
        <v>0</v>
      </c>
      <c r="BC267" s="2">
        <f t="shared" si="339"/>
        <v>0</v>
      </c>
      <c r="BD267" s="2">
        <f t="shared" si="340"/>
        <v>0</v>
      </c>
      <c r="BE267" s="2">
        <f t="shared" si="341"/>
        <v>0</v>
      </c>
      <c r="BF267" s="2">
        <f t="shared" si="342"/>
        <v>0</v>
      </c>
      <c r="BG267" s="2">
        <f t="shared" si="343"/>
        <v>0</v>
      </c>
      <c r="BH267" s="2">
        <f t="shared" si="351"/>
        <v>0</v>
      </c>
      <c r="BI267" s="2">
        <f t="shared" si="352"/>
        <v>0</v>
      </c>
      <c r="BJ267" s="2">
        <f t="shared" si="353"/>
        <v>0</v>
      </c>
      <c r="BK267" s="11">
        <f t="shared" si="354"/>
        <v>2.3773690171974921E-2</v>
      </c>
      <c r="BL267" s="17">
        <f t="shared" si="336"/>
        <v>5.7571725543290367E-4</v>
      </c>
      <c r="BM267" s="17">
        <f t="shared" si="337"/>
        <v>0.12876475349476804</v>
      </c>
      <c r="BN267" s="12">
        <f>(BN$3*temperature!$I377+BN$4*temperature!$I377^2+BN$5*temperature!$I377^6)*(K267/K$56)^$BP$1</f>
        <v>-60.34841849968948</v>
      </c>
      <c r="BO267" s="12">
        <f>(BO$3*temperature!$I377+BO$4*temperature!$I377^2+BO$5*temperature!$I377^6)*(L267/L$56)^$BP$1</f>
        <v>-36.660986816849466</v>
      </c>
      <c r="BP267" s="12">
        <f>(BP$3*temperature!$I377+BP$4*temperature!$I377^2+BP$5*temperature!$I377^6)*(M267/M$56)^$BP$1</f>
        <v>-31.036944221330163</v>
      </c>
      <c r="BQ267" s="12">
        <f>(BQ$3*temperature!$M377+BQ$4*temperature!$M377^2+BQ$5*temperature!$M377^6)*(K267/K$56)^$BP$1</f>
        <v>-60.348434935528303</v>
      </c>
      <c r="BR267" s="12">
        <f>(BR$3*temperature!$M377+BR$4*temperature!$M377^2+BR$5*temperature!$M377^6)*(L267/L$56)^$BP$1</f>
        <v>-36.660996282800092</v>
      </c>
      <c r="BS267" s="12">
        <f>(BS$3*temperature!$M377+BS$4*temperature!$M377^2+BS$5*temperature!$M377^6)*(M267/M$56)^$BP$1</f>
        <v>-31.036951797633147</v>
      </c>
      <c r="BT267" s="19">
        <f t="shared" si="344"/>
        <v>-1.6435838823269933E-5</v>
      </c>
      <c r="BU267" s="19">
        <f t="shared" si="345"/>
        <v>-9.4659506260086346E-6</v>
      </c>
      <c r="BV267" s="19">
        <f t="shared" si="346"/>
        <v>-7.5763029840913987E-6</v>
      </c>
      <c r="BW267" s="19">
        <f t="shared" si="347"/>
        <v>-3.2996266716551148E-2</v>
      </c>
      <c r="BX267" s="19">
        <f t="shared" si="348"/>
        <v>-1.8996520113584894E-5</v>
      </c>
      <c r="BY267" s="19">
        <f t="shared" si="349"/>
        <v>-4.2487561500043278E-3</v>
      </c>
      <c r="BZ267" s="2">
        <f t="shared" si="355"/>
        <v>1741.8392792414295</v>
      </c>
    </row>
    <row r="268" spans="1:78" x14ac:dyDescent="0.3">
      <c r="A268" s="2">
        <f t="shared" si="293"/>
        <v>2222</v>
      </c>
      <c r="B268" s="5">
        <f t="shared" si="294"/>
        <v>1165.4040772893229</v>
      </c>
      <c r="C268" s="5">
        <f t="shared" si="295"/>
        <v>2964.1619022647774</v>
      </c>
      <c r="D268" s="5">
        <f t="shared" si="296"/>
        <v>4369.932249997094</v>
      </c>
      <c r="E268" s="15">
        <f t="shared" si="297"/>
        <v>7.7809440650916511E-8</v>
      </c>
      <c r="F268" s="15">
        <f t="shared" si="298"/>
        <v>1.5328981563174789E-7</v>
      </c>
      <c r="G268" s="15">
        <f t="shared" si="299"/>
        <v>3.1293570576568881E-7</v>
      </c>
      <c r="H268" s="5">
        <f t="shared" si="300"/>
        <v>126389.24621779764</v>
      </c>
      <c r="I268" s="5">
        <f t="shared" si="301"/>
        <v>96536.430995060175</v>
      </c>
      <c r="J268" s="5">
        <f t="shared" si="302"/>
        <v>37051.284909811577</v>
      </c>
      <c r="K268" s="5">
        <f t="shared" si="303"/>
        <v>108451.00740660982</v>
      </c>
      <c r="L268" s="5">
        <f t="shared" si="304"/>
        <v>32567.867133472431</v>
      </c>
      <c r="M268" s="5">
        <f t="shared" si="305"/>
        <v>8478.6863480174579</v>
      </c>
      <c r="N268" s="15">
        <f t="shared" si="306"/>
        <v>-1.3247741308501371E-2</v>
      </c>
      <c r="O268" s="15">
        <f t="shared" si="307"/>
        <v>-1.0879839307387229E-4</v>
      </c>
      <c r="P268" s="15">
        <f t="shared" si="308"/>
        <v>6.9755596152165644E-4</v>
      </c>
      <c r="Q268" s="5">
        <f t="shared" si="309"/>
        <v>1803.9294727175711</v>
      </c>
      <c r="R268" s="5">
        <f t="shared" si="310"/>
        <v>4305.8326397818755</v>
      </c>
      <c r="S268" s="5">
        <f t="shared" si="311"/>
        <v>3055.5495632229813</v>
      </c>
      <c r="T268" s="5">
        <f t="shared" si="312"/>
        <v>14.272808223011213</v>
      </c>
      <c r="U268" s="5">
        <f t="shared" si="313"/>
        <v>44.603188613863381</v>
      </c>
      <c r="V268" s="5">
        <f t="shared" si="314"/>
        <v>82.468113336977396</v>
      </c>
      <c r="W268" s="15">
        <f t="shared" si="315"/>
        <v>-1.0734613539272964E-2</v>
      </c>
      <c r="X268" s="15">
        <f t="shared" si="316"/>
        <v>-1.217998157191269E-2</v>
      </c>
      <c r="Y268" s="15">
        <f t="shared" si="317"/>
        <v>-9.7425357312937999E-3</v>
      </c>
      <c r="Z268" s="5">
        <f t="shared" si="332"/>
        <v>1809.4312722644015</v>
      </c>
      <c r="AA268" s="5">
        <f t="shared" si="333"/>
        <v>13348.972235400686</v>
      </c>
      <c r="AB268" s="5">
        <f t="shared" si="334"/>
        <v>57146.194976042119</v>
      </c>
      <c r="AC268" s="16">
        <f t="shared" si="318"/>
        <v>0.97913711798221359</v>
      </c>
      <c r="AD268" s="16">
        <f t="shared" si="319"/>
        <v>3.0621137574412534</v>
      </c>
      <c r="AE268" s="16">
        <f t="shared" si="320"/>
        <v>18.533143378818792</v>
      </c>
      <c r="AF268" s="15">
        <f t="shared" si="321"/>
        <v>-4.0504037456468023E-3</v>
      </c>
      <c r="AG268" s="15">
        <f t="shared" si="322"/>
        <v>2.9673830763510267E-4</v>
      </c>
      <c r="AH268" s="15">
        <f t="shared" si="323"/>
        <v>9.7937136394747881E-3</v>
      </c>
      <c r="AI268" s="1">
        <f t="shared" si="287"/>
        <v>281530.25061177002</v>
      </c>
      <c r="AJ268" s="1">
        <f t="shared" si="288"/>
        <v>192497.09721053299</v>
      </c>
      <c r="AK268" s="1">
        <f t="shared" si="289"/>
        <v>73356.805888948191</v>
      </c>
      <c r="AL268" s="14">
        <f t="shared" si="324"/>
        <v>91.277422933875187</v>
      </c>
      <c r="AM268" s="14">
        <f t="shared" si="325"/>
        <v>22.315857114497586</v>
      </c>
      <c r="AN268" s="14">
        <f t="shared" si="326"/>
        <v>6.9938921492044486</v>
      </c>
      <c r="AO268" s="11">
        <f t="shared" si="327"/>
        <v>2.4489139453077358E-3</v>
      </c>
      <c r="AP268" s="11">
        <f t="shared" si="328"/>
        <v>3.0849856785246247E-3</v>
      </c>
      <c r="AQ268" s="11">
        <f t="shared" si="329"/>
        <v>2.7984712562870279E-3</v>
      </c>
      <c r="AR268" s="1">
        <f t="shared" si="335"/>
        <v>126389.24621779764</v>
      </c>
      <c r="AS268" s="1">
        <f t="shared" si="330"/>
        <v>96536.430995060175</v>
      </c>
      <c r="AT268" s="1">
        <f t="shared" si="331"/>
        <v>37051.284909811577</v>
      </c>
      <c r="AU268" s="1">
        <f t="shared" si="290"/>
        <v>25277.849243559529</v>
      </c>
      <c r="AV268" s="1">
        <f t="shared" si="291"/>
        <v>19307.286199012036</v>
      </c>
      <c r="AW268" s="1">
        <f t="shared" si="292"/>
        <v>7410.2569819623159</v>
      </c>
      <c r="AX268" s="2">
        <v>0</v>
      </c>
      <c r="AY268" s="2">
        <v>0</v>
      </c>
      <c r="AZ268" s="2">
        <v>0</v>
      </c>
      <c r="BA268" s="2">
        <f t="shared" si="338"/>
        <v>0</v>
      </c>
      <c r="BB268" s="2">
        <f t="shared" si="350"/>
        <v>0</v>
      </c>
      <c r="BC268" s="2">
        <f t="shared" si="339"/>
        <v>0</v>
      </c>
      <c r="BD268" s="2">
        <f t="shared" si="340"/>
        <v>0</v>
      </c>
      <c r="BE268" s="2">
        <f t="shared" si="341"/>
        <v>0</v>
      </c>
      <c r="BF268" s="2">
        <f t="shared" si="342"/>
        <v>0</v>
      </c>
      <c r="BG268" s="2">
        <f t="shared" si="343"/>
        <v>0</v>
      </c>
      <c r="BH268" s="2">
        <f t="shared" si="351"/>
        <v>0</v>
      </c>
      <c r="BI268" s="2">
        <f t="shared" si="352"/>
        <v>0</v>
      </c>
      <c r="BJ268" s="2">
        <f t="shared" si="353"/>
        <v>0</v>
      </c>
      <c r="BK268" s="11">
        <f t="shared" si="354"/>
        <v>2.3573490816887949E-2</v>
      </c>
      <c r="BL268" s="17">
        <f t="shared" si="336"/>
        <v>5.6234816440359377E-4</v>
      </c>
      <c r="BM268" s="17">
        <f t="shared" si="337"/>
        <v>0.1274898549453149</v>
      </c>
      <c r="BN268" s="12">
        <f>(BN$3*temperature!$I378+BN$4*temperature!$I378^2+BN$5*temperature!$I378^6)*(K268/K$56)^$BP$1</f>
        <v>-60.907346514849515</v>
      </c>
      <c r="BO268" s="12">
        <f>(BO$3*temperature!$I378+BO$4*temperature!$I378^2+BO$5*temperature!$I378^6)*(L268/L$56)^$BP$1</f>
        <v>-36.86712502813436</v>
      </c>
      <c r="BP268" s="12">
        <f>(BP$3*temperature!$I378+BP$4*temperature!$I378^2+BP$5*temperature!$I378^6)*(M268/M$56)^$BP$1</f>
        <v>-31.195681362407491</v>
      </c>
      <c r="BQ268" s="12">
        <f>(BQ$3*temperature!$M378+BQ$4*temperature!$M378^2+BQ$5*temperature!$M378^6)*(K268/K$56)^$BP$1</f>
        <v>-60.907362984684369</v>
      </c>
      <c r="BR268" s="12">
        <f>(BR$3*temperature!$M378+BR$4*temperature!$M378^2+BR$5*temperature!$M378^6)*(L268/L$56)^$BP$1</f>
        <v>-36.867134481398601</v>
      </c>
      <c r="BS268" s="12">
        <f>(BS$3*temperature!$M378+BS$4*temperature!$M378^2+BS$5*temperature!$M378^6)*(M268/M$56)^$BP$1</f>
        <v>-31.195688926186598</v>
      </c>
      <c r="BT268" s="19">
        <f t="shared" si="344"/>
        <v>-1.6469834854149212E-5</v>
      </c>
      <c r="BU268" s="19">
        <f t="shared" si="345"/>
        <v>-9.4532642407330059E-6</v>
      </c>
      <c r="BV268" s="19">
        <f t="shared" si="346"/>
        <v>-7.5637791070448657E-6</v>
      </c>
      <c r="BW268" s="19">
        <f t="shared" si="347"/>
        <v>-3.2744421382911212E-2</v>
      </c>
      <c r="BX268" s="19">
        <f t="shared" si="348"/>
        <v>-1.8413765259137906E-5</v>
      </c>
      <c r="BY268" s="19">
        <f t="shared" si="349"/>
        <v>-4.1745815323756177E-3</v>
      </c>
      <c r="BZ268" s="2">
        <f t="shared" si="355"/>
        <v>1722.6120135559154</v>
      </c>
    </row>
    <row r="269" spans="1:78" x14ac:dyDescent="0.3">
      <c r="A269" s="2">
        <f t="shared" si="293"/>
        <v>2223</v>
      </c>
      <c r="B269" s="5">
        <f t="shared" si="294"/>
        <v>1165.4041634347905</v>
      </c>
      <c r="C269" s="5">
        <f t="shared" si="295"/>
        <v>2964.1623339218177</v>
      </c>
      <c r="D269" s="5">
        <f t="shared" si="296"/>
        <v>4369.9335491295351</v>
      </c>
      <c r="E269" s="15">
        <f t="shared" si="297"/>
        <v>7.3918968618370677E-8</v>
      </c>
      <c r="F269" s="15">
        <f t="shared" si="298"/>
        <v>1.4562532485016048E-7</v>
      </c>
      <c r="G269" s="15">
        <f t="shared" si="299"/>
        <v>2.9728892047740438E-7</v>
      </c>
      <c r="H269" s="5">
        <f t="shared" si="300"/>
        <v>124653.59371273901</v>
      </c>
      <c r="I269" s="5">
        <f t="shared" si="301"/>
        <v>96521.911089946312</v>
      </c>
      <c r="J269" s="5">
        <f t="shared" si="302"/>
        <v>37075.957850527971</v>
      </c>
      <c r="K269" s="5">
        <f t="shared" si="303"/>
        <v>106961.68558841255</v>
      </c>
      <c r="L269" s="5">
        <f t="shared" si="304"/>
        <v>32562.96390563748</v>
      </c>
      <c r="M269" s="5">
        <f t="shared" si="305"/>
        <v>8484.3298951109409</v>
      </c>
      <c r="N269" s="15">
        <f t="shared" si="306"/>
        <v>-1.373266928368333E-2</v>
      </c>
      <c r="O269" s="15">
        <f t="shared" si="307"/>
        <v>-1.5055415863918231E-4</v>
      </c>
      <c r="P269" s="15">
        <f t="shared" si="308"/>
        <v>6.6561574067458551E-4</v>
      </c>
      <c r="Q269" s="5">
        <f t="shared" si="309"/>
        <v>1760.0582762961465</v>
      </c>
      <c r="R269" s="5">
        <f t="shared" si="310"/>
        <v>4252.7479316821382</v>
      </c>
      <c r="S269" s="5">
        <f t="shared" si="311"/>
        <v>3027.7956698576804</v>
      </c>
      <c r="T269" s="5">
        <f t="shared" si="312"/>
        <v>14.11959514261703</v>
      </c>
      <c r="U269" s="5">
        <f t="shared" si="313"/>
        <v>44.059922598497977</v>
      </c>
      <c r="V269" s="5">
        <f t="shared" si="314"/>
        <v>81.664664796099501</v>
      </c>
      <c r="W269" s="15">
        <f t="shared" si="315"/>
        <v>-1.0734613539272964E-2</v>
      </c>
      <c r="X269" s="15">
        <f t="shared" si="316"/>
        <v>-1.217998157191269E-2</v>
      </c>
      <c r="Y269" s="15">
        <f t="shared" si="317"/>
        <v>-9.7425357312937999E-3</v>
      </c>
      <c r="Z269" s="5">
        <f t="shared" si="332"/>
        <v>1759.1400998911326</v>
      </c>
      <c r="AA269" s="5">
        <f t="shared" si="333"/>
        <v>13188.861843076054</v>
      </c>
      <c r="AB269" s="5">
        <f t="shared" si="334"/>
        <v>57183.545760308967</v>
      </c>
      <c r="AC269" s="16">
        <f t="shared" si="318"/>
        <v>0.9751712173320366</v>
      </c>
      <c r="AD269" s="16">
        <f t="shared" si="319"/>
        <v>3.0630224038954226</v>
      </c>
      <c r="AE269" s="16">
        <f t="shared" si="320"/>
        <v>18.714651677910272</v>
      </c>
      <c r="AF269" s="15">
        <f t="shared" si="321"/>
        <v>-4.0504037456468023E-3</v>
      </c>
      <c r="AG269" s="15">
        <f t="shared" si="322"/>
        <v>2.9673830763510267E-4</v>
      </c>
      <c r="AH269" s="15">
        <f t="shared" si="323"/>
        <v>9.7937136394747881E-3</v>
      </c>
      <c r="AI269" s="1">
        <f t="shared" si="287"/>
        <v>278655.07479415258</v>
      </c>
      <c r="AJ269" s="1">
        <f t="shared" si="288"/>
        <v>192554.67368849175</v>
      </c>
      <c r="AK269" s="1">
        <f t="shared" si="289"/>
        <v>73431.382282015693</v>
      </c>
      <c r="AL269" s="14">
        <f t="shared" si="324"/>
        <v>91.49871818225057</v>
      </c>
      <c r="AM269" s="14">
        <f t="shared" si="325"/>
        <v>22.384012773103787</v>
      </c>
      <c r="AN269" s="14">
        <f t="shared" si="326"/>
        <v>7.0132686332920775</v>
      </c>
      <c r="AO269" s="11">
        <f t="shared" si="327"/>
        <v>2.4244248058546583E-3</v>
      </c>
      <c r="AP269" s="11">
        <f t="shared" si="328"/>
        <v>3.0541358217393783E-3</v>
      </c>
      <c r="AQ269" s="11">
        <f t="shared" si="329"/>
        <v>2.7704865437241577E-3</v>
      </c>
      <c r="AR269" s="1">
        <f t="shared" si="335"/>
        <v>124653.59371273901</v>
      </c>
      <c r="AS269" s="1">
        <f t="shared" si="330"/>
        <v>96521.911089946312</v>
      </c>
      <c r="AT269" s="1">
        <f t="shared" si="331"/>
        <v>37075.957850527971</v>
      </c>
      <c r="AU269" s="1">
        <f t="shared" si="290"/>
        <v>24930.718742547804</v>
      </c>
      <c r="AV269" s="1">
        <f t="shared" si="291"/>
        <v>19304.382217989263</v>
      </c>
      <c r="AW269" s="1">
        <f t="shared" si="292"/>
        <v>7415.191570105595</v>
      </c>
      <c r="AX269" s="2">
        <v>0</v>
      </c>
      <c r="AY269" s="2">
        <v>0</v>
      </c>
      <c r="AZ269" s="2">
        <v>0</v>
      </c>
      <c r="BA269" s="2">
        <f t="shared" si="338"/>
        <v>0</v>
      </c>
      <c r="BB269" s="2">
        <f t="shared" si="350"/>
        <v>0</v>
      </c>
      <c r="BC269" s="2">
        <f t="shared" si="339"/>
        <v>0</v>
      </c>
      <c r="BD269" s="2">
        <f t="shared" si="340"/>
        <v>0</v>
      </c>
      <c r="BE269" s="2">
        <f t="shared" si="341"/>
        <v>0</v>
      </c>
      <c r="BF269" s="2">
        <f t="shared" si="342"/>
        <v>0</v>
      </c>
      <c r="BG269" s="2">
        <f t="shared" si="343"/>
        <v>0</v>
      </c>
      <c r="BH269" s="2">
        <f t="shared" si="351"/>
        <v>0</v>
      </c>
      <c r="BI269" s="2">
        <f t="shared" si="352"/>
        <v>0</v>
      </c>
      <c r="BJ269" s="2">
        <f t="shared" si="353"/>
        <v>0</v>
      </c>
      <c r="BK269" s="11">
        <f t="shared" si="354"/>
        <v>2.3362663131048594E-2</v>
      </c>
      <c r="BL269" s="17">
        <f t="shared" si="336"/>
        <v>5.493969602073204E-4</v>
      </c>
      <c r="BM269" s="17">
        <f t="shared" si="337"/>
        <v>0.12622757915377714</v>
      </c>
      <c r="BN269" s="12">
        <f>(BN$3*temperature!$I379+BN$4*temperature!$I379^2+BN$5*temperature!$I379^6)*(K269/K$56)^$BP$1</f>
        <v>-61.475273902117678</v>
      </c>
      <c r="BO269" s="12">
        <f>(BO$3*temperature!$I379+BO$4*temperature!$I379^2+BO$5*temperature!$I379^6)*(L269/L$56)^$BP$1</f>
        <v>-37.072717122894872</v>
      </c>
      <c r="BP269" s="12">
        <f>(BP$3*temperature!$I379+BP$4*temperature!$I379^2+BP$5*temperature!$I379^6)*(M269/M$56)^$BP$1</f>
        <v>-31.353838781258776</v>
      </c>
      <c r="BQ269" s="12">
        <f>(BQ$3*temperature!$M379+BQ$4*temperature!$M379^2+BQ$5*temperature!$M379^6)*(K269/K$56)^$BP$1</f>
        <v>-61.475290408082586</v>
      </c>
      <c r="BR269" s="12">
        <f>(BR$3*temperature!$M379+BR$4*temperature!$M379^2+BR$5*temperature!$M379^6)*(L269/L$56)^$BP$1</f>
        <v>-37.072726563620606</v>
      </c>
      <c r="BS269" s="12">
        <f>(BS$3*temperature!$M379+BS$4*temperature!$M379^2+BS$5*temperature!$M379^6)*(M269/M$56)^$BP$1</f>
        <v>-31.353846332631385</v>
      </c>
      <c r="BT269" s="19">
        <f t="shared" si="344"/>
        <v>-1.6505964907764792E-5</v>
      </c>
      <c r="BU269" s="19">
        <f t="shared" si="345"/>
        <v>-9.4407257336115435E-6</v>
      </c>
      <c r="BV269" s="19">
        <f t="shared" si="346"/>
        <v>-7.5513726081055665E-6</v>
      </c>
      <c r="BW269" s="19">
        <f t="shared" si="347"/>
        <v>-3.248739105865215E-2</v>
      </c>
      <c r="BX269" s="19">
        <f t="shared" si="348"/>
        <v>-1.7848473892689971E-5</v>
      </c>
      <c r="BY269" s="19">
        <f t="shared" si="349"/>
        <v>-4.100804726355726E-3</v>
      </c>
      <c r="BZ269" s="2">
        <f t="shared" si="355"/>
        <v>1703.5224156727902</v>
      </c>
    </row>
    <row r="270" spans="1:78" x14ac:dyDescent="0.3">
      <c r="A270" s="2">
        <f t="shared" si="293"/>
        <v>2224</v>
      </c>
      <c r="B270" s="5">
        <f t="shared" si="294"/>
        <v>1165.4042452729907</v>
      </c>
      <c r="C270" s="5">
        <f t="shared" si="295"/>
        <v>2964.1627439960653</v>
      </c>
      <c r="D270" s="5">
        <f t="shared" si="296"/>
        <v>4369.9347833057209</v>
      </c>
      <c r="E270" s="15">
        <f t="shared" si="297"/>
        <v>7.0223020187452136E-8</v>
      </c>
      <c r="F270" s="15">
        <f t="shared" si="298"/>
        <v>1.3834405860765245E-7</v>
      </c>
      <c r="G270" s="15">
        <f t="shared" si="299"/>
        <v>2.8242447445353414E-7</v>
      </c>
      <c r="H270" s="5">
        <f t="shared" si="300"/>
        <v>122877.03591543291</v>
      </c>
      <c r="I270" s="5">
        <f t="shared" si="301"/>
        <v>96503.393290813343</v>
      </c>
      <c r="J270" s="5">
        <f t="shared" si="302"/>
        <v>37099.475252226126</v>
      </c>
      <c r="K270" s="5">
        <f t="shared" si="303"/>
        <v>105437.26472066309</v>
      </c>
      <c r="L270" s="5">
        <f t="shared" si="304"/>
        <v>32556.712173203621</v>
      </c>
      <c r="M270" s="5">
        <f t="shared" si="305"/>
        <v>8489.7091356959609</v>
      </c>
      <c r="N270" s="15">
        <f t="shared" si="306"/>
        <v>-1.4252027343841789E-2</v>
      </c>
      <c r="O270" s="15">
        <f t="shared" si="307"/>
        <v>-1.9198904780215464E-4</v>
      </c>
      <c r="P270" s="15">
        <f t="shared" si="308"/>
        <v>6.3402067712137189E-4</v>
      </c>
      <c r="Q270" s="5">
        <f t="shared" si="309"/>
        <v>1716.3497240659342</v>
      </c>
      <c r="R270" s="5">
        <f t="shared" si="310"/>
        <v>4200.1435850069929</v>
      </c>
      <c r="S270" s="5">
        <f t="shared" si="311"/>
        <v>3000.1990921469383</v>
      </c>
      <c r="T270" s="5">
        <f t="shared" si="312"/>
        <v>13.96802674543004</v>
      </c>
      <c r="U270" s="5">
        <f t="shared" si="313"/>
        <v>43.523273553188375</v>
      </c>
      <c r="V270" s="5">
        <f t="shared" si="314"/>
        <v>80.869043881339365</v>
      </c>
      <c r="W270" s="15">
        <f t="shared" si="315"/>
        <v>-1.0734613539272964E-2</v>
      </c>
      <c r="X270" s="15">
        <f t="shared" si="316"/>
        <v>-1.217998157191269E-2</v>
      </c>
      <c r="Y270" s="15">
        <f t="shared" si="317"/>
        <v>-9.7425357312937999E-3</v>
      </c>
      <c r="Z270" s="5">
        <f t="shared" si="332"/>
        <v>1709.4062283028211</v>
      </c>
      <c r="AA270" s="5">
        <f t="shared" si="333"/>
        <v>13030.127583860231</v>
      </c>
      <c r="AB270" s="5">
        <f t="shared" si="334"/>
        <v>57219.093686920409</v>
      </c>
      <c r="AC270" s="16">
        <f t="shared" si="318"/>
        <v>0.97122138018070792</v>
      </c>
      <c r="AD270" s="16">
        <f t="shared" si="319"/>
        <v>3.0639313199798028</v>
      </c>
      <c r="AE270" s="16">
        <f t="shared" si="320"/>
        <v>18.897937617306241</v>
      </c>
      <c r="AF270" s="15">
        <f t="shared" si="321"/>
        <v>-4.0504037456468023E-3</v>
      </c>
      <c r="AG270" s="15">
        <f t="shared" si="322"/>
        <v>2.9673830763510267E-4</v>
      </c>
      <c r="AH270" s="15">
        <f t="shared" si="323"/>
        <v>9.7937136394747881E-3</v>
      </c>
      <c r="AI270" s="1">
        <f t="shared" si="287"/>
        <v>275720.28605728515</v>
      </c>
      <c r="AJ270" s="1">
        <f t="shared" si="288"/>
        <v>192603.58853763185</v>
      </c>
      <c r="AK270" s="1">
        <f t="shared" si="289"/>
        <v>73503.435623919722</v>
      </c>
      <c r="AL270" s="14">
        <f t="shared" si="324"/>
        <v>91.718331626694862</v>
      </c>
      <c r="AM270" s="14">
        <f t="shared" si="325"/>
        <v>22.451692950195948</v>
      </c>
      <c r="AN270" s="14">
        <f t="shared" si="326"/>
        <v>7.0325044980043758</v>
      </c>
      <c r="AO270" s="11">
        <f t="shared" si="327"/>
        <v>2.4001805577961118E-3</v>
      </c>
      <c r="AP270" s="11">
        <f t="shared" si="328"/>
        <v>3.0235944635219844E-3</v>
      </c>
      <c r="AQ270" s="11">
        <f t="shared" si="329"/>
        <v>2.7427816782869159E-3</v>
      </c>
      <c r="AR270" s="1">
        <f t="shared" si="335"/>
        <v>122877.03591543291</v>
      </c>
      <c r="AS270" s="1">
        <f t="shared" si="330"/>
        <v>96503.393290813343</v>
      </c>
      <c r="AT270" s="1">
        <f t="shared" si="331"/>
        <v>37099.475252226126</v>
      </c>
      <c r="AU270" s="1">
        <f t="shared" si="290"/>
        <v>24575.407183086583</v>
      </c>
      <c r="AV270" s="1">
        <f t="shared" si="291"/>
        <v>19300.678658162669</v>
      </c>
      <c r="AW270" s="1">
        <f t="shared" si="292"/>
        <v>7419.8950504452259</v>
      </c>
      <c r="AX270" s="2">
        <v>0</v>
      </c>
      <c r="AY270" s="2">
        <v>0</v>
      </c>
      <c r="AZ270" s="2">
        <v>0</v>
      </c>
      <c r="BA270" s="2">
        <f t="shared" si="338"/>
        <v>0</v>
      </c>
      <c r="BB270" s="2">
        <f t="shared" si="350"/>
        <v>0</v>
      </c>
      <c r="BC270" s="2">
        <f t="shared" si="339"/>
        <v>0</v>
      </c>
      <c r="BD270" s="2">
        <f t="shared" si="340"/>
        <v>0</v>
      </c>
      <c r="BE270" s="2">
        <f t="shared" si="341"/>
        <v>0</v>
      </c>
      <c r="BF270" s="2">
        <f t="shared" si="342"/>
        <v>0</v>
      </c>
      <c r="BG270" s="2">
        <f t="shared" si="343"/>
        <v>0</v>
      </c>
      <c r="BH270" s="2">
        <f t="shared" si="351"/>
        <v>0</v>
      </c>
      <c r="BI270" s="2">
        <f t="shared" si="352"/>
        <v>0</v>
      </c>
      <c r="BJ270" s="2">
        <f t="shared" si="353"/>
        <v>0</v>
      </c>
      <c r="BK270" s="11">
        <f t="shared" si="354"/>
        <v>2.3139979681915918E-2</v>
      </c>
      <c r="BL270" s="17">
        <f t="shared" si="336"/>
        <v>5.3685460687651293E-4</v>
      </c>
      <c r="BM270" s="17">
        <f t="shared" si="337"/>
        <v>0.1249778011423536</v>
      </c>
      <c r="BN270" s="12">
        <f>(BN$3*temperature!$I380+BN$4*temperature!$I380^2+BN$5*temperature!$I380^6)*(K270/K$56)^$BP$1</f>
        <v>-62.052956556777623</v>
      </c>
      <c r="BO270" s="12">
        <f>(BO$3*temperature!$I380+BO$4*temperature!$I380^2+BO$5*temperature!$I380^6)*(L270/L$56)^$BP$1</f>
        <v>-37.277768237424745</v>
      </c>
      <c r="BP270" s="12">
        <f>(BP$3*temperature!$I380+BP$4*temperature!$I380^2+BP$5*temperature!$I380^6)*(M270/M$56)^$BP$1</f>
        <v>-31.511419770740613</v>
      </c>
      <c r="BQ270" s="12">
        <f>(BQ$3*temperature!$M380+BQ$4*temperature!$M380^2+BQ$5*temperature!$M380^6)*(K270/K$56)^$BP$1</f>
        <v>-62.052973101166977</v>
      </c>
      <c r="BR270" s="12">
        <f>(BR$3*temperature!$M380+BR$4*temperature!$M380^2+BR$5*temperature!$M380^6)*(L270/L$56)^$BP$1</f>
        <v>-37.277777665759054</v>
      </c>
      <c r="BS270" s="12">
        <f>(BS$3*temperature!$M380+BS$4*temperature!$M380^2+BS$5*temperature!$M380^6)*(M270/M$56)^$BP$1</f>
        <v>-31.511427309823155</v>
      </c>
      <c r="BT270" s="19">
        <f t="shared" si="344"/>
        <v>-1.6544389353612132E-5</v>
      </c>
      <c r="BU270" s="19">
        <f t="shared" si="345"/>
        <v>-9.4283343088363836E-6</v>
      </c>
      <c r="BV270" s="19">
        <f t="shared" si="346"/>
        <v>-7.5390825422516627E-6</v>
      </c>
      <c r="BW270" s="19">
        <f t="shared" si="347"/>
        <v>-3.2224877848863652E-2</v>
      </c>
      <c r="BX270" s="19">
        <f t="shared" si="348"/>
        <v>-1.7300074129195346E-5</v>
      </c>
      <c r="BY270" s="19">
        <f t="shared" si="349"/>
        <v>-4.0273943756319172E-3</v>
      </c>
      <c r="BZ270" s="2">
        <f t="shared" si="355"/>
        <v>1684.5652383410322</v>
      </c>
    </row>
    <row r="271" spans="1:78" x14ac:dyDescent="0.3">
      <c r="A271" s="2">
        <f t="shared" si="293"/>
        <v>2225</v>
      </c>
      <c r="B271" s="5">
        <f t="shared" si="294"/>
        <v>1165.4043230192863</v>
      </c>
      <c r="C271" s="5">
        <f t="shared" si="295"/>
        <v>2964.1631335666543</v>
      </c>
      <c r="D271" s="5">
        <f t="shared" si="296"/>
        <v>4369.9359557734288</v>
      </c>
      <c r="E271" s="15">
        <f t="shared" si="297"/>
        <v>6.6711869178079529E-8</v>
      </c>
      <c r="F271" s="15">
        <f t="shared" si="298"/>
        <v>1.3142685567726982E-7</v>
      </c>
      <c r="G271" s="15">
        <f t="shared" si="299"/>
        <v>2.6830325073085743E-7</v>
      </c>
      <c r="H271" s="5">
        <f t="shared" si="300"/>
        <v>121057.21891669292</v>
      </c>
      <c r="I271" s="5">
        <f t="shared" si="301"/>
        <v>96480.910131105702</v>
      </c>
      <c r="J271" s="5">
        <f t="shared" si="302"/>
        <v>37121.847521643896</v>
      </c>
      <c r="K271" s="5">
        <f t="shared" si="303"/>
        <v>103875.72495274633</v>
      </c>
      <c r="L271" s="5">
        <f t="shared" si="304"/>
        <v>32549.122900335868</v>
      </c>
      <c r="M271" s="5">
        <f t="shared" si="305"/>
        <v>8494.8264453623433</v>
      </c>
      <c r="N271" s="15">
        <f t="shared" si="306"/>
        <v>-1.4810131617638E-2</v>
      </c>
      <c r="O271" s="15">
        <f t="shared" si="307"/>
        <v>-2.3310931482822816E-4</v>
      </c>
      <c r="P271" s="15">
        <f t="shared" si="308"/>
        <v>6.0276619429355804E-4</v>
      </c>
      <c r="Q271" s="5">
        <f t="shared" si="309"/>
        <v>1672.7789864218144</v>
      </c>
      <c r="R271" s="5">
        <f t="shared" si="310"/>
        <v>4148.0192914397439</v>
      </c>
      <c r="S271" s="5">
        <f t="shared" si="311"/>
        <v>2972.7611428981431</v>
      </c>
      <c r="T271" s="5">
        <f t="shared" si="312"/>
        <v>13.81808537641162</v>
      </c>
      <c r="U271" s="5">
        <f t="shared" si="313"/>
        <v>42.993160883361227</v>
      </c>
      <c r="V271" s="5">
        <f t="shared" si="314"/>
        <v>80.081174331769844</v>
      </c>
      <c r="W271" s="15">
        <f t="shared" si="315"/>
        <v>-1.0734613539272964E-2</v>
      </c>
      <c r="X271" s="15">
        <f t="shared" si="316"/>
        <v>-1.217998157191269E-2</v>
      </c>
      <c r="Y271" s="15">
        <f t="shared" si="317"/>
        <v>-9.7425357312937999E-3</v>
      </c>
      <c r="Z271" s="5">
        <f t="shared" si="332"/>
        <v>1660.2037048851337</v>
      </c>
      <c r="AA271" s="5">
        <f t="shared" si="333"/>
        <v>12872.77018939795</v>
      </c>
      <c r="AB271" s="5">
        <f t="shared" si="334"/>
        <v>57252.855099264867</v>
      </c>
      <c r="AC271" s="16">
        <f t="shared" si="318"/>
        <v>0.96728754146457174</v>
      </c>
      <c r="AD271" s="16">
        <f t="shared" si="319"/>
        <v>3.0648405057744039</v>
      </c>
      <c r="AE271" s="16">
        <f t="shared" si="320"/>
        <v>19.083018606706798</v>
      </c>
      <c r="AF271" s="15">
        <f t="shared" si="321"/>
        <v>-4.0504037456468023E-3</v>
      </c>
      <c r="AG271" s="15">
        <f t="shared" si="322"/>
        <v>2.9673830763510267E-4</v>
      </c>
      <c r="AH271" s="15">
        <f t="shared" si="323"/>
        <v>9.7937136394747881E-3</v>
      </c>
      <c r="AI271" s="1">
        <f t="shared" si="287"/>
        <v>272723.66463464324</v>
      </c>
      <c r="AJ271" s="1">
        <f t="shared" si="288"/>
        <v>192643.90834203135</v>
      </c>
      <c r="AK271" s="1">
        <f t="shared" si="289"/>
        <v>73572.98711197298</v>
      </c>
      <c r="AL271" s="14">
        <f t="shared" si="324"/>
        <v>91.93627077749511</v>
      </c>
      <c r="AM271" s="14">
        <f t="shared" si="325"/>
        <v>22.518898916551848</v>
      </c>
      <c r="AN271" s="14">
        <f t="shared" si="326"/>
        <v>7.0516002362490768</v>
      </c>
      <c r="AO271" s="11">
        <f t="shared" si="327"/>
        <v>2.3761787522181507E-3</v>
      </c>
      <c r="AP271" s="11">
        <f t="shared" si="328"/>
        <v>2.9933585188867645E-3</v>
      </c>
      <c r="AQ271" s="11">
        <f t="shared" si="329"/>
        <v>2.7153538615040467E-3</v>
      </c>
      <c r="AR271" s="1">
        <f t="shared" si="335"/>
        <v>121057.21891669292</v>
      </c>
      <c r="AS271" s="1">
        <f t="shared" si="330"/>
        <v>96480.910131105702</v>
      </c>
      <c r="AT271" s="1">
        <f t="shared" si="331"/>
        <v>37121.847521643896</v>
      </c>
      <c r="AU271" s="1">
        <f t="shared" si="290"/>
        <v>24211.443783338585</v>
      </c>
      <c r="AV271" s="1">
        <f t="shared" si="291"/>
        <v>19296.18202622114</v>
      </c>
      <c r="AW271" s="1">
        <f t="shared" si="292"/>
        <v>7424.3695043287798</v>
      </c>
      <c r="AX271" s="2">
        <v>0</v>
      </c>
      <c r="AY271" s="2">
        <v>0</v>
      </c>
      <c r="AZ271" s="2">
        <v>0</v>
      </c>
      <c r="BA271" s="2">
        <f t="shared" si="338"/>
        <v>0</v>
      </c>
      <c r="BB271" s="2">
        <f t="shared" si="350"/>
        <v>0</v>
      </c>
      <c r="BC271" s="2">
        <f t="shared" si="339"/>
        <v>0</v>
      </c>
      <c r="BD271" s="2">
        <f t="shared" si="340"/>
        <v>0</v>
      </c>
      <c r="BE271" s="2">
        <f t="shared" si="341"/>
        <v>0</v>
      </c>
      <c r="BF271" s="2">
        <f t="shared" si="342"/>
        <v>0</v>
      </c>
      <c r="BG271" s="2">
        <f t="shared" si="343"/>
        <v>0</v>
      </c>
      <c r="BH271" s="2">
        <f t="shared" si="351"/>
        <v>0</v>
      </c>
      <c r="BI271" s="2">
        <f t="shared" si="352"/>
        <v>0</v>
      </c>
      <c r="BJ271" s="2">
        <f t="shared" si="353"/>
        <v>0</v>
      </c>
      <c r="BK271" s="11">
        <f t="shared" si="354"/>
        <v>2.2904017085920686E-2</v>
      </c>
      <c r="BL271" s="17">
        <f t="shared" si="336"/>
        <v>5.2471276417466917E-4</v>
      </c>
      <c r="BM271" s="17">
        <f t="shared" si="337"/>
        <v>0.12374039717064712</v>
      </c>
      <c r="BN271" s="12">
        <f>(BN$3*temperature!$I381+BN$4*temperature!$I381^2+BN$5*temperature!$I381^6)*(K271/K$56)^$BP$1</f>
        <v>-62.641244692610279</v>
      </c>
      <c r="BO271" s="12">
        <f>(BO$3*temperature!$I381+BO$4*temperature!$I381^2+BO$5*temperature!$I381^6)*(L271/L$56)^$BP$1</f>
        <v>-37.48228355689993</v>
      </c>
      <c r="BP271" s="12">
        <f>(BP$3*temperature!$I381+BP$4*temperature!$I381^2+BP$5*temperature!$I381^6)*(M271/M$56)^$BP$1</f>
        <v>-31.668427644332429</v>
      </c>
      <c r="BQ271" s="12">
        <f>(BQ$3*temperature!$M381+BQ$4*temperature!$M381^2+BQ$5*temperature!$M381^6)*(K271/K$56)^$BP$1</f>
        <v>-62.641261277899602</v>
      </c>
      <c r="BR271" s="12">
        <f>(BR$3*temperature!$M381+BR$4*temperature!$M381^2+BR$5*temperature!$M381^6)*(L271/L$56)^$BP$1</f>
        <v>-37.482292972989107</v>
      </c>
      <c r="BS271" s="12">
        <f>(BS$3*temperature!$M381+BS$4*temperature!$M381^2+BS$5*temperature!$M381^6)*(M271/M$56)^$BP$1</f>
        <v>-31.668435171240379</v>
      </c>
      <c r="BT271" s="19">
        <f t="shared" si="344"/>
        <v>-1.6585289323245433E-5</v>
      </c>
      <c r="BU271" s="19">
        <f t="shared" si="345"/>
        <v>-9.4160891777050892E-6</v>
      </c>
      <c r="BV271" s="19">
        <f t="shared" si="346"/>
        <v>-7.526907950250461E-6</v>
      </c>
      <c r="BW271" s="19">
        <f t="shared" si="347"/>
        <v>-3.195654583380101E-2</v>
      </c>
      <c r="BX271" s="19">
        <f t="shared" si="348"/>
        <v>-1.6768007497928235E-5</v>
      </c>
      <c r="BY271" s="19">
        <f t="shared" si="349"/>
        <v>-3.9543156736765259E-3</v>
      </c>
      <c r="BZ271" s="2">
        <f t="shared" si="355"/>
        <v>1665.7347792659743</v>
      </c>
    </row>
    <row r="272" spans="1:78" x14ac:dyDescent="0.3">
      <c r="A272" s="2">
        <f t="shared" si="293"/>
        <v>2226</v>
      </c>
      <c r="B272" s="5">
        <f t="shared" si="294"/>
        <v>1165.4043968782721</v>
      </c>
      <c r="C272" s="5">
        <f t="shared" si="295"/>
        <v>2964.1635036587622</v>
      </c>
      <c r="D272" s="5">
        <f t="shared" si="296"/>
        <v>4369.9370696180504</v>
      </c>
      <c r="E272" s="15">
        <f t="shared" si="297"/>
        <v>6.337627571917555E-8</v>
      </c>
      <c r="F272" s="15">
        <f t="shared" si="298"/>
        <v>1.2485551289340633E-7</v>
      </c>
      <c r="G272" s="15">
        <f t="shared" si="299"/>
        <v>2.5488808819431452E-7</v>
      </c>
      <c r="H272" s="5">
        <f t="shared" si="300"/>
        <v>119191.48610622696</v>
      </c>
      <c r="I272" s="5">
        <f t="shared" si="301"/>
        <v>96454.494018521524</v>
      </c>
      <c r="J272" s="5">
        <f t="shared" si="302"/>
        <v>37143.085037174489</v>
      </c>
      <c r="K272" s="5">
        <f t="shared" si="303"/>
        <v>102274.78669679041</v>
      </c>
      <c r="L272" s="5">
        <f t="shared" si="304"/>
        <v>32540.207009318023</v>
      </c>
      <c r="M272" s="5">
        <f t="shared" si="305"/>
        <v>8499.6841934890708</v>
      </c>
      <c r="N272" s="15">
        <f t="shared" si="306"/>
        <v>-1.5412053746765131E-2</v>
      </c>
      <c r="O272" s="15">
        <f t="shared" si="307"/>
        <v>-2.7392108368462509E-4</v>
      </c>
      <c r="P272" s="15">
        <f t="shared" si="308"/>
        <v>5.7184783679486983E-4</v>
      </c>
      <c r="Q272" s="5">
        <f t="shared" si="309"/>
        <v>1629.3182427193462</v>
      </c>
      <c r="R272" s="5">
        <f t="shared" si="310"/>
        <v>4096.3746136852269</v>
      </c>
      <c r="S272" s="5">
        <f t="shared" si="311"/>
        <v>2945.4830670505653</v>
      </c>
      <c r="T272" s="5">
        <f t="shared" si="312"/>
        <v>13.669753570043163</v>
      </c>
      <c r="U272" s="5">
        <f t="shared" si="313"/>
        <v>42.469504976083613</v>
      </c>
      <c r="V272" s="5">
        <f t="shared" si="314"/>
        <v>79.300980629438612</v>
      </c>
      <c r="W272" s="15">
        <f t="shared" si="315"/>
        <v>-1.0734613539272964E-2</v>
      </c>
      <c r="X272" s="15">
        <f t="shared" si="316"/>
        <v>-1.217998157191269E-2</v>
      </c>
      <c r="Y272" s="15">
        <f t="shared" si="317"/>
        <v>-9.7425357312937999E-3</v>
      </c>
      <c r="Z272" s="5">
        <f t="shared" si="332"/>
        <v>1611.5044838991532</v>
      </c>
      <c r="AA272" s="5">
        <f t="shared" si="333"/>
        <v>12716.789982448856</v>
      </c>
      <c r="AB272" s="5">
        <f t="shared" si="334"/>
        <v>57284.846293454968</v>
      </c>
      <c r="AC272" s="16">
        <f t="shared" si="318"/>
        <v>0.96336963638350614</v>
      </c>
      <c r="AD272" s="16">
        <f t="shared" si="319"/>
        <v>3.0657499613592591</v>
      </c>
      <c r="AE272" s="16">
        <f t="shared" si="320"/>
        <v>19.269912226317654</v>
      </c>
      <c r="AF272" s="15">
        <f t="shared" si="321"/>
        <v>-4.0504037456468023E-3</v>
      </c>
      <c r="AG272" s="15">
        <f t="shared" si="322"/>
        <v>2.9673830763510267E-4</v>
      </c>
      <c r="AH272" s="15">
        <f t="shared" si="323"/>
        <v>9.7937136394747881E-3</v>
      </c>
      <c r="AI272" s="1">
        <f t="shared" si="287"/>
        <v>269662.74195451749</v>
      </c>
      <c r="AJ272" s="1">
        <f t="shared" si="288"/>
        <v>192675.69953404937</v>
      </c>
      <c r="AK272" s="1">
        <f t="shared" si="289"/>
        <v>73640.057905104462</v>
      </c>
      <c r="AL272" s="14">
        <f t="shared" si="324"/>
        <v>92.152543220542981</v>
      </c>
      <c r="AM272" s="14">
        <f t="shared" si="325"/>
        <v>22.585631983080578</v>
      </c>
      <c r="AN272" s="14">
        <f t="shared" si="326"/>
        <v>7.0705563502810458</v>
      </c>
      <c r="AO272" s="11">
        <f t="shared" si="327"/>
        <v>2.3524169646959693E-3</v>
      </c>
      <c r="AP272" s="11">
        <f t="shared" si="328"/>
        <v>2.9634249336978969E-3</v>
      </c>
      <c r="AQ272" s="11">
        <f t="shared" si="329"/>
        <v>2.6882003228890063E-3</v>
      </c>
      <c r="AR272" s="1">
        <f t="shared" si="335"/>
        <v>119191.48610622696</v>
      </c>
      <c r="AS272" s="1">
        <f t="shared" si="330"/>
        <v>96454.494018521524</v>
      </c>
      <c r="AT272" s="1">
        <f t="shared" si="331"/>
        <v>37143.085037174489</v>
      </c>
      <c r="AU272" s="1">
        <f t="shared" si="290"/>
        <v>23838.297221245393</v>
      </c>
      <c r="AV272" s="1">
        <f t="shared" si="291"/>
        <v>19290.898803704305</v>
      </c>
      <c r="AW272" s="1">
        <f t="shared" si="292"/>
        <v>7428.6170074348984</v>
      </c>
      <c r="AX272" s="2">
        <v>0</v>
      </c>
      <c r="AY272" s="2">
        <v>0</v>
      </c>
      <c r="AZ272" s="2">
        <v>0</v>
      </c>
      <c r="BA272" s="2">
        <f t="shared" si="338"/>
        <v>0</v>
      </c>
      <c r="BB272" s="2">
        <f t="shared" si="350"/>
        <v>0</v>
      </c>
      <c r="BC272" s="2">
        <f t="shared" si="339"/>
        <v>0</v>
      </c>
      <c r="BD272" s="2">
        <f t="shared" si="340"/>
        <v>0</v>
      </c>
      <c r="BE272" s="2">
        <f t="shared" si="341"/>
        <v>0</v>
      </c>
      <c r="BF272" s="2">
        <f t="shared" si="342"/>
        <v>0</v>
      </c>
      <c r="BG272" s="2">
        <f t="shared" si="343"/>
        <v>0</v>
      </c>
      <c r="BH272" s="2">
        <f t="shared" si="351"/>
        <v>0</v>
      </c>
      <c r="BI272" s="2">
        <f t="shared" si="352"/>
        <v>0</v>
      </c>
      <c r="BJ272" s="2">
        <f t="shared" si="353"/>
        <v>0</v>
      </c>
      <c r="BK272" s="11">
        <f t="shared" si="354"/>
        <v>2.265311430521974E-2</v>
      </c>
      <c r="BL272" s="17">
        <f t="shared" si="336"/>
        <v>5.1296383180651339E-4</v>
      </c>
      <c r="BM272" s="17">
        <f t="shared" si="337"/>
        <v>0.12251524472341299</v>
      </c>
      <c r="BN272" s="12">
        <f>(BN$3*temperature!$I382+BN$4*temperature!$I382^2+BN$5*temperature!$I382^6)*(K272/K$56)^$BP$1</f>
        <v>-63.241099571431064</v>
      </c>
      <c r="BO272" s="12">
        <f>(BO$3*temperature!$I382+BO$4*temperature!$I382^2+BO$5*temperature!$I382^6)*(L272/L$56)^$BP$1</f>
        <v>-37.686268308973744</v>
      </c>
      <c r="BP272" s="12">
        <f>(BP$3*temperature!$I382+BP$4*temperature!$I382^2+BP$5*temperature!$I382^6)*(M272/M$56)^$BP$1</f>
        <v>-31.824865730790521</v>
      </c>
      <c r="BQ272" s="12">
        <f>(BQ$3*temperature!$M382+BQ$4*temperature!$M382^2+BQ$5*temperature!$M382^6)*(K272/K$56)^$BP$1</f>
        <v>-63.241116200301185</v>
      </c>
      <c r="BR272" s="12">
        <f>(BR$3*temperature!$M382+BR$4*temperature!$M382^2+BR$5*temperature!$M382^6)*(L272/L$56)^$BP$1</f>
        <v>-37.686277712963225</v>
      </c>
      <c r="BS272" s="12">
        <f>(BS$3*temperature!$M382+BS$4*temperature!$M382^2+BS$5*temperature!$M382^6)*(M272/M$56)^$BP$1</f>
        <v>-31.824873245638397</v>
      </c>
      <c r="BT272" s="19">
        <f t="shared" si="344"/>
        <v>-1.6628870120882766E-5</v>
      </c>
      <c r="BU272" s="19">
        <f t="shared" si="345"/>
        <v>-9.4039894804609503E-6</v>
      </c>
      <c r="BV272" s="19">
        <f t="shared" si="346"/>
        <v>-7.5148478764219817E-6</v>
      </c>
      <c r="BW272" s="19">
        <f t="shared" si="347"/>
        <v>-3.1682014227841823E-2</v>
      </c>
      <c r="BX272" s="19">
        <f t="shared" si="348"/>
        <v>-1.6251727417662218E-5</v>
      </c>
      <c r="BY272" s="19">
        <f t="shared" si="349"/>
        <v>-3.8815297264546932E-3</v>
      </c>
      <c r="BZ272" s="2">
        <f t="shared" si="355"/>
        <v>1647.0247965905917</v>
      </c>
    </row>
    <row r="273" spans="1:78" x14ac:dyDescent="0.3">
      <c r="A273" s="2">
        <f t="shared" si="293"/>
        <v>2227</v>
      </c>
      <c r="B273" s="5">
        <f t="shared" si="294"/>
        <v>1165.4044670443129</v>
      </c>
      <c r="C273" s="5">
        <f t="shared" si="295"/>
        <v>2964.1638552463087</v>
      </c>
      <c r="D273" s="5">
        <f t="shared" si="296"/>
        <v>4369.9381277707107</v>
      </c>
      <c r="E273" s="15">
        <f t="shared" si="297"/>
        <v>6.0207461933216772E-8</v>
      </c>
      <c r="F273" s="15">
        <f t="shared" si="298"/>
        <v>1.1861273724873601E-7</v>
      </c>
      <c r="G273" s="15">
        <f t="shared" si="299"/>
        <v>2.4214368378459877E-7</v>
      </c>
      <c r="H273" s="5">
        <f t="shared" si="300"/>
        <v>117276.82555366926</v>
      </c>
      <c r="I273" s="5">
        <f t="shared" si="301"/>
        <v>96424.177236011645</v>
      </c>
      <c r="J273" s="5">
        <f t="shared" si="302"/>
        <v>37163.198149513293</v>
      </c>
      <c r="K273" s="5">
        <f t="shared" si="303"/>
        <v>100631.86547680356</v>
      </c>
      <c r="L273" s="5">
        <f t="shared" si="304"/>
        <v>32529.975380864777</v>
      </c>
      <c r="M273" s="5">
        <f t="shared" si="305"/>
        <v>8504.2847433796051</v>
      </c>
      <c r="N273" s="15">
        <f t="shared" si="306"/>
        <v>-1.6063795125357161E-2</v>
      </c>
      <c r="O273" s="15">
        <f t="shared" si="307"/>
        <v>-3.1443034306188888E-4</v>
      </c>
      <c r="P273" s="15">
        <f t="shared" si="308"/>
        <v>5.4126127345521802E-4</v>
      </c>
      <c r="Q273" s="5">
        <f t="shared" si="309"/>
        <v>1585.936159501319</v>
      </c>
      <c r="R273" s="5">
        <f t="shared" si="310"/>
        <v>4045.2089898314234</v>
      </c>
      <c r="S273" s="5">
        <f t="shared" si="311"/>
        <v>2918.366043313375</v>
      </c>
      <c r="T273" s="5">
        <f t="shared" si="312"/>
        <v>13.523014048291653</v>
      </c>
      <c r="U273" s="5">
        <f t="shared" si="313"/>
        <v>41.952227188106662</v>
      </c>
      <c r="V273" s="5">
        <f t="shared" si="314"/>
        <v>78.528387992129666</v>
      </c>
      <c r="W273" s="15">
        <f t="shared" si="315"/>
        <v>-1.0734613539272964E-2</v>
      </c>
      <c r="X273" s="15">
        <f t="shared" si="316"/>
        <v>-1.217998157191269E-2</v>
      </c>
      <c r="Y273" s="15">
        <f t="shared" si="317"/>
        <v>-9.7425357312937999E-3</v>
      </c>
      <c r="Z273" s="5">
        <f t="shared" si="332"/>
        <v>1563.2780646296412</v>
      </c>
      <c r="AA273" s="5">
        <f t="shared" si="333"/>
        <v>12562.186889878501</v>
      </c>
      <c r="AB273" s="5">
        <f t="shared" si="334"/>
        <v>57315.083519002408</v>
      </c>
      <c r="AC273" s="16">
        <f t="shared" si="318"/>
        <v>0.95946760039985601</v>
      </c>
      <c r="AD273" s="16">
        <f t="shared" si="319"/>
        <v>3.0666596868144254</v>
      </c>
      <c r="AE273" s="16">
        <f t="shared" si="320"/>
        <v>19.458636228520025</v>
      </c>
      <c r="AF273" s="15">
        <f t="shared" si="321"/>
        <v>-4.0504037456468023E-3</v>
      </c>
      <c r="AG273" s="15">
        <f t="shared" si="322"/>
        <v>2.9673830763510267E-4</v>
      </c>
      <c r="AH273" s="15">
        <f t="shared" si="323"/>
        <v>9.7937136394747881E-3</v>
      </c>
      <c r="AI273" s="1">
        <f t="shared" si="287"/>
        <v>266534.76498031116</v>
      </c>
      <c r="AJ273" s="1">
        <f t="shared" si="288"/>
        <v>192699.02838434876</v>
      </c>
      <c r="AK273" s="1">
        <f t="shared" si="289"/>
        <v>73704.669122028907</v>
      </c>
      <c r="AL273" s="14">
        <f t="shared" si="324"/>
        <v>92.36715661449476</v>
      </c>
      <c r="AM273" s="14">
        <f t="shared" si="325"/>
        <v>22.651893499792944</v>
      </c>
      <c r="AN273" s="14">
        <f t="shared" si="326"/>
        <v>7.0893733514262385</v>
      </c>
      <c r="AO273" s="11">
        <f t="shared" si="327"/>
        <v>2.3288927950490096E-3</v>
      </c>
      <c r="AP273" s="11">
        <f t="shared" si="328"/>
        <v>2.9337906843609177E-3</v>
      </c>
      <c r="AQ273" s="11">
        <f t="shared" si="329"/>
        <v>2.6613183196601163E-3</v>
      </c>
      <c r="AR273" s="1">
        <f t="shared" si="335"/>
        <v>117276.82555366926</v>
      </c>
      <c r="AS273" s="1">
        <f t="shared" si="330"/>
        <v>96424.177236011645</v>
      </c>
      <c r="AT273" s="1">
        <f t="shared" si="331"/>
        <v>37163.198149513293</v>
      </c>
      <c r="AU273" s="1">
        <f t="shared" si="290"/>
        <v>23455.365110733852</v>
      </c>
      <c r="AV273" s="1">
        <f t="shared" si="291"/>
        <v>19284.835447202331</v>
      </c>
      <c r="AW273" s="1">
        <f t="shared" si="292"/>
        <v>7432.6396299026592</v>
      </c>
      <c r="AX273" s="2">
        <v>0</v>
      </c>
      <c r="AY273" s="2">
        <v>0</v>
      </c>
      <c r="AZ273" s="2">
        <v>0</v>
      </c>
      <c r="BA273" s="2">
        <f t="shared" si="338"/>
        <v>0</v>
      </c>
      <c r="BB273" s="2">
        <f t="shared" si="350"/>
        <v>0</v>
      </c>
      <c r="BC273" s="2">
        <f t="shared" si="339"/>
        <v>0</v>
      </c>
      <c r="BD273" s="2">
        <f t="shared" si="340"/>
        <v>0</v>
      </c>
      <c r="BE273" s="2">
        <f t="shared" si="341"/>
        <v>0</v>
      </c>
      <c r="BF273" s="2">
        <f t="shared" si="342"/>
        <v>0</v>
      </c>
      <c r="BG273" s="2">
        <f t="shared" si="343"/>
        <v>0</v>
      </c>
      <c r="BH273" s="2">
        <f t="shared" si="351"/>
        <v>0</v>
      </c>
      <c r="BI273" s="2">
        <f t="shared" si="352"/>
        <v>0</v>
      </c>
      <c r="BJ273" s="2">
        <f t="shared" si="353"/>
        <v>0</v>
      </c>
      <c r="BK273" s="11">
        <f t="shared" si="354"/>
        <v>2.238531974810884E-2</v>
      </c>
      <c r="BL273" s="17">
        <f t="shared" si="336"/>
        <v>5.0160100686244514E-4</v>
      </c>
      <c r="BM273" s="17">
        <f t="shared" si="337"/>
        <v>0.1213022224984287</v>
      </c>
      <c r="BN273" s="12">
        <f>(BN$3*temperature!$I383+BN$4*temperature!$I383^2+BN$5*temperature!$I383^6)*(K273/K$56)^$BP$1</f>
        <v>-63.853614149835423</v>
      </c>
      <c r="BO273" s="12">
        <f>(BO$3*temperature!$I383+BO$4*temperature!$I383^2+BO$5*temperature!$I383^6)*(L273/L$56)^$BP$1</f>
        <v>-37.889727757098449</v>
      </c>
      <c r="BP273" s="12">
        <f>(BP$3*temperature!$I383+BP$4*temperature!$I383^2+BP$5*temperature!$I383^6)*(M273/M$56)^$BP$1</f>
        <v>-31.980737368605347</v>
      </c>
      <c r="BQ273" s="12">
        <f>(BQ$3*temperature!$M383+BQ$4*temperature!$M383^2+BQ$5*temperature!$M383^6)*(K273/K$56)^$BP$1</f>
        <v>-63.853630825201463</v>
      </c>
      <c r="BR273" s="12">
        <f>(BR$3*temperature!$M383+BR$4*temperature!$M383^2+BR$5*temperature!$M383^6)*(L273/L$56)^$BP$1</f>
        <v>-37.889737149132863</v>
      </c>
      <c r="BS273" s="12">
        <f>(BS$3*temperature!$M383+BS$4*temperature!$M383^2+BS$5*temperature!$M383^6)*(M273/M$56)^$BP$1</f>
        <v>-31.98074487150669</v>
      </c>
      <c r="BT273" s="19">
        <f t="shared" si="344"/>
        <v>-1.667536604088582E-5</v>
      </c>
      <c r="BU273" s="19">
        <f t="shared" si="345"/>
        <v>-9.3920344141906753E-6</v>
      </c>
      <c r="BV273" s="19">
        <f t="shared" si="346"/>
        <v>-7.5029013437699632E-6</v>
      </c>
      <c r="BW273" s="19">
        <f t="shared" si="347"/>
        <v>-3.1400849945159619E-2</v>
      </c>
      <c r="BX273" s="19">
        <f t="shared" si="348"/>
        <v>-1.5750697948828621E-5</v>
      </c>
      <c r="BY273" s="19">
        <f t="shared" si="349"/>
        <v>-3.8089928866875248E-3</v>
      </c>
      <c r="BZ273" s="2">
        <f t="shared" si="355"/>
        <v>1628.4284045008312</v>
      </c>
    </row>
    <row r="274" spans="1:78" x14ac:dyDescent="0.3">
      <c r="A274" s="2">
        <f t="shared" si="293"/>
        <v>2228</v>
      </c>
      <c r="B274" s="5">
        <f t="shared" si="294"/>
        <v>1165.4045337020557</v>
      </c>
      <c r="C274" s="5">
        <f t="shared" si="295"/>
        <v>2964.1641892545176</v>
      </c>
      <c r="D274" s="5">
        <f t="shared" si="296"/>
        <v>4369.9391330159815</v>
      </c>
      <c r="E274" s="15">
        <f t="shared" si="297"/>
        <v>5.7197088836555931E-8</v>
      </c>
      <c r="F274" s="15">
        <f t="shared" si="298"/>
        <v>1.126821003862992E-7</v>
      </c>
      <c r="G274" s="15">
        <f t="shared" si="299"/>
        <v>2.3003649959536881E-7</v>
      </c>
      <c r="H274" s="5">
        <f t="shared" si="300"/>
        <v>115309.80521825189</v>
      </c>
      <c r="I274" s="5">
        <f t="shared" si="301"/>
        <v>96389.991943710411</v>
      </c>
      <c r="J274" s="5">
        <f t="shared" si="302"/>
        <v>37182.197182547403</v>
      </c>
      <c r="K274" s="5">
        <f t="shared" si="303"/>
        <v>98944.016333929671</v>
      </c>
      <c r="L274" s="5">
        <f t="shared" si="304"/>
        <v>32518.438854749249</v>
      </c>
      <c r="M274" s="5">
        <f t="shared" si="305"/>
        <v>8508.6304524533571</v>
      </c>
      <c r="N274" s="15">
        <f t="shared" si="306"/>
        <v>-1.6772511717602523E-2</v>
      </c>
      <c r="O274" s="15">
        <f t="shared" si="307"/>
        <v>-3.5464294025611132E-4</v>
      </c>
      <c r="P274" s="15">
        <f t="shared" si="308"/>
        <v>5.1100230117939738E-4</v>
      </c>
      <c r="Q274" s="5">
        <f t="shared" si="309"/>
        <v>1542.5972452904755</v>
      </c>
      <c r="R274" s="5">
        <f t="shared" si="310"/>
        <v>3994.5217376418354</v>
      </c>
      <c r="S274" s="5">
        <f t="shared" si="311"/>
        <v>2891.4111857898774</v>
      </c>
      <c r="T274" s="5">
        <f t="shared" si="312"/>
        <v>13.377849718597083</v>
      </c>
      <c r="U274" s="5">
        <f t="shared" si="313"/>
        <v>41.44124983405483</v>
      </c>
      <c r="V274" s="5">
        <f t="shared" si="314"/>
        <v>77.763322366195439</v>
      </c>
      <c r="W274" s="15">
        <f t="shared" si="315"/>
        <v>-1.0734613539272964E-2</v>
      </c>
      <c r="X274" s="15">
        <f t="shared" si="316"/>
        <v>-1.217998157191269E-2</v>
      </c>
      <c r="Y274" s="15">
        <f t="shared" si="317"/>
        <v>-9.7425357312937999E-3</v>
      </c>
      <c r="Z274" s="5">
        <f t="shared" si="332"/>
        <v>1515.4910468193259</v>
      </c>
      <c r="AA274" s="5">
        <f t="shared" si="333"/>
        <v>12408.9604554506</v>
      </c>
      <c r="AB274" s="5">
        <f t="shared" si="334"/>
        <v>57343.582979825929</v>
      </c>
      <c r="AC274" s="16">
        <f t="shared" si="318"/>
        <v>0.95558136923736969</v>
      </c>
      <c r="AD274" s="16">
        <f t="shared" si="319"/>
        <v>3.0675696822199834</v>
      </c>
      <c r="AE274" s="16">
        <f t="shared" si="320"/>
        <v>19.649208539556859</v>
      </c>
      <c r="AF274" s="15">
        <f t="shared" si="321"/>
        <v>-4.0504037456468023E-3</v>
      </c>
      <c r="AG274" s="15">
        <f t="shared" si="322"/>
        <v>2.9673830763510267E-4</v>
      </c>
      <c r="AH274" s="15">
        <f t="shared" si="323"/>
        <v>9.7937136394747881E-3</v>
      </c>
      <c r="AI274" s="1">
        <f t="shared" si="287"/>
        <v>263336.65359301388</v>
      </c>
      <c r="AJ274" s="1">
        <f t="shared" si="288"/>
        <v>192713.9609931162</v>
      </c>
      <c r="AK274" s="1">
        <f t="shared" si="289"/>
        <v>73766.841839728673</v>
      </c>
      <c r="AL274" s="14">
        <f t="shared" si="324"/>
        <v>92.580118687978043</v>
      </c>
      <c r="AM274" s="14">
        <f t="shared" si="325"/>
        <v>22.717684854784444</v>
      </c>
      <c r="AN274" s="14">
        <f t="shared" si="326"/>
        <v>7.1080517598095483</v>
      </c>
      <c r="AO274" s="11">
        <f t="shared" si="327"/>
        <v>2.3056038670985195E-3</v>
      </c>
      <c r="AP274" s="11">
        <f t="shared" si="328"/>
        <v>2.9044527775173084E-3</v>
      </c>
      <c r="AQ274" s="11">
        <f t="shared" si="329"/>
        <v>2.6347051364635152E-3</v>
      </c>
      <c r="AR274" s="1">
        <f t="shared" si="335"/>
        <v>115309.80521825189</v>
      </c>
      <c r="AS274" s="1">
        <f t="shared" si="330"/>
        <v>96389.991943710411</v>
      </c>
      <c r="AT274" s="1">
        <f t="shared" si="331"/>
        <v>37182.197182547403</v>
      </c>
      <c r="AU274" s="1">
        <f t="shared" si="290"/>
        <v>23061.961043650379</v>
      </c>
      <c r="AV274" s="1">
        <f t="shared" si="291"/>
        <v>19277.998388742082</v>
      </c>
      <c r="AW274" s="1">
        <f t="shared" si="292"/>
        <v>7436.4394365094813</v>
      </c>
      <c r="AX274" s="2">
        <v>0</v>
      </c>
      <c r="AY274" s="2">
        <v>0</v>
      </c>
      <c r="AZ274" s="2">
        <v>0</v>
      </c>
      <c r="BA274" s="2">
        <f t="shared" si="338"/>
        <v>0</v>
      </c>
      <c r="BB274" s="2">
        <f t="shared" si="350"/>
        <v>0</v>
      </c>
      <c r="BC274" s="2">
        <f t="shared" si="339"/>
        <v>0</v>
      </c>
      <c r="BD274" s="2">
        <f t="shared" si="340"/>
        <v>0</v>
      </c>
      <c r="BE274" s="2">
        <f t="shared" si="341"/>
        <v>0</v>
      </c>
      <c r="BF274" s="2">
        <f t="shared" si="342"/>
        <v>0</v>
      </c>
      <c r="BG274" s="2">
        <f t="shared" si="343"/>
        <v>0</v>
      </c>
      <c r="BH274" s="2">
        <f t="shared" si="351"/>
        <v>0</v>
      </c>
      <c r="BI274" s="2">
        <f t="shared" si="352"/>
        <v>0</v>
      </c>
      <c r="BJ274" s="2">
        <f t="shared" si="353"/>
        <v>0</v>
      </c>
      <c r="BK274" s="11">
        <f t="shared" si="354"/>
        <v>2.2098323495113065E-2</v>
      </c>
      <c r="BL274" s="17">
        <f t="shared" si="336"/>
        <v>4.9061835804335263E-4</v>
      </c>
      <c r="BM274" s="17">
        <f t="shared" si="337"/>
        <v>0.12010121039448386</v>
      </c>
      <c r="BN274" s="12">
        <f>(BN$3*temperature!$I384+BN$4*temperature!$I384^2+BN$5*temperature!$I384^6)*(K274/K$56)^$BP$1</f>
        <v>-64.480038798414625</v>
      </c>
      <c r="BO274" s="12">
        <f>(BO$3*temperature!$I384+BO$4*temperature!$I384^2+BO$5*temperature!$I384^6)*(L274/L$56)^$BP$1</f>
        <v>-38.092667193499359</v>
      </c>
      <c r="BP274" s="12">
        <f>(BP$3*temperature!$I384+BP$4*temperature!$I384^2+BP$5*temperature!$I384^6)*(M274/M$56)^$BP$1</f>
        <v>-32.136045900206291</v>
      </c>
      <c r="BQ274" s="12">
        <f>(BQ$3*temperature!$M384+BQ$4*temperature!$M384^2+BQ$5*temperature!$M384^6)*(K274/K$56)^$BP$1</f>
        <v>-64.48005552346055</v>
      </c>
      <c r="BR274" s="12">
        <f>(BR$3*temperature!$M384+BR$4*temperature!$M384^2+BR$5*temperature!$M384^6)*(L274/L$56)^$BP$1</f>
        <v>-38.092676573722457</v>
      </c>
      <c r="BS274" s="12">
        <f>(BS$3*temperature!$M384+BS$4*temperature!$M384^2+BS$5*temperature!$M384^6)*(M274/M$56)^$BP$1</f>
        <v>-32.13605339127367</v>
      </c>
      <c r="BT274" s="19">
        <f t="shared" si="344"/>
        <v>-1.6725045924204096E-5</v>
      </c>
      <c r="BU274" s="19">
        <f t="shared" si="345"/>
        <v>-9.3802230978212719E-6</v>
      </c>
      <c r="BV274" s="19">
        <f t="shared" si="346"/>
        <v>-7.4910673788508575E-6</v>
      </c>
      <c r="BW274" s="19">
        <f t="shared" si="347"/>
        <v>-3.1112557610036718E-2</v>
      </c>
      <c r="BX274" s="19">
        <f t="shared" si="348"/>
        <v>-1.526439192916543E-5</v>
      </c>
      <c r="BY274" s="19">
        <f t="shared" si="349"/>
        <v>-3.7366558274335199E-3</v>
      </c>
      <c r="BZ274" s="2">
        <f t="shared" si="355"/>
        <v>1609.9379430973338</v>
      </c>
    </row>
    <row r="275" spans="1:78" x14ac:dyDescent="0.3">
      <c r="A275" s="2">
        <f t="shared" si="293"/>
        <v>2229</v>
      </c>
      <c r="B275" s="5">
        <f t="shared" si="294"/>
        <v>1165.4045970269151</v>
      </c>
      <c r="C275" s="5">
        <f t="shared" si="295"/>
        <v>2964.164506562352</v>
      </c>
      <c r="D275" s="5">
        <f t="shared" si="296"/>
        <v>4369.9400879992081</v>
      </c>
      <c r="E275" s="15">
        <f t="shared" si="297"/>
        <v>5.4337234394728134E-8</v>
      </c>
      <c r="F275" s="15">
        <f t="shared" si="298"/>
        <v>1.0704799536698424E-7</v>
      </c>
      <c r="G275" s="15">
        <f t="shared" si="299"/>
        <v>2.1853467461560036E-7</v>
      </c>
      <c r="H275" s="5">
        <f t="shared" si="300"/>
        <v>113286.49242905914</v>
      </c>
      <c r="I275" s="5">
        <f t="shared" si="301"/>
        <v>96351.97018192269</v>
      </c>
      <c r="J275" s="5">
        <f t="shared" si="302"/>
        <v>37200.092434519102</v>
      </c>
      <c r="K275" s="5">
        <f t="shared" si="303"/>
        <v>97207.864734759394</v>
      </c>
      <c r="L275" s="5">
        <f t="shared" si="304"/>
        <v>32505.608230787948</v>
      </c>
      <c r="M275" s="5">
        <f t="shared" si="305"/>
        <v>8512.723672500344</v>
      </c>
      <c r="N275" s="15">
        <f t="shared" si="306"/>
        <v>-1.7546807411889076E-2</v>
      </c>
      <c r="O275" s="15">
        <f t="shared" si="307"/>
        <v>-3.945645736135317E-4</v>
      </c>
      <c r="P275" s="15">
        <f t="shared" si="308"/>
        <v>4.8106684969573266E-4</v>
      </c>
      <c r="Q275" s="5">
        <f t="shared" si="309"/>
        <v>1499.2610455389245</v>
      </c>
      <c r="R275" s="5">
        <f t="shared" si="310"/>
        <v>3944.3120587827725</v>
      </c>
      <c r="S275" s="5">
        <f t="shared" si="311"/>
        <v>2864.6195455896727</v>
      </c>
      <c r="T275" s="5">
        <f t="shared" si="312"/>
        <v>13.234243671881472</v>
      </c>
      <c r="U275" s="5">
        <f t="shared" si="313"/>
        <v>40.936496174759014</v>
      </c>
      <c r="V275" s="5">
        <f t="shared" si="314"/>
        <v>77.005710419458666</v>
      </c>
      <c r="W275" s="15">
        <f t="shared" si="315"/>
        <v>-1.0734613539272964E-2</v>
      </c>
      <c r="X275" s="15">
        <f t="shared" si="316"/>
        <v>-1.217998157191269E-2</v>
      </c>
      <c r="Y275" s="15">
        <f t="shared" si="317"/>
        <v>-9.7425357312937999E-3</v>
      </c>
      <c r="Z275" s="5">
        <f t="shared" si="332"/>
        <v>1468.1065800734818</v>
      </c>
      <c r="AA275" s="5">
        <f t="shared" si="333"/>
        <v>12257.109852430125</v>
      </c>
      <c r="AB275" s="5">
        <f t="shared" si="334"/>
        <v>57370.360835633699</v>
      </c>
      <c r="AC275" s="16">
        <f t="shared" si="318"/>
        <v>0.95171087888014039</v>
      </c>
      <c r="AD275" s="16">
        <f t="shared" si="319"/>
        <v>3.068479947656038</v>
      </c>
      <c r="AE275" s="16">
        <f t="shared" si="320"/>
        <v>19.8416472612356</v>
      </c>
      <c r="AF275" s="15">
        <f t="shared" si="321"/>
        <v>-4.0504037456468023E-3</v>
      </c>
      <c r="AG275" s="15">
        <f t="shared" si="322"/>
        <v>2.9673830763510267E-4</v>
      </c>
      <c r="AH275" s="15">
        <f t="shared" si="323"/>
        <v>9.7937136394747881E-3</v>
      </c>
      <c r="AI275" s="1">
        <f t="shared" si="287"/>
        <v>260064.94927736287</v>
      </c>
      <c r="AJ275" s="1">
        <f t="shared" si="288"/>
        <v>192720.56328254665</v>
      </c>
      <c r="AK275" s="1">
        <f t="shared" si="289"/>
        <v>73826.597092265292</v>
      </c>
      <c r="AL275" s="14">
        <f t="shared" si="324"/>
        <v>92.791437236844857</v>
      </c>
      <c r="AM275" s="14">
        <f t="shared" si="325"/>
        <v>22.783007473230935</v>
      </c>
      <c r="AN275" s="14">
        <f t="shared" si="326"/>
        <v>7.1265921040865488</v>
      </c>
      <c r="AO275" s="11">
        <f t="shared" si="327"/>
        <v>2.2825478284275343E-3</v>
      </c>
      <c r="AP275" s="11">
        <f t="shared" si="328"/>
        <v>2.8754082497421353E-3</v>
      </c>
      <c r="AQ275" s="11">
        <f t="shared" si="329"/>
        <v>2.6083580850988801E-3</v>
      </c>
      <c r="AR275" s="1">
        <f t="shared" si="335"/>
        <v>113286.49242905914</v>
      </c>
      <c r="AS275" s="1">
        <f t="shared" si="330"/>
        <v>96351.97018192269</v>
      </c>
      <c r="AT275" s="1">
        <f t="shared" si="331"/>
        <v>37200.092434519102</v>
      </c>
      <c r="AU275" s="1">
        <f t="shared" si="290"/>
        <v>22657.298485811829</v>
      </c>
      <c r="AV275" s="1">
        <f t="shared" si="291"/>
        <v>19270.39403638454</v>
      </c>
      <c r="AW275" s="1">
        <f t="shared" si="292"/>
        <v>7440.0184869038203</v>
      </c>
      <c r="AX275" s="2">
        <v>0</v>
      </c>
      <c r="AY275" s="2">
        <v>0</v>
      </c>
      <c r="AZ275" s="2">
        <v>0</v>
      </c>
      <c r="BA275" s="2">
        <f t="shared" si="338"/>
        <v>0</v>
      </c>
      <c r="BB275" s="2">
        <f t="shared" si="350"/>
        <v>0</v>
      </c>
      <c r="BC275" s="2">
        <f t="shared" si="339"/>
        <v>0</v>
      </c>
      <c r="BD275" s="2">
        <f t="shared" si="340"/>
        <v>0</v>
      </c>
      <c r="BE275" s="2">
        <f t="shared" si="341"/>
        <v>0</v>
      </c>
      <c r="BF275" s="2">
        <f t="shared" si="342"/>
        <v>0</v>
      </c>
      <c r="BG275" s="2">
        <f t="shared" si="343"/>
        <v>0</v>
      </c>
      <c r="BH275" s="2">
        <f t="shared" si="351"/>
        <v>0</v>
      </c>
      <c r="BI275" s="2">
        <f t="shared" si="352"/>
        <v>0</v>
      </c>
      <c r="BJ275" s="2">
        <f t="shared" si="353"/>
        <v>0</v>
      </c>
      <c r="BK275" s="11">
        <f t="shared" si="354"/>
        <v>2.1789369525546526E-2</v>
      </c>
      <c r="BL275" s="17">
        <f t="shared" si="336"/>
        <v>4.8001092142061261E-4</v>
      </c>
      <c r="BM275" s="17">
        <f t="shared" si="337"/>
        <v>0.11891208949948898</v>
      </c>
      <c r="BN275" s="12">
        <f>(BN$3*temperature!$I385+BN$4*temperature!$I385^2+BN$5*temperature!$I385^6)*(K275/K$56)^$BP$1</f>
        <v>-65.121813665831482</v>
      </c>
      <c r="BO275" s="12">
        <f>(BO$3*temperature!$I385+BO$4*temperature!$I385^2+BO$5*temperature!$I385^6)*(L275/L$56)^$BP$1</f>
        <v>-38.295091931709109</v>
      </c>
      <c r="BP275" s="12">
        <f>(BP$3*temperature!$I385+BP$4*temperature!$I385^2+BP$5*temperature!$I385^6)*(M275/M$56)^$BP$1</f>
        <v>-32.29079466584551</v>
      </c>
      <c r="BQ275" s="12">
        <f>(BQ$3*temperature!$M385+BQ$4*temperature!$M385^2+BQ$5*temperature!$M385^6)*(K275/K$56)^$BP$1</f>
        <v>-65.121830444051966</v>
      </c>
      <c r="BR275" s="12">
        <f>(BR$3*temperature!$M385+BR$4*temperature!$M385^2+BR$5*temperature!$M385^6)*(L275/L$56)^$BP$1</f>
        <v>-38.295101300263745</v>
      </c>
      <c r="BS275" s="12">
        <f>(BS$3*temperature!$M385+BS$4*temperature!$M385^2+BS$5*temperature!$M385^6)*(M275/M$56)^$BP$1</f>
        <v>-32.290802145190469</v>
      </c>
      <c r="BT275" s="19">
        <f t="shared" si="344"/>
        <v>-1.6778220484070516E-5</v>
      </c>
      <c r="BU275" s="19">
        <f t="shared" si="345"/>
        <v>-9.3685546360688932E-6</v>
      </c>
      <c r="BV275" s="19">
        <f t="shared" si="346"/>
        <v>-7.4793449584831251E-6</v>
      </c>
      <c r="BW275" s="19">
        <f t="shared" si="347"/>
        <v>-3.0816567685891898E-2</v>
      </c>
      <c r="BX275" s="19">
        <f t="shared" si="348"/>
        <v>-1.4792289049925645E-5</v>
      </c>
      <c r="BY275" s="19">
        <f t="shared" si="349"/>
        <v>-3.6644624547318375E-3</v>
      </c>
      <c r="BZ275" s="2">
        <f t="shared" si="355"/>
        <v>1591.5448145689888</v>
      </c>
    </row>
    <row r="276" spans="1:78" x14ac:dyDescent="0.3">
      <c r="A276" s="2">
        <f t="shared" si="293"/>
        <v>2230</v>
      </c>
      <c r="B276" s="5">
        <f t="shared" si="294"/>
        <v>1165.4046571855347</v>
      </c>
      <c r="C276" s="5">
        <f t="shared" si="295"/>
        <v>2964.1648080048267</v>
      </c>
      <c r="D276" s="5">
        <f t="shared" si="296"/>
        <v>4369.9409952334718</v>
      </c>
      <c r="E276" s="15">
        <f t="shared" si="297"/>
        <v>5.1620372674991723E-8</v>
      </c>
      <c r="F276" s="15">
        <f t="shared" si="298"/>
        <v>1.0169559559863502E-7</v>
      </c>
      <c r="G276" s="15">
        <f t="shared" si="299"/>
        <v>2.0760794088482034E-7</v>
      </c>
      <c r="H276" s="5">
        <f t="shared" si="300"/>
        <v>111202.35280205646</v>
      </c>
      <c r="I276" s="5">
        <f t="shared" si="301"/>
        <v>96310.143875320224</v>
      </c>
      <c r="J276" s="5">
        <f t="shared" si="302"/>
        <v>37216.894179504139</v>
      </c>
      <c r="K276" s="5">
        <f t="shared" si="303"/>
        <v>95419.519834948471</v>
      </c>
      <c r="L276" s="5">
        <f t="shared" si="304"/>
        <v>32491.494270234718</v>
      </c>
      <c r="M276" s="5">
        <f t="shared" si="305"/>
        <v>8516.566750008431</v>
      </c>
      <c r="N276" s="15">
        <f t="shared" si="306"/>
        <v>-1.8397121515739356E-2</v>
      </c>
      <c r="O276" s="15">
        <f t="shared" si="307"/>
        <v>-4.3420078323164191E-4</v>
      </c>
      <c r="P276" s="15">
        <f t="shared" si="308"/>
        <v>4.5145098747911838E-4</v>
      </c>
      <c r="Q276" s="5">
        <f t="shared" si="309"/>
        <v>1455.8811281865128</v>
      </c>
      <c r="R276" s="5">
        <f t="shared" si="310"/>
        <v>3894.5790429904587</v>
      </c>
      <c r="S276" s="5">
        <f t="shared" si="311"/>
        <v>2837.9921124310481</v>
      </c>
      <c r="T276" s="5">
        <f t="shared" si="312"/>
        <v>13.092179180579256</v>
      </c>
      <c r="U276" s="5">
        <f t="shared" si="313"/>
        <v>40.437890405731778</v>
      </c>
      <c r="V276" s="5">
        <f t="shared" si="314"/>
        <v>76.255479534183422</v>
      </c>
      <c r="W276" s="15">
        <f t="shared" si="315"/>
        <v>-1.0734613539272964E-2</v>
      </c>
      <c r="X276" s="15">
        <f t="shared" si="316"/>
        <v>-1.217998157191269E-2</v>
      </c>
      <c r="Y276" s="15">
        <f t="shared" si="317"/>
        <v>-9.7425357312937999E-3</v>
      </c>
      <c r="Z276" s="5">
        <f t="shared" si="332"/>
        <v>1421.0836758892156</v>
      </c>
      <c r="AA276" s="5">
        <f t="shared" si="333"/>
        <v>12106.63389600956</v>
      </c>
      <c r="AB276" s="5">
        <f t="shared" si="334"/>
        <v>57395.433203727807</v>
      </c>
      <c r="AC276" s="16">
        <f t="shared" si="318"/>
        <v>0.94785606557155144</v>
      </c>
      <c r="AD276" s="16">
        <f t="shared" si="319"/>
        <v>3.0693904832027177</v>
      </c>
      <c r="AE276" s="16">
        <f t="shared" si="320"/>
        <v>20.035970672647611</v>
      </c>
      <c r="AF276" s="15">
        <f t="shared" si="321"/>
        <v>-4.0504037456468023E-3</v>
      </c>
      <c r="AG276" s="15">
        <f t="shared" si="322"/>
        <v>2.9673830763510267E-4</v>
      </c>
      <c r="AH276" s="15">
        <f t="shared" si="323"/>
        <v>9.7937136394747881E-3</v>
      </c>
      <c r="AI276" s="1">
        <f t="shared" si="287"/>
        <v>256715.75283543841</v>
      </c>
      <c r="AJ276" s="1">
        <f t="shared" si="288"/>
        <v>192718.90099067651</v>
      </c>
      <c r="AK276" s="1">
        <f t="shared" si="289"/>
        <v>73883.955869942583</v>
      </c>
      <c r="AL276" s="14">
        <f t="shared" si="324"/>
        <v>93.001120121470876</v>
      </c>
      <c r="AM276" s="14">
        <f t="shared" si="325"/>
        <v>22.847862816396976</v>
      </c>
      <c r="AN276" s="14">
        <f t="shared" si="326"/>
        <v>7.144994921179106</v>
      </c>
      <c r="AO276" s="11">
        <f t="shared" si="327"/>
        <v>2.259722350143259E-3</v>
      </c>
      <c r="AP276" s="11">
        <f t="shared" si="328"/>
        <v>2.8466541672447138E-3</v>
      </c>
      <c r="AQ276" s="11">
        <f t="shared" si="329"/>
        <v>2.5822745042478911E-3</v>
      </c>
      <c r="AR276" s="1">
        <f t="shared" si="335"/>
        <v>111202.35280205646</v>
      </c>
      <c r="AS276" s="1">
        <f t="shared" si="330"/>
        <v>96310.143875320224</v>
      </c>
      <c r="AT276" s="1">
        <f t="shared" si="331"/>
        <v>37216.894179504139</v>
      </c>
      <c r="AU276" s="1">
        <f t="shared" si="290"/>
        <v>22240.470560411293</v>
      </c>
      <c r="AV276" s="1">
        <f t="shared" si="291"/>
        <v>19262.028775064045</v>
      </c>
      <c r="AW276" s="1">
        <f t="shared" si="292"/>
        <v>7443.3788359008286</v>
      </c>
      <c r="AX276" s="2">
        <v>0</v>
      </c>
      <c r="AY276" s="2">
        <v>0</v>
      </c>
      <c r="AZ276" s="2">
        <v>0</v>
      </c>
      <c r="BA276" s="2">
        <f t="shared" si="338"/>
        <v>0</v>
      </c>
      <c r="BB276" s="2">
        <f t="shared" si="350"/>
        <v>0</v>
      </c>
      <c r="BC276" s="2">
        <f t="shared" si="339"/>
        <v>0</v>
      </c>
      <c r="BD276" s="2">
        <f t="shared" si="340"/>
        <v>0</v>
      </c>
      <c r="BE276" s="2">
        <f t="shared" si="341"/>
        <v>0</v>
      </c>
      <c r="BF276" s="2">
        <f t="shared" si="342"/>
        <v>0</v>
      </c>
      <c r="BG276" s="2">
        <f t="shared" si="343"/>
        <v>0</v>
      </c>
      <c r="BH276" s="2">
        <f t="shared" si="351"/>
        <v>0</v>
      </c>
      <c r="BI276" s="2">
        <f t="shared" si="352"/>
        <v>0</v>
      </c>
      <c r="BJ276" s="2">
        <f t="shared" si="353"/>
        <v>0</v>
      </c>
      <c r="BK276" s="11">
        <f t="shared" si="354"/>
        <v>2.1455140700148839E-2</v>
      </c>
      <c r="BL276" s="17">
        <f t="shared" si="336"/>
        <v>4.6977482418269719E-4</v>
      </c>
      <c r="BM276" s="17">
        <f t="shared" si="337"/>
        <v>0.11773474207870195</v>
      </c>
      <c r="BN276" s="12">
        <f>(BN$3*temperature!$I386+BN$4*temperature!$I386^2+BN$5*temperature!$I386^6)*(K276/K$56)^$BP$1</f>
        <v>-65.780609858044926</v>
      </c>
      <c r="BO276" s="12">
        <f>(BO$3*temperature!$I386+BO$4*temperature!$I386^2+BO$5*temperature!$I386^6)*(L276/L$56)^$BP$1</f>
        <v>-38.49700729854861</v>
      </c>
      <c r="BP276" s="12">
        <f>(BP$3*temperature!$I386+BP$4*temperature!$I386^2+BP$5*temperature!$I386^6)*(M276/M$56)^$BP$1</f>
        <v>-32.444986997075965</v>
      </c>
      <c r="BQ276" s="12">
        <f>(BQ$3*temperature!$M386+BQ$4*temperature!$M386^2+BQ$5*temperature!$M386^6)*(K276/K$56)^$BP$1</f>
        <v>-65.780626693296398</v>
      </c>
      <c r="BR276" s="12">
        <f>(BR$3*temperature!$M386+BR$4*temperature!$M386^2+BR$5*temperature!$M386^6)*(L276/L$56)^$BP$1</f>
        <v>-38.497016655576772</v>
      </c>
      <c r="BS276" s="12">
        <f>(BS$3*temperature!$M386+BS$4*temperature!$M386^2+BS$5*temperature!$M386^6)*(M276/M$56)^$BP$1</f>
        <v>-32.444994464809049</v>
      </c>
      <c r="BT276" s="19">
        <f t="shared" si="344"/>
        <v>-1.683525147200271E-5</v>
      </c>
      <c r="BU276" s="19">
        <f t="shared" si="345"/>
        <v>-9.3570281620714013E-6</v>
      </c>
      <c r="BV276" s="19">
        <f t="shared" si="346"/>
        <v>-7.4677330843542222E-6</v>
      </c>
      <c r="BW276" s="19">
        <f t="shared" si="347"/>
        <v>-3.0512221341966982E-2</v>
      </c>
      <c r="BX276" s="19">
        <f t="shared" si="348"/>
        <v>-1.433387341634608E-5</v>
      </c>
      <c r="BY276" s="19">
        <f t="shared" si="349"/>
        <v>-3.5923485099447479E-3</v>
      </c>
      <c r="BZ276" s="2">
        <f t="shared" si="355"/>
        <v>1573.239274689171</v>
      </c>
    </row>
    <row r="277" spans="1:78" x14ac:dyDescent="0.3">
      <c r="A277" s="2">
        <f t="shared" si="293"/>
        <v>2231</v>
      </c>
      <c r="B277" s="5">
        <f t="shared" si="294"/>
        <v>1165.4047143362263</v>
      </c>
      <c r="C277" s="5">
        <f t="shared" si="295"/>
        <v>2964.165094375207</v>
      </c>
      <c r="D277" s="5">
        <f t="shared" si="296"/>
        <v>4369.9418571062006</v>
      </c>
      <c r="E277" s="15">
        <f t="shared" si="297"/>
        <v>4.9039354041242134E-8</v>
      </c>
      <c r="F277" s="15">
        <f t="shared" si="298"/>
        <v>9.6610815818703263E-8</v>
      </c>
      <c r="G277" s="15">
        <f t="shared" si="299"/>
        <v>1.972275438405793E-7</v>
      </c>
      <c r="H277" s="5">
        <f t="shared" si="300"/>
        <v>109052.12193460116</v>
      </c>
      <c r="I277" s="5">
        <f t="shared" si="301"/>
        <v>96264.54483853998</v>
      </c>
      <c r="J277" s="5">
        <f t="shared" si="302"/>
        <v>37232.612669255737</v>
      </c>
      <c r="K277" s="5">
        <f t="shared" si="303"/>
        <v>93574.464384000225</v>
      </c>
      <c r="L277" s="5">
        <f t="shared" si="304"/>
        <v>32476.107697648607</v>
      </c>
      <c r="M277" s="5">
        <f t="shared" si="305"/>
        <v>8520.1620265747388</v>
      </c>
      <c r="N277" s="15">
        <f t="shared" si="306"/>
        <v>-1.9336247490447711E-2</v>
      </c>
      <c r="O277" s="15">
        <f t="shared" si="307"/>
        <v>-4.7355693949124866E-4</v>
      </c>
      <c r="P277" s="15">
        <f t="shared" si="308"/>
        <v>4.2215092910580232E-4</v>
      </c>
      <c r="Q277" s="5">
        <f t="shared" si="309"/>
        <v>1412.4037914563303</v>
      </c>
      <c r="R277" s="5">
        <f t="shared" si="310"/>
        <v>3845.3216721839876</v>
      </c>
      <c r="S277" s="5">
        <f t="shared" si="311"/>
        <v>2811.5298162364566</v>
      </c>
      <c r="T277" s="5">
        <f t="shared" si="312"/>
        <v>12.951639696688822</v>
      </c>
      <c r="U277" s="5">
        <f t="shared" si="313"/>
        <v>39.945357645782941</v>
      </c>
      <c r="V277" s="5">
        <f t="shared" si="314"/>
        <v>75.512557800114692</v>
      </c>
      <c r="W277" s="15">
        <f t="shared" si="315"/>
        <v>-1.0734613539272964E-2</v>
      </c>
      <c r="X277" s="15">
        <f t="shared" si="316"/>
        <v>-1.217998157191269E-2</v>
      </c>
      <c r="Y277" s="15">
        <f t="shared" si="317"/>
        <v>-9.7425357312937999E-3</v>
      </c>
      <c r="Z277" s="5">
        <f t="shared" si="332"/>
        <v>1374.3763396272559</v>
      </c>
      <c r="AA277" s="5">
        <f t="shared" si="333"/>
        <v>11957.531055572998</v>
      </c>
      <c r="AB277" s="5">
        <f t="shared" si="334"/>
        <v>57418.816161294075</v>
      </c>
      <c r="AC277" s="16">
        <f t="shared" si="318"/>
        <v>0.94401686581322641</v>
      </c>
      <c r="AD277" s="16">
        <f t="shared" si="319"/>
        <v>3.0703012889401746</v>
      </c>
      <c r="AE277" s="16">
        <f t="shared" si="320"/>
        <v>20.232197231904436</v>
      </c>
      <c r="AF277" s="15">
        <f t="shared" si="321"/>
        <v>-4.0504037456468023E-3</v>
      </c>
      <c r="AG277" s="15">
        <f t="shared" si="322"/>
        <v>2.9673830763510267E-4</v>
      </c>
      <c r="AH277" s="15">
        <f t="shared" si="323"/>
        <v>9.7937136394747881E-3</v>
      </c>
      <c r="AI277" s="1">
        <f t="shared" si="287"/>
        <v>253284.64811230585</v>
      </c>
      <c r="AJ277" s="1">
        <f t="shared" si="288"/>
        <v>192709.03966667291</v>
      </c>
      <c r="AK277" s="1">
        <f t="shared" si="289"/>
        <v>73938.939118849157</v>
      </c>
      <c r="AL277" s="14">
        <f t="shared" si="324"/>
        <v>93.209175264100452</v>
      </c>
      <c r="AM277" s="14">
        <f t="shared" si="325"/>
        <v>22.912252380656916</v>
      </c>
      <c r="AN277" s="14">
        <f t="shared" si="326"/>
        <v>7.1632607560148678</v>
      </c>
      <c r="AO277" s="11">
        <f t="shared" si="327"/>
        <v>2.2371251266418263E-3</v>
      </c>
      <c r="AP277" s="11">
        <f t="shared" si="328"/>
        <v>2.8181876255722665E-3</v>
      </c>
      <c r="AQ277" s="11">
        <f t="shared" si="329"/>
        <v>2.556451759205412E-3</v>
      </c>
      <c r="AR277" s="1">
        <f t="shared" si="335"/>
        <v>109052.12193460116</v>
      </c>
      <c r="AS277" s="1">
        <f t="shared" si="330"/>
        <v>96264.54483853998</v>
      </c>
      <c r="AT277" s="1">
        <f t="shared" si="331"/>
        <v>37232.612669255737</v>
      </c>
      <c r="AU277" s="1">
        <f t="shared" si="290"/>
        <v>21810.424386920233</v>
      </c>
      <c r="AV277" s="1">
        <f t="shared" si="291"/>
        <v>19252.908967707997</v>
      </c>
      <c r="AW277" s="1">
        <f t="shared" si="292"/>
        <v>7446.5225338511482</v>
      </c>
      <c r="AX277" s="2">
        <v>0</v>
      </c>
      <c r="AY277" s="2">
        <v>0</v>
      </c>
      <c r="AZ277" s="2">
        <v>0</v>
      </c>
      <c r="BA277" s="2">
        <f t="shared" si="338"/>
        <v>0</v>
      </c>
      <c r="BB277" s="2">
        <f t="shared" si="350"/>
        <v>0</v>
      </c>
      <c r="BC277" s="2">
        <f t="shared" si="339"/>
        <v>0</v>
      </c>
      <c r="BD277" s="2">
        <f t="shared" si="340"/>
        <v>0</v>
      </c>
      <c r="BE277" s="2">
        <f t="shared" si="341"/>
        <v>0</v>
      </c>
      <c r="BF277" s="2">
        <f t="shared" si="342"/>
        <v>0</v>
      </c>
      <c r="BG277" s="2">
        <f t="shared" si="343"/>
        <v>0</v>
      </c>
      <c r="BH277" s="2">
        <f t="shared" si="351"/>
        <v>0</v>
      </c>
      <c r="BI277" s="2">
        <f t="shared" si="352"/>
        <v>0</v>
      </c>
      <c r="BJ277" s="2">
        <f t="shared" si="353"/>
        <v>0</v>
      </c>
      <c r="BK277" s="11">
        <f t="shared" si="354"/>
        <v>2.1091606100145127E-2</v>
      </c>
      <c r="BL277" s="17">
        <f t="shared" si="336"/>
        <v>4.5990744523611042E-4</v>
      </c>
      <c r="BM277" s="17">
        <f t="shared" si="337"/>
        <v>0.11656905156307124</v>
      </c>
      <c r="BN277" s="12">
        <f>(BN$3*temperature!$I387+BN$4*temperature!$I387^2+BN$5*temperature!$I387^6)*(K277/K$56)^$BP$1</f>
        <v>-66.458382474359738</v>
      </c>
      <c r="BO277" s="12">
        <f>(BO$3*temperature!$I387+BO$4*temperature!$I387^2+BO$5*temperature!$I387^6)*(L277/L$56)^$BP$1</f>
        <v>-38.698418625412302</v>
      </c>
      <c r="BP277" s="12">
        <f>(BP$3*temperature!$I387+BP$4*temperature!$I387^2+BP$5*temperature!$I387^6)*(M277/M$56)^$BP$1</f>
        <v>-32.598626209716812</v>
      </c>
      <c r="BQ277" s="12">
        <f>(BQ$3*temperature!$M387+BQ$4*temperature!$M387^2+BQ$5*temperature!$M387^6)*(K277/K$56)^$BP$1</f>
        <v>-66.458399370923175</v>
      </c>
      <c r="BR277" s="12">
        <f>(BR$3*temperature!$M387+BR$4*temperature!$M387^2+BR$5*temperature!$M387^6)*(L277/L$56)^$BP$1</f>
        <v>-38.698427971055054</v>
      </c>
      <c r="BS277" s="12">
        <f>(BS$3*temperature!$M387+BS$4*temperature!$M387^2+BS$5*temperature!$M387^6)*(M277/M$56)^$BP$1</f>
        <v>-32.598633665947567</v>
      </c>
      <c r="BT277" s="19">
        <f t="shared" si="344"/>
        <v>-1.6896563437285295E-5</v>
      </c>
      <c r="BU277" s="19">
        <f t="shared" si="345"/>
        <v>-9.3456427521232399E-6</v>
      </c>
      <c r="BV277" s="19">
        <f t="shared" si="346"/>
        <v>-7.4562307545988915E-6</v>
      </c>
      <c r="BW277" s="19">
        <f t="shared" si="347"/>
        <v>-3.0198750936538767E-2</v>
      </c>
      <c r="BX277" s="19">
        <f t="shared" si="348"/>
        <v>-1.3888630392545141E-5</v>
      </c>
      <c r="BY277" s="19">
        <f t="shared" si="349"/>
        <v>-3.5202397550617333E-3</v>
      </c>
      <c r="BZ277" s="2">
        <f t="shared" si="355"/>
        <v>1555.0101642710217</v>
      </c>
    </row>
    <row r="278" spans="1:78" x14ac:dyDescent="0.3">
      <c r="A278" s="2">
        <f t="shared" si="293"/>
        <v>2232</v>
      </c>
      <c r="B278" s="5">
        <f t="shared" si="294"/>
        <v>1165.4047686293861</v>
      </c>
      <c r="C278" s="5">
        <f t="shared" si="295"/>
        <v>2964.1653664270943</v>
      </c>
      <c r="D278" s="5">
        <f t="shared" si="296"/>
        <v>4369.9426758854543</v>
      </c>
      <c r="E278" s="15">
        <f t="shared" si="297"/>
        <v>4.6587386339180026E-8</v>
      </c>
      <c r="F278" s="15">
        <f t="shared" si="298"/>
        <v>9.1780275027768093E-8</v>
      </c>
      <c r="G278" s="15">
        <f t="shared" si="299"/>
        <v>1.8736616664855034E-7</v>
      </c>
      <c r="H278" s="5">
        <f t="shared" si="300"/>
        <v>106829.64056230919</v>
      </c>
      <c r="I278" s="5">
        <f t="shared" si="301"/>
        <v>96215.204783430934</v>
      </c>
      <c r="J278" s="5">
        <f t="shared" si="302"/>
        <v>37247.258135477496</v>
      </c>
      <c r="K278" s="5">
        <f t="shared" si="303"/>
        <v>91667.413278177861</v>
      </c>
      <c r="L278" s="5">
        <f t="shared" si="304"/>
        <v>32459.459203318849</v>
      </c>
      <c r="M278" s="5">
        <f t="shared" si="305"/>
        <v>8523.511839415678</v>
      </c>
      <c r="N278" s="15">
        <f t="shared" si="306"/>
        <v>-2.0380037635015724E-2</v>
      </c>
      <c r="O278" s="15">
        <f t="shared" si="307"/>
        <v>-5.1263822884062282E-4</v>
      </c>
      <c r="P278" s="15">
        <f t="shared" si="308"/>
        <v>3.9316304437542193E-4</v>
      </c>
      <c r="Q278" s="5">
        <f t="shared" si="309"/>
        <v>1368.7663980943989</v>
      </c>
      <c r="R278" s="5">
        <f t="shared" si="310"/>
        <v>3796.5388245316744</v>
      </c>
      <c r="S278" s="5">
        <f t="shared" si="311"/>
        <v>2785.2335287246219</v>
      </c>
      <c r="T278" s="5">
        <f t="shared" si="312"/>
        <v>12.812608849844962</v>
      </c>
      <c r="U278" s="5">
        <f t="shared" si="313"/>
        <v>39.458823925773842</v>
      </c>
      <c r="V278" s="5">
        <f t="shared" si="314"/>
        <v>74.77687400758569</v>
      </c>
      <c r="W278" s="15">
        <f t="shared" si="315"/>
        <v>-1.0734613539272964E-2</v>
      </c>
      <c r="X278" s="15">
        <f t="shared" si="316"/>
        <v>-1.217998157191269E-2</v>
      </c>
      <c r="Y278" s="15">
        <f t="shared" si="317"/>
        <v>-9.7425357312937999E-3</v>
      </c>
      <c r="Z278" s="5">
        <f t="shared" si="332"/>
        <v>1327.9324634940112</v>
      </c>
      <c r="AA278" s="5">
        <f t="shared" si="333"/>
        <v>11809.799466816232</v>
      </c>
      <c r="AB278" s="5">
        <f t="shared" si="334"/>
        <v>57440.525748255415</v>
      </c>
      <c r="AC278" s="16">
        <f t="shared" si="318"/>
        <v>0.94019321636398279</v>
      </c>
      <c r="AD278" s="16">
        <f t="shared" si="319"/>
        <v>3.0712123649485847</v>
      </c>
      <c r="AE278" s="16">
        <f t="shared" si="320"/>
        <v>20.430345577891082</v>
      </c>
      <c r="AF278" s="15">
        <f t="shared" si="321"/>
        <v>-4.0504037456468023E-3</v>
      </c>
      <c r="AG278" s="15">
        <f t="shared" si="322"/>
        <v>2.9673830763510267E-4</v>
      </c>
      <c r="AH278" s="15">
        <f t="shared" si="323"/>
        <v>9.7937136394747881E-3</v>
      </c>
      <c r="AI278" s="1">
        <f t="shared" si="287"/>
        <v>249766.60768799551</v>
      </c>
      <c r="AJ278" s="1">
        <f t="shared" si="288"/>
        <v>192691.04466771364</v>
      </c>
      <c r="AK278" s="1">
        <f t="shared" si="289"/>
        <v>73991.567740815401</v>
      </c>
      <c r="AL278" s="14">
        <f t="shared" si="324"/>
        <v>93.41561064623717</v>
      </c>
      <c r="AM278" s="14">
        <f t="shared" si="325"/>
        <v>22.976177696528744</v>
      </c>
      <c r="AN278" s="14">
        <f t="shared" si="326"/>
        <v>7.1813901612706159</v>
      </c>
      <c r="AO278" s="11">
        <f t="shared" si="327"/>
        <v>2.2147538753754079E-3</v>
      </c>
      <c r="AP278" s="11">
        <f t="shared" si="328"/>
        <v>2.7900057493165436E-3</v>
      </c>
      <c r="AQ278" s="11">
        <f t="shared" si="329"/>
        <v>2.5308872416133577E-3</v>
      </c>
      <c r="AR278" s="1">
        <f t="shared" si="335"/>
        <v>106829.64056230919</v>
      </c>
      <c r="AS278" s="1">
        <f t="shared" si="330"/>
        <v>96215.204783430934</v>
      </c>
      <c r="AT278" s="1">
        <f t="shared" si="331"/>
        <v>37247.258135477496</v>
      </c>
      <c r="AU278" s="1">
        <f t="shared" si="290"/>
        <v>21365.928112461839</v>
      </c>
      <c r="AV278" s="1">
        <f t="shared" si="291"/>
        <v>19243.040956686189</v>
      </c>
      <c r="AW278" s="1">
        <f t="shared" si="292"/>
        <v>7449.4516270954991</v>
      </c>
      <c r="AX278" s="2">
        <v>0</v>
      </c>
      <c r="AY278" s="2">
        <v>0</v>
      </c>
      <c r="AZ278" s="2">
        <v>0</v>
      </c>
      <c r="BA278" s="2">
        <f t="shared" si="338"/>
        <v>0</v>
      </c>
      <c r="BB278" s="2">
        <f t="shared" si="350"/>
        <v>0</v>
      </c>
      <c r="BC278" s="2">
        <f t="shared" si="339"/>
        <v>0</v>
      </c>
      <c r="BD278" s="2">
        <f t="shared" si="340"/>
        <v>0</v>
      </c>
      <c r="BE278" s="2">
        <f t="shared" si="341"/>
        <v>0</v>
      </c>
      <c r="BF278" s="2">
        <f t="shared" si="342"/>
        <v>0</v>
      </c>
      <c r="BG278" s="2">
        <f t="shared" si="343"/>
        <v>0</v>
      </c>
      <c r="BH278" s="2">
        <f t="shared" si="351"/>
        <v>0</v>
      </c>
      <c r="BI278" s="2">
        <f t="shared" si="352"/>
        <v>0</v>
      </c>
      <c r="BJ278" s="2">
        <f t="shared" si="353"/>
        <v>0</v>
      </c>
      <c r="BK278" s="11">
        <f t="shared" si="354"/>
        <v>2.069381553926794E-2</v>
      </c>
      <c r="BL278" s="17">
        <f t="shared" si="336"/>
        <v>4.5040762502458986E-4</v>
      </c>
      <c r="BM278" s="17">
        <f t="shared" si="337"/>
        <v>0.11541490253769429</v>
      </c>
      <c r="BN278" s="12">
        <f>(BN$3*temperature!$I388+BN$4*temperature!$I388^2+BN$5*temperature!$I388^6)*(K278/K$56)^$BP$1</f>
        <v>-67.157439835296671</v>
      </c>
      <c r="BO278" s="12">
        <f>(BO$3*temperature!$I388+BO$4*temperature!$I388^2+BO$5*temperature!$I388^6)*(L278/L$56)^$BP$1</f>
        <v>-38.899331238676467</v>
      </c>
      <c r="BP278" s="12">
        <f>(BP$3*temperature!$I388+BP$4*temperature!$I388^2+BP$5*temperature!$I388^6)*(M278/M$56)^$BP$1</f>
        <v>-32.751715596171614</v>
      </c>
      <c r="BQ278" s="12">
        <f>(BQ$3*temperature!$M388+BQ$4*temperature!$M388^2+BQ$5*temperature!$M388^6)*(K278/K$56)^$BP$1</f>
        <v>-67.157456797955987</v>
      </c>
      <c r="BR278" s="12">
        <f>(BR$3*temperature!$M388+BR$4*temperature!$M388^2+BR$5*temperature!$M388^6)*(L278/L$56)^$BP$1</f>
        <v>-38.899340573073978</v>
      </c>
      <c r="BS278" s="12">
        <f>(BS$3*temperature!$M388+BS$4*temperature!$M388^2+BS$5*temperature!$M388^6)*(M278/M$56)^$BP$1</f>
        <v>-32.751723041008518</v>
      </c>
      <c r="BT278" s="19">
        <f t="shared" si="344"/>
        <v>-1.6962659316277495E-5</v>
      </c>
      <c r="BU278" s="19">
        <f t="shared" si="345"/>
        <v>-9.3343975109405619E-6</v>
      </c>
      <c r="BV278" s="19">
        <f t="shared" si="346"/>
        <v>-7.4448369034030293E-6</v>
      </c>
      <c r="BW278" s="19">
        <f t="shared" si="347"/>
        <v>-2.9875255277015057E-2</v>
      </c>
      <c r="BX278" s="19">
        <f t="shared" si="348"/>
        <v>-1.3456042776323697E-5</v>
      </c>
      <c r="BY278" s="19">
        <f t="shared" si="349"/>
        <v>-3.4480496760854297E-3</v>
      </c>
      <c r="BZ278" s="2">
        <f t="shared" si="355"/>
        <v>1536.8445587261508</v>
      </c>
    </row>
    <row r="279" spans="1:78" x14ac:dyDescent="0.3">
      <c r="A279" s="2">
        <f t="shared" si="293"/>
        <v>2233</v>
      </c>
      <c r="B279" s="5">
        <f t="shared" si="294"/>
        <v>1165.4048202078902</v>
      </c>
      <c r="C279" s="5">
        <f t="shared" si="295"/>
        <v>2964.1656248764116</v>
      </c>
      <c r="D279" s="5">
        <f t="shared" si="296"/>
        <v>4369.9434537258912</v>
      </c>
      <c r="E279" s="15">
        <f t="shared" si="297"/>
        <v>4.4258017022221023E-8</v>
      </c>
      <c r="F279" s="15">
        <f t="shared" si="298"/>
        <v>8.7191261276379687E-8</v>
      </c>
      <c r="G279" s="15">
        <f t="shared" si="299"/>
        <v>1.7799785831612283E-7</v>
      </c>
      <c r="H279" s="5">
        <f t="shared" si="300"/>
        <v>104527.63992839621</v>
      </c>
      <c r="I279" s="5">
        <f t="shared" si="301"/>
        <v>96162.15532825845</v>
      </c>
      <c r="J279" s="5">
        <f t="shared" si="302"/>
        <v>37260.840792608346</v>
      </c>
      <c r="K279" s="5">
        <f t="shared" si="303"/>
        <v>89692.129392214192</v>
      </c>
      <c r="L279" s="5">
        <f t="shared" si="304"/>
        <v>32441.559446351064</v>
      </c>
      <c r="M279" s="5">
        <f t="shared" si="305"/>
        <v>8526.6185219946237</v>
      </c>
      <c r="N279" s="15">
        <f t="shared" si="306"/>
        <v>-2.1548375974888567E-2</v>
      </c>
      <c r="O279" s="15">
        <f t="shared" si="307"/>
        <v>-5.5144963616504672E-4</v>
      </c>
      <c r="P279" s="15">
        <f t="shared" si="308"/>
        <v>3.6448386973297886E-4</v>
      </c>
      <c r="Q279" s="5">
        <f t="shared" si="309"/>
        <v>1324.895199585083</v>
      </c>
      <c r="R279" s="5">
        <f t="shared" si="310"/>
        <v>3748.2292784800156</v>
      </c>
      <c r="S279" s="5">
        <f t="shared" si="311"/>
        <v>2759.1040650039608</v>
      </c>
      <c r="T279" s="5">
        <f t="shared" si="312"/>
        <v>12.675070445412008</v>
      </c>
      <c r="U279" s="5">
        <f t="shared" si="313"/>
        <v>38.978216177508571</v>
      </c>
      <c r="V279" s="5">
        <f t="shared" si="314"/>
        <v>74.048357640692331</v>
      </c>
      <c r="W279" s="15">
        <f t="shared" si="315"/>
        <v>-1.0734613539272964E-2</v>
      </c>
      <c r="X279" s="15">
        <f t="shared" si="316"/>
        <v>-1.217998157191269E-2</v>
      </c>
      <c r="Y279" s="15">
        <f t="shared" si="317"/>
        <v>-9.7425357312937999E-3</v>
      </c>
      <c r="Z279" s="5">
        <f t="shared" si="332"/>
        <v>1281.6923979198575</v>
      </c>
      <c r="AA279" s="5">
        <f t="shared" si="333"/>
        <v>11663.436943745719</v>
      </c>
      <c r="AB279" s="5">
        <f t="shared" si="334"/>
        <v>57460.577970786195</v>
      </c>
      <c r="AC279" s="16">
        <f t="shared" si="318"/>
        <v>0.93638505423879037</v>
      </c>
      <c r="AD279" s="16">
        <f t="shared" si="319"/>
        <v>3.0721237113081474</v>
      </c>
      <c r="AE279" s="16">
        <f t="shared" si="320"/>
        <v>20.630434532036457</v>
      </c>
      <c r="AF279" s="15">
        <f t="shared" si="321"/>
        <v>-4.0504037456468023E-3</v>
      </c>
      <c r="AG279" s="15">
        <f t="shared" si="322"/>
        <v>2.9673830763510267E-4</v>
      </c>
      <c r="AH279" s="15">
        <f t="shared" si="323"/>
        <v>9.7937136394747881E-3</v>
      </c>
      <c r="AI279" s="1">
        <f t="shared" si="287"/>
        <v>246155.87503165781</v>
      </c>
      <c r="AJ279" s="1">
        <f t="shared" si="288"/>
        <v>192664.98115762847</v>
      </c>
      <c r="AK279" s="1">
        <f t="shared" si="289"/>
        <v>74041.86259382937</v>
      </c>
      <c r="AL279" s="14">
        <f t="shared" si="324"/>
        <v>93.620434306079474</v>
      </c>
      <c r="AM279" s="14">
        <f t="shared" si="325"/>
        <v>23.039640327720672</v>
      </c>
      <c r="AN279" s="14">
        <f t="shared" si="326"/>
        <v>7.1993836971194609</v>
      </c>
      <c r="AO279" s="11">
        <f t="shared" si="327"/>
        <v>2.1926063366216539E-3</v>
      </c>
      <c r="AP279" s="11">
        <f t="shared" si="328"/>
        <v>2.762105691823378E-3</v>
      </c>
      <c r="AQ279" s="11">
        <f t="shared" si="329"/>
        <v>2.5055783691972241E-3</v>
      </c>
      <c r="AR279" s="1">
        <f t="shared" si="335"/>
        <v>104527.63992839621</v>
      </c>
      <c r="AS279" s="1">
        <f t="shared" si="330"/>
        <v>96162.15532825845</v>
      </c>
      <c r="AT279" s="1">
        <f t="shared" si="331"/>
        <v>37260.840792608346</v>
      </c>
      <c r="AU279" s="1">
        <f t="shared" si="290"/>
        <v>20905.527985679244</v>
      </c>
      <c r="AV279" s="1">
        <f t="shared" si="291"/>
        <v>19232.43106565169</v>
      </c>
      <c r="AW279" s="1">
        <f t="shared" si="292"/>
        <v>7452.1681585216693</v>
      </c>
      <c r="AX279" s="2">
        <v>0</v>
      </c>
      <c r="AY279" s="2">
        <v>0</v>
      </c>
      <c r="AZ279" s="2">
        <v>0</v>
      </c>
      <c r="BA279" s="2">
        <f t="shared" si="338"/>
        <v>0</v>
      </c>
      <c r="BB279" s="2">
        <f t="shared" si="350"/>
        <v>0</v>
      </c>
      <c r="BC279" s="2">
        <f t="shared" si="339"/>
        <v>0</v>
      </c>
      <c r="BD279" s="2">
        <f t="shared" si="340"/>
        <v>0</v>
      </c>
      <c r="BE279" s="2">
        <f t="shared" si="341"/>
        <v>0</v>
      </c>
      <c r="BF279" s="2">
        <f t="shared" si="342"/>
        <v>0</v>
      </c>
      <c r="BG279" s="2">
        <f t="shared" si="343"/>
        <v>0</v>
      </c>
      <c r="BH279" s="2">
        <f t="shared" si="351"/>
        <v>0</v>
      </c>
      <c r="BI279" s="2">
        <f t="shared" si="352"/>
        <v>0</v>
      </c>
      <c r="BJ279" s="2">
        <f t="shared" si="353"/>
        <v>0</v>
      </c>
      <c r="BK279" s="11">
        <f t="shared" si="354"/>
        <v>2.0255618666749936E-2</v>
      </c>
      <c r="BL279" s="17">
        <f t="shared" si="336"/>
        <v>4.4127594207732498E-4</v>
      </c>
      <c r="BM279" s="17">
        <f t="shared" si="337"/>
        <v>0.11427218073039039</v>
      </c>
      <c r="BN279" s="12">
        <f>(BN$3*temperature!$I389+BN$4*temperature!$I389^2+BN$5*temperature!$I389^6)*(K279/K$56)^$BP$1</f>
        <v>-67.880535195663541</v>
      </c>
      <c r="BO279" s="12">
        <f>(BO$3*temperature!$I389+BO$4*temperature!$I389^2+BO$5*temperature!$I389^6)*(L279/L$56)^$BP$1</f>
        <v>-39.099750449000062</v>
      </c>
      <c r="BP279" s="12">
        <f>(BP$3*temperature!$I389+BP$4*temperature!$I389^2+BP$5*temperature!$I389^6)*(M279/M$56)^$BP$1</f>
        <v>-32.904258416925849</v>
      </c>
      <c r="BQ279" s="12">
        <f>(BQ$3*temperature!$M389+BQ$4*temperature!$M389^2+BQ$5*temperature!$M389^6)*(K279/K$56)^$BP$1</f>
        <v>-67.880552229804579</v>
      </c>
      <c r="BR279" s="12">
        <f>(BR$3*temperature!$M389+BR$4*temperature!$M389^2+BR$5*temperature!$M389^6)*(L279/L$56)^$BP$1</f>
        <v>-39.099759772291563</v>
      </c>
      <c r="BS279" s="12">
        <f>(BS$3*temperature!$M389+BS$4*temperature!$M389^2+BS$5*temperature!$M389^6)*(M279/M$56)^$BP$1</f>
        <v>-32.90426585047642</v>
      </c>
      <c r="BT279" s="19">
        <f t="shared" si="344"/>
        <v>-1.7034141038152484E-5</v>
      </c>
      <c r="BU279" s="19">
        <f t="shared" si="345"/>
        <v>-9.3232915006069561E-6</v>
      </c>
      <c r="BV279" s="19">
        <f t="shared" si="346"/>
        <v>-7.4335505715339423E-6</v>
      </c>
      <c r="BW279" s="19">
        <f t="shared" si="347"/>
        <v>-2.9540667107472468E-2</v>
      </c>
      <c r="BX279" s="19">
        <f t="shared" si="348"/>
        <v>-1.303558570744256E-5</v>
      </c>
      <c r="BY279" s="19">
        <f t="shared" si="349"/>
        <v>-3.3756764506013923E-3</v>
      </c>
      <c r="BZ279" s="2">
        <f t="shared" si="355"/>
        <v>1518.7273040676807</v>
      </c>
    </row>
    <row r="280" spans="1:78" x14ac:dyDescent="0.3">
      <c r="A280" s="2">
        <f t="shared" si="293"/>
        <v>2234</v>
      </c>
      <c r="B280" s="5">
        <f t="shared" si="294"/>
        <v>1165.4048692074714</v>
      </c>
      <c r="C280" s="5">
        <f t="shared" si="295"/>
        <v>2964.1658704032839</v>
      </c>
      <c r="D280" s="5">
        <f t="shared" si="296"/>
        <v>4369.9441926744385</v>
      </c>
      <c r="E280" s="15">
        <f t="shared" si="297"/>
        <v>4.2045116171109967E-8</v>
      </c>
      <c r="F280" s="15">
        <f t="shared" si="298"/>
        <v>8.2831698212560695E-8</v>
      </c>
      <c r="G280" s="15">
        <f t="shared" si="299"/>
        <v>1.6909796540031667E-7</v>
      </c>
      <c r="H280" s="5">
        <f t="shared" si="300"/>
        <v>102137.45816837576</v>
      </c>
      <c r="I280" s="5">
        <f t="shared" si="301"/>
        <v>96105.428009270734</v>
      </c>
      <c r="J280" s="5">
        <f t="shared" si="302"/>
        <v>37273.370841224816</v>
      </c>
      <c r="K280" s="5">
        <f t="shared" si="303"/>
        <v>87641.180217338464</v>
      </c>
      <c r="L280" s="5">
        <f t="shared" si="304"/>
        <v>32422.419058551299</v>
      </c>
      <c r="M280" s="5">
        <f t="shared" si="305"/>
        <v>8529.4844047912738</v>
      </c>
      <c r="N280" s="15">
        <f t="shared" si="306"/>
        <v>-2.2866545691062168E-2</v>
      </c>
      <c r="O280" s="15">
        <f t="shared" si="307"/>
        <v>-5.8999592271202772E-4</v>
      </c>
      <c r="P280" s="15">
        <f t="shared" si="308"/>
        <v>3.3611012258338846E-4</v>
      </c>
      <c r="Q280" s="5">
        <f t="shared" si="309"/>
        <v>1280.7024523214566</v>
      </c>
      <c r="R280" s="5">
        <f t="shared" si="310"/>
        <v>3700.3917167571835</v>
      </c>
      <c r="S280" s="5">
        <f t="shared" si="311"/>
        <v>2733.1421851732466</v>
      </c>
      <c r="T280" s="5">
        <f t="shared" si="312"/>
        <v>12.539008462597449</v>
      </c>
      <c r="U280" s="5">
        <f t="shared" si="313"/>
        <v>38.50346222276049</v>
      </c>
      <c r="V280" s="5">
        <f t="shared" si="314"/>
        <v>73.326938870534264</v>
      </c>
      <c r="W280" s="15">
        <f t="shared" si="315"/>
        <v>-1.0734613539272964E-2</v>
      </c>
      <c r="X280" s="15">
        <f t="shared" si="316"/>
        <v>-1.217998157191269E-2</v>
      </c>
      <c r="Y280" s="15">
        <f t="shared" si="317"/>
        <v>-9.7425357312937999E-3</v>
      </c>
      <c r="Z280" s="5">
        <f t="shared" si="332"/>
        <v>1235.5870835760081</v>
      </c>
      <c r="AA280" s="5">
        <f t="shared" si="333"/>
        <v>11518.440990584437</v>
      </c>
      <c r="AB280" s="5">
        <f t="shared" si="334"/>
        <v>57478.988805615409</v>
      </c>
      <c r="AC280" s="16">
        <f t="shared" si="318"/>
        <v>0.9325923167077339</v>
      </c>
      <c r="AD280" s="16">
        <f t="shared" si="319"/>
        <v>3.0730353280990865</v>
      </c>
      <c r="AE280" s="16">
        <f t="shared" si="320"/>
        <v>20.832483100101154</v>
      </c>
      <c r="AF280" s="15">
        <f t="shared" si="321"/>
        <v>-4.0504037456468023E-3</v>
      </c>
      <c r="AG280" s="15">
        <f t="shared" si="322"/>
        <v>2.9673830763510267E-4</v>
      </c>
      <c r="AH280" s="15">
        <f t="shared" si="323"/>
        <v>9.7937136394747881E-3</v>
      </c>
      <c r="AI280" s="1">
        <f t="shared" si="287"/>
        <v>242445.81551417129</v>
      </c>
      <c r="AJ280" s="1">
        <f t="shared" si="288"/>
        <v>192630.91410751734</v>
      </c>
      <c r="AK280" s="1">
        <f t="shared" si="289"/>
        <v>74089.844492968114</v>
      </c>
      <c r="AL280" s="14">
        <f t="shared" si="324"/>
        <v>93.823654336001297</v>
      </c>
      <c r="AM280" s="14">
        <f t="shared" si="325"/>
        <v>23.102641870190563</v>
      </c>
      <c r="AN280" s="14">
        <f t="shared" si="326"/>
        <v>7.2172419309818849</v>
      </c>
      <c r="AO280" s="11">
        <f t="shared" si="327"/>
        <v>2.1706802732554373E-3</v>
      </c>
      <c r="AP280" s="11">
        <f t="shared" si="328"/>
        <v>2.7344846349051442E-3</v>
      </c>
      <c r="AQ280" s="11">
        <f t="shared" si="329"/>
        <v>2.4805225855052517E-3</v>
      </c>
      <c r="AR280" s="1">
        <f t="shared" si="335"/>
        <v>102137.45816837576</v>
      </c>
      <c r="AS280" s="1">
        <f t="shared" si="330"/>
        <v>96105.428009270734</v>
      </c>
      <c r="AT280" s="1">
        <f t="shared" si="331"/>
        <v>37273.370841224816</v>
      </c>
      <c r="AU280" s="1">
        <f t="shared" si="290"/>
        <v>20427.491633675152</v>
      </c>
      <c r="AV280" s="1">
        <f t="shared" si="291"/>
        <v>19221.085601854149</v>
      </c>
      <c r="AW280" s="1">
        <f t="shared" si="292"/>
        <v>7454.6741682449638</v>
      </c>
      <c r="AX280" s="2">
        <v>0</v>
      </c>
      <c r="AY280" s="2">
        <v>0</v>
      </c>
      <c r="AZ280" s="2">
        <v>0</v>
      </c>
      <c r="BA280" s="2">
        <f t="shared" si="338"/>
        <v>0</v>
      </c>
      <c r="BB280" s="2">
        <f t="shared" si="350"/>
        <v>0</v>
      </c>
      <c r="BC280" s="2">
        <f t="shared" si="339"/>
        <v>0</v>
      </c>
      <c r="BD280" s="2">
        <f t="shared" si="340"/>
        <v>0</v>
      </c>
      <c r="BE280" s="2">
        <f t="shared" si="341"/>
        <v>0</v>
      </c>
      <c r="BF280" s="2">
        <f t="shared" si="342"/>
        <v>0</v>
      </c>
      <c r="BG280" s="2">
        <f t="shared" si="343"/>
        <v>0</v>
      </c>
      <c r="BH280" s="2">
        <f t="shared" si="351"/>
        <v>0</v>
      </c>
      <c r="BI280" s="2">
        <f t="shared" si="352"/>
        <v>0</v>
      </c>
      <c r="BJ280" s="2">
        <f t="shared" si="353"/>
        <v>0</v>
      </c>
      <c r="BK280" s="11">
        <f t="shared" si="354"/>
        <v>1.9769274384980745E-2</v>
      </c>
      <c r="BL280" s="17">
        <f t="shared" si="336"/>
        <v>4.3251508151846859E-4</v>
      </c>
      <c r="BM280" s="17">
        <f t="shared" si="337"/>
        <v>0.11314077300038652</v>
      </c>
      <c r="BN280" s="12">
        <f>(BN$3*temperature!$I390+BN$4*temperature!$I390^2+BN$5*temperature!$I390^6)*(K280/K$56)^$BP$1</f>
        <v>-68.630990268000701</v>
      </c>
      <c r="BO280" s="12">
        <f>(BO$3*temperature!$I390+BO$4*temperature!$I390^2+BO$5*temperature!$I390^6)*(L280/L$56)^$BP$1</f>
        <v>-39.299681539217644</v>
      </c>
      <c r="BP280" s="12">
        <f>(BP$3*temperature!$I390+BP$4*temperature!$I390^2+BP$5*temperature!$I390^6)*(M280/M$56)^$BP$1</f>
        <v>-33.056257890999476</v>
      </c>
      <c r="BQ280" s="12">
        <f>(BQ$3*temperature!$M390+BQ$4*temperature!$M390^2+BQ$5*temperature!$M390^6)*(K280/K$56)^$BP$1</f>
        <v>-68.631007379737582</v>
      </c>
      <c r="BR280" s="12">
        <f>(BR$3*temperature!$M390+BR$4*temperature!$M390^2+BR$5*temperature!$M390^6)*(L280/L$56)^$BP$1</f>
        <v>-39.299690851541442</v>
      </c>
      <c r="BS280" s="12">
        <f>(BS$3*temperature!$M390+BS$4*temperature!$M390^2+BS$5*temperature!$M390^6)*(M280/M$56)^$BP$1</f>
        <v>-33.056265313370147</v>
      </c>
      <c r="BT280" s="19">
        <f t="shared" si="344"/>
        <v>-1.7111736880792705E-5</v>
      </c>
      <c r="BU280" s="19">
        <f t="shared" si="345"/>
        <v>-9.312323797416866E-6</v>
      </c>
      <c r="BV280" s="19">
        <f t="shared" si="346"/>
        <v>-7.4223706718612448E-6</v>
      </c>
      <c r="BW280" s="19">
        <f t="shared" si="347"/>
        <v>-2.9193709487351983E-2</v>
      </c>
      <c r="BX280" s="19">
        <f t="shared" si="348"/>
        <v>-1.2626719638748532E-5</v>
      </c>
      <c r="BY280" s="19">
        <f t="shared" si="349"/>
        <v>-3.302998858147721E-3</v>
      </c>
      <c r="BZ280" s="2">
        <f t="shared" si="355"/>
        <v>1500.640392569522</v>
      </c>
    </row>
    <row r="281" spans="1:78" x14ac:dyDescent="0.3">
      <c r="A281" s="2">
        <f t="shared" si="293"/>
        <v>2235</v>
      </c>
      <c r="B281" s="5">
        <f t="shared" si="294"/>
        <v>1165.4049157570753</v>
      </c>
      <c r="C281" s="5">
        <f t="shared" si="295"/>
        <v>2964.1661036538321</v>
      </c>
      <c r="D281" s="5">
        <f t="shared" si="296"/>
        <v>4369.9448946756766</v>
      </c>
      <c r="E281" s="15">
        <f t="shared" si="297"/>
        <v>3.9942860362554464E-8</v>
      </c>
      <c r="F281" s="15">
        <f t="shared" si="298"/>
        <v>7.8690113301932661E-8</v>
      </c>
      <c r="G281" s="15">
        <f t="shared" si="299"/>
        <v>1.6064306713030082E-7</v>
      </c>
      <c r="H281" s="5">
        <f t="shared" si="300"/>
        <v>99648.659323259606</v>
      </c>
      <c r="I281" s="5">
        <f t="shared" si="301"/>
        <v>96045.054295149079</v>
      </c>
      <c r="J281" s="5">
        <f t="shared" si="302"/>
        <v>37284.858472197782</v>
      </c>
      <c r="K281" s="5">
        <f t="shared" si="303"/>
        <v>85505.610947698311</v>
      </c>
      <c r="L281" s="5">
        <f t="shared" si="304"/>
        <v>32402.048649283664</v>
      </c>
      <c r="M281" s="5">
        <f t="shared" si="305"/>
        <v>8532.1118162440689</v>
      </c>
      <c r="N281" s="15">
        <f t="shared" si="306"/>
        <v>-2.4367189765635566E-2</v>
      </c>
      <c r="O281" s="15">
        <f t="shared" si="307"/>
        <v>-6.2828159832395425E-4</v>
      </c>
      <c r="P281" s="15">
        <f t="shared" si="308"/>
        <v>3.0803871935325411E-4</v>
      </c>
      <c r="Q281" s="5">
        <f t="shared" si="309"/>
        <v>1236.0825324901605</v>
      </c>
      <c r="R281" s="5">
        <f t="shared" si="310"/>
        <v>3653.024730366169</v>
      </c>
      <c r="S281" s="5">
        <f t="shared" si="311"/>
        <v>2707.3485959372219</v>
      </c>
      <c r="T281" s="5">
        <f t="shared" si="312"/>
        <v>12.404407052585793</v>
      </c>
      <c r="U281" s="5">
        <f t="shared" si="313"/>
        <v>38.034490762432434</v>
      </c>
      <c r="V281" s="5">
        <f t="shared" si="314"/>
        <v>72.612548548521687</v>
      </c>
      <c r="W281" s="15">
        <f t="shared" si="315"/>
        <v>-1.0734613539272964E-2</v>
      </c>
      <c r="X281" s="15">
        <f t="shared" si="316"/>
        <v>-1.217998157191269E-2</v>
      </c>
      <c r="Y281" s="15">
        <f t="shared" si="317"/>
        <v>-9.7425357312937999E-3</v>
      </c>
      <c r="Z281" s="5">
        <f t="shared" si="332"/>
        <v>1189.53557306929</v>
      </c>
      <c r="AA281" s="5">
        <f t="shared" si="333"/>
        <v>11374.808813621074</v>
      </c>
      <c r="AB281" s="5">
        <f t="shared" si="334"/>
        <v>57495.774205281079</v>
      </c>
      <c r="AC281" s="16">
        <f t="shared" si="318"/>
        <v>0.92881494129497943</v>
      </c>
      <c r="AD281" s="16">
        <f t="shared" si="319"/>
        <v>3.0739472154016494</v>
      </c>
      <c r="AE281" s="16">
        <f t="shared" si="320"/>
        <v>21.036510473982741</v>
      </c>
      <c r="AF281" s="15">
        <f t="shared" si="321"/>
        <v>-4.0504037456468023E-3</v>
      </c>
      <c r="AG281" s="15">
        <f t="shared" si="322"/>
        <v>2.9673830763510267E-4</v>
      </c>
      <c r="AH281" s="15">
        <f t="shared" si="323"/>
        <v>9.7937136394747881E-3</v>
      </c>
      <c r="AI281" s="1">
        <f t="shared" si="287"/>
        <v>238628.72559642931</v>
      </c>
      <c r="AJ281" s="1">
        <f t="shared" si="288"/>
        <v>192588.90829861976</v>
      </c>
      <c r="AK281" s="1">
        <f t="shared" si="289"/>
        <v>74135.534211916267</v>
      </c>
      <c r="AL281" s="14">
        <f t="shared" si="324"/>
        <v>94.025278880076868</v>
      </c>
      <c r="AM281" s="14">
        <f t="shared" si="325"/>
        <v>23.165183951218118</v>
      </c>
      <c r="AN281" s="14">
        <f t="shared" si="326"/>
        <v>7.2349654372805929</v>
      </c>
      <c r="AO281" s="11">
        <f t="shared" si="327"/>
        <v>2.148973470522883E-3</v>
      </c>
      <c r="AP281" s="11">
        <f t="shared" si="328"/>
        <v>2.7071397885560927E-3</v>
      </c>
      <c r="AQ281" s="11">
        <f t="shared" si="329"/>
        <v>2.455717359650199E-3</v>
      </c>
      <c r="AR281" s="1">
        <f t="shared" si="335"/>
        <v>99648.659323259606</v>
      </c>
      <c r="AS281" s="1">
        <f t="shared" si="330"/>
        <v>96045.054295149079</v>
      </c>
      <c r="AT281" s="1">
        <f t="shared" si="331"/>
        <v>37284.858472197782</v>
      </c>
      <c r="AU281" s="1">
        <f t="shared" si="290"/>
        <v>19929.731864651923</v>
      </c>
      <c r="AV281" s="1">
        <f t="shared" si="291"/>
        <v>19209.010859029815</v>
      </c>
      <c r="AW281" s="1">
        <f t="shared" si="292"/>
        <v>7456.9716944395568</v>
      </c>
      <c r="AX281" s="2">
        <v>0</v>
      </c>
      <c r="AY281" s="2">
        <v>0</v>
      </c>
      <c r="AZ281" s="2">
        <v>0</v>
      </c>
      <c r="BA281" s="2">
        <f t="shared" si="338"/>
        <v>0</v>
      </c>
      <c r="BB281" s="2">
        <f t="shared" si="350"/>
        <v>0</v>
      </c>
      <c r="BC281" s="2">
        <f t="shared" si="339"/>
        <v>0</v>
      </c>
      <c r="BD281" s="2">
        <f t="shared" si="340"/>
        <v>0</v>
      </c>
      <c r="BE281" s="2">
        <f t="shared" si="341"/>
        <v>0</v>
      </c>
      <c r="BF281" s="2">
        <f t="shared" si="342"/>
        <v>0</v>
      </c>
      <c r="BG281" s="2">
        <f t="shared" si="343"/>
        <v>0</v>
      </c>
      <c r="BH281" s="2">
        <f t="shared" si="351"/>
        <v>0</v>
      </c>
      <c r="BI281" s="2">
        <f t="shared" si="352"/>
        <v>0</v>
      </c>
      <c r="BJ281" s="2">
        <f t="shared" si="353"/>
        <v>0</v>
      </c>
      <c r="BK281" s="11">
        <f t="shared" si="354"/>
        <v>1.9224897370767019E-2</v>
      </c>
      <c r="BL281" s="17">
        <f t="shared" si="336"/>
        <v>4.2413033259833889E-4</v>
      </c>
      <c r="BM281" s="17">
        <f t="shared" si="337"/>
        <v>0.11202056732711536</v>
      </c>
      <c r="BN281" s="12">
        <f>(BN$3*temperature!$I391+BN$4*temperature!$I391^2+BN$5*temperature!$I391^6)*(K281/K$56)^$BP$1</f>
        <v>-69.412864691901618</v>
      </c>
      <c r="BO281" s="12">
        <f>(BO$3*temperature!$I391+BO$4*temperature!$I391^2+BO$5*temperature!$I391^6)*(L281/L$56)^$BP$1</f>
        <v>-39.499129750430328</v>
      </c>
      <c r="BP281" s="12">
        <f>(BP$3*temperature!$I391+BP$4*temperature!$I391^2+BP$5*temperature!$I391^6)*(M281/M$56)^$BP$1</f>
        <v>-33.207717185058698</v>
      </c>
      <c r="BQ281" s="12">
        <f>(BQ$3*temperature!$M391+BQ$4*temperature!$M391^2+BQ$5*temperature!$M391^6)*(K281/K$56)^$BP$1</f>
        <v>-69.4128818882416</v>
      </c>
      <c r="BR281" s="12">
        <f>(BR$3*temperature!$M391+BR$4*temperature!$M391^2+BR$5*temperature!$M391^6)*(L281/L$56)^$BP$1</f>
        <v>-39.499139051923756</v>
      </c>
      <c r="BS281" s="12">
        <f>(BS$3*temperature!$M391+BS$4*temperature!$M391^2+BS$5*temperature!$M391^6)*(M281/M$56)^$BP$1</f>
        <v>-33.207724596354886</v>
      </c>
      <c r="BT281" s="19">
        <f t="shared" si="344"/>
        <v>-1.7196339982206155E-5</v>
      </c>
      <c r="BU281" s="19">
        <f t="shared" si="345"/>
        <v>-9.3014934279267436E-6</v>
      </c>
      <c r="BV281" s="19">
        <f t="shared" si="346"/>
        <v>-7.4112961883088246E-6</v>
      </c>
      <c r="BW281" s="19">
        <f t="shared" si="347"/>
        <v>-2.8832837952816392E-2</v>
      </c>
      <c r="BX281" s="19">
        <f t="shared" si="348"/>
        <v>-1.2228881150682025E-5</v>
      </c>
      <c r="BY281" s="19">
        <f t="shared" si="349"/>
        <v>-3.2298708651252758E-3</v>
      </c>
      <c r="BZ281" s="2">
        <f t="shared" si="355"/>
        <v>1482.5621073764273</v>
      </c>
    </row>
    <row r="282" spans="1:78" x14ac:dyDescent="0.3">
      <c r="A282" s="2">
        <f t="shared" si="293"/>
        <v>2236</v>
      </c>
      <c r="B282" s="5">
        <f t="shared" si="294"/>
        <v>1165.4049599792006</v>
      </c>
      <c r="C282" s="5">
        <f t="shared" si="295"/>
        <v>2964.1663252418707</v>
      </c>
      <c r="D282" s="5">
        <f t="shared" si="296"/>
        <v>4369.9455615769593</v>
      </c>
      <c r="E282" s="15">
        <f t="shared" si="297"/>
        <v>3.7945717344426738E-8</v>
      </c>
      <c r="F282" s="15">
        <f t="shared" si="298"/>
        <v>7.4755607636836019E-8</v>
      </c>
      <c r="G282" s="15">
        <f t="shared" si="299"/>
        <v>1.5261091377378576E-7</v>
      </c>
      <c r="H282" s="5">
        <f t="shared" si="300"/>
        <v>97048.51204172174</v>
      </c>
      <c r="I282" s="5">
        <f t="shared" si="301"/>
        <v>95981.065605030366</v>
      </c>
      <c r="J282" s="5">
        <f t="shared" si="302"/>
        <v>37295.313871786944</v>
      </c>
      <c r="K282" s="5">
        <f t="shared" si="303"/>
        <v>83274.497170025599</v>
      </c>
      <c r="L282" s="5">
        <f t="shared" si="304"/>
        <v>32380.458811533954</v>
      </c>
      <c r="M282" s="5">
        <f t="shared" si="305"/>
        <v>8534.5030839076117</v>
      </c>
      <c r="N282" s="15">
        <f t="shared" si="306"/>
        <v>-2.6093185616057779E-2</v>
      </c>
      <c r="O282" s="15">
        <f t="shared" si="307"/>
        <v>-6.6631088618485101E-4</v>
      </c>
      <c r="P282" s="15">
        <f t="shared" si="308"/>
        <v>2.8026679854220582E-4</v>
      </c>
      <c r="Q282" s="5">
        <f t="shared" si="309"/>
        <v>1190.9066054771818</v>
      </c>
      <c r="R282" s="5">
        <f t="shared" si="310"/>
        <v>3606.12682258732</v>
      </c>
      <c r="S282" s="5">
        <f t="shared" si="311"/>
        <v>2681.7239522475197</v>
      </c>
      <c r="T282" s="5">
        <f t="shared" si="312"/>
        <v>12.271250536692452</v>
      </c>
      <c r="U282" s="5">
        <f t="shared" si="313"/>
        <v>37.571231365848924</v>
      </c>
      <c r="V282" s="5">
        <f t="shared" si="314"/>
        <v>71.905118199747406</v>
      </c>
      <c r="W282" s="15">
        <f t="shared" si="315"/>
        <v>-1.0734613539272964E-2</v>
      </c>
      <c r="X282" s="15">
        <f t="shared" si="316"/>
        <v>-1.217998157191269E-2</v>
      </c>
      <c r="Y282" s="15">
        <f t="shared" si="317"/>
        <v>-9.7425357312937999E-3</v>
      </c>
      <c r="Z282" s="5">
        <f t="shared" si="332"/>
        <v>1143.4416890178361</v>
      </c>
      <c r="AA282" s="5">
        <f t="shared" si="333"/>
        <v>11232.5373330489</v>
      </c>
      <c r="AB282" s="5">
        <f t="shared" si="334"/>
        <v>57510.950104546951</v>
      </c>
      <c r="AC282" s="16">
        <f t="shared" si="318"/>
        <v>0.92505286577774548</v>
      </c>
      <c r="AD282" s="16">
        <f t="shared" si="319"/>
        <v>3.0748593732961074</v>
      </c>
      <c r="AE282" s="16">
        <f t="shared" si="320"/>
        <v>21.242536033538741</v>
      </c>
      <c r="AF282" s="15">
        <f t="shared" si="321"/>
        <v>-4.0504037456468023E-3</v>
      </c>
      <c r="AG282" s="15">
        <f t="shared" si="322"/>
        <v>2.9673830763510267E-4</v>
      </c>
      <c r="AH282" s="15">
        <f t="shared" si="323"/>
        <v>9.7937136394747881E-3</v>
      </c>
      <c r="AI282" s="1">
        <f t="shared" si="287"/>
        <v>234695.58490143833</v>
      </c>
      <c r="AJ282" s="1">
        <f t="shared" si="288"/>
        <v>192539.02832778759</v>
      </c>
      <c r="AK282" s="1">
        <f t="shared" si="289"/>
        <v>74178.952485164205</v>
      </c>
      <c r="AL282" s="14">
        <f t="shared" si="324"/>
        <v>94.225316131649947</v>
      </c>
      <c r="AM282" s="14">
        <f t="shared" si="325"/>
        <v>23.227268228489844</v>
      </c>
      <c r="AN282" s="14">
        <f t="shared" si="326"/>
        <v>7.2525547971991831</v>
      </c>
      <c r="AO282" s="11">
        <f t="shared" si="327"/>
        <v>2.1274837358176541E-3</v>
      </c>
      <c r="AP282" s="11">
        <f t="shared" si="328"/>
        <v>2.6800683906705318E-3</v>
      </c>
      <c r="AQ282" s="11">
        <f t="shared" si="329"/>
        <v>2.4311601860536971E-3</v>
      </c>
      <c r="AR282" s="1">
        <f t="shared" si="335"/>
        <v>97048.51204172174</v>
      </c>
      <c r="AS282" s="1">
        <f t="shared" si="330"/>
        <v>95981.065605030366</v>
      </c>
      <c r="AT282" s="1">
        <f t="shared" si="331"/>
        <v>37295.313871786944</v>
      </c>
      <c r="AU282" s="1">
        <f t="shared" si="290"/>
        <v>19409.70240834435</v>
      </c>
      <c r="AV282" s="1">
        <f t="shared" si="291"/>
        <v>19196.213121006072</v>
      </c>
      <c r="AW282" s="1">
        <f t="shared" si="292"/>
        <v>7459.0627743573896</v>
      </c>
      <c r="AX282" s="2">
        <v>0</v>
      </c>
      <c r="AY282" s="2">
        <v>0</v>
      </c>
      <c r="AZ282" s="2">
        <v>0</v>
      </c>
      <c r="BA282" s="2">
        <f t="shared" si="338"/>
        <v>0</v>
      </c>
      <c r="BB282" s="2">
        <f t="shared" si="350"/>
        <v>0</v>
      </c>
      <c r="BC282" s="2">
        <f t="shared" si="339"/>
        <v>0</v>
      </c>
      <c r="BD282" s="2">
        <f t="shared" si="340"/>
        <v>0</v>
      </c>
      <c r="BE282" s="2">
        <f t="shared" si="341"/>
        <v>0</v>
      </c>
      <c r="BF282" s="2">
        <f t="shared" si="342"/>
        <v>0</v>
      </c>
      <c r="BG282" s="2">
        <f t="shared" si="343"/>
        <v>0</v>
      </c>
      <c r="BH282" s="2">
        <f t="shared" si="351"/>
        <v>0</v>
      </c>
      <c r="BI282" s="2">
        <f t="shared" si="352"/>
        <v>0</v>
      </c>
      <c r="BJ282" s="2">
        <f t="shared" si="353"/>
        <v>0</v>
      </c>
      <c r="BK282" s="11">
        <f t="shared" si="354"/>
        <v>1.8609657002288199E-2</v>
      </c>
      <c r="BL282" s="17">
        <f t="shared" si="336"/>
        <v>4.1613027084840877E-4</v>
      </c>
      <c r="BM282" s="17">
        <f t="shared" si="337"/>
        <v>0.11091145279912412</v>
      </c>
      <c r="BN282" s="12">
        <f>(BN$3*temperature!$I392+BN$4*temperature!$I392^2+BN$5*temperature!$I392^6)*(K282/K$56)^$BP$1</f>
        <v>-70.231193429416152</v>
      </c>
      <c r="BO282" s="12">
        <f>(BO$3*temperature!$I392+BO$4*temperature!$I392^2+BO$5*temperature!$I392^6)*(L282/L$56)^$BP$1</f>
        <v>-39.698100265768623</v>
      </c>
      <c r="BP282" s="12">
        <f>(BP$3*temperature!$I392+BP$4*temperature!$I392^2+BP$5*temperature!$I392^6)*(M282/M$56)^$BP$1</f>
        <v>-33.358639400791979</v>
      </c>
      <c r="BQ282" s="12">
        <f>(BQ$3*temperature!$M392+BQ$4*temperature!$M392^2+BQ$5*temperature!$M392^6)*(K282/K$56)^$BP$1</f>
        <v>-70.231210718477357</v>
      </c>
      <c r="BR282" s="12">
        <f>(BR$3*temperature!$M392+BR$4*temperature!$M392^2+BR$5*temperature!$M392^6)*(L282/L$56)^$BP$1</f>
        <v>-39.698109556568077</v>
      </c>
      <c r="BS282" s="12">
        <f>(BS$3*temperature!$M392+BS$4*temperature!$M392^2+BS$5*temperature!$M392^6)*(M282/M$56)^$BP$1</f>
        <v>-33.358646801118049</v>
      </c>
      <c r="BT282" s="19">
        <f t="shared" si="344"/>
        <v>-1.728906120490592E-5</v>
      </c>
      <c r="BU282" s="19">
        <f t="shared" si="345"/>
        <v>-9.2907994542201777E-6</v>
      </c>
      <c r="BV282" s="19">
        <f t="shared" si="346"/>
        <v>-7.4003260692734329E-6</v>
      </c>
      <c r="BW282" s="19">
        <f t="shared" si="347"/>
        <v>-2.8456159799801838E-2</v>
      </c>
      <c r="BX282" s="19">
        <f t="shared" si="348"/>
        <v>-1.1841469484797139E-5</v>
      </c>
      <c r="BY282" s="19">
        <f t="shared" si="349"/>
        <v>-3.1561140244800549E-3</v>
      </c>
      <c r="BZ282" s="2">
        <f t="shared" si="355"/>
        <v>1464.4658265171042</v>
      </c>
    </row>
    <row r="283" spans="1:78" x14ac:dyDescent="0.3">
      <c r="A283" s="2">
        <f t="shared" si="293"/>
        <v>2237</v>
      </c>
      <c r="B283" s="5">
        <f t="shared" si="294"/>
        <v>1165.4050019902215</v>
      </c>
      <c r="C283" s="5">
        <f t="shared" si="295"/>
        <v>2964.1665357505226</v>
      </c>
      <c r="D283" s="5">
        <f t="shared" si="296"/>
        <v>4369.946195133276</v>
      </c>
      <c r="E283" s="15">
        <f t="shared" si="297"/>
        <v>3.60484314772054E-8</v>
      </c>
      <c r="F283" s="15">
        <f t="shared" si="298"/>
        <v>7.1017827254994215E-8</v>
      </c>
      <c r="G283" s="15">
        <f t="shared" si="299"/>
        <v>1.4498036808509648E-7</v>
      </c>
      <c r="H283" s="5">
        <f t="shared" si="300"/>
        <v>94321.261345860243</v>
      </c>
      <c r="I283" s="5">
        <f t="shared" si="301"/>
        <v>95913.493331022488</v>
      </c>
      <c r="J283" s="5">
        <f t="shared" si="302"/>
        <v>37304.747227913707</v>
      </c>
      <c r="K283" s="5">
        <f t="shared" si="303"/>
        <v>80934.31998728597</v>
      </c>
      <c r="L283" s="5">
        <f t="shared" si="304"/>
        <v>32357.660129489766</v>
      </c>
      <c r="M283" s="5">
        <f t="shared" si="305"/>
        <v>8536.6605358801171</v>
      </c>
      <c r="N283" s="15">
        <f t="shared" si="306"/>
        <v>-2.8101967136007766E-2</v>
      </c>
      <c r="O283" s="15">
        <f t="shared" si="307"/>
        <v>-7.0408767759855273E-4</v>
      </c>
      <c r="P283" s="15">
        <f t="shared" si="308"/>
        <v>2.5279175029813139E-4</v>
      </c>
      <c r="Q283" s="5">
        <f t="shared" si="309"/>
        <v>1145.0151596535652</v>
      </c>
      <c r="R283" s="5">
        <f t="shared" si="310"/>
        <v>3559.6964130165006</v>
      </c>
      <c r="S283" s="5">
        <f t="shared" si="311"/>
        <v>2656.2688589824329</v>
      </c>
      <c r="T283" s="5">
        <f t="shared" si="312"/>
        <v>12.139523404537464</v>
      </c>
      <c r="U283" s="5">
        <f t="shared" si="313"/>
        <v>37.113614460178816</v>
      </c>
      <c r="V283" s="5">
        <f t="shared" si="314"/>
        <v>71.204580016423463</v>
      </c>
      <c r="W283" s="15">
        <f t="shared" si="315"/>
        <v>-1.0734613539272964E-2</v>
      </c>
      <c r="X283" s="15">
        <f t="shared" si="316"/>
        <v>-1.217998157191269E-2</v>
      </c>
      <c r="Y283" s="15">
        <f t="shared" si="317"/>
        <v>-9.7425357312937999E-3</v>
      </c>
      <c r="Z283" s="5">
        <f t="shared" si="332"/>
        <v>1097.189434631794</v>
      </c>
      <c r="AA283" s="5">
        <f t="shared" si="333"/>
        <v>11091.623194855014</v>
      </c>
      <c r="AB283" s="5">
        <f t="shared" si="334"/>
        <v>57524.532428263868</v>
      </c>
      <c r="AC283" s="16">
        <f t="shared" si="318"/>
        <v>0.92130602818527796</v>
      </c>
      <c r="AD283" s="16">
        <f t="shared" si="319"/>
        <v>3.0757718018627553</v>
      </c>
      <c r="AE283" s="16">
        <f t="shared" si="320"/>
        <v>21.450579348427443</v>
      </c>
      <c r="AF283" s="15">
        <f t="shared" si="321"/>
        <v>-4.0504037456468023E-3</v>
      </c>
      <c r="AG283" s="15">
        <f t="shared" si="322"/>
        <v>2.9673830763510267E-4</v>
      </c>
      <c r="AH283" s="15">
        <f t="shared" si="323"/>
        <v>9.7937136394747881E-3</v>
      </c>
      <c r="AI283" s="1">
        <f t="shared" si="287"/>
        <v>230635.72881963884</v>
      </c>
      <c r="AJ283" s="1">
        <f t="shared" si="288"/>
        <v>192481.33861601489</v>
      </c>
      <c r="AK283" s="1">
        <f t="shared" si="289"/>
        <v>74220.120011005172</v>
      </c>
      <c r="AL283" s="14">
        <f t="shared" si="324"/>
        <v>94.4237743309466</v>
      </c>
      <c r="AM283" s="14">
        <f t="shared" si="325"/>
        <v>23.288896389196839</v>
      </c>
      <c r="AN283" s="14">
        <f t="shared" si="326"/>
        <v>7.270010598444606</v>
      </c>
      <c r="AO283" s="11">
        <f t="shared" si="327"/>
        <v>2.1062088984594774E-3</v>
      </c>
      <c r="AP283" s="11">
        <f t="shared" si="328"/>
        <v>2.6532677067638267E-3</v>
      </c>
      <c r="AQ283" s="11">
        <f t="shared" si="329"/>
        <v>2.4068485841931601E-3</v>
      </c>
      <c r="AR283" s="1">
        <f t="shared" si="335"/>
        <v>94321.261345860243</v>
      </c>
      <c r="AS283" s="1">
        <f t="shared" si="330"/>
        <v>95913.493331022488</v>
      </c>
      <c r="AT283" s="1">
        <f t="shared" si="331"/>
        <v>37304.747227913707</v>
      </c>
      <c r="AU283" s="1">
        <f t="shared" si="290"/>
        <v>18864.252269172048</v>
      </c>
      <c r="AV283" s="1">
        <f t="shared" si="291"/>
        <v>19182.698666204498</v>
      </c>
      <c r="AW283" s="1">
        <f t="shared" si="292"/>
        <v>7460.9494455827416</v>
      </c>
      <c r="AX283" s="2">
        <v>0</v>
      </c>
      <c r="AY283" s="2">
        <v>0</v>
      </c>
      <c r="AZ283" s="2">
        <v>0</v>
      </c>
      <c r="BA283" s="2">
        <f t="shared" si="338"/>
        <v>0</v>
      </c>
      <c r="BB283" s="2">
        <f t="shared" si="350"/>
        <v>0</v>
      </c>
      <c r="BC283" s="2">
        <f t="shared" si="339"/>
        <v>0</v>
      </c>
      <c r="BD283" s="2">
        <f t="shared" si="340"/>
        <v>0</v>
      </c>
      <c r="BE283" s="2">
        <f t="shared" si="341"/>
        <v>0</v>
      </c>
      <c r="BF283" s="2">
        <f t="shared" si="342"/>
        <v>0</v>
      </c>
      <c r="BG283" s="2">
        <f t="shared" si="343"/>
        <v>0</v>
      </c>
      <c r="BH283" s="2">
        <f t="shared" si="351"/>
        <v>0</v>
      </c>
      <c r="BI283" s="2">
        <f t="shared" si="352"/>
        <v>0</v>
      </c>
      <c r="BJ283" s="2">
        <f t="shared" si="353"/>
        <v>0</v>
      </c>
      <c r="BK283" s="11">
        <f t="shared" si="354"/>
        <v>1.7906590050231624E-2</v>
      </c>
      <c r="BL283" s="17">
        <f t="shared" si="336"/>
        <v>4.0852771028409163E-4</v>
      </c>
      <c r="BM283" s="17">
        <f t="shared" si="337"/>
        <v>0.10981331960309319</v>
      </c>
      <c r="BN283" s="12">
        <f>(BN$3*temperature!$I393+BN$4*temperature!$I393^2+BN$5*temperature!$I393^6)*(K283/K$56)^$BP$1</f>
        <v>-71.092327261395937</v>
      </c>
      <c r="BO283" s="12">
        <f>(BO$3*temperature!$I393+BO$4*temperature!$I393^2+BO$5*temperature!$I393^6)*(L283/L$56)^$BP$1</f>
        <v>-39.89659819111376</v>
      </c>
      <c r="BP283" s="12">
        <f>(BP$3*temperature!$I393+BP$4*temperature!$I393^2+BP$5*temperature!$I393^6)*(M283/M$56)^$BP$1</f>
        <v>-33.509027560014133</v>
      </c>
      <c r="BQ283" s="12">
        <f>(BQ$3*temperature!$M393+BQ$4*temperature!$M393^2+BQ$5*temperature!$M393^6)*(K283/K$56)^$BP$1</f>
        <v>-71.092344652702067</v>
      </c>
      <c r="BR283" s="12">
        <f>(BR$3*temperature!$M393+BR$4*temperature!$M393^2+BR$5*temperature!$M393^6)*(L283/L$56)^$BP$1</f>
        <v>-39.896607471354663</v>
      </c>
      <c r="BS283" s="12">
        <f>(BS$3*temperature!$M393+BS$4*temperature!$M393^2+BS$5*temperature!$M393^6)*(M283/M$56)^$BP$1</f>
        <v>-33.509034949473403</v>
      </c>
      <c r="BT283" s="19">
        <f t="shared" si="344"/>
        <v>-1.7391306130321027E-5</v>
      </c>
      <c r="BU283" s="19">
        <f t="shared" si="345"/>
        <v>-9.2802409028536204E-6</v>
      </c>
      <c r="BV283" s="19">
        <f t="shared" si="346"/>
        <v>-7.3894592702572481E-6</v>
      </c>
      <c r="BW283" s="19">
        <f t="shared" si="347"/>
        <v>-2.8061321648379142E-2</v>
      </c>
      <c r="BX283" s="19">
        <f t="shared" si="348"/>
        <v>-1.1463827480557743E-5</v>
      </c>
      <c r="BY283" s="19">
        <f t="shared" si="349"/>
        <v>-3.0815068826586566E-3</v>
      </c>
      <c r="BZ283" s="2">
        <f t="shared" si="355"/>
        <v>1446.3183117535725</v>
      </c>
    </row>
    <row r="284" spans="1:78" x14ac:dyDescent="0.3">
      <c r="A284" s="2">
        <f t="shared" si="293"/>
        <v>2238</v>
      </c>
      <c r="B284" s="5">
        <f t="shared" si="294"/>
        <v>1165.4050419006926</v>
      </c>
      <c r="C284" s="5">
        <f t="shared" si="295"/>
        <v>2964.166735733756</v>
      </c>
      <c r="D284" s="5">
        <f t="shared" si="296"/>
        <v>4369.9467970118631</v>
      </c>
      <c r="E284" s="15">
        <f t="shared" si="297"/>
        <v>3.4246009903345128E-8</v>
      </c>
      <c r="F284" s="15">
        <f t="shared" si="298"/>
        <v>6.7466935892244502E-8</v>
      </c>
      <c r="G284" s="15">
        <f t="shared" si="299"/>
        <v>1.3773134968084164E-7</v>
      </c>
      <c r="H284" s="5">
        <f t="shared" si="300"/>
        <v>91447.087076857162</v>
      </c>
      <c r="I284" s="5">
        <f t="shared" si="301"/>
        <v>95842.368866459816</v>
      </c>
      <c r="J284" s="5">
        <f t="shared" si="302"/>
        <v>37313.16873794479</v>
      </c>
      <c r="K284" s="5">
        <f t="shared" si="303"/>
        <v>78468.072291598699</v>
      </c>
      <c r="L284" s="5">
        <f t="shared" si="304"/>
        <v>32333.663188057741</v>
      </c>
      <c r="M284" s="5">
        <f t="shared" si="305"/>
        <v>8538.5865025769308</v>
      </c>
      <c r="N284" s="15">
        <f t="shared" si="306"/>
        <v>-3.0472211245794023E-2</v>
      </c>
      <c r="O284" s="15">
        <f t="shared" si="307"/>
        <v>-7.416154733066449E-4</v>
      </c>
      <c r="P284" s="15">
        <f t="shared" si="308"/>
        <v>2.2561125497722045E-4</v>
      </c>
      <c r="Q284" s="5">
        <f t="shared" si="309"/>
        <v>1098.207301147592</v>
      </c>
      <c r="R284" s="5">
        <f t="shared" si="310"/>
        <v>3513.7318416741955</v>
      </c>
      <c r="S284" s="5">
        <f t="shared" si="311"/>
        <v>2630.9838726843627</v>
      </c>
      <c r="T284" s="5">
        <f t="shared" si="312"/>
        <v>12.009210312238794</v>
      </c>
      <c r="U284" s="5">
        <f t="shared" si="313"/>
        <v>36.661571319986763</v>
      </c>
      <c r="V284" s="5">
        <f t="shared" si="314"/>
        <v>70.510866851381692</v>
      </c>
      <c r="W284" s="15">
        <f t="shared" si="315"/>
        <v>-1.0734613539272964E-2</v>
      </c>
      <c r="X284" s="15">
        <f t="shared" si="316"/>
        <v>-1.217998157191269E-2</v>
      </c>
      <c r="Y284" s="15">
        <f t="shared" si="317"/>
        <v>-9.7425357312937999E-3</v>
      </c>
      <c r="Z284" s="5">
        <f t="shared" si="332"/>
        <v>1050.6365600930355</v>
      </c>
      <c r="AA284" s="5">
        <f t="shared" si="333"/>
        <v>10952.062782840712</v>
      </c>
      <c r="AB284" s="5">
        <f t="shared" si="334"/>
        <v>57536.537101046561</v>
      </c>
      <c r="AC284" s="16">
        <f t="shared" si="318"/>
        <v>0.91757436679782933</v>
      </c>
      <c r="AD284" s="16">
        <f t="shared" si="319"/>
        <v>3.0766845011819117</v>
      </c>
      <c r="AE284" s="16">
        <f t="shared" si="320"/>
        <v>21.660660179966772</v>
      </c>
      <c r="AF284" s="15">
        <f t="shared" si="321"/>
        <v>-4.0504037456468023E-3</v>
      </c>
      <c r="AG284" s="15">
        <f t="shared" si="322"/>
        <v>2.9673830763510267E-4</v>
      </c>
      <c r="AH284" s="15">
        <f t="shared" si="323"/>
        <v>9.7937136394747881E-3</v>
      </c>
      <c r="AI284" s="1">
        <f t="shared" si="287"/>
        <v>226436.408206847</v>
      </c>
      <c r="AJ284" s="1">
        <f t="shared" si="288"/>
        <v>192415.90342061789</v>
      </c>
      <c r="AK284" s="1">
        <f t="shared" si="289"/>
        <v>74259.057455487389</v>
      </c>
      <c r="AL284" s="14">
        <f t="shared" si="324"/>
        <v>94.620661762731359</v>
      </c>
      <c r="AM284" s="14">
        <f t="shared" si="325"/>
        <v>23.35007014914531</v>
      </c>
      <c r="AN284" s="14">
        <f t="shared" si="326"/>
        <v>7.2873334350133812</v>
      </c>
      <c r="AO284" s="11">
        <f t="shared" si="327"/>
        <v>2.0851468094748825E-3</v>
      </c>
      <c r="AP284" s="11">
        <f t="shared" si="328"/>
        <v>2.6267350296961885E-3</v>
      </c>
      <c r="AQ284" s="11">
        <f t="shared" si="329"/>
        <v>2.3827800983512283E-3</v>
      </c>
      <c r="AR284" s="1">
        <f t="shared" si="335"/>
        <v>91447.087076857162</v>
      </c>
      <c r="AS284" s="1">
        <f t="shared" si="330"/>
        <v>95842.368866459816</v>
      </c>
      <c r="AT284" s="1">
        <f t="shared" si="331"/>
        <v>37313.16873794479</v>
      </c>
      <c r="AU284" s="1">
        <f t="shared" si="290"/>
        <v>18289.417415371434</v>
      </c>
      <c r="AV284" s="1">
        <f t="shared" si="291"/>
        <v>19168.473773291964</v>
      </c>
      <c r="AW284" s="1">
        <f t="shared" si="292"/>
        <v>7462.6337475889586</v>
      </c>
      <c r="AX284" s="2">
        <v>0</v>
      </c>
      <c r="AY284" s="2">
        <v>0</v>
      </c>
      <c r="AZ284" s="2">
        <v>0</v>
      </c>
      <c r="BA284" s="2">
        <f t="shared" si="338"/>
        <v>0</v>
      </c>
      <c r="BB284" s="2">
        <f t="shared" si="350"/>
        <v>0</v>
      </c>
      <c r="BC284" s="2">
        <f t="shared" si="339"/>
        <v>0</v>
      </c>
      <c r="BD284" s="2">
        <f t="shared" si="340"/>
        <v>0</v>
      </c>
      <c r="BE284" s="2">
        <f t="shared" si="341"/>
        <v>0</v>
      </c>
      <c r="BF284" s="2">
        <f t="shared" si="342"/>
        <v>0</v>
      </c>
      <c r="BG284" s="2">
        <f t="shared" si="343"/>
        <v>0</v>
      </c>
      <c r="BH284" s="2">
        <f t="shared" si="351"/>
        <v>0</v>
      </c>
      <c r="BI284" s="2">
        <f t="shared" si="352"/>
        <v>0</v>
      </c>
      <c r="BJ284" s="2">
        <f t="shared" si="353"/>
        <v>0</v>
      </c>
      <c r="BK284" s="11">
        <f t="shared" si="354"/>
        <v>1.7092792930178374E-2</v>
      </c>
      <c r="BL284" s="17">
        <f t="shared" si="336"/>
        <v>4.0134106044438874E-4</v>
      </c>
      <c r="BM284" s="17">
        <f t="shared" si="337"/>
        <v>0.10872605901296356</v>
      </c>
      <c r="BN284" s="12">
        <f>(BN$3*temperature!$I394+BN$4*temperature!$I394^2+BN$5*temperature!$I394^6)*(K284/K$56)^$BP$1</f>
        <v>-72.004434544195348</v>
      </c>
      <c r="BO284" s="12">
        <f>(BO$3*temperature!$I394+BO$4*temperature!$I394^2+BO$5*temperature!$I394^6)*(L284/L$56)^$BP$1</f>
        <v>-40.094628531791443</v>
      </c>
      <c r="BP284" s="12">
        <f>(BP$3*temperature!$I394+BP$4*temperature!$I394^2+BP$5*temperature!$I394^6)*(M284/M$56)^$BP$1</f>
        <v>-33.658884586755626</v>
      </c>
      <c r="BQ284" s="12">
        <f>(BQ$3*temperature!$M394+BQ$4*temperature!$M394^2+BQ$5*temperature!$M394^6)*(K284/K$56)^$BP$1</f>
        <v>-72.004452049083113</v>
      </c>
      <c r="BR284" s="12">
        <f>(BR$3*temperature!$M394+BR$4*temperature!$M394^2+BR$5*temperature!$M394^6)*(L284/L$56)^$BP$1</f>
        <v>-40.094637801608258</v>
      </c>
      <c r="BS284" s="12">
        <f>(BS$3*temperature!$M394+BS$4*temperature!$M394^2+BS$5*temperature!$M394^6)*(M284/M$56)^$BP$1</f>
        <v>-33.658891965450351</v>
      </c>
      <c r="BT284" s="19">
        <f t="shared" si="344"/>
        <v>-1.7504887765085186E-5</v>
      </c>
      <c r="BU284" s="19">
        <f t="shared" si="345"/>
        <v>-9.2698168145943782E-6</v>
      </c>
      <c r="BV284" s="19">
        <f t="shared" si="346"/>
        <v>-7.3786947254461666E-6</v>
      </c>
      <c r="BW284" s="19">
        <f t="shared" si="347"/>
        <v>-2.7645346795495785E-2</v>
      </c>
      <c r="BX284" s="19">
        <f t="shared" si="348"/>
        <v>-1.1095212799257163E-5</v>
      </c>
      <c r="BY284" s="19">
        <f t="shared" si="349"/>
        <v>-3.0057696071209179E-3</v>
      </c>
      <c r="BZ284" s="2">
        <f t="shared" si="355"/>
        <v>1428.0771950661583</v>
      </c>
    </row>
    <row r="285" spans="1:78" x14ac:dyDescent="0.3">
      <c r="A285" s="2">
        <f t="shared" si="293"/>
        <v>2239</v>
      </c>
      <c r="B285" s="5">
        <f t="shared" si="294"/>
        <v>1165.4050798156418</v>
      </c>
      <c r="C285" s="5">
        <f t="shared" si="295"/>
        <v>2964.166925717841</v>
      </c>
      <c r="D285" s="5">
        <f t="shared" si="296"/>
        <v>4369.9473687965992</v>
      </c>
      <c r="E285" s="15">
        <f t="shared" si="297"/>
        <v>3.2533709408177867E-8</v>
      </c>
      <c r="F285" s="15">
        <f t="shared" si="298"/>
        <v>6.4093589097632269E-8</v>
      </c>
      <c r="G285" s="15">
        <f t="shared" si="299"/>
        <v>1.3084478219679956E-7</v>
      </c>
      <c r="H285" s="5">
        <f t="shared" si="300"/>
        <v>88400.573524080144</v>
      </c>
      <c r="I285" s="5">
        <f t="shared" si="301"/>
        <v>95767.72364161945</v>
      </c>
      <c r="J285" s="5">
        <f t="shared" si="302"/>
        <v>37320.588618440757</v>
      </c>
      <c r="K285" s="5">
        <f t="shared" si="303"/>
        <v>75853.945598095757</v>
      </c>
      <c r="L285" s="5">
        <f t="shared" si="304"/>
        <v>32308.478584898552</v>
      </c>
      <c r="M285" s="5">
        <f t="shared" si="305"/>
        <v>8540.2833189540543</v>
      </c>
      <c r="N285" s="15">
        <f t="shared" si="306"/>
        <v>-3.3314526751574425E-2</v>
      </c>
      <c r="O285" s="15">
        <f t="shared" si="307"/>
        <v>-7.7889730627522802E-4</v>
      </c>
      <c r="P285" s="15">
        <f t="shared" si="308"/>
        <v>1.9872333396309116E-4</v>
      </c>
      <c r="Q285" s="5">
        <f t="shared" si="309"/>
        <v>1050.2249871631368</v>
      </c>
      <c r="R285" s="5">
        <f t="shared" si="310"/>
        <v>3468.2313732341813</v>
      </c>
      <c r="S285" s="5">
        <f t="shared" si="311"/>
        <v>2605.8695033806489</v>
      </c>
      <c r="T285" s="5">
        <f t="shared" si="312"/>
        <v>11.88029608062506</v>
      </c>
      <c r="U285" s="5">
        <f t="shared" si="313"/>
        <v>36.215034056911961</v>
      </c>
      <c r="V285" s="5">
        <f t="shared" si="314"/>
        <v>69.823912211637605</v>
      </c>
      <c r="W285" s="15">
        <f t="shared" si="315"/>
        <v>-1.0734613539272964E-2</v>
      </c>
      <c r="X285" s="15">
        <f t="shared" si="316"/>
        <v>-1.217998157191269E-2</v>
      </c>
      <c r="Y285" s="15">
        <f t="shared" si="317"/>
        <v>-9.7425357312937999E-3</v>
      </c>
      <c r="Z285" s="5">
        <f t="shared" si="332"/>
        <v>1003.6053302947669</v>
      </c>
      <c r="AA285" s="5">
        <f t="shared" si="333"/>
        <v>10813.852230881981</v>
      </c>
      <c r="AB285" s="5">
        <f t="shared" si="334"/>
        <v>57546.980059277834</v>
      </c>
      <c r="AC285" s="16">
        <f t="shared" si="318"/>
        <v>0.91385782014564187</v>
      </c>
      <c r="AD285" s="16">
        <f t="shared" si="319"/>
        <v>3.0775974713339198</v>
      </c>
      <c r="AE285" s="16">
        <f t="shared" si="320"/>
        <v>21.872798483011341</v>
      </c>
      <c r="AF285" s="15">
        <f t="shared" si="321"/>
        <v>-4.0504037456468023E-3</v>
      </c>
      <c r="AG285" s="15">
        <f t="shared" si="322"/>
        <v>2.9673830763510267E-4</v>
      </c>
      <c r="AH285" s="15">
        <f t="shared" si="323"/>
        <v>9.7937136394747881E-3</v>
      </c>
      <c r="AI285" s="1">
        <f t="shared" si="287"/>
        <v>222082.18480153373</v>
      </c>
      <c r="AJ285" s="1">
        <f t="shared" si="288"/>
        <v>192342.78685184807</v>
      </c>
      <c r="AK285" s="1">
        <f t="shared" si="289"/>
        <v>74295.785457527614</v>
      </c>
      <c r="AL285" s="14">
        <f t="shared" si="324"/>
        <v>94.81598675400646</v>
      </c>
      <c r="AM285" s="14">
        <f t="shared" si="325"/>
        <v>23.410791251879864</v>
      </c>
      <c r="AN285" s="14">
        <f t="shared" si="326"/>
        <v>7.3045239069615908</v>
      </c>
      <c r="AO285" s="11">
        <f t="shared" si="327"/>
        <v>2.0642953413801336E-3</v>
      </c>
      <c r="AP285" s="11">
        <f t="shared" si="328"/>
        <v>2.6004676793992265E-3</v>
      </c>
      <c r="AQ285" s="11">
        <f t="shared" si="329"/>
        <v>2.3589522973677161E-3</v>
      </c>
      <c r="AR285" s="1">
        <f t="shared" si="335"/>
        <v>88400.573524080144</v>
      </c>
      <c r="AS285" s="1">
        <f t="shared" si="330"/>
        <v>95767.72364161945</v>
      </c>
      <c r="AT285" s="1">
        <f t="shared" si="331"/>
        <v>37320.588618440757</v>
      </c>
      <c r="AU285" s="1">
        <f t="shared" si="290"/>
        <v>17680.114704816031</v>
      </c>
      <c r="AV285" s="1">
        <f t="shared" si="291"/>
        <v>19153.54472832389</v>
      </c>
      <c r="AW285" s="1">
        <f t="shared" si="292"/>
        <v>7464.1177236881522</v>
      </c>
      <c r="AX285" s="2">
        <v>0</v>
      </c>
      <c r="AY285" s="2">
        <v>0</v>
      </c>
      <c r="AZ285" s="2">
        <v>0</v>
      </c>
      <c r="BA285" s="2">
        <f t="shared" si="338"/>
        <v>0</v>
      </c>
      <c r="BB285" s="2">
        <f t="shared" si="350"/>
        <v>0</v>
      </c>
      <c r="BC285" s="2">
        <f t="shared" si="339"/>
        <v>0</v>
      </c>
      <c r="BD285" s="2">
        <f t="shared" si="340"/>
        <v>0</v>
      </c>
      <c r="BE285" s="2">
        <f t="shared" si="341"/>
        <v>0</v>
      </c>
      <c r="BF285" s="2">
        <f t="shared" si="342"/>
        <v>0</v>
      </c>
      <c r="BG285" s="2">
        <f t="shared" si="343"/>
        <v>0</v>
      </c>
      <c r="BH285" s="2">
        <f t="shared" si="351"/>
        <v>0</v>
      </c>
      <c r="BI285" s="2">
        <f t="shared" si="352"/>
        <v>0</v>
      </c>
      <c r="BJ285" s="2">
        <f t="shared" si="353"/>
        <v>0</v>
      </c>
      <c r="BK285" s="11">
        <f t="shared" si="354"/>
        <v>1.6136583486096118E-2</v>
      </c>
      <c r="BL285" s="17">
        <f t="shared" si="336"/>
        <v>3.9459630746979457E-4</v>
      </c>
      <c r="BM285" s="17">
        <f t="shared" si="337"/>
        <v>0.10764956337917184</v>
      </c>
      <c r="BN285" s="12">
        <f>(BN$3*temperature!$I395+BN$4*temperature!$I395^2+BN$5*temperature!$I395^6)*(K285/K$56)^$BP$1</f>
        <v>-72.978264062188103</v>
      </c>
      <c r="BO285" s="12">
        <f>(BO$3*temperature!$I395+BO$4*temperature!$I395^2+BO$5*temperature!$I395^6)*(L285/L$56)^$BP$1</f>
        <v>-40.292196163847564</v>
      </c>
      <c r="BP285" s="12">
        <f>(BP$3*temperature!$I395+BP$4*temperature!$I395^2+BP$5*temperature!$I395^6)*(M285/M$56)^$BP$1</f>
        <v>-33.808213285288637</v>
      </c>
      <c r="BQ285" s="12">
        <f>(BQ$3*temperature!$M395+BQ$4*temperature!$M395^2+BQ$5*temperature!$M395^6)*(K285/K$56)^$BP$1</f>
        <v>-72.978281694386723</v>
      </c>
      <c r="BR285" s="12">
        <f>(BR$3*temperature!$M395+BR$4*temperature!$M395^2+BR$5*temperature!$M395^6)*(L285/L$56)^$BP$1</f>
        <v>-40.292205423373744</v>
      </c>
      <c r="BS285" s="12">
        <f>(BS$3*temperature!$M395+BS$4*temperature!$M395^2+BS$5*temperature!$M395^6)*(M285/M$56)^$BP$1</f>
        <v>-33.808220653320042</v>
      </c>
      <c r="BT285" s="19">
        <f t="shared" si="344"/>
        <v>-1.763219862027654E-5</v>
      </c>
      <c r="BU285" s="19">
        <f t="shared" si="345"/>
        <v>-9.2595261804717666E-6</v>
      </c>
      <c r="BV285" s="19">
        <f t="shared" si="346"/>
        <v>-7.3680314045532214E-6</v>
      </c>
      <c r="BW285" s="19">
        <f t="shared" si="347"/>
        <v>-2.720439483803784E-2</v>
      </c>
      <c r="BX285" s="19">
        <f t="shared" si="348"/>
        <v>-1.0734753750040073E-5</v>
      </c>
      <c r="BY285" s="19">
        <f t="shared" si="349"/>
        <v>-2.9285412263093695E-3</v>
      </c>
      <c r="BZ285" s="2">
        <f t="shared" si="355"/>
        <v>1409.6871726552117</v>
      </c>
    </row>
    <row r="286" spans="1:78" x14ac:dyDescent="0.3">
      <c r="A286" s="2">
        <f t="shared" si="293"/>
        <v>2240</v>
      </c>
      <c r="B286" s="5">
        <f t="shared" si="294"/>
        <v>1165.4051158348443</v>
      </c>
      <c r="C286" s="5">
        <f t="shared" si="295"/>
        <v>2964.1671062027331</v>
      </c>
      <c r="D286" s="5">
        <f t="shared" si="296"/>
        <v>4369.9479119921707</v>
      </c>
      <c r="E286" s="15">
        <f t="shared" si="297"/>
        <v>3.0907023937768974E-8</v>
      </c>
      <c r="F286" s="15">
        <f t="shared" si="298"/>
        <v>6.0888909642750647E-8</v>
      </c>
      <c r="G286" s="15">
        <f t="shared" si="299"/>
        <v>1.2430254308695959E-7</v>
      </c>
      <c r="H286" s="5">
        <f t="shared" si="300"/>
        <v>85148.38969469654</v>
      </c>
      <c r="I286" s="5">
        <f t="shared" si="301"/>
        <v>95689.58916932487</v>
      </c>
      <c r="J286" s="5">
        <f t="shared" si="302"/>
        <v>37327.017117514159</v>
      </c>
      <c r="K286" s="5">
        <f t="shared" si="303"/>
        <v>73063.339552701407</v>
      </c>
      <c r="L286" s="5">
        <f t="shared" si="304"/>
        <v>32282.1169457982</v>
      </c>
      <c r="M286" s="5">
        <f t="shared" si="305"/>
        <v>8541.753327329141</v>
      </c>
      <c r="N286" s="15">
        <f t="shared" si="306"/>
        <v>-3.6789200922785037E-2</v>
      </c>
      <c r="O286" s="15">
        <f t="shared" si="307"/>
        <v>-8.159356384139782E-4</v>
      </c>
      <c r="P286" s="15">
        <f t="shared" si="308"/>
        <v>1.7212641784669636E-4</v>
      </c>
      <c r="Q286" s="5">
        <f t="shared" si="309"/>
        <v>1000.7290732578235</v>
      </c>
      <c r="R286" s="5">
        <f t="shared" si="310"/>
        <v>3423.1932014403128</v>
      </c>
      <c r="S286" s="5">
        <f t="shared" si="311"/>
        <v>2580.9262165244509</v>
      </c>
      <c r="T286" s="5">
        <f t="shared" si="312"/>
        <v>11.75276569346741</v>
      </c>
      <c r="U286" s="5">
        <f t="shared" si="313"/>
        <v>35.773935609472581</v>
      </c>
      <c r="V286" s="5">
        <f t="shared" si="314"/>
        <v>69.143650252017011</v>
      </c>
      <c r="W286" s="15">
        <f t="shared" si="315"/>
        <v>-1.0734613539272964E-2</v>
      </c>
      <c r="X286" s="15">
        <f t="shared" si="316"/>
        <v>-1.217998157191269E-2</v>
      </c>
      <c r="Y286" s="15">
        <f t="shared" si="317"/>
        <v>-9.7425357312937999E-3</v>
      </c>
      <c r="Z286" s="5">
        <f t="shared" si="332"/>
        <v>955.86891684835666</v>
      </c>
      <c r="AA286" s="5">
        <f t="shared" si="333"/>
        <v>10676.987435580226</v>
      </c>
      <c r="AB286" s="5">
        <f t="shared" si="334"/>
        <v>57555.877266139825</v>
      </c>
      <c r="AC286" s="16">
        <f t="shared" si="318"/>
        <v>0.91015632700793536</v>
      </c>
      <c r="AD286" s="16">
        <f t="shared" si="319"/>
        <v>3.0785107123991455</v>
      </c>
      <c r="AE286" s="16">
        <f t="shared" si="320"/>
        <v>22.087014407847892</v>
      </c>
      <c r="AF286" s="15">
        <f t="shared" si="321"/>
        <v>-4.0504037456468023E-3</v>
      </c>
      <c r="AG286" s="15">
        <f t="shared" si="322"/>
        <v>2.9673830763510267E-4</v>
      </c>
      <c r="AH286" s="15">
        <f t="shared" si="323"/>
        <v>9.7937136394747881E-3</v>
      </c>
      <c r="AI286" s="1">
        <f t="shared" si="287"/>
        <v>217554.08102619639</v>
      </c>
      <c r="AJ286" s="1">
        <f t="shared" si="288"/>
        <v>192262.05289498717</v>
      </c>
      <c r="AK286" s="1">
        <f t="shared" si="289"/>
        <v>74330.32463546301</v>
      </c>
      <c r="AL286" s="14">
        <f t="shared" si="324"/>
        <v>95.009757671753675</v>
      </c>
      <c r="AM286" s="14">
        <f t="shared" si="325"/>
        <v>23.471061467819542</v>
      </c>
      <c r="AN286" s="14">
        <f t="shared" si="326"/>
        <v>7.3215826201785807</v>
      </c>
      <c r="AO286" s="11">
        <f t="shared" si="327"/>
        <v>2.0436523879663322E-3</v>
      </c>
      <c r="AP286" s="11">
        <f t="shared" si="328"/>
        <v>2.5744630026052341E-3</v>
      </c>
      <c r="AQ286" s="11">
        <f t="shared" si="329"/>
        <v>2.335362774394039E-3</v>
      </c>
      <c r="AR286" s="1">
        <f t="shared" si="335"/>
        <v>85148.38969469654</v>
      </c>
      <c r="AS286" s="1">
        <f t="shared" si="330"/>
        <v>95689.58916932487</v>
      </c>
      <c r="AT286" s="1">
        <f t="shared" si="331"/>
        <v>37327.017117514159</v>
      </c>
      <c r="AU286" s="1">
        <f t="shared" si="290"/>
        <v>17029.677938939309</v>
      </c>
      <c r="AV286" s="1">
        <f t="shared" si="291"/>
        <v>19137.917833864976</v>
      </c>
      <c r="AW286" s="1">
        <f t="shared" si="292"/>
        <v>7465.4034235028321</v>
      </c>
      <c r="AX286" s="2">
        <v>0</v>
      </c>
      <c r="AY286" s="2">
        <v>0</v>
      </c>
      <c r="AZ286" s="2">
        <v>0</v>
      </c>
      <c r="BA286" s="2">
        <f t="shared" si="338"/>
        <v>0</v>
      </c>
      <c r="BB286" s="2">
        <f t="shared" si="350"/>
        <v>0</v>
      </c>
      <c r="BC286" s="2">
        <f t="shared" si="339"/>
        <v>0</v>
      </c>
      <c r="BD286" s="2">
        <f t="shared" si="340"/>
        <v>0</v>
      </c>
      <c r="BE286" s="2">
        <f t="shared" si="341"/>
        <v>0</v>
      </c>
      <c r="BF286" s="2">
        <f t="shared" si="342"/>
        <v>0</v>
      </c>
      <c r="BG286" s="2">
        <f t="shared" si="343"/>
        <v>0</v>
      </c>
      <c r="BH286" s="2">
        <f t="shared" si="351"/>
        <v>0</v>
      </c>
      <c r="BI286" s="2">
        <f t="shared" si="352"/>
        <v>0</v>
      </c>
      <c r="BJ286" s="2">
        <f t="shared" si="353"/>
        <v>0</v>
      </c>
      <c r="BK286" s="11">
        <f t="shared" si="354"/>
        <v>1.4992884447692395E-2</v>
      </c>
      <c r="BL286" s="17">
        <f t="shared" si="336"/>
        <v>3.8832998819512916E-4</v>
      </c>
      <c r="BM286" s="17">
        <f t="shared" si="337"/>
        <v>0.10658372611799191</v>
      </c>
      <c r="BN286" s="12">
        <f>(BN$3*temperature!$I396+BN$4*temperature!$I396^2+BN$5*temperature!$I396^6)*(K286/K$56)^$BP$1</f>
        <v>-74.028347965910186</v>
      </c>
      <c r="BO286" s="12">
        <f>(BO$3*temperature!$I396+BO$4*temperature!$I396^2+BO$5*temperature!$I396^6)*(L286/L$56)^$BP$1</f>
        <v>-40.489305797897167</v>
      </c>
      <c r="BP286" s="12">
        <f>(BP$3*temperature!$I396+BP$4*temperature!$I396^2+BP$5*temperature!$I396^6)*(M286/M$56)^$BP$1</f>
        <v>-33.957016312572094</v>
      </c>
      <c r="BQ286" s="12">
        <f>(BQ$3*temperature!$M396+BQ$4*temperature!$M396^2+BQ$5*temperature!$M396^6)*(K286/K$56)^$BP$1</f>
        <v>-74.028365742392111</v>
      </c>
      <c r="BR286" s="12">
        <f>(BR$3*temperature!$M396+BR$4*temperature!$M396^2+BR$5*temperature!$M396^6)*(L286/L$56)^$BP$1</f>
        <v>-40.489315047265251</v>
      </c>
      <c r="BS286" s="12">
        <f>(BS$3*temperature!$M396+BS$4*temperature!$M396^2+BS$5*temperature!$M396^6)*(M286/M$56)^$BP$1</f>
        <v>-33.957023670040314</v>
      </c>
      <c r="BT286" s="19">
        <f t="shared" si="344"/>
        <v>-1.7776481925579901E-5</v>
      </c>
      <c r="BU286" s="19">
        <f t="shared" si="345"/>
        <v>-9.2493680838856562E-6</v>
      </c>
      <c r="BV286" s="19">
        <f t="shared" si="346"/>
        <v>-7.3574682204480268E-6</v>
      </c>
      <c r="BW286" s="19">
        <f t="shared" si="347"/>
        <v>-2.6733393846291208E-2</v>
      </c>
      <c r="BX286" s="19">
        <f t="shared" si="348"/>
        <v>-1.0381378516746004E-5</v>
      </c>
      <c r="BY286" s="19">
        <f t="shared" si="349"/>
        <v>-2.8493447279175125E-3</v>
      </c>
      <c r="BZ286" s="2">
        <f t="shared" si="355"/>
        <v>1391.074033831911</v>
      </c>
    </row>
    <row r="287" spans="1:78" x14ac:dyDescent="0.3">
      <c r="A287" s="2">
        <f t="shared" si="293"/>
        <v>2241</v>
      </c>
      <c r="B287" s="5">
        <f t="shared" si="294"/>
        <v>1165.4051500530879</v>
      </c>
      <c r="C287" s="5">
        <f t="shared" si="295"/>
        <v>2964.1672776633909</v>
      </c>
      <c r="D287" s="5">
        <f t="shared" si="296"/>
        <v>4369.9484280280267</v>
      </c>
      <c r="E287" s="15">
        <f t="shared" si="297"/>
        <v>2.9361672740880525E-8</v>
      </c>
      <c r="F287" s="15">
        <f t="shared" si="298"/>
        <v>5.7844464160613111E-8</v>
      </c>
      <c r="G287" s="15">
        <f t="shared" si="299"/>
        <v>1.180874159326116E-7</v>
      </c>
      <c r="H287" s="5">
        <f t="shared" si="300"/>
        <v>81645.642712315268</v>
      </c>
      <c r="I287" s="5">
        <f t="shared" si="301"/>
        <v>95607.997103927977</v>
      </c>
      <c r="J287" s="5">
        <f t="shared" si="302"/>
        <v>37332.464530724785</v>
      </c>
      <c r="K287" s="5">
        <f t="shared" si="303"/>
        <v>70057.732891086038</v>
      </c>
      <c r="L287" s="5">
        <f t="shared" si="304"/>
        <v>32254.588944553205</v>
      </c>
      <c r="M287" s="5">
        <f t="shared" si="305"/>
        <v>8542.9988810122759</v>
      </c>
      <c r="N287" s="15">
        <f t="shared" si="306"/>
        <v>-4.1137000854544747E-2</v>
      </c>
      <c r="O287" s="15">
        <f t="shared" si="307"/>
        <v>-8.5273221986070791E-4</v>
      </c>
      <c r="P287" s="15">
        <f t="shared" si="308"/>
        <v>1.4581943956981647E-4</v>
      </c>
      <c r="Q287" s="5">
        <f t="shared" si="309"/>
        <v>949.26158028667498</v>
      </c>
      <c r="R287" s="5">
        <f t="shared" si="310"/>
        <v>3378.6154538101291</v>
      </c>
      <c r="S287" s="5">
        <f t="shared" si="311"/>
        <v>2556.1544351085595</v>
      </c>
      <c r="T287" s="5">
        <f t="shared" si="312"/>
        <v>11.626604295730411</v>
      </c>
      <c r="U287" s="5">
        <f t="shared" si="313"/>
        <v>35.338209732994414</v>
      </c>
      <c r="V287" s="5">
        <f t="shared" si="314"/>
        <v>68.470015768844647</v>
      </c>
      <c r="W287" s="15">
        <f t="shared" si="315"/>
        <v>-1.0734613539272964E-2</v>
      </c>
      <c r="X287" s="15">
        <f t="shared" si="316"/>
        <v>-1.217998157191269E-2</v>
      </c>
      <c r="Y287" s="15">
        <f t="shared" si="317"/>
        <v>-9.7425357312937999E-3</v>
      </c>
      <c r="Z287" s="5">
        <f t="shared" si="332"/>
        <v>907.13070932135918</v>
      </c>
      <c r="AA287" s="5">
        <f t="shared" si="333"/>
        <v>10541.464069515163</v>
      </c>
      <c r="AB287" s="5">
        <f t="shared" si="334"/>
        <v>57563.244730665676</v>
      </c>
      <c r="AC287" s="16">
        <f t="shared" si="318"/>
        <v>0.90646982641189833</v>
      </c>
      <c r="AD287" s="16">
        <f t="shared" si="319"/>
        <v>3.0794242244579793</v>
      </c>
      <c r="AE287" s="16">
        <f t="shared" si="320"/>
        <v>22.303328302109307</v>
      </c>
      <c r="AF287" s="15">
        <f t="shared" si="321"/>
        <v>-4.0504037456468023E-3</v>
      </c>
      <c r="AG287" s="15">
        <f t="shared" si="322"/>
        <v>2.9673830763510267E-4</v>
      </c>
      <c r="AH287" s="15">
        <f t="shared" si="323"/>
        <v>9.7937136394747881E-3</v>
      </c>
      <c r="AI287" s="1">
        <f t="shared" si="287"/>
        <v>212828.35086251606</v>
      </c>
      <c r="AJ287" s="1">
        <f t="shared" si="288"/>
        <v>192173.76543935345</v>
      </c>
      <c r="AK287" s="1">
        <f t="shared" si="289"/>
        <v>74362.695595419544</v>
      </c>
      <c r="AL287" s="14">
        <f t="shared" si="324"/>
        <v>95.201982920718208</v>
      </c>
      <c r="AM287" s="14">
        <f t="shared" si="325"/>
        <v>23.53088259340651</v>
      </c>
      <c r="AN287" s="14">
        <f t="shared" si="326"/>
        <v>7.3385101861643891</v>
      </c>
      <c r="AO287" s="11">
        <f t="shared" si="327"/>
        <v>2.0232158640866691E-3</v>
      </c>
      <c r="AP287" s="11">
        <f t="shared" si="328"/>
        <v>2.5487183725791816E-3</v>
      </c>
      <c r="AQ287" s="11">
        <f t="shared" si="329"/>
        <v>2.3120091466500986E-3</v>
      </c>
      <c r="AR287" s="1">
        <f t="shared" si="335"/>
        <v>81645.642712315268</v>
      </c>
      <c r="AS287" s="1">
        <f t="shared" si="330"/>
        <v>95607.997103927977</v>
      </c>
      <c r="AT287" s="1">
        <f t="shared" si="331"/>
        <v>37332.464530724785</v>
      </c>
      <c r="AU287" s="1">
        <f t="shared" si="290"/>
        <v>16329.128542463055</v>
      </c>
      <c r="AV287" s="1">
        <f t="shared" si="291"/>
        <v>19121.599420785595</v>
      </c>
      <c r="AW287" s="1">
        <f t="shared" si="292"/>
        <v>7466.4929061449575</v>
      </c>
      <c r="AX287" s="2">
        <v>0</v>
      </c>
      <c r="AY287" s="2">
        <v>0</v>
      </c>
      <c r="AZ287" s="2">
        <v>0</v>
      </c>
      <c r="BA287" s="2">
        <f t="shared" si="338"/>
        <v>0</v>
      </c>
      <c r="BB287" s="2">
        <f t="shared" si="350"/>
        <v>0</v>
      </c>
      <c r="BC287" s="2">
        <f t="shared" si="339"/>
        <v>0</v>
      </c>
      <c r="BD287" s="2">
        <f t="shared" si="340"/>
        <v>0</v>
      </c>
      <c r="BE287" s="2">
        <f t="shared" si="341"/>
        <v>0</v>
      </c>
      <c r="BF287" s="2">
        <f t="shared" si="342"/>
        <v>0</v>
      </c>
      <c r="BG287" s="2">
        <f t="shared" si="343"/>
        <v>0</v>
      </c>
      <c r="BH287" s="2">
        <f t="shared" si="351"/>
        <v>0</v>
      </c>
      <c r="BI287" s="2">
        <f t="shared" si="352"/>
        <v>0</v>
      </c>
      <c r="BJ287" s="2">
        <f t="shared" si="353"/>
        <v>0</v>
      </c>
      <c r="BK287" s="11">
        <f t="shared" si="354"/>
        <v>1.3595398338363068E-2</v>
      </c>
      <c r="BL287" s="17">
        <f t="shared" si="336"/>
        <v>3.8259380350871982E-4</v>
      </c>
      <c r="BM287" s="17">
        <f t="shared" si="337"/>
        <v>0.10552844170098209</v>
      </c>
      <c r="BN287" s="12">
        <f>(BN$3*temperature!$I397+BN$4*temperature!$I397^2+BN$5*temperature!$I397^6)*(K287/K$56)^$BP$1</f>
        <v>-75.174982512545441</v>
      </c>
      <c r="BO287" s="12">
        <f>(BO$3*temperature!$I397+BO$4*temperature!$I397^2+BO$5*temperature!$I397^6)*(L287/L$56)^$BP$1</f>
        <v>-40.685961932569214</v>
      </c>
      <c r="BP287" s="12">
        <f>(BP$3*temperature!$I397+BP$4*temperature!$I397^2+BP$5*temperature!$I397^6)*(M287/M$56)^$BP$1</f>
        <v>-34.105296142861079</v>
      </c>
      <c r="BQ287" s="12">
        <f>(BQ$3*temperature!$M397+BQ$4*temperature!$M397^2+BQ$5*temperature!$M397^6)*(K287/K$56)^$BP$1</f>
        <v>-75.175000454824584</v>
      </c>
      <c r="BR287" s="12">
        <f>(BR$3*temperature!$M397+BR$4*temperature!$M397^2+BR$5*temperature!$M397^6)*(L287/L$56)^$BP$1</f>
        <v>-40.685971171910666</v>
      </c>
      <c r="BS287" s="12">
        <f>(BS$3*temperature!$M397+BS$4*temperature!$M397^2+BS$5*temperature!$M397^6)*(M287/M$56)^$BP$1</f>
        <v>-34.105303489865207</v>
      </c>
      <c r="BT287" s="19">
        <f t="shared" si="344"/>
        <v>-1.7942279143312589E-5</v>
      </c>
      <c r="BU287" s="19">
        <f t="shared" si="345"/>
        <v>-9.2393414519165162E-6</v>
      </c>
      <c r="BV287" s="19">
        <f t="shared" si="346"/>
        <v>-7.3470041286327614E-6</v>
      </c>
      <c r="BW287" s="19">
        <f t="shared" si="347"/>
        <v>-2.6225456141958325E-2</v>
      </c>
      <c r="BX287" s="19">
        <f t="shared" si="348"/>
        <v>-1.0033697014102953E-5</v>
      </c>
      <c r="BY287" s="19">
        <f t="shared" si="349"/>
        <v>-2.7675315195583119E-3</v>
      </c>
      <c r="BZ287" s="2">
        <f t="shared" si="355"/>
        <v>1372.1348918994508</v>
      </c>
    </row>
    <row r="288" spans="1:78" x14ac:dyDescent="0.3">
      <c r="A288" s="2">
        <f t="shared" si="293"/>
        <v>2242</v>
      </c>
      <c r="B288" s="5">
        <f t="shared" si="294"/>
        <v>1165.4051825604201</v>
      </c>
      <c r="C288" s="5">
        <f t="shared" si="295"/>
        <v>2964.1674405510253</v>
      </c>
      <c r="D288" s="5">
        <f t="shared" si="296"/>
        <v>4369.9489182621483</v>
      </c>
      <c r="E288" s="15">
        <f t="shared" si="297"/>
        <v>2.7893589103836498E-8</v>
      </c>
      <c r="F288" s="15">
        <f t="shared" si="298"/>
        <v>5.4952240952582456E-8</v>
      </c>
      <c r="G288" s="15">
        <f t="shared" si="299"/>
        <v>1.1218304513598101E-7</v>
      </c>
      <c r="H288" s="5">
        <f t="shared" si="300"/>
        <v>77829.892740666968</v>
      </c>
      <c r="I288" s="5">
        <f t="shared" si="301"/>
        <v>95522.979318836791</v>
      </c>
      <c r="J288" s="5">
        <f t="shared" si="302"/>
        <v>37336.941221888708</v>
      </c>
      <c r="K288" s="5">
        <f t="shared" si="303"/>
        <v>66783.547821259068</v>
      </c>
      <c r="L288" s="5">
        <f t="shared" si="304"/>
        <v>32225.905329113091</v>
      </c>
      <c r="M288" s="5">
        <f t="shared" si="305"/>
        <v>8544.0223490614517</v>
      </c>
      <c r="N288" s="15">
        <f t="shared" si="306"/>
        <v>-4.6735527039065361E-2</v>
      </c>
      <c r="O288" s="15">
        <f t="shared" si="307"/>
        <v>-8.8928789293896138E-4</v>
      </c>
      <c r="P288" s="15">
        <f t="shared" si="308"/>
        <v>1.1980196455962933E-4</v>
      </c>
      <c r="Q288" s="5">
        <f t="shared" si="309"/>
        <v>895.18364176594366</v>
      </c>
      <c r="R288" s="5">
        <f t="shared" si="310"/>
        <v>3334.4961967717754</v>
      </c>
      <c r="S288" s="5">
        <f t="shared" si="311"/>
        <v>2531.5545420309691</v>
      </c>
      <c r="T288" s="5">
        <f t="shared" si="312"/>
        <v>11.501797191841694</v>
      </c>
      <c r="U288" s="5">
        <f t="shared" si="313"/>
        <v>34.907790989662153</v>
      </c>
      <c r="V288" s="5">
        <f t="shared" si="314"/>
        <v>67.802944193694429</v>
      </c>
      <c r="W288" s="15">
        <f t="shared" si="315"/>
        <v>-1.0734613539272964E-2</v>
      </c>
      <c r="X288" s="15">
        <f t="shared" si="316"/>
        <v>-1.217998157191269E-2</v>
      </c>
      <c r="Y288" s="15">
        <f t="shared" si="317"/>
        <v>-9.7425357312937999E-3</v>
      </c>
      <c r="Z288" s="5">
        <f t="shared" si="332"/>
        <v>856.9917007195088</v>
      </c>
      <c r="AA288" s="5">
        <f t="shared" si="333"/>
        <v>10407.277595405099</v>
      </c>
      <c r="AB288" s="5">
        <f t="shared" si="334"/>
        <v>57569.098532240627</v>
      </c>
      <c r="AC288" s="16">
        <f t="shared" si="318"/>
        <v>0.90279825763168375</v>
      </c>
      <c r="AD288" s="16">
        <f t="shared" si="319"/>
        <v>3.0803380075908353</v>
      </c>
      <c r="AE288" s="16">
        <f t="shared" si="320"/>
        <v>22.521760712707358</v>
      </c>
      <c r="AF288" s="15">
        <f t="shared" si="321"/>
        <v>-4.0504037456468023E-3</v>
      </c>
      <c r="AG288" s="15">
        <f t="shared" si="322"/>
        <v>2.9673830763510267E-4</v>
      </c>
      <c r="AH288" s="15">
        <f t="shared" si="323"/>
        <v>9.7937136394747881E-3</v>
      </c>
      <c r="AI288" s="1">
        <f t="shared" si="287"/>
        <v>207874.64431872751</v>
      </c>
      <c r="AJ288" s="1">
        <f t="shared" si="288"/>
        <v>192077.9883162037</v>
      </c>
      <c r="AK288" s="1">
        <f t="shared" si="289"/>
        <v>74392.918942022545</v>
      </c>
      <c r="AL288" s="14">
        <f t="shared" si="324"/>
        <v>95.392670941234542</v>
      </c>
      <c r="AM288" s="14">
        <f t="shared" si="325"/>
        <v>23.590256450267443</v>
      </c>
      <c r="AN288" s="14">
        <f t="shared" si="326"/>
        <v>7.3553072218108539</v>
      </c>
      <c r="AO288" s="11">
        <f t="shared" si="327"/>
        <v>2.0029837054458023E-3</v>
      </c>
      <c r="AP288" s="11">
        <f t="shared" si="328"/>
        <v>2.5232311888533899E-3</v>
      </c>
      <c r="AQ288" s="11">
        <f t="shared" si="329"/>
        <v>2.2888890551835974E-3</v>
      </c>
      <c r="AR288" s="1">
        <f t="shared" si="335"/>
        <v>77829.892740666968</v>
      </c>
      <c r="AS288" s="1">
        <f t="shared" si="330"/>
        <v>95522.979318836791</v>
      </c>
      <c r="AT288" s="1">
        <f t="shared" si="331"/>
        <v>37336.941221888708</v>
      </c>
      <c r="AU288" s="1">
        <f t="shared" si="290"/>
        <v>15565.978548133395</v>
      </c>
      <c r="AV288" s="1">
        <f t="shared" si="291"/>
        <v>19104.595863767358</v>
      </c>
      <c r="AW288" s="1">
        <f t="shared" si="292"/>
        <v>7467.388244377742</v>
      </c>
      <c r="AX288" s="2">
        <v>0</v>
      </c>
      <c r="AY288" s="2">
        <v>0</v>
      </c>
      <c r="AZ288" s="2">
        <v>0</v>
      </c>
      <c r="BA288" s="2">
        <f t="shared" si="338"/>
        <v>0</v>
      </c>
      <c r="BB288" s="2">
        <f t="shared" si="350"/>
        <v>0</v>
      </c>
      <c r="BC288" s="2">
        <f t="shared" si="339"/>
        <v>0</v>
      </c>
      <c r="BD288" s="2">
        <f t="shared" si="340"/>
        <v>0</v>
      </c>
      <c r="BE288" s="2">
        <f t="shared" si="341"/>
        <v>0</v>
      </c>
      <c r="BF288" s="2">
        <f t="shared" si="342"/>
        <v>0</v>
      </c>
      <c r="BG288" s="2">
        <f t="shared" si="343"/>
        <v>0</v>
      </c>
      <c r="BH288" s="2">
        <f t="shared" si="351"/>
        <v>0</v>
      </c>
      <c r="BI288" s="2">
        <f t="shared" si="352"/>
        <v>0</v>
      </c>
      <c r="BJ288" s="2">
        <f t="shared" si="353"/>
        <v>0</v>
      </c>
      <c r="BK288" s="11">
        <f t="shared" si="354"/>
        <v>1.1842682343746941E-2</v>
      </c>
      <c r="BL288" s="17">
        <f t="shared" si="336"/>
        <v>3.7746205649307873E-4</v>
      </c>
      <c r="BM288" s="17">
        <f t="shared" si="337"/>
        <v>0.10448360564453672</v>
      </c>
      <c r="BN288" s="12">
        <f>(BN$3*temperature!$I398+BN$4*temperature!$I398^2+BN$5*temperature!$I398^6)*(K288/K$56)^$BP$1</f>
        <v>-76.447663860291385</v>
      </c>
      <c r="BO288" s="12">
        <f>(BO$3*temperature!$I398+BO$4*temperature!$I398^2+BO$5*temperature!$I398^6)*(L288/L$56)^$BP$1</f>
        <v>-40.882168792990406</v>
      </c>
      <c r="BP288" s="12">
        <f>(BP$3*temperature!$I398+BP$4*temperature!$I398^2+BP$5*temperature!$I398^6)*(M288/M$56)^$BP$1</f>
        <v>-34.253055021024451</v>
      </c>
      <c r="BQ288" s="12">
        <f>(BQ$3*temperature!$M398+BQ$4*temperature!$M398^2+BQ$5*temperature!$M398^6)*(K288/K$56)^$BP$1</f>
        <v>-76.447681996497678</v>
      </c>
      <c r="BR288" s="12">
        <f>(BR$3*temperature!$M398+BR$4*temperature!$M398^2+BR$5*temperature!$M398^6)*(L288/L$56)^$BP$1</f>
        <v>-40.882178022435724</v>
      </c>
      <c r="BS288" s="12">
        <f>(BS$3*temperature!$M398+BS$4*temperature!$M398^2+BS$5*temperature!$M398^6)*(M288/M$56)^$BP$1</f>
        <v>-34.253062357662508</v>
      </c>
      <c r="BT288" s="19">
        <f t="shared" si="344"/>
        <v>-1.8136206293206669E-5</v>
      </c>
      <c r="BU288" s="19">
        <f t="shared" si="345"/>
        <v>-9.2294453182262259E-6</v>
      </c>
      <c r="BV288" s="19">
        <f t="shared" si="346"/>
        <v>-7.3366380561878941E-6</v>
      </c>
      <c r="BW288" s="19">
        <f t="shared" si="347"/>
        <v>-2.5670907286503022E-2</v>
      </c>
      <c r="BX288" s="19">
        <f t="shared" si="348"/>
        <v>-9.689793456406591E-6</v>
      </c>
      <c r="BY288" s="19">
        <f t="shared" si="349"/>
        <v>-2.6821889534604463E-3</v>
      </c>
      <c r="BZ288" s="2">
        <f t="shared" si="355"/>
        <v>1352.7213748845181</v>
      </c>
    </row>
    <row r="289" spans="1:78" x14ac:dyDescent="0.3">
      <c r="A289" s="2">
        <f t="shared" si="293"/>
        <v>2243</v>
      </c>
      <c r="B289" s="5">
        <f t="shared" si="294"/>
        <v>1165.4052134423869</v>
      </c>
      <c r="C289" s="5">
        <f t="shared" si="295"/>
        <v>2964.1675952942865</v>
      </c>
      <c r="D289" s="5">
        <f t="shared" si="296"/>
        <v>4369.9493839846164</v>
      </c>
      <c r="E289" s="15">
        <f t="shared" si="297"/>
        <v>2.6498909648644671E-8</v>
      </c>
      <c r="F289" s="15">
        <f t="shared" si="298"/>
        <v>5.2204628904953329E-8</v>
      </c>
      <c r="G289" s="15">
        <f t="shared" si="299"/>
        <v>1.0657389287918195E-7</v>
      </c>
      <c r="H289" s="5">
        <f t="shared" si="300"/>
        <v>73610.806117460495</v>
      </c>
      <c r="I289" s="5">
        <f t="shared" si="301"/>
        <v>95434.568010466915</v>
      </c>
      <c r="J289" s="5">
        <f t="shared" si="302"/>
        <v>37340.457650903438</v>
      </c>
      <c r="K289" s="5">
        <f t="shared" si="303"/>
        <v>63163.271683012368</v>
      </c>
      <c r="L289" s="5">
        <f t="shared" si="304"/>
        <v>32196.076956637819</v>
      </c>
      <c r="M289" s="5">
        <f t="shared" si="305"/>
        <v>8544.8261226439154</v>
      </c>
      <c r="N289" s="15">
        <f t="shared" si="306"/>
        <v>-5.4209101737692666E-2</v>
      </c>
      <c r="O289" s="15">
        <f t="shared" si="307"/>
        <v>-9.2560231188676401E-4</v>
      </c>
      <c r="P289" s="15">
        <f t="shared" si="308"/>
        <v>9.4074377339659065E-5</v>
      </c>
      <c r="Q289" s="5">
        <f t="shared" si="309"/>
        <v>837.56803208573956</v>
      </c>
      <c r="R289" s="5">
        <f t="shared" si="310"/>
        <v>3290.8334414584197</v>
      </c>
      <c r="S289" s="5">
        <f t="shared" si="311"/>
        <v>2507.1268828330803</v>
      </c>
      <c r="T289" s="5">
        <f t="shared" si="312"/>
        <v>11.378329843980179</v>
      </c>
      <c r="U289" s="5">
        <f t="shared" si="313"/>
        <v>34.482614738691886</v>
      </c>
      <c r="V289" s="5">
        <f t="shared" si="314"/>
        <v>67.142371587200444</v>
      </c>
      <c r="W289" s="15">
        <f t="shared" si="315"/>
        <v>-1.0734613539272964E-2</v>
      </c>
      <c r="X289" s="15">
        <f t="shared" si="316"/>
        <v>-1.217998157191269E-2</v>
      </c>
      <c r="Y289" s="15">
        <f t="shared" si="317"/>
        <v>-9.7425357312937999E-3</v>
      </c>
      <c r="Z289" s="5">
        <f t="shared" si="332"/>
        <v>804.89681631167718</v>
      </c>
      <c r="AA289" s="5">
        <f t="shared" si="333"/>
        <v>10274.423281627889</v>
      </c>
      <c r="AB289" s="5">
        <f t="shared" si="334"/>
        <v>57573.454852673582</v>
      </c>
      <c r="AC289" s="16">
        <f t="shared" si="318"/>
        <v>0.89914156018740898</v>
      </c>
      <c r="AD289" s="16">
        <f t="shared" si="319"/>
        <v>3.081252061878152</v>
      </c>
      <c r="AE289" s="16">
        <f t="shared" si="320"/>
        <v>22.742332387784387</v>
      </c>
      <c r="AF289" s="15">
        <f t="shared" si="321"/>
        <v>-4.0504037456468023E-3</v>
      </c>
      <c r="AG289" s="15">
        <f t="shared" si="322"/>
        <v>2.9673830763510267E-4</v>
      </c>
      <c r="AH289" s="15">
        <f t="shared" si="323"/>
        <v>9.7937136394747881E-3</v>
      </c>
      <c r="AI289" s="1">
        <f t="shared" si="287"/>
        <v>202653.15843498817</v>
      </c>
      <c r="AJ289" s="1">
        <f t="shared" si="288"/>
        <v>191974.78534835068</v>
      </c>
      <c r="AK289" s="1">
        <f t="shared" si="289"/>
        <v>74421.015292198033</v>
      </c>
      <c r="AL289" s="14">
        <f t="shared" si="324"/>
        <v>95.581830207093645</v>
      </c>
      <c r="AM289" s="14">
        <f t="shared" si="325"/>
        <v>23.649184884387523</v>
      </c>
      <c r="AN289" s="14">
        <f t="shared" si="326"/>
        <v>7.3719743491863943</v>
      </c>
      <c r="AO289" s="11">
        <f t="shared" si="327"/>
        <v>1.9829538683913445E-3</v>
      </c>
      <c r="AP289" s="11">
        <f t="shared" si="328"/>
        <v>2.4979988769648557E-3</v>
      </c>
      <c r="AQ289" s="11">
        <f t="shared" si="329"/>
        <v>2.2660001646317616E-3</v>
      </c>
      <c r="AR289" s="1">
        <f t="shared" si="335"/>
        <v>73610.806117460495</v>
      </c>
      <c r="AS289" s="1">
        <f t="shared" si="330"/>
        <v>95434.568010466915</v>
      </c>
      <c r="AT289" s="1">
        <f t="shared" si="331"/>
        <v>37340.457650903438</v>
      </c>
      <c r="AU289" s="1">
        <f t="shared" si="290"/>
        <v>14722.161223492099</v>
      </c>
      <c r="AV289" s="1">
        <f t="shared" si="291"/>
        <v>19086.913602093384</v>
      </c>
      <c r="AW289" s="1">
        <f t="shared" si="292"/>
        <v>7468.0915301806881</v>
      </c>
      <c r="AX289" s="2">
        <v>0</v>
      </c>
      <c r="AY289" s="2">
        <v>0</v>
      </c>
      <c r="AZ289" s="2">
        <v>0</v>
      </c>
      <c r="BA289" s="2">
        <f t="shared" si="338"/>
        <v>0</v>
      </c>
      <c r="BB289" s="2">
        <f t="shared" si="350"/>
        <v>0</v>
      </c>
      <c r="BC289" s="2">
        <f t="shared" si="339"/>
        <v>0</v>
      </c>
      <c r="BD289" s="2">
        <f t="shared" si="340"/>
        <v>0</v>
      </c>
      <c r="BE289" s="2">
        <f t="shared" si="341"/>
        <v>0</v>
      </c>
      <c r="BF289" s="2">
        <f t="shared" si="342"/>
        <v>0</v>
      </c>
      <c r="BG289" s="2">
        <f t="shared" si="343"/>
        <v>0</v>
      </c>
      <c r="BH289" s="2">
        <f t="shared" si="351"/>
        <v>0</v>
      </c>
      <c r="BI289" s="2">
        <f t="shared" si="352"/>
        <v>0</v>
      </c>
      <c r="BJ289" s="2">
        <f t="shared" si="353"/>
        <v>0</v>
      </c>
      <c r="BK289" s="11">
        <f t="shared" si="354"/>
        <v>9.5718774838378928E-3</v>
      </c>
      <c r="BL289" s="17">
        <f t="shared" si="336"/>
        <v>3.7304421238562255E-4</v>
      </c>
      <c r="BM289" s="17">
        <f t="shared" si="337"/>
        <v>0.10344911449954131</v>
      </c>
      <c r="BN289" s="12">
        <f>(BN$3*temperature!$I399+BN$4*temperature!$I399^2+BN$5*temperature!$I399^6)*(K289/K$56)^$BP$1</f>
        <v>-77.891441661696163</v>
      </c>
      <c r="BO289" s="12">
        <f>(BO$3*temperature!$I399+BO$4*temperature!$I399^2+BO$5*temperature!$I399^6)*(L289/L$56)^$BP$1</f>
        <v>-41.077930247084829</v>
      </c>
      <c r="BP289" s="12">
        <f>(BP$3*temperature!$I399+BP$4*temperature!$I399^2+BP$5*temperature!$I399^6)*(M289/M$56)^$BP$1</f>
        <v>-34.400294899078006</v>
      </c>
      <c r="BQ289" s="12">
        <f>(BQ$3*temperature!$M399+BQ$4*temperature!$M399^2+BQ$5*temperature!$M399^6)*(K289/K$56)^$BP$1</f>
        <v>-77.891460030087046</v>
      </c>
      <c r="BR289" s="12">
        <f>(BR$3*temperature!$M399+BR$4*temperature!$M399^2+BR$5*temperature!$M399^6)*(L289/L$56)^$BP$1</f>
        <v>-41.077939466763489</v>
      </c>
      <c r="BS289" s="12">
        <f>(BS$3*temperature!$M399+BS$4*temperature!$M399^2+BS$5*temperature!$M399^6)*(M289/M$56)^$BP$1</f>
        <v>-34.400302225446936</v>
      </c>
      <c r="BT289" s="19">
        <f t="shared" si="344"/>
        <v>-1.8368390882983476E-5</v>
      </c>
      <c r="BU289" s="19">
        <f t="shared" si="345"/>
        <v>-9.2196786596332458E-6</v>
      </c>
      <c r="BV289" s="19">
        <f t="shared" si="346"/>
        <v>-7.3263689301938939E-6</v>
      </c>
      <c r="BW289" s="19">
        <f t="shared" si="347"/>
        <v>-2.5055580788272448E-2</v>
      </c>
      <c r="BX289" s="19">
        <f t="shared" si="348"/>
        <v>-9.3468394010254314E-6</v>
      </c>
      <c r="BY289" s="19">
        <f t="shared" si="349"/>
        <v>-2.5919776458185038E-3</v>
      </c>
      <c r="BZ289" s="2">
        <f t="shared" si="355"/>
        <v>1332.6088582107548</v>
      </c>
    </row>
    <row r="290" spans="1:78" x14ac:dyDescent="0.3">
      <c r="A290" s="2">
        <f t="shared" si="293"/>
        <v>2244</v>
      </c>
      <c r="B290" s="5">
        <f t="shared" si="294"/>
        <v>1165.405242780256</v>
      </c>
      <c r="C290" s="5">
        <f t="shared" si="295"/>
        <v>2964.1677423003925</v>
      </c>
      <c r="D290" s="5">
        <f t="shared" si="296"/>
        <v>4369.9498264210079</v>
      </c>
      <c r="E290" s="15">
        <f t="shared" si="297"/>
        <v>2.5173964166212438E-8</v>
      </c>
      <c r="F290" s="15">
        <f t="shared" si="298"/>
        <v>4.9594397459705657E-8</v>
      </c>
      <c r="G290" s="15">
        <f t="shared" si="299"/>
        <v>1.0124519823522286E-7</v>
      </c>
      <c r="H290" s="5">
        <f t="shared" si="300"/>
        <v>68851.08866138653</v>
      </c>
      <c r="I290" s="5">
        <f t="shared" si="301"/>
        <v>95342.795841065628</v>
      </c>
      <c r="J290" s="5">
        <f t="shared" si="302"/>
        <v>37343.02441191837</v>
      </c>
      <c r="K290" s="5">
        <f t="shared" si="303"/>
        <v>59079.096381213734</v>
      </c>
      <c r="L290" s="5">
        <f t="shared" si="304"/>
        <v>32165.11484166994</v>
      </c>
      <c r="M290" s="5">
        <f t="shared" si="305"/>
        <v>8545.4126237651417</v>
      </c>
      <c r="N290" s="15">
        <f t="shared" si="306"/>
        <v>-6.4660604065844507E-2</v>
      </c>
      <c r="O290" s="15">
        <f t="shared" si="307"/>
        <v>-9.6167352965326192E-4</v>
      </c>
      <c r="P290" s="15">
        <f t="shared" si="308"/>
        <v>6.8638157501244024E-5</v>
      </c>
      <c r="Q290" s="5">
        <f t="shared" si="309"/>
        <v>775.00078905294117</v>
      </c>
      <c r="R290" s="5">
        <f t="shared" si="310"/>
        <v>3247.6251505160262</v>
      </c>
      <c r="S290" s="5">
        <f t="shared" si="311"/>
        <v>2482.8717690027993</v>
      </c>
      <c r="T290" s="5">
        <f t="shared" si="312"/>
        <v>11.256187870382675</v>
      </c>
      <c r="U290" s="5">
        <f t="shared" si="313"/>
        <v>34.062617126623252</v>
      </c>
      <c r="V290" s="5">
        <f t="shared" si="314"/>
        <v>66.488234632928339</v>
      </c>
      <c r="W290" s="15">
        <f t="shared" si="315"/>
        <v>-1.0734613539272964E-2</v>
      </c>
      <c r="X290" s="15">
        <f t="shared" si="316"/>
        <v>-1.217998157191269E-2</v>
      </c>
      <c r="Y290" s="15">
        <f t="shared" si="317"/>
        <v>-9.7425357312937999E-3</v>
      </c>
      <c r="Z290" s="5">
        <f t="shared" si="332"/>
        <v>750.041899555074</v>
      </c>
      <c r="AA290" s="5">
        <f t="shared" si="333"/>
        <v>10142.896219796294</v>
      </c>
      <c r="AB290" s="5">
        <f t="shared" si="334"/>
        <v>57576.330019078589</v>
      </c>
      <c r="AC290" s="16">
        <f t="shared" si="318"/>
        <v>0.89549967384415918</v>
      </c>
      <c r="AD290" s="16">
        <f t="shared" si="319"/>
        <v>3.0821663874003908</v>
      </c>
      <c r="AE290" s="16">
        <f t="shared" si="320"/>
        <v>22.9650642786841</v>
      </c>
      <c r="AF290" s="15">
        <f t="shared" si="321"/>
        <v>-4.0504037456468023E-3</v>
      </c>
      <c r="AG290" s="15">
        <f t="shared" si="322"/>
        <v>2.9673830763510267E-4</v>
      </c>
      <c r="AH290" s="15">
        <f t="shared" si="323"/>
        <v>9.7937136394747881E-3</v>
      </c>
      <c r="AI290" s="1">
        <f t="shared" si="287"/>
        <v>197110.00381498146</v>
      </c>
      <c r="AJ290" s="1">
        <f t="shared" si="288"/>
        <v>191864.22041560899</v>
      </c>
      <c r="AK290" s="1">
        <f t="shared" si="289"/>
        <v>74447.005293158916</v>
      </c>
      <c r="AL290" s="14">
        <f t="shared" si="324"/>
        <v>95.769469223451154</v>
      </c>
      <c r="AM290" s="14">
        <f t="shared" si="325"/>
        <v>23.707669765297034</v>
      </c>
      <c r="AN290" s="14">
        <f t="shared" si="326"/>
        <v>7.3885121953244237</v>
      </c>
      <c r="AO290" s="11">
        <f t="shared" si="327"/>
        <v>1.9631243297074312E-3</v>
      </c>
      <c r="AP290" s="11">
        <f t="shared" si="328"/>
        <v>2.4730188881952071E-3</v>
      </c>
      <c r="AQ290" s="11">
        <f t="shared" si="329"/>
        <v>2.2433401629854441E-3</v>
      </c>
      <c r="AR290" s="1">
        <f t="shared" si="335"/>
        <v>68851.08866138653</v>
      </c>
      <c r="AS290" s="1">
        <f t="shared" si="330"/>
        <v>95342.795841065628</v>
      </c>
      <c r="AT290" s="1">
        <f t="shared" si="331"/>
        <v>37343.02441191837</v>
      </c>
      <c r="AU290" s="1">
        <f t="shared" si="290"/>
        <v>13770.217732277306</v>
      </c>
      <c r="AV290" s="1">
        <f t="shared" si="291"/>
        <v>19068.559168213127</v>
      </c>
      <c r="AW290" s="1">
        <f t="shared" si="292"/>
        <v>7468.6048823836745</v>
      </c>
      <c r="AX290" s="2">
        <v>0</v>
      </c>
      <c r="AY290" s="2">
        <v>0</v>
      </c>
      <c r="AZ290" s="2">
        <v>0</v>
      </c>
      <c r="BA290" s="2">
        <f t="shared" si="338"/>
        <v>0</v>
      </c>
      <c r="BB290" s="2">
        <f t="shared" si="350"/>
        <v>0</v>
      </c>
      <c r="BC290" s="2">
        <f t="shared" si="339"/>
        <v>0</v>
      </c>
      <c r="BD290" s="2">
        <f t="shared" si="340"/>
        <v>0</v>
      </c>
      <c r="BE290" s="2">
        <f t="shared" si="341"/>
        <v>0</v>
      </c>
      <c r="BF290" s="2">
        <f t="shared" si="342"/>
        <v>0</v>
      </c>
      <c r="BG290" s="2">
        <f t="shared" si="343"/>
        <v>0</v>
      </c>
      <c r="BH290" s="2">
        <f t="shared" si="351"/>
        <v>0</v>
      </c>
      <c r="BI290" s="2">
        <f t="shared" si="352"/>
        <v>0</v>
      </c>
      <c r="BJ290" s="2">
        <f t="shared" si="353"/>
        <v>0</v>
      </c>
      <c r="BK290" s="11">
        <f t="shared" si="354"/>
        <v>6.5054728083188962E-3</v>
      </c>
      <c r="BL290" s="17">
        <f t="shared" si="336"/>
        <v>3.6950733346036038E-4</v>
      </c>
      <c r="BM290" s="17">
        <f t="shared" si="337"/>
        <v>0.10242486584113</v>
      </c>
      <c r="BN290" s="12">
        <f>(BN$3*temperature!$I400+BN$4*temperature!$I400^2+BN$5*temperature!$I400^6)*(K290/K$56)^$BP$1</f>
        <v>-79.579656267725127</v>
      </c>
      <c r="BO290" s="12">
        <f>(BO$3*temperature!$I400+BO$4*temperature!$I400^2+BO$5*temperature!$I400^6)*(L290/L$56)^$BP$1</f>
        <v>-41.273249687734911</v>
      </c>
      <c r="BP290" s="12">
        <f>(BP$3*temperature!$I400+BP$4*temperature!$I400^2+BP$5*temperature!$I400^6)*(M290/M$56)^$BP$1</f>
        <v>-34.547017346822727</v>
      </c>
      <c r="BQ290" s="12">
        <f>(BQ$3*temperature!$M400+BQ$4*temperature!$M400^2+BQ$5*temperature!$M400^6)*(K290/K$56)^$BP$1</f>
        <v>-79.579674923079935</v>
      </c>
      <c r="BR290" s="12">
        <f>(BR$3*temperature!$M400+BR$4*temperature!$M400^2+BR$5*temperature!$M400^6)*(L290/L$56)^$BP$1</f>
        <v>-41.273258897775314</v>
      </c>
      <c r="BS290" s="12">
        <f>(BS$3*temperature!$M400+BS$4*temperature!$M400^2+BS$5*temperature!$M400^6)*(M290/M$56)^$BP$1</f>
        <v>-34.547024663018384</v>
      </c>
      <c r="BT290" s="19">
        <f t="shared" si="344"/>
        <v>-1.8655354807606273E-5</v>
      </c>
      <c r="BU290" s="19">
        <f t="shared" si="345"/>
        <v>-9.210040403218045E-6</v>
      </c>
      <c r="BV290" s="19">
        <f t="shared" si="346"/>
        <v>-7.3161956564149477E-6</v>
      </c>
      <c r="BW290" s="19">
        <f t="shared" si="347"/>
        <v>-2.4357613627199813E-2</v>
      </c>
      <c r="BX290" s="19">
        <f t="shared" si="348"/>
        <v>-9.0003168608443392E-6</v>
      </c>
      <c r="BY290" s="19">
        <f t="shared" si="349"/>
        <v>-2.494825307976021E-3</v>
      </c>
      <c r="BZ290" s="2">
        <f t="shared" si="355"/>
        <v>1311.4355937426144</v>
      </c>
    </row>
    <row r="291" spans="1:78" x14ac:dyDescent="0.3">
      <c r="A291" s="2">
        <f t="shared" si="293"/>
        <v>2245</v>
      </c>
      <c r="B291" s="5">
        <f t="shared" si="294"/>
        <v>1165.4052706512323</v>
      </c>
      <c r="C291" s="5">
        <f t="shared" si="295"/>
        <v>2964.1678819561998</v>
      </c>
      <c r="D291" s="5">
        <f t="shared" si="296"/>
        <v>4369.9502467356224</v>
      </c>
      <c r="E291" s="15">
        <f t="shared" si="297"/>
        <v>2.3915265957901815E-8</v>
      </c>
      <c r="F291" s="15">
        <f t="shared" si="298"/>
        <v>4.7114677586720375E-8</v>
      </c>
      <c r="G291" s="15">
        <f t="shared" si="299"/>
        <v>9.6182938323461708E-8</v>
      </c>
      <c r="H291" s="5">
        <f t="shared" si="300"/>
        <v>63328.402724958425</v>
      </c>
      <c r="I291" s="5">
        <f t="shared" si="301"/>
        <v>95247.696140935353</v>
      </c>
      <c r="J291" s="5">
        <f t="shared" si="302"/>
        <v>37344.652287354307</v>
      </c>
      <c r="K291" s="5">
        <f t="shared" si="303"/>
        <v>54340.240532437536</v>
      </c>
      <c r="L291" s="5">
        <f t="shared" si="304"/>
        <v>32133.030224346378</v>
      </c>
      <c r="M291" s="5">
        <f t="shared" si="305"/>
        <v>8545.7843176248916</v>
      </c>
      <c r="N291" s="15">
        <f t="shared" si="306"/>
        <v>-8.0212057039570461E-2</v>
      </c>
      <c r="O291" s="15">
        <f t="shared" si="307"/>
        <v>-9.974973657485009E-4</v>
      </c>
      <c r="P291" s="15">
        <f t="shared" si="308"/>
        <v>4.3496303351764354E-5</v>
      </c>
      <c r="Q291" s="5">
        <f t="shared" si="309"/>
        <v>705.18437534765167</v>
      </c>
      <c r="R291" s="5">
        <f t="shared" si="310"/>
        <v>3204.8692465143058</v>
      </c>
      <c r="S291" s="5">
        <f t="shared" si="311"/>
        <v>2458.7894821619002</v>
      </c>
      <c r="T291" s="5">
        <f t="shared" si="312"/>
        <v>11.135357043668664</v>
      </c>
      <c r="U291" s="5">
        <f t="shared" si="313"/>
        <v>33.647735077729862</v>
      </c>
      <c r="V291" s="5">
        <f t="shared" si="314"/>
        <v>65.840470631306388</v>
      </c>
      <c r="W291" s="15">
        <f t="shared" si="315"/>
        <v>-1.0734613539272964E-2</v>
      </c>
      <c r="X291" s="15">
        <f t="shared" si="316"/>
        <v>-1.217998157191269E-2</v>
      </c>
      <c r="Y291" s="15">
        <f t="shared" si="317"/>
        <v>-9.7425357312937999E-3</v>
      </c>
      <c r="Z291" s="5">
        <f t="shared" si="332"/>
        <v>691.2019211581711</v>
      </c>
      <c r="AA291" s="5">
        <f t="shared" si="333"/>
        <v>10012.691345489156</v>
      </c>
      <c r="AB291" s="5">
        <f t="shared" si="334"/>
        <v>57577.740562695879</v>
      </c>
      <c r="AC291" s="16">
        <f t="shared" si="318"/>
        <v>0.89187253861099536</v>
      </c>
      <c r="AD291" s="16">
        <f t="shared" si="319"/>
        <v>3.083080984238038</v>
      </c>
      <c r="AE291" s="16">
        <f t="shared" si="320"/>
        <v>23.189977541941662</v>
      </c>
      <c r="AF291" s="15">
        <f t="shared" si="321"/>
        <v>-4.0504037456468023E-3</v>
      </c>
      <c r="AG291" s="15">
        <f t="shared" si="322"/>
        <v>2.9673830763510267E-4</v>
      </c>
      <c r="AH291" s="15">
        <f t="shared" si="323"/>
        <v>9.7937136394747881E-3</v>
      </c>
      <c r="AI291" s="1">
        <f t="shared" si="287"/>
        <v>191169.22116576065</v>
      </c>
      <c r="AJ291" s="1">
        <f t="shared" si="288"/>
        <v>191746.35754226122</v>
      </c>
      <c r="AK291" s="1">
        <f t="shared" si="289"/>
        <v>74470.909646226704</v>
      </c>
      <c r="AL291" s="14">
        <f t="shared" si="324"/>
        <v>95.955596524776126</v>
      </c>
      <c r="AM291" s="14">
        <f t="shared" si="325"/>
        <v>23.765712985270465</v>
      </c>
      <c r="AN291" s="14">
        <f t="shared" si="326"/>
        <v>7.4049213920153782</v>
      </c>
      <c r="AO291" s="11">
        <f t="shared" si="327"/>
        <v>1.9434930864103569E-3</v>
      </c>
      <c r="AP291" s="11">
        <f t="shared" si="328"/>
        <v>2.4482886993132552E-3</v>
      </c>
      <c r="AQ291" s="11">
        <f t="shared" si="329"/>
        <v>2.2209067613555896E-3</v>
      </c>
      <c r="AR291" s="1">
        <f t="shared" si="335"/>
        <v>63328.402724958425</v>
      </c>
      <c r="AS291" s="1">
        <f t="shared" si="330"/>
        <v>95247.696140935353</v>
      </c>
      <c r="AT291" s="1">
        <f t="shared" si="331"/>
        <v>37344.652287354307</v>
      </c>
      <c r="AU291" s="1">
        <f t="shared" si="290"/>
        <v>12665.680544991686</v>
      </c>
      <c r="AV291" s="1">
        <f t="shared" si="291"/>
        <v>19049.53922818707</v>
      </c>
      <c r="AW291" s="1">
        <f t="shared" si="292"/>
        <v>7468.9304574708622</v>
      </c>
      <c r="AX291" s="2">
        <v>0</v>
      </c>
      <c r="AY291" s="2">
        <v>0</v>
      </c>
      <c r="AZ291" s="2">
        <v>0</v>
      </c>
      <c r="BA291" s="2">
        <f t="shared" si="338"/>
        <v>0</v>
      </c>
      <c r="BB291" s="2">
        <f t="shared" si="350"/>
        <v>0</v>
      </c>
      <c r="BC291" s="2">
        <f t="shared" si="339"/>
        <v>0</v>
      </c>
      <c r="BD291" s="2">
        <f t="shared" si="340"/>
        <v>0</v>
      </c>
      <c r="BE291" s="2">
        <f t="shared" si="341"/>
        <v>0</v>
      </c>
      <c r="BF291" s="2">
        <f t="shared" si="342"/>
        <v>0</v>
      </c>
      <c r="BG291" s="2">
        <f t="shared" si="343"/>
        <v>0</v>
      </c>
      <c r="BH291" s="2">
        <f t="shared" si="351"/>
        <v>0</v>
      </c>
      <c r="BI291" s="2">
        <f t="shared" si="352"/>
        <v>0</v>
      </c>
      <c r="BJ291" s="2">
        <f t="shared" si="353"/>
        <v>0</v>
      </c>
      <c r="BK291" s="11">
        <f t="shared" si="354"/>
        <v>2.1332864457159484E-3</v>
      </c>
      <c r="BL291" s="17">
        <f t="shared" si="336"/>
        <v>3.6711905046017587E-4</v>
      </c>
      <c r="BM291" s="17">
        <f t="shared" si="337"/>
        <v>0.10141075825854455</v>
      </c>
      <c r="BN291" s="12">
        <f>(BN$3*temperature!$I401+BN$4*temperature!$I401^2+BN$5*temperature!$I401^6)*(K291/K$56)^$BP$1</f>
        <v>-81.642314312755758</v>
      </c>
      <c r="BO291" s="12">
        <f>(BO$3*temperature!$I401+BO$4*temperature!$I401^2+BO$5*temperature!$I401^6)*(L291/L$56)^$BP$1</f>
        <v>-41.468129859980699</v>
      </c>
      <c r="BP291" s="12">
        <f>(BP$3*temperature!$I401+BP$4*temperature!$I401^2+BP$5*temperature!$I401^6)*(M291/M$56)^$BP$1</f>
        <v>-34.693223420676716</v>
      </c>
      <c r="BQ291" s="12">
        <f>(BQ$3*temperature!$M401+BQ$4*temperature!$M401^2+BQ$5*temperature!$M401^6)*(K291/K$56)^$BP$1</f>
        <v>-81.642333339196554</v>
      </c>
      <c r="BR291" s="12">
        <f>(BR$3*temperature!$M401+BR$4*temperature!$M401^2+BR$5*temperature!$M401^6)*(L291/L$56)^$BP$1</f>
        <v>-41.468139060510197</v>
      </c>
      <c r="BS291" s="12">
        <f>(BS$3*temperature!$M401+BS$4*temperature!$M401^2+BS$5*temperature!$M401^6)*(M291/M$56)^$BP$1</f>
        <v>-34.693230726793878</v>
      </c>
      <c r="BT291" s="19">
        <f t="shared" si="344"/>
        <v>-1.9026440796210409E-5</v>
      </c>
      <c r="BU291" s="19">
        <f t="shared" si="345"/>
        <v>-9.2005294973773744E-6</v>
      </c>
      <c r="BV291" s="19">
        <f t="shared" si="346"/>
        <v>-7.3061171619315246E-6</v>
      </c>
      <c r="BW291" s="19">
        <f t="shared" si="347"/>
        <v>-2.354087748049909E-2</v>
      </c>
      <c r="BX291" s="19">
        <f t="shared" si="348"/>
        <v>-8.6423045876401638E-6</v>
      </c>
      <c r="BY291" s="19">
        <f t="shared" si="349"/>
        <v>-2.3872982353689083E-3</v>
      </c>
      <c r="BZ291" s="2">
        <f t="shared" si="355"/>
        <v>1288.5694448662409</v>
      </c>
    </row>
    <row r="292" spans="1:78" x14ac:dyDescent="0.3">
      <c r="A292" s="2">
        <f t="shared" si="293"/>
        <v>2246</v>
      </c>
      <c r="B292" s="5">
        <f t="shared" si="294"/>
        <v>1165.4052971286605</v>
      </c>
      <c r="C292" s="5">
        <f t="shared" si="295"/>
        <v>2964.1680146292229</v>
      </c>
      <c r="D292" s="5">
        <f t="shared" si="296"/>
        <v>4369.9506460345447</v>
      </c>
      <c r="E292" s="15">
        <f t="shared" si="297"/>
        <v>2.2719502660006724E-8</v>
      </c>
      <c r="F292" s="15">
        <f t="shared" si="298"/>
        <v>4.4758943707384355E-8</v>
      </c>
      <c r="G292" s="15">
        <f t="shared" si="299"/>
        <v>9.1373791407288624E-8</v>
      </c>
      <c r="H292" s="5">
        <f t="shared" si="300"/>
        <v>56650.854967408311</v>
      </c>
      <c r="I292" s="5">
        <f t="shared" si="301"/>
        <v>95149.303205674762</v>
      </c>
      <c r="J292" s="5">
        <f t="shared" si="302"/>
        <v>37345.352327344539</v>
      </c>
      <c r="K292" s="5">
        <f t="shared" si="303"/>
        <v>48610.432016213897</v>
      </c>
      <c r="L292" s="5">
        <f t="shared" si="304"/>
        <v>32099.834670666147</v>
      </c>
      <c r="M292" s="5">
        <f t="shared" si="305"/>
        <v>8545.9437307908956</v>
      </c>
      <c r="N292" s="15">
        <f t="shared" si="306"/>
        <v>-0.10544319384827383</v>
      </c>
      <c r="O292" s="15">
        <f t="shared" si="307"/>
        <v>-1.0330663945624652E-3</v>
      </c>
      <c r="P292" s="15">
        <f t="shared" si="308"/>
        <v>1.8654012326813074E-5</v>
      </c>
      <c r="Q292" s="5">
        <f t="shared" si="309"/>
        <v>624.05580750210834</v>
      </c>
      <c r="R292" s="5">
        <f t="shared" si="310"/>
        <v>3162.5636229901188</v>
      </c>
      <c r="S292" s="5">
        <f t="shared" si="311"/>
        <v>2434.8802796957775</v>
      </c>
      <c r="T292" s="5">
        <f t="shared" si="312"/>
        <v>11.015823289183061</v>
      </c>
      <c r="U292" s="5">
        <f t="shared" si="313"/>
        <v>33.237906284546511</v>
      </c>
      <c r="V292" s="5">
        <f t="shared" si="314"/>
        <v>65.199017493615685</v>
      </c>
      <c r="W292" s="15">
        <f t="shared" si="315"/>
        <v>-1.0734613539272964E-2</v>
      </c>
      <c r="X292" s="15">
        <f t="shared" si="316"/>
        <v>-1.217998157191269E-2</v>
      </c>
      <c r="Y292" s="15">
        <f t="shared" si="317"/>
        <v>-9.7425357312937999E-3</v>
      </c>
      <c r="Z292" s="5">
        <f t="shared" si="332"/>
        <v>626.38714005544864</v>
      </c>
      <c r="AA292" s="5">
        <f t="shared" si="333"/>
        <v>9883.80346396391</v>
      </c>
      <c r="AB292" s="5">
        <f t="shared" si="334"/>
        <v>57577.703302133305</v>
      </c>
      <c r="AC292" s="16">
        <f t="shared" si="318"/>
        <v>0.88826009473996581</v>
      </c>
      <c r="AD292" s="16">
        <f t="shared" si="319"/>
        <v>3.0839958524716029</v>
      </c>
      <c r="AE292" s="16">
        <f t="shared" si="320"/>
        <v>23.417093541293291</v>
      </c>
      <c r="AF292" s="15">
        <f t="shared" si="321"/>
        <v>-4.0504037456468023E-3</v>
      </c>
      <c r="AG292" s="15">
        <f t="shared" si="322"/>
        <v>2.9673830763510267E-4</v>
      </c>
      <c r="AH292" s="15">
        <f t="shared" si="323"/>
        <v>9.7937136394747881E-3</v>
      </c>
      <c r="AI292" s="1">
        <f t="shared" si="287"/>
        <v>184717.97959417629</v>
      </c>
      <c r="AJ292" s="1">
        <f t="shared" si="288"/>
        <v>191621.26101622215</v>
      </c>
      <c r="AK292" s="1">
        <f t="shared" si="289"/>
        <v>74492.749139074906</v>
      </c>
      <c r="AL292" s="14">
        <f t="shared" si="324"/>
        <v>96.140220672839916</v>
      </c>
      <c r="AM292" s="14">
        <f t="shared" si="325"/>
        <v>23.823316458538095</v>
      </c>
      <c r="AN292" s="14">
        <f t="shared" si="326"/>
        <v>7.4212025756023436</v>
      </c>
      <c r="AO292" s="11">
        <f t="shared" si="327"/>
        <v>1.9240581555462534E-3</v>
      </c>
      <c r="AP292" s="11">
        <f t="shared" si="328"/>
        <v>2.4238058123201224E-3</v>
      </c>
      <c r="AQ292" s="11">
        <f t="shared" si="329"/>
        <v>2.1986976937420338E-3</v>
      </c>
      <c r="AR292" s="1">
        <f t="shared" si="335"/>
        <v>56650.854967408311</v>
      </c>
      <c r="AS292" s="1">
        <f t="shared" si="330"/>
        <v>95149.303205674762</v>
      </c>
      <c r="AT292" s="1">
        <f t="shared" si="331"/>
        <v>37345.352327344539</v>
      </c>
      <c r="AU292" s="1">
        <f t="shared" si="290"/>
        <v>11330.170993481663</v>
      </c>
      <c r="AV292" s="1">
        <f t="shared" si="291"/>
        <v>19029.860641134954</v>
      </c>
      <c r="AW292" s="1">
        <f t="shared" si="292"/>
        <v>7469.070465468908</v>
      </c>
      <c r="AX292" s="2">
        <v>0</v>
      </c>
      <c r="AY292" s="2">
        <v>0</v>
      </c>
      <c r="AZ292" s="2">
        <v>0</v>
      </c>
      <c r="BA292" s="2">
        <f t="shared" si="338"/>
        <v>0</v>
      </c>
      <c r="BB292" s="2">
        <f t="shared" si="350"/>
        <v>0</v>
      </c>
      <c r="BC292" s="2">
        <f t="shared" si="339"/>
        <v>0</v>
      </c>
      <c r="BD292" s="2">
        <f t="shared" si="340"/>
        <v>0</v>
      </c>
      <c r="BE292" s="2">
        <f t="shared" si="341"/>
        <v>0</v>
      </c>
      <c r="BF292" s="2">
        <f t="shared" si="342"/>
        <v>0</v>
      </c>
      <c r="BG292" s="2">
        <f t="shared" si="343"/>
        <v>0</v>
      </c>
      <c r="BH292" s="2">
        <f t="shared" si="351"/>
        <v>0</v>
      </c>
      <c r="BI292" s="2">
        <f t="shared" si="352"/>
        <v>0</v>
      </c>
      <c r="BJ292" s="2">
        <f t="shared" si="353"/>
        <v>0</v>
      </c>
      <c r="BK292" s="11">
        <f t="shared" si="354"/>
        <v>-4.5816001647679683E-3</v>
      </c>
      <c r="BL292" s="17">
        <f t="shared" si="336"/>
        <v>3.6633754753546163E-4</v>
      </c>
      <c r="BM292" s="17">
        <f t="shared" si="337"/>
        <v>0.10040669134509361</v>
      </c>
      <c r="BN292" s="12">
        <f>(BN$3*temperature!$I402+BN$4*temperature!$I402^2+BN$5*temperature!$I402^6)*(K292/K$56)^$BP$1</f>
        <v>-84.339161224866345</v>
      </c>
      <c r="BO292" s="12">
        <f>(BO$3*temperature!$I402+BO$4*temperature!$I402^2+BO$5*temperature!$I402^6)*(L292/L$56)^$BP$1</f>
        <v>-41.662572594624557</v>
      </c>
      <c r="BP292" s="12">
        <f>(BP$3*temperature!$I402+BP$4*temperature!$I402^2+BP$5*temperature!$I402^6)*(M292/M$56)^$BP$1</f>
        <v>-34.838913461097128</v>
      </c>
      <c r="BQ292" s="12">
        <f>(BQ$3*temperature!$M402+BQ$4*temperature!$M402^2+BQ$5*temperature!$M402^6)*(K292/K$56)^$BP$1</f>
        <v>-84.339180765237117</v>
      </c>
      <c r="BR292" s="12">
        <f>(BR$3*temperature!$M402+BR$4*temperature!$M402^2+BR$5*temperature!$M402^6)*(L292/L$56)^$BP$1</f>
        <v>-41.66258178576944</v>
      </c>
      <c r="BS292" s="12">
        <f>(BS$3*temperature!$M402+BS$4*temperature!$M402^2+BS$5*temperature!$M402^6)*(M292/M$56)^$BP$1</f>
        <v>-34.838920757229438</v>
      </c>
      <c r="BT292" s="19">
        <f t="shared" si="344"/>
        <v>-1.9540370772119786E-5</v>
      </c>
      <c r="BU292" s="19">
        <f t="shared" si="345"/>
        <v>-9.1911448834025578E-6</v>
      </c>
      <c r="BV292" s="19">
        <f t="shared" si="346"/>
        <v>-7.2961323098752473E-6</v>
      </c>
      <c r="BW292" s="19">
        <f t="shared" si="347"/>
        <v>-2.2539863736781116E-2</v>
      </c>
      <c r="BX292" s="19">
        <f t="shared" si="348"/>
        <v>-8.2571984031158789E-6</v>
      </c>
      <c r="BY292" s="19">
        <f t="shared" si="349"/>
        <v>-2.2631531411794496E-3</v>
      </c>
      <c r="BZ292" s="2">
        <f t="shared" si="355"/>
        <v>1262.7728019402496</v>
      </c>
    </row>
    <row r="293" spans="1:78" x14ac:dyDescent="0.3">
      <c r="A293" s="2">
        <f t="shared" si="293"/>
        <v>2247</v>
      </c>
      <c r="B293" s="5">
        <f t="shared" si="294"/>
        <v>1165.4053222822181</v>
      </c>
      <c r="C293" s="5">
        <f t="shared" si="295"/>
        <v>2964.1681406686007</v>
      </c>
      <c r="D293" s="5">
        <f t="shared" si="296"/>
        <v>4369.9510253685548</v>
      </c>
      <c r="E293" s="15">
        <f t="shared" si="297"/>
        <v>2.1583527527006385E-8</v>
      </c>
      <c r="F293" s="15">
        <f t="shared" si="298"/>
        <v>4.2520996522015135E-8</v>
      </c>
      <c r="G293" s="15">
        <f t="shared" si="299"/>
        <v>8.6805101836924189E-8</v>
      </c>
      <c r="H293" s="5">
        <f t="shared" si="300"/>
        <v>48040.245945244293</v>
      </c>
      <c r="I293" s="5">
        <f t="shared" si="301"/>
        <v>95047.65275424892</v>
      </c>
      <c r="J293" s="5">
        <f t="shared" si="302"/>
        <v>37345.13597233755</v>
      </c>
      <c r="K293" s="5">
        <f t="shared" si="303"/>
        <v>41221.92084309936</v>
      </c>
      <c r="L293" s="5">
        <f t="shared" si="304"/>
        <v>32065.540227016227</v>
      </c>
      <c r="M293" s="5">
        <f t="shared" si="305"/>
        <v>8545.893479249673</v>
      </c>
      <c r="N293" s="15">
        <f t="shared" si="306"/>
        <v>-0.15199435320077215</v>
      </c>
      <c r="O293" s="15">
        <f t="shared" si="307"/>
        <v>-1.0683682331005251E-3</v>
      </c>
      <c r="P293" s="15">
        <f t="shared" si="308"/>
        <v>-5.8801628942672934E-6</v>
      </c>
      <c r="Q293" s="5">
        <f t="shared" si="309"/>
        <v>523.52207191463447</v>
      </c>
      <c r="R293" s="5">
        <f t="shared" si="310"/>
        <v>3120.7061600363731</v>
      </c>
      <c r="S293" s="5">
        <f t="shared" si="311"/>
        <v>2411.1444028650467</v>
      </c>
      <c r="T293" s="5">
        <f t="shared" si="312"/>
        <v>10.897572683356758</v>
      </c>
      <c r="U293" s="5">
        <f t="shared" si="313"/>
        <v>32.833069198511772</v>
      </c>
      <c r="V293" s="5">
        <f t="shared" si="314"/>
        <v>64.563813736038881</v>
      </c>
      <c r="W293" s="15">
        <f t="shared" si="315"/>
        <v>-1.0734613539272964E-2</v>
      </c>
      <c r="X293" s="15">
        <f t="shared" si="316"/>
        <v>-1.217998157191269E-2</v>
      </c>
      <c r="Y293" s="15">
        <f t="shared" si="317"/>
        <v>-9.7425357312937999E-3</v>
      </c>
      <c r="Z293" s="5">
        <f t="shared" si="332"/>
        <v>552.07863521268473</v>
      </c>
      <c r="AA293" s="5">
        <f t="shared" si="333"/>
        <v>9756.2272840359419</v>
      </c>
      <c r="AB293" s="5">
        <f t="shared" si="334"/>
        <v>57576.235465778664</v>
      </c>
      <c r="AC293" s="16">
        <f t="shared" si="318"/>
        <v>0.88466228272512248</v>
      </c>
      <c r="AD293" s="16">
        <f t="shared" si="319"/>
        <v>3.0849109921816189</v>
      </c>
      <c r="AE293" s="16">
        <f t="shared" si="320"/>
        <v>23.646433849705513</v>
      </c>
      <c r="AF293" s="15">
        <f t="shared" si="321"/>
        <v>-4.0504037456468023E-3</v>
      </c>
      <c r="AG293" s="15">
        <f t="shared" si="322"/>
        <v>2.9673830763510267E-4</v>
      </c>
      <c r="AH293" s="15">
        <f t="shared" si="323"/>
        <v>9.7937136394747881E-3</v>
      </c>
      <c r="AI293" s="1">
        <f t="shared" si="287"/>
        <v>177576.35262824033</v>
      </c>
      <c r="AJ293" s="1">
        <f t="shared" si="288"/>
        <v>191488.9955557349</v>
      </c>
      <c r="AK293" s="1">
        <f t="shared" si="289"/>
        <v>74512.544690636321</v>
      </c>
      <c r="AL293" s="14">
        <f t="shared" si="324"/>
        <v>96.323350254744895</v>
      </c>
      <c r="AM293" s="14">
        <f t="shared" si="325"/>
        <v>23.880482120510035</v>
      </c>
      <c r="AN293" s="14">
        <f t="shared" si="326"/>
        <v>7.4373563867802357</v>
      </c>
      <c r="AO293" s="11">
        <f t="shared" si="327"/>
        <v>1.9048175739907907E-3</v>
      </c>
      <c r="AP293" s="11">
        <f t="shared" si="328"/>
        <v>2.3995677541969211E-3</v>
      </c>
      <c r="AQ293" s="11">
        <f t="shared" si="329"/>
        <v>2.1767107168046136E-3</v>
      </c>
      <c r="AR293" s="1">
        <f t="shared" si="335"/>
        <v>48040.245945244293</v>
      </c>
      <c r="AS293" s="1">
        <f t="shared" si="330"/>
        <v>95047.65275424892</v>
      </c>
      <c r="AT293" s="1">
        <f t="shared" si="331"/>
        <v>37345.13597233755</v>
      </c>
      <c r="AU293" s="1">
        <f t="shared" si="290"/>
        <v>9608.0491890488593</v>
      </c>
      <c r="AV293" s="1">
        <f t="shared" si="291"/>
        <v>19009.530550849784</v>
      </c>
      <c r="AW293" s="1">
        <f t="shared" si="292"/>
        <v>7469.0271944675105</v>
      </c>
      <c r="AX293" s="2">
        <v>0</v>
      </c>
      <c r="AY293" s="2">
        <v>0</v>
      </c>
      <c r="AZ293" s="2">
        <v>0</v>
      </c>
      <c r="BA293" s="2">
        <f t="shared" si="338"/>
        <v>0</v>
      </c>
      <c r="BB293" s="2">
        <f t="shared" si="350"/>
        <v>0</v>
      </c>
      <c r="BC293" s="2">
        <f t="shared" si="339"/>
        <v>0</v>
      </c>
      <c r="BD293" s="2">
        <f t="shared" si="340"/>
        <v>0</v>
      </c>
      <c r="BE293" s="2">
        <f t="shared" si="341"/>
        <v>0</v>
      </c>
      <c r="BF293" s="2">
        <f t="shared" si="342"/>
        <v>0</v>
      </c>
      <c r="BG293" s="2">
        <f t="shared" si="343"/>
        <v>0</v>
      </c>
      <c r="BH293" s="2">
        <f t="shared" si="351"/>
        <v>0</v>
      </c>
      <c r="BI293" s="2">
        <f t="shared" si="352"/>
        <v>0</v>
      </c>
      <c r="BJ293" s="2">
        <f t="shared" si="353"/>
        <v>0</v>
      </c>
      <c r="BK293" s="11">
        <f t="shared" si="354"/>
        <v>-1.6062352037286259E-2</v>
      </c>
      <c r="BL293" s="17">
        <f t="shared" si="336"/>
        <v>3.6802368491088786E-4</v>
      </c>
      <c r="BM293" s="17">
        <f t="shared" si="337"/>
        <v>9.9412565688211496E-2</v>
      </c>
      <c r="BN293" s="12">
        <f>(BN$3*temperature!$I403+BN$4*temperature!$I403^2+BN$5*temperature!$I403^6)*(K293/K$56)^$BP$1</f>
        <v>-88.293050912673507</v>
      </c>
      <c r="BO293" s="12">
        <f>(BO$3*temperature!$I403+BO$4*temperature!$I403^2+BO$5*temperature!$I403^6)*(L293/L$56)^$BP$1</f>
        <v>-41.856578370630011</v>
      </c>
      <c r="BP293" s="12">
        <f>(BP$3*temperature!$I403+BP$4*temperature!$I403^2+BP$5*temperature!$I403^6)*(M293/M$56)^$BP$1</f>
        <v>-34.984086758932399</v>
      </c>
      <c r="BQ293" s="12">
        <f>(BQ$3*temperature!$M403+BQ$4*temperature!$M403^2+BQ$5*temperature!$M403^6)*(K293/K$56)^$BP$1</f>
        <v>-88.293071250830664</v>
      </c>
      <c r="BR293" s="12">
        <f>(BR$3*temperature!$M403+BR$4*temperature!$M403^2+BR$5*temperature!$M403^6)*(L293/L$56)^$BP$1</f>
        <v>-41.856587552515386</v>
      </c>
      <c r="BS293" s="12">
        <f>(BS$3*temperature!$M403+BS$4*temperature!$M403^2+BS$5*temperature!$M403^6)*(M293/M$56)^$BP$1</f>
        <v>-34.984094045172412</v>
      </c>
      <c r="BT293" s="19">
        <f t="shared" si="344"/>
        <v>-2.0338157156629677E-5</v>
      </c>
      <c r="BU293" s="19">
        <f t="shared" si="345"/>
        <v>-9.1818853746872264E-6</v>
      </c>
      <c r="BV293" s="19">
        <f t="shared" si="346"/>
        <v>-7.2862400131157301E-6</v>
      </c>
      <c r="BW293" s="19">
        <f t="shared" si="347"/>
        <v>-2.1218723486170016E-2</v>
      </c>
      <c r="BX293" s="19">
        <f t="shared" si="348"/>
        <v>-7.8089928064854893E-6</v>
      </c>
      <c r="BY293" s="19">
        <f t="shared" si="349"/>
        <v>-2.1094077423888728E-3</v>
      </c>
      <c r="BZ293" s="2">
        <f t="shared" si="355"/>
        <v>1231.1691937534279</v>
      </c>
    </row>
    <row r="294" spans="1:78" x14ac:dyDescent="0.3">
      <c r="A294" s="2">
        <f t="shared" si="293"/>
        <v>2248</v>
      </c>
      <c r="B294" s="5">
        <f t="shared" si="294"/>
        <v>1165.4053461780979</v>
      </c>
      <c r="C294" s="5">
        <f t="shared" si="295"/>
        <v>2964.1682604060147</v>
      </c>
      <c r="D294" s="5">
        <f t="shared" si="296"/>
        <v>4369.9513857358961</v>
      </c>
      <c r="E294" s="15">
        <f t="shared" si="297"/>
        <v>2.0504351150656065E-8</v>
      </c>
      <c r="F294" s="15">
        <f t="shared" si="298"/>
        <v>4.0394946695914376E-8</v>
      </c>
      <c r="G294" s="15">
        <f t="shared" si="299"/>
        <v>8.2464846745077975E-8</v>
      </c>
      <c r="H294" s="5">
        <f t="shared" si="300"/>
        <v>35642.776432468439</v>
      </c>
      <c r="I294" s="5">
        <f t="shared" si="301"/>
        <v>94942.782679556898</v>
      </c>
      <c r="J294" s="5">
        <f t="shared" si="302"/>
        <v>37344.015254460042</v>
      </c>
      <c r="K294" s="5">
        <f t="shared" si="303"/>
        <v>30584.016582176799</v>
      </c>
      <c r="L294" s="5">
        <f t="shared" si="304"/>
        <v>32030.159673375685</v>
      </c>
      <c r="M294" s="5">
        <f t="shared" si="305"/>
        <v>8545.6363144807256</v>
      </c>
      <c r="N294" s="15">
        <f t="shared" si="306"/>
        <v>-0.25806425424504131</v>
      </c>
      <c r="O294" s="15">
        <f t="shared" si="307"/>
        <v>-1.1033824283033233E-3</v>
      </c>
      <c r="P294" s="15">
        <f t="shared" si="308"/>
        <v>-3.0092203883835822E-5</v>
      </c>
      <c r="Q294" s="5">
        <f t="shared" si="309"/>
        <v>384.25021093643829</v>
      </c>
      <c r="R294" s="5">
        <f t="shared" si="310"/>
        <v>3079.2947482872937</v>
      </c>
      <c r="S294" s="5">
        <f t="shared" si="311"/>
        <v>2387.5820894951808</v>
      </c>
      <c r="T294" s="5">
        <f t="shared" si="312"/>
        <v>10.780591452084785</v>
      </c>
      <c r="U294" s="5">
        <f t="shared" si="313"/>
        <v>32.433163020724564</v>
      </c>
      <c r="V294" s="5">
        <f t="shared" si="314"/>
        <v>63.934798473766925</v>
      </c>
      <c r="W294" s="15">
        <f t="shared" si="315"/>
        <v>-1.0734613539272964E-2</v>
      </c>
      <c r="X294" s="15">
        <f t="shared" si="316"/>
        <v>-1.217998157191269E-2</v>
      </c>
      <c r="Y294" s="15">
        <f t="shared" si="317"/>
        <v>-9.7425357312937999E-3</v>
      </c>
      <c r="Z294" s="5">
        <f t="shared" si="332"/>
        <v>461.26432626978624</v>
      </c>
      <c r="AA294" s="5">
        <f t="shared" si="333"/>
        <v>9629.9574660450689</v>
      </c>
      <c r="AB294" s="5">
        <f t="shared" si="334"/>
        <v>57573.35488071997</v>
      </c>
      <c r="AC294" s="16">
        <f t="shared" si="318"/>
        <v>0.88107904330154019</v>
      </c>
      <c r="AD294" s="16">
        <f t="shared" si="319"/>
        <v>3.0858264034486438</v>
      </c>
      <c r="AE294" s="16">
        <f t="shared" si="320"/>
        <v>23.878020251424314</v>
      </c>
      <c r="AF294" s="15">
        <f t="shared" si="321"/>
        <v>-4.0504037456468023E-3</v>
      </c>
      <c r="AG294" s="15">
        <f t="shared" si="322"/>
        <v>2.9673830763510267E-4</v>
      </c>
      <c r="AH294" s="15">
        <f t="shared" si="323"/>
        <v>9.7937136394747881E-3</v>
      </c>
      <c r="AI294" s="1">
        <f t="shared" si="287"/>
        <v>169426.76655446514</v>
      </c>
      <c r="AJ294" s="1">
        <f t="shared" si="288"/>
        <v>191349.62655101123</v>
      </c>
      <c r="AK294" s="1">
        <f t="shared" si="289"/>
        <v>74530.317416040198</v>
      </c>
      <c r="AL294" s="14">
        <f t="shared" si="324"/>
        <v>96.504993880992288</v>
      </c>
      <c r="AM294" s="14">
        <f t="shared" si="325"/>
        <v>23.937211927012576</v>
      </c>
      <c r="AN294" s="14">
        <f t="shared" si="326"/>
        <v>7.453383470398518</v>
      </c>
      <c r="AO294" s="11">
        <f t="shared" si="327"/>
        <v>1.8857693982508828E-3</v>
      </c>
      <c r="AP294" s="11">
        <f t="shared" si="328"/>
        <v>2.3755720766549518E-3</v>
      </c>
      <c r="AQ294" s="11">
        <f t="shared" si="329"/>
        <v>2.1549436096365672E-3</v>
      </c>
      <c r="AR294" s="1">
        <f t="shared" si="335"/>
        <v>35642.776432468439</v>
      </c>
      <c r="AS294" s="1">
        <f t="shared" si="330"/>
        <v>94942.782679556898</v>
      </c>
      <c r="AT294" s="1">
        <f t="shared" si="331"/>
        <v>37344.015254460042</v>
      </c>
      <c r="AU294" s="1">
        <f t="shared" si="290"/>
        <v>7128.5552864936881</v>
      </c>
      <c r="AV294" s="1">
        <f t="shared" si="291"/>
        <v>18988.556535911379</v>
      </c>
      <c r="AW294" s="1">
        <f t="shared" si="292"/>
        <v>7468.8030508920092</v>
      </c>
      <c r="AX294" s="2">
        <v>0</v>
      </c>
      <c r="AY294" s="2">
        <v>0</v>
      </c>
      <c r="AZ294" s="2">
        <v>0</v>
      </c>
      <c r="BA294" s="2">
        <f t="shared" si="338"/>
        <v>0</v>
      </c>
      <c r="BB294" s="2">
        <f t="shared" si="350"/>
        <v>0</v>
      </c>
      <c r="BC294" s="2">
        <f t="shared" si="339"/>
        <v>0</v>
      </c>
      <c r="BD294" s="2">
        <f t="shared" si="340"/>
        <v>0</v>
      </c>
      <c r="BE294" s="2">
        <f t="shared" si="341"/>
        <v>0</v>
      </c>
      <c r="BF294" s="2">
        <f t="shared" si="342"/>
        <v>0</v>
      </c>
      <c r="BG294" s="2">
        <f t="shared" si="343"/>
        <v>0</v>
      </c>
      <c r="BH294" s="2">
        <f t="shared" si="351"/>
        <v>0</v>
      </c>
      <c r="BI294" s="2">
        <f t="shared" si="352"/>
        <v>0</v>
      </c>
      <c r="BJ294" s="2">
        <f t="shared" si="353"/>
        <v>0</v>
      </c>
      <c r="BK294" s="11">
        <f t="shared" si="354"/>
        <v>-3.9297012522632097E-2</v>
      </c>
      <c r="BL294" s="17">
        <f t="shared" si="336"/>
        <v>3.7403151070893276E-4</v>
      </c>
      <c r="BM294" s="17">
        <f t="shared" si="337"/>
        <v>9.8428282859615343E-2</v>
      </c>
      <c r="BN294" s="12">
        <f>(BN$3*temperature!$I404+BN$4*temperature!$I404^2+BN$5*temperature!$I404^6)*(K294/K$56)^$BP$1</f>
        <v>-95.5681205447721</v>
      </c>
      <c r="BO294" s="12">
        <f>(BO$3*temperature!$I404+BO$4*temperature!$I404^2+BO$5*temperature!$I404^6)*(L294/L$56)^$BP$1</f>
        <v>-42.050145533301752</v>
      </c>
      <c r="BP294" s="12">
        <f>(BP$3*temperature!$I404+BP$4*temperature!$I404^2+BP$5*temperature!$I404^6)*(M294/M$56)^$BP$1</f>
        <v>-35.128740957242066</v>
      </c>
      <c r="BQ294" s="12">
        <f>(BQ$3*temperature!$M404+BQ$4*temperature!$M404^2+BQ$5*temperature!$M404^6)*(K294/K$56)^$BP$1</f>
        <v>-95.568142432453726</v>
      </c>
      <c r="BR294" s="12">
        <f>(BR$3*temperature!$M404+BR$4*temperature!$M404^2+BR$5*temperature!$M404^6)*(L294/L$56)^$BP$1</f>
        <v>-42.050154706051551</v>
      </c>
      <c r="BS294" s="12">
        <f>(BS$3*temperature!$M404+BS$4*temperature!$M404^2+BS$5*temperature!$M404^6)*(M294/M$56)^$BP$1</f>
        <v>-35.128748233681129</v>
      </c>
      <c r="BT294" s="19">
        <f t="shared" si="344"/>
        <v>-2.1887681626253652E-5</v>
      </c>
      <c r="BU294" s="19">
        <f t="shared" si="345"/>
        <v>-9.1727497988358664E-6</v>
      </c>
      <c r="BV294" s="19">
        <f t="shared" si="346"/>
        <v>-7.2764390637303222E-6</v>
      </c>
      <c r="BW294" s="19">
        <f t="shared" si="347"/>
        <v>-1.9227555849485229E-2</v>
      </c>
      <c r="BX294" s="19">
        <f t="shared" si="348"/>
        <v>-7.1917117616233374E-6</v>
      </c>
      <c r="BY294" s="19">
        <f t="shared" si="349"/>
        <v>-1.8925353058521837E-3</v>
      </c>
      <c r="BZ294" s="2">
        <f t="shared" si="355"/>
        <v>1184.7396786668221</v>
      </c>
    </row>
    <row r="295" spans="1:78" x14ac:dyDescent="0.3">
      <c r="A295" s="2">
        <f t="shared" si="293"/>
        <v>2249</v>
      </c>
      <c r="B295" s="5">
        <f t="shared" si="294"/>
        <v>1165.4053688791844</v>
      </c>
      <c r="C295" s="5">
        <f t="shared" si="295"/>
        <v>2964.168374156563</v>
      </c>
      <c r="D295" s="5">
        <f t="shared" si="296"/>
        <v>4369.9517280848986</v>
      </c>
      <c r="E295" s="15">
        <f t="shared" si="297"/>
        <v>1.9479133593123262E-8</v>
      </c>
      <c r="F295" s="15">
        <f t="shared" si="298"/>
        <v>3.8375199361118658E-8</v>
      </c>
      <c r="G295" s="15">
        <f t="shared" si="299"/>
        <v>7.834160440782407E-8</v>
      </c>
      <c r="H295" s="5">
        <f t="shared" si="300"/>
        <v>13358.042810803367</v>
      </c>
      <c r="I295" s="5">
        <f t="shared" si="301"/>
        <v>94834.734383733754</v>
      </c>
      <c r="J295" s="5">
        <f t="shared" si="302"/>
        <v>37342.003156934399</v>
      </c>
      <c r="K295" s="5">
        <f t="shared" si="303"/>
        <v>11462.142845326271</v>
      </c>
      <c r="L295" s="5">
        <f t="shared" si="304"/>
        <v>31993.706973787692</v>
      </c>
      <c r="M295" s="5">
        <f t="shared" si="305"/>
        <v>8545.1752056994173</v>
      </c>
      <c r="N295" s="15">
        <f t="shared" si="306"/>
        <v>-0.62522441045215849</v>
      </c>
      <c r="O295" s="15">
        <f t="shared" si="307"/>
        <v>-1.1380742387711029E-3</v>
      </c>
      <c r="P295" s="15">
        <f t="shared" si="308"/>
        <v>-5.395839049771034E-5</v>
      </c>
      <c r="Q295" s="5">
        <f t="shared" si="309"/>
        <v>142.46173618700982</v>
      </c>
      <c r="R295" s="5">
        <f t="shared" si="310"/>
        <v>3038.3273299000939</v>
      </c>
      <c r="S295" s="5">
        <f t="shared" si="311"/>
        <v>2364.1935959365746</v>
      </c>
      <c r="T295" s="5">
        <f t="shared" si="312"/>
        <v>10.664865969121866</v>
      </c>
      <c r="U295" s="5">
        <f t="shared" si="313"/>
        <v>32.038127692813298</v>
      </c>
      <c r="V295" s="5">
        <f t="shared" si="314"/>
        <v>63.311911415163181</v>
      </c>
      <c r="W295" s="15">
        <f t="shared" si="315"/>
        <v>-1.0734613539272964E-2</v>
      </c>
      <c r="X295" s="15">
        <f t="shared" si="316"/>
        <v>-1.217998157191269E-2</v>
      </c>
      <c r="Y295" s="15">
        <f t="shared" si="317"/>
        <v>-9.7425357312937999E-3</v>
      </c>
      <c r="Z295" s="5">
        <f t="shared" si="332"/>
        <v>337.18352457688883</v>
      </c>
      <c r="AA295" s="5">
        <f t="shared" si="333"/>
        <v>9504.9886958249535</v>
      </c>
      <c r="AB295" s="5">
        <f t="shared" si="334"/>
        <v>57569.080283031471</v>
      </c>
      <c r="AC295" s="16">
        <f t="shared" si="318"/>
        <v>0.87751031744434072</v>
      </c>
      <c r="AD295" s="16">
        <f t="shared" si="319"/>
        <v>3.0867420863532589</v>
      </c>
      <c r="AE295" s="16">
        <f t="shared" si="320"/>
        <v>24.111874744044343</v>
      </c>
      <c r="AF295" s="15">
        <f t="shared" si="321"/>
        <v>-4.0504037456468023E-3</v>
      </c>
      <c r="AG295" s="15">
        <f t="shared" si="322"/>
        <v>2.9673830763510267E-4</v>
      </c>
      <c r="AH295" s="15">
        <f t="shared" si="323"/>
        <v>9.7937136394747881E-3</v>
      </c>
      <c r="AI295" s="1">
        <f t="shared" si="287"/>
        <v>159612.64518551232</v>
      </c>
      <c r="AJ295" s="1">
        <f t="shared" si="288"/>
        <v>191203.22043182148</v>
      </c>
      <c r="AK295" s="1">
        <f t="shared" si="289"/>
        <v>74546.088725328184</v>
      </c>
      <c r="AL295" s="14">
        <f t="shared" si="324"/>
        <v>96.685160183589062</v>
      </c>
      <c r="AM295" s="14">
        <f t="shared" si="325"/>
        <v>23.993507853536894</v>
      </c>
      <c r="AN295" s="14">
        <f t="shared" si="326"/>
        <v>7.4692844752674272</v>
      </c>
      <c r="AO295" s="11">
        <f t="shared" si="327"/>
        <v>1.866911704268374E-3</v>
      </c>
      <c r="AP295" s="11">
        <f t="shared" si="328"/>
        <v>2.3518163558884021E-3</v>
      </c>
      <c r="AQ295" s="11">
        <f t="shared" si="329"/>
        <v>2.1333941735402016E-3</v>
      </c>
      <c r="AR295" s="1">
        <f>MAX(0.3*B295,AL295*AI295^$AR$5*B295^(1-$AR$5)*(1-BB294+BN294/100))</f>
        <v>13358.042810803367</v>
      </c>
      <c r="AS295" s="1">
        <f t="shared" si="330"/>
        <v>94834.734383733754</v>
      </c>
      <c r="AT295" s="1">
        <f t="shared" si="331"/>
        <v>37342.003156934399</v>
      </c>
      <c r="AU295" s="1">
        <f t="shared" si="290"/>
        <v>2671.6085621606735</v>
      </c>
      <c r="AV295" s="1">
        <f t="shared" si="291"/>
        <v>18966.946876746752</v>
      </c>
      <c r="AW295" s="1">
        <f t="shared" si="292"/>
        <v>7468.4006313868804</v>
      </c>
      <c r="AX295" s="2">
        <v>0</v>
      </c>
      <c r="AY295" s="2">
        <v>0</v>
      </c>
      <c r="AZ295" s="2">
        <v>0</v>
      </c>
      <c r="BA295" s="2">
        <f t="shared" si="338"/>
        <v>0</v>
      </c>
      <c r="BB295" s="2">
        <f t="shared" si="350"/>
        <v>0</v>
      </c>
      <c r="BC295" s="2">
        <f t="shared" si="339"/>
        <v>0</v>
      </c>
      <c r="BD295" s="2">
        <f t="shared" si="340"/>
        <v>0</v>
      </c>
      <c r="BE295" s="2">
        <f t="shared" si="341"/>
        <v>0</v>
      </c>
      <c r="BF295" s="2">
        <f t="shared" si="342"/>
        <v>0</v>
      </c>
      <c r="BG295" s="2">
        <f t="shared" si="343"/>
        <v>0</v>
      </c>
      <c r="BH295" s="2">
        <f t="shared" si="351"/>
        <v>0</v>
      </c>
      <c r="BI295" s="2">
        <f t="shared" si="352"/>
        <v>0</v>
      </c>
      <c r="BJ295" s="2">
        <f t="shared" si="353"/>
        <v>0</v>
      </c>
      <c r="BK295" s="11">
        <f t="shared" si="354"/>
        <v>-0.10335829795231402</v>
      </c>
      <c r="BL295" s="17">
        <f t="shared" si="336"/>
        <v>3.8933105817758696E-4</v>
      </c>
      <c r="BM295" s="17">
        <f t="shared" si="337"/>
        <v>9.7453745405559747E-2</v>
      </c>
      <c r="BN295" s="12">
        <f>(BN$3*temperature!$I405+BN$4*temperature!$I405^2+BN$5*temperature!$I405^6)*(K295/K$56)^$BP$1</f>
        <v>-122.69577907661339</v>
      </c>
      <c r="BO295" s="12">
        <f>(BO$3*temperature!$I405+BO$4*temperature!$I405^2+BO$5*temperature!$I405^6)*(L295/L$56)^$BP$1</f>
        <v>-42.243268723244228</v>
      </c>
      <c r="BP295" s="12">
        <f>(BP$3*temperature!$I405+BP$4*temperature!$I405^2+BP$5*temperature!$I405^6)*(M295/M$56)^$BP$1</f>
        <v>-35.272870843919819</v>
      </c>
      <c r="BQ295" s="12">
        <f>(BQ$3*temperature!$M405+BQ$4*temperature!$M405^2+BQ$5*temperature!$M405^6)*(K295/K$56)^$BP$1</f>
        <v>-122.69580701735445</v>
      </c>
      <c r="BR295" s="12">
        <f>(BR$3*temperature!$M405+BR$4*temperature!$M405^2+BR$5*temperature!$M405^6)*(L295/L$56)^$BP$1</f>
        <v>-42.243277886980998</v>
      </c>
      <c r="BS295" s="12">
        <f>(BS$3*temperature!$M405+BS$4*temperature!$M405^2+BS$5*temperature!$M405^6)*(M295/M$56)^$BP$1</f>
        <v>-35.272878110648051</v>
      </c>
      <c r="BT295" s="19">
        <f t="shared" si="344"/>
        <v>-2.7940741063048335E-5</v>
      </c>
      <c r="BU295" s="19">
        <f t="shared" si="345"/>
        <v>-9.1637367702901429E-6</v>
      </c>
      <c r="BV295" s="19">
        <f t="shared" si="346"/>
        <v>-7.2667282324800908E-6</v>
      </c>
      <c r="BW295" s="19">
        <f t="shared" si="347"/>
        <v>-1.513628346456547E-2</v>
      </c>
      <c r="BX295" s="19">
        <f t="shared" si="348"/>
        <v>-5.8930252581351866E-6</v>
      </c>
      <c r="BY295" s="19">
        <f t="shared" si="349"/>
        <v>-1.4750875151421472E-3</v>
      </c>
      <c r="BZ295" s="2">
        <f t="shared" si="355"/>
        <v>1061.5457834229137</v>
      </c>
    </row>
    <row r="296" spans="1:78" x14ac:dyDescent="0.3">
      <c r="A296" s="2">
        <f t="shared" si="293"/>
        <v>2250</v>
      </c>
      <c r="B296" s="5">
        <f t="shared" si="294"/>
        <v>1165.4053904452169</v>
      </c>
      <c r="C296" s="5">
        <f t="shared" si="295"/>
        <v>2964.168482219588</v>
      </c>
      <c r="D296" s="5">
        <f t="shared" si="296"/>
        <v>4369.9520533164759</v>
      </c>
      <c r="E296" s="15">
        <f t="shared" si="297"/>
        <v>1.8505176913467097E-8</v>
      </c>
      <c r="F296" s="15">
        <f t="shared" si="298"/>
        <v>3.6456439393062724E-8</v>
      </c>
      <c r="G296" s="15">
        <f t="shared" si="299"/>
        <v>7.4424524187432867E-8</v>
      </c>
      <c r="H296" s="5">
        <f t="shared" si="300"/>
        <v>349.62161713356505</v>
      </c>
      <c r="I296" s="5">
        <f t="shared" si="301"/>
        <v>94723.555446483559</v>
      </c>
      <c r="J296" s="5">
        <f t="shared" si="302"/>
        <v>37339.114335400402</v>
      </c>
      <c r="K296" s="5">
        <f t="shared" si="303"/>
        <v>300</v>
      </c>
      <c r="L296" s="5">
        <f t="shared" si="304"/>
        <v>31956.198176546954</v>
      </c>
      <c r="M296" s="5">
        <f t="shared" si="305"/>
        <v>8544.5135049165419</v>
      </c>
      <c r="N296" s="15">
        <f t="shared" si="306"/>
        <v>-0.97382688350264923</v>
      </c>
      <c r="O296" s="15">
        <f t="shared" si="307"/>
        <v>-1.1723804706803564E-3</v>
      </c>
      <c r="P296" s="15">
        <f t="shared" si="308"/>
        <v>-7.7435601605224669E-5</v>
      </c>
      <c r="Q296" s="5">
        <f t="shared" si="309"/>
        <v>3.6886418800046883</v>
      </c>
      <c r="R296" s="5">
        <f t="shared" si="310"/>
        <v>2997.8019786920172</v>
      </c>
      <c r="S296" s="5">
        <f t="shared" si="311"/>
        <v>2340.979240418148</v>
      </c>
      <c r="T296" s="5">
        <f t="shared" si="312"/>
        <v>10.5503827544952</v>
      </c>
      <c r="U296" s="5">
        <f t="shared" si="313"/>
        <v>31.647903887916247</v>
      </c>
      <c r="V296" s="5">
        <f t="shared" si="314"/>
        <v>62.695092855984448</v>
      </c>
      <c r="W296" s="15">
        <f t="shared" si="315"/>
        <v>-1.0734613539272964E-2</v>
      </c>
      <c r="X296" s="15">
        <f t="shared" si="316"/>
        <v>-1.217998157191269E-2</v>
      </c>
      <c r="Y296" s="15">
        <f t="shared" si="317"/>
        <v>-9.7425357312937999E-3</v>
      </c>
      <c r="Z296" s="5">
        <f t="shared" si="332"/>
        <v>124.50529571668031</v>
      </c>
      <c r="AA296" s="5">
        <f t="shared" si="333"/>
        <v>9381.3158112833753</v>
      </c>
      <c r="AB296" s="5">
        <f t="shared" si="334"/>
        <v>57563.431871621309</v>
      </c>
      <c r="AC296" s="16">
        <f t="shared" si="318"/>
        <v>0.8739560463677204</v>
      </c>
      <c r="AD296" s="16">
        <f t="shared" si="319"/>
        <v>3.0876580409760694</v>
      </c>
      <c r="AE296" s="16">
        <f t="shared" si="320"/>
        <v>24.348019540598397</v>
      </c>
      <c r="AF296" s="15">
        <f t="shared" si="321"/>
        <v>-4.0504037456468023E-3</v>
      </c>
      <c r="AG296" s="15">
        <f t="shared" si="322"/>
        <v>2.9673830763510267E-4</v>
      </c>
      <c r="AH296" s="15">
        <f t="shared" si="323"/>
        <v>9.7937136394747881E-3</v>
      </c>
      <c r="AI296" s="1">
        <f t="shared" si="287"/>
        <v>146322.98922912174</v>
      </c>
      <c r="AJ296" s="1">
        <f t="shared" si="288"/>
        <v>191049.84526538607</v>
      </c>
      <c r="AK296" s="1">
        <f t="shared" si="289"/>
        <v>74559.880484182242</v>
      </c>
      <c r="AL296" s="14">
        <f t="shared" si="324"/>
        <v>96.863857814193111</v>
      </c>
      <c r="AM296" s="14">
        <f t="shared" si="325"/>
        <v>24.049371894499931</v>
      </c>
      <c r="AN296" s="14">
        <f t="shared" si="326"/>
        <v>7.4850600539676764</v>
      </c>
      <c r="AO296" s="11">
        <f t="shared" si="327"/>
        <v>1.8482425872256903E-3</v>
      </c>
      <c r="AP296" s="11">
        <f t="shared" si="328"/>
        <v>2.3282981923295181E-3</v>
      </c>
      <c r="AQ296" s="11">
        <f t="shared" si="329"/>
        <v>2.1120602318047996E-3</v>
      </c>
      <c r="AR296" s="1">
        <f t="shared" ref="AR296:AR346" si="356">MAX(0.3*B296,AL296*AI296^$AR$5*B296^(1-$AR$5)*(1-BB295+BN295/100))</f>
        <v>349.62161713356505</v>
      </c>
      <c r="AS296" s="1">
        <f t="shared" si="330"/>
        <v>94723.555446483559</v>
      </c>
      <c r="AT296" s="1">
        <f t="shared" si="331"/>
        <v>37339.114335400402</v>
      </c>
      <c r="AU296" s="1">
        <f t="shared" si="290"/>
        <v>69.924323426713016</v>
      </c>
      <c r="AV296" s="1">
        <f t="shared" si="291"/>
        <v>18944.711089296714</v>
      </c>
      <c r="AW296" s="1">
        <f t="shared" si="292"/>
        <v>7467.8228670800809</v>
      </c>
      <c r="AX296" s="2">
        <v>0</v>
      </c>
      <c r="AY296" s="2">
        <v>0</v>
      </c>
      <c r="AZ296" s="2">
        <v>0</v>
      </c>
      <c r="BA296" s="2">
        <f t="shared" si="338"/>
        <v>0</v>
      </c>
      <c r="BB296" s="2">
        <f t="shared" si="350"/>
        <v>0</v>
      </c>
      <c r="BC296" s="2">
        <f t="shared" si="339"/>
        <v>0</v>
      </c>
      <c r="BD296" s="2">
        <f t="shared" si="340"/>
        <v>0</v>
      </c>
      <c r="BE296" s="2">
        <f t="shared" si="341"/>
        <v>0</v>
      </c>
      <c r="BF296" s="2">
        <f t="shared" si="342"/>
        <v>0</v>
      </c>
      <c r="BG296" s="2">
        <f t="shared" si="343"/>
        <v>0</v>
      </c>
      <c r="BH296" s="2">
        <f t="shared" si="351"/>
        <v>0</v>
      </c>
      <c r="BI296" s="2">
        <f t="shared" si="352"/>
        <v>0</v>
      </c>
      <c r="BJ296" s="2">
        <f t="shared" si="353"/>
        <v>0</v>
      </c>
      <c r="BK296" s="11">
        <f t="shared" si="354"/>
        <v>-6.0167422570322732E-2</v>
      </c>
      <c r="BL296" s="17">
        <f t="shared" si="336"/>
        <v>4.34210295247768E-4</v>
      </c>
      <c r="BM296" s="17">
        <f t="shared" si="337"/>
        <v>9.6488856837187872E-2</v>
      </c>
      <c r="BN296" s="12">
        <f>(BN$3*temperature!$I406+BN$4*temperature!$I406^2+BN$5*temperature!$I406^6)*(K296/K$56)^$BP$1</f>
        <v>-306.41254292123233</v>
      </c>
      <c r="BO296" s="12">
        <f>(BO$3*temperature!$I406+BO$4*temperature!$I406^2+BO$5*temperature!$I406^6)*(L296/L$56)^$BP$1</f>
        <v>-42.435935100012671</v>
      </c>
      <c r="BP296" s="12">
        <f>(BP$3*temperature!$I406+BP$4*temperature!$I406^2+BP$5*temperature!$I406^6)*(M296/M$56)^$BP$1</f>
        <v>-35.416465433146996</v>
      </c>
      <c r="BQ296" s="12">
        <f>(BQ$3*temperature!$M406+BQ$4*temperature!$M406^2+BQ$5*temperature!$M406^6)*(K296/K$56)^$BP$1</f>
        <v>-306.41261230474385</v>
      </c>
      <c r="BR296" s="12">
        <f>(BR$3*temperature!$M406+BR$4*temperature!$M406^2+BR$5*temperature!$M406^6)*(L296/L$56)^$BP$1</f>
        <v>-42.435944254857482</v>
      </c>
      <c r="BS296" s="12">
        <f>(BS$3*temperature!$M406+BS$4*temperature!$M406^2+BS$5*temperature!$M406^6)*(M296/M$56)^$BP$1</f>
        <v>-35.416472690253208</v>
      </c>
      <c r="BT296" s="19">
        <f t="shared" si="344"/>
        <v>-6.9383511515752616E-5</v>
      </c>
      <c r="BU296" s="19">
        <f t="shared" si="345"/>
        <v>-9.1548448111211655E-6</v>
      </c>
      <c r="BV296" s="19">
        <f t="shared" si="346"/>
        <v>-7.257106211966402E-6</v>
      </c>
      <c r="BW296" s="19">
        <f t="shared" si="347"/>
        <v>-1.1624113441614887E-2</v>
      </c>
      <c r="BX296" s="19">
        <f t="shared" si="348"/>
        <v>-5.0473097294771489E-6</v>
      </c>
      <c r="BY296" s="19">
        <f t="shared" si="349"/>
        <v>-1.12159741772721E-3</v>
      </c>
      <c r="BZ296" s="2">
        <f t="shared" si="355"/>
        <v>641.38254720070699</v>
      </c>
    </row>
    <row r="297" spans="1:78" x14ac:dyDescent="0.3">
      <c r="A297" s="2">
        <f t="shared" si="293"/>
        <v>2251</v>
      </c>
      <c r="B297" s="5">
        <f t="shared" si="294"/>
        <v>1165.4054109329481</v>
      </c>
      <c r="C297" s="5">
        <f t="shared" si="295"/>
        <v>2964.1685848794655</v>
      </c>
      <c r="D297" s="5">
        <f t="shared" si="296"/>
        <v>4369.9523622864981</v>
      </c>
      <c r="E297" s="15">
        <f t="shared" si="297"/>
        <v>1.7579918067793741E-8</v>
      </c>
      <c r="F297" s="15">
        <f t="shared" si="298"/>
        <v>3.4633617423409587E-8</v>
      </c>
      <c r="G297" s="15">
        <f t="shared" si="299"/>
        <v>7.0703297978061215E-8</v>
      </c>
      <c r="H297" s="5">
        <f t="shared" si="300"/>
        <v>349.62162327988443</v>
      </c>
      <c r="I297" s="5">
        <f t="shared" si="301"/>
        <v>94609.305996607494</v>
      </c>
      <c r="J297" s="5">
        <f t="shared" si="302"/>
        <v>37335.366849869541</v>
      </c>
      <c r="K297" s="5">
        <f t="shared" si="303"/>
        <v>300</v>
      </c>
      <c r="L297" s="5">
        <f t="shared" si="304"/>
        <v>31917.653563707368</v>
      </c>
      <c r="M297" s="5">
        <f t="shared" si="305"/>
        <v>8543.6553432666005</v>
      </c>
      <c r="N297" s="15">
        <f t="shared" si="306"/>
        <v>0</v>
      </c>
      <c r="O297" s="15">
        <f t="shared" si="307"/>
        <v>-1.2061701653819368E-3</v>
      </c>
      <c r="P297" s="15">
        <f t="shared" si="308"/>
        <v>-1.0043423179650901E-4</v>
      </c>
      <c r="Q297" s="5">
        <f t="shared" si="309"/>
        <v>3.6490457990879852</v>
      </c>
      <c r="R297" s="5">
        <f t="shared" si="310"/>
        <v>2957.7170900630654</v>
      </c>
      <c r="S297" s="5">
        <f t="shared" si="311"/>
        <v>2317.9395065673962</v>
      </c>
      <c r="T297" s="5">
        <f t="shared" si="312"/>
        <v>10.437128472934283</v>
      </c>
      <c r="U297" s="5">
        <f t="shared" si="313"/>
        <v>31.262433001771761</v>
      </c>
      <c r="V297" s="5">
        <f t="shared" si="314"/>
        <v>62.084283673658234</v>
      </c>
      <c r="W297" s="15">
        <f t="shared" si="315"/>
        <v>-1.0734613539272964E-2</v>
      </c>
      <c r="X297" s="15">
        <f t="shared" si="316"/>
        <v>-1.217998157191269E-2</v>
      </c>
      <c r="Y297" s="15">
        <f t="shared" si="317"/>
        <v>-9.7425357312937999E-3</v>
      </c>
      <c r="Z297" s="5">
        <f t="shared" si="332"/>
        <v>3.2106535433167038</v>
      </c>
      <c r="AA297" s="5">
        <f t="shared" si="333"/>
        <v>9258.9340501420866</v>
      </c>
      <c r="AB297" s="5">
        <f t="shared" si="334"/>
        <v>57556.432419790057</v>
      </c>
      <c r="AC297" s="16">
        <f t="shared" si="318"/>
        <v>0.87041617152398187</v>
      </c>
      <c r="AD297" s="16">
        <f t="shared" si="319"/>
        <v>3.0885742673977048</v>
      </c>
      <c r="AE297" s="16">
        <f t="shared" si="320"/>
        <v>24.586477071667353</v>
      </c>
      <c r="AF297" s="15">
        <f t="shared" si="321"/>
        <v>-4.0504037456468023E-3</v>
      </c>
      <c r="AG297" s="15">
        <f t="shared" si="322"/>
        <v>2.9673830763510267E-4</v>
      </c>
      <c r="AH297" s="15">
        <f t="shared" si="323"/>
        <v>9.7937136394747881E-3</v>
      </c>
      <c r="AI297" s="1">
        <f t="shared" si="287"/>
        <v>131760.61462963629</v>
      </c>
      <c r="AJ297" s="1">
        <f t="shared" si="288"/>
        <v>190889.57182814417</v>
      </c>
      <c r="AK297" s="1">
        <f t="shared" si="289"/>
        <v>74571.715302844095</v>
      </c>
      <c r="AL297" s="14">
        <f t="shared" si="324"/>
        <v>97.041095442296537</v>
      </c>
      <c r="AM297" s="14">
        <f t="shared" si="325"/>
        <v>24.104806062517468</v>
      </c>
      <c r="AN297" s="14">
        <f t="shared" si="326"/>
        <v>7.5007108626636061</v>
      </c>
      <c r="AO297" s="11">
        <f t="shared" si="327"/>
        <v>1.8297601613534334E-3</v>
      </c>
      <c r="AP297" s="11">
        <f t="shared" si="328"/>
        <v>2.3050152104062229E-3</v>
      </c>
      <c r="AQ297" s="11">
        <f t="shared" si="329"/>
        <v>2.0909396294867513E-3</v>
      </c>
      <c r="AR297" s="1">
        <f t="shared" si="356"/>
        <v>349.62162327988443</v>
      </c>
      <c r="AS297" s="1">
        <f t="shared" si="330"/>
        <v>94609.305996607494</v>
      </c>
      <c r="AT297" s="1">
        <f t="shared" si="331"/>
        <v>37335.366849869541</v>
      </c>
      <c r="AU297" s="1">
        <f t="shared" si="290"/>
        <v>69.924324655976889</v>
      </c>
      <c r="AV297" s="1">
        <f t="shared" si="291"/>
        <v>18921.861199321498</v>
      </c>
      <c r="AW297" s="1">
        <f t="shared" si="292"/>
        <v>7467.0733699739085</v>
      </c>
      <c r="AX297" s="2">
        <v>0</v>
      </c>
      <c r="AY297" s="2">
        <v>0</v>
      </c>
      <c r="AZ297" s="2">
        <v>0</v>
      </c>
      <c r="BA297" s="2">
        <f t="shared" si="338"/>
        <v>0</v>
      </c>
      <c r="BB297" s="2">
        <f t="shared" si="350"/>
        <v>0</v>
      </c>
      <c r="BC297" s="2">
        <f t="shared" si="339"/>
        <v>0</v>
      </c>
      <c r="BD297" s="2">
        <f t="shared" si="340"/>
        <v>0</v>
      </c>
      <c r="BE297" s="2">
        <f t="shared" si="341"/>
        <v>0</v>
      </c>
      <c r="BF297" s="2">
        <f t="shared" si="342"/>
        <v>0</v>
      </c>
      <c r="BG297" s="2">
        <f t="shared" si="343"/>
        <v>0</v>
      </c>
      <c r="BH297" s="2">
        <f t="shared" si="351"/>
        <v>0</v>
      </c>
      <c r="BI297" s="2">
        <f t="shared" si="352"/>
        <v>0</v>
      </c>
      <c r="BJ297" s="2">
        <f t="shared" si="353"/>
        <v>0</v>
      </c>
      <c r="BK297" s="11">
        <f t="shared" si="354"/>
        <v>2.9108816455916758E-2</v>
      </c>
      <c r="BL297" s="17">
        <f t="shared" si="336"/>
        <v>4.6200813386920253E-4</v>
      </c>
      <c r="BM297" s="17">
        <f t="shared" si="337"/>
        <v>9.5533521620978085E-2</v>
      </c>
      <c r="BN297" s="12">
        <f>(BN$3*temperature!$I407+BN$4*temperature!$I407^2+BN$5*temperature!$I407^6)*(K297/K$56)^$BP$1</f>
        <v>-307.77161219728941</v>
      </c>
      <c r="BO297" s="12">
        <f>(BO$3*temperature!$I407+BO$4*temperature!$I407^2+BO$5*temperature!$I407^6)*(L297/L$56)^$BP$1</f>
        <v>-42.628111861842605</v>
      </c>
      <c r="BP297" s="12">
        <f>(BP$3*temperature!$I407+BP$4*temperature!$I407^2+BP$5*temperature!$I407^6)*(M297/M$56)^$BP$1</f>
        <v>-35.559498249544085</v>
      </c>
      <c r="BQ297" s="12">
        <f>(BQ$3*temperature!$M407+BQ$4*temperature!$M407^2+BQ$5*temperature!$M407^6)*(K297/K$56)^$BP$1</f>
        <v>-307.77168149832067</v>
      </c>
      <c r="BR297" s="12">
        <f>(BR$3*temperature!$M407+BR$4*temperature!$M407^2+BR$5*temperature!$M407^6)*(L297/L$56)^$BP$1</f>
        <v>-42.628121007914388</v>
      </c>
      <c r="BS297" s="12">
        <f>(BS$3*temperature!$M407+BS$4*temperature!$M407^2+BS$5*temperature!$M407^6)*(M297/M$56)^$BP$1</f>
        <v>-35.559505497115438</v>
      </c>
      <c r="BT297" s="19">
        <f t="shared" si="344"/>
        <v>-6.9301031260238233E-5</v>
      </c>
      <c r="BU297" s="19">
        <f t="shared" si="345"/>
        <v>-9.1460717825952997E-6</v>
      </c>
      <c r="BV297" s="19">
        <f t="shared" si="346"/>
        <v>-7.247571353730109E-6</v>
      </c>
      <c r="BW297" s="19">
        <f t="shared" si="347"/>
        <v>-1.1601233782527897E-2</v>
      </c>
      <c r="BX297" s="19">
        <f t="shared" si="348"/>
        <v>-5.3598643704460639E-6</v>
      </c>
      <c r="BY297" s="19">
        <f t="shared" si="349"/>
        <v>-1.1083067183931502E-3</v>
      </c>
      <c r="BZ297" s="2">
        <f t="shared" si="355"/>
        <v>635.03223611500937</v>
      </c>
    </row>
    <row r="298" spans="1:78" x14ac:dyDescent="0.3">
      <c r="A298" s="2">
        <f t="shared" si="293"/>
        <v>2252</v>
      </c>
      <c r="B298" s="5">
        <f t="shared" si="294"/>
        <v>1165.4054303962932</v>
      </c>
      <c r="C298" s="5">
        <f t="shared" si="295"/>
        <v>2964.1686824063522</v>
      </c>
      <c r="D298" s="5">
        <f t="shared" si="296"/>
        <v>4369.9526558080397</v>
      </c>
      <c r="E298" s="15">
        <f t="shared" si="297"/>
        <v>1.6700922164404053E-8</v>
      </c>
      <c r="F298" s="15">
        <f t="shared" si="298"/>
        <v>3.2901936552239103E-8</v>
      </c>
      <c r="G298" s="15">
        <f t="shared" si="299"/>
        <v>6.7168133079158156E-8</v>
      </c>
      <c r="H298" s="5">
        <f t="shared" si="300"/>
        <v>349.62162911888794</v>
      </c>
      <c r="I298" s="5">
        <f t="shared" si="301"/>
        <v>94492.07961063752</v>
      </c>
      <c r="J298" s="5">
        <f t="shared" si="302"/>
        <v>37330.78788687296</v>
      </c>
      <c r="K298" s="5">
        <f t="shared" si="303"/>
        <v>300</v>
      </c>
      <c r="L298" s="5">
        <f t="shared" si="304"/>
        <v>31878.10470149343</v>
      </c>
      <c r="M298" s="5">
        <f t="shared" si="305"/>
        <v>8542.6069404338195</v>
      </c>
      <c r="N298" s="15">
        <f t="shared" si="306"/>
        <v>0</v>
      </c>
      <c r="O298" s="15">
        <f t="shared" si="307"/>
        <v>-1.2390905282244624E-3</v>
      </c>
      <c r="P298" s="15">
        <f t="shared" si="308"/>
        <v>-1.2271127411611626E-4</v>
      </c>
      <c r="Q298" s="5">
        <f t="shared" si="309"/>
        <v>3.6098747629359051</v>
      </c>
      <c r="R298" s="5">
        <f t="shared" si="310"/>
        <v>2918.0720053514206</v>
      </c>
      <c r="S298" s="5">
        <f t="shared" si="311"/>
        <v>2295.0753860880873</v>
      </c>
      <c r="T298" s="5">
        <f t="shared" si="312"/>
        <v>10.325089932317592</v>
      </c>
      <c r="U298" s="5">
        <f t="shared" si="313"/>
        <v>30.881657143917025</v>
      </c>
      <c r="V298" s="5">
        <f t="shared" si="314"/>
        <v>61.479425321615835</v>
      </c>
      <c r="W298" s="15">
        <f t="shared" si="315"/>
        <v>-1.0734613539272964E-2</v>
      </c>
      <c r="X298" s="15">
        <f t="shared" si="316"/>
        <v>-1.217998157191269E-2</v>
      </c>
      <c r="Y298" s="15">
        <f t="shared" si="317"/>
        <v>-9.7425357312937999E-3</v>
      </c>
      <c r="Z298" s="5">
        <f t="shared" si="332"/>
        <v>3.163323628465224</v>
      </c>
      <c r="AA298" s="5">
        <f t="shared" si="333"/>
        <v>9137.8396372994193</v>
      </c>
      <c r="AB298" s="5">
        <f t="shared" si="334"/>
        <v>57548.109944266253</v>
      </c>
      <c r="AC298" s="16">
        <f t="shared" si="318"/>
        <v>0.86689063460256954</v>
      </c>
      <c r="AD298" s="16">
        <f t="shared" si="319"/>
        <v>3.0894907656988178</v>
      </c>
      <c r="AE298" s="16">
        <f t="shared" si="320"/>
        <v>24.827269987510775</v>
      </c>
      <c r="AF298" s="15">
        <f t="shared" si="321"/>
        <v>-4.0504037456468023E-3</v>
      </c>
      <c r="AG298" s="15">
        <f t="shared" si="322"/>
        <v>2.9673830763510267E-4</v>
      </c>
      <c r="AH298" s="15">
        <f t="shared" si="323"/>
        <v>9.7937136394747881E-3</v>
      </c>
      <c r="AI298" s="1">
        <f t="shared" si="287"/>
        <v>118654.47749132864</v>
      </c>
      <c r="AJ298" s="1">
        <f t="shared" si="288"/>
        <v>190722.47584465123</v>
      </c>
      <c r="AK298" s="1">
        <f t="shared" si="289"/>
        <v>74581.617142533592</v>
      </c>
      <c r="AL298" s="14">
        <f t="shared" si="324"/>
        <v>97.216881753446401</v>
      </c>
      <c r="AM298" s="14">
        <f t="shared" si="325"/>
        <v>24.159812387689282</v>
      </c>
      <c r="AN298" s="14">
        <f t="shared" si="326"/>
        <v>7.5162375609197509</v>
      </c>
      <c r="AO298" s="11">
        <f t="shared" si="327"/>
        <v>1.811462559739899E-3</v>
      </c>
      <c r="AP298" s="11">
        <f t="shared" si="328"/>
        <v>2.2819650583021608E-3</v>
      </c>
      <c r="AQ298" s="11">
        <f t="shared" si="329"/>
        <v>2.0700302331918838E-3</v>
      </c>
      <c r="AR298" s="1">
        <f t="shared" si="356"/>
        <v>349.62162911888794</v>
      </c>
      <c r="AS298" s="1">
        <f t="shared" si="330"/>
        <v>94492.07961063752</v>
      </c>
      <c r="AT298" s="1">
        <f t="shared" si="331"/>
        <v>37330.78788687296</v>
      </c>
      <c r="AU298" s="1">
        <f t="shared" si="290"/>
        <v>69.924325823777593</v>
      </c>
      <c r="AV298" s="1">
        <f t="shared" si="291"/>
        <v>18898.415922127504</v>
      </c>
      <c r="AW298" s="1">
        <f t="shared" si="292"/>
        <v>7466.1575773745926</v>
      </c>
      <c r="AX298" s="2">
        <v>0</v>
      </c>
      <c r="AY298" s="2">
        <v>0</v>
      </c>
      <c r="AZ298" s="2">
        <v>0</v>
      </c>
      <c r="BA298" s="2">
        <f t="shared" si="338"/>
        <v>0</v>
      </c>
      <c r="BB298" s="2">
        <f t="shared" si="350"/>
        <v>0</v>
      </c>
      <c r="BC298" s="2">
        <f t="shared" si="339"/>
        <v>0</v>
      </c>
      <c r="BD298" s="2">
        <f t="shared" si="340"/>
        <v>0</v>
      </c>
      <c r="BE298" s="2">
        <f t="shared" si="341"/>
        <v>0</v>
      </c>
      <c r="BF298" s="2">
        <f t="shared" si="342"/>
        <v>0</v>
      </c>
      <c r="BG298" s="2">
        <f t="shared" si="343"/>
        <v>0</v>
      </c>
      <c r="BH298" s="2">
        <f t="shared" si="351"/>
        <v>0</v>
      </c>
      <c r="BI298" s="2">
        <f t="shared" si="352"/>
        <v>0</v>
      </c>
      <c r="BJ298" s="2">
        <f t="shared" si="353"/>
        <v>0</v>
      </c>
      <c r="BK298" s="11">
        <f t="shared" si="354"/>
        <v>2.9079236732710262E-2</v>
      </c>
      <c r="BL298" s="17">
        <f t="shared" si="336"/>
        <v>4.48940021192592E-4</v>
      </c>
      <c r="BM298" s="17">
        <f t="shared" si="337"/>
        <v>9.4587645169285237E-2</v>
      </c>
      <c r="BN298" s="12">
        <f>(BN$3*temperature!$I408+BN$4*temperature!$I408^2+BN$5*temperature!$I408^6)*(K298/K$56)^$BP$1</f>
        <v>-309.12344177020447</v>
      </c>
      <c r="BO298" s="12">
        <f>(BO$3*temperature!$I408+BO$4*temperature!$I408^2+BO$5*temperature!$I408^6)*(L298/L$56)^$BP$1</f>
        <v>-42.819785197954189</v>
      </c>
      <c r="BP298" s="12">
        <f>(BP$3*temperature!$I408+BP$4*temperature!$I408^2+BP$5*temperature!$I408^6)*(M298/M$56)^$BP$1</f>
        <v>-35.701958733560907</v>
      </c>
      <c r="BQ298" s="12">
        <f>(BQ$3*temperature!$M408+BQ$4*temperature!$M408^2+BQ$5*temperature!$M408^6)*(K298/K$56)^$BP$1</f>
        <v>-309.12351098904441</v>
      </c>
      <c r="BR298" s="12">
        <f>(BR$3*temperature!$M408+BR$4*temperature!$M408^2+BR$5*temperature!$M408^6)*(L298/L$56)^$BP$1</f>
        <v>-42.819794335369373</v>
      </c>
      <c r="BS298" s="12">
        <f>(BS$3*temperature!$M408+BS$4*temperature!$M408^2+BS$5*temperature!$M408^6)*(M298/M$56)^$BP$1</f>
        <v>-35.701965971682718</v>
      </c>
      <c r="BT298" s="19">
        <f t="shared" si="344"/>
        <v>-6.9218839939821919E-5</v>
      </c>
      <c r="BU298" s="19">
        <f t="shared" si="345"/>
        <v>-9.1374151836021156E-6</v>
      </c>
      <c r="BV298" s="19">
        <f t="shared" si="346"/>
        <v>-7.2381218103600986E-6</v>
      </c>
      <c r="BW298" s="19">
        <f t="shared" si="347"/>
        <v>-1.157818556551761E-2</v>
      </c>
      <c r="BX298" s="19">
        <f t="shared" si="348"/>
        <v>-5.1979108731552389E-6</v>
      </c>
      <c r="BY298" s="19">
        <f t="shared" si="349"/>
        <v>-1.0951533079753197E-3</v>
      </c>
      <c r="BZ298" s="2">
        <f t="shared" si="355"/>
        <v>628.7447987333004</v>
      </c>
    </row>
    <row r="299" spans="1:78" x14ac:dyDescent="0.3">
      <c r="A299" s="2">
        <f t="shared" si="293"/>
        <v>2253</v>
      </c>
      <c r="B299" s="5">
        <f t="shared" si="294"/>
        <v>1165.4054488864713</v>
      </c>
      <c r="C299" s="5">
        <f t="shared" si="295"/>
        <v>2964.1687750568976</v>
      </c>
      <c r="D299" s="5">
        <f t="shared" si="296"/>
        <v>4369.9529346535228</v>
      </c>
      <c r="E299" s="15">
        <f t="shared" si="297"/>
        <v>1.5865876056183849E-8</v>
      </c>
      <c r="F299" s="15">
        <f t="shared" si="298"/>
        <v>3.1256839724627149E-8</v>
      </c>
      <c r="G299" s="15">
        <f t="shared" si="299"/>
        <v>6.3809726425200242E-8</v>
      </c>
      <c r="H299" s="5">
        <f t="shared" si="300"/>
        <v>349.62163466594137</v>
      </c>
      <c r="I299" s="5">
        <f t="shared" si="301"/>
        <v>94371.939968486389</v>
      </c>
      <c r="J299" s="5">
        <f t="shared" si="302"/>
        <v>37325.395787770052</v>
      </c>
      <c r="K299" s="5">
        <f t="shared" si="303"/>
        <v>300</v>
      </c>
      <c r="L299" s="5">
        <f t="shared" si="304"/>
        <v>31837.573070269897</v>
      </c>
      <c r="M299" s="5">
        <f t="shared" si="305"/>
        <v>8541.3724920882796</v>
      </c>
      <c r="N299" s="15">
        <f t="shared" si="306"/>
        <v>0</v>
      </c>
      <c r="O299" s="15">
        <f t="shared" si="307"/>
        <v>-1.2714567444668257E-3</v>
      </c>
      <c r="P299" s="15">
        <f t="shared" si="308"/>
        <v>-1.4450487470019091E-4</v>
      </c>
      <c r="Q299" s="5">
        <f t="shared" si="309"/>
        <v>3.5711242090896267</v>
      </c>
      <c r="R299" s="5">
        <f t="shared" si="310"/>
        <v>2878.8650199489339</v>
      </c>
      <c r="S299" s="5">
        <f t="shared" si="311"/>
        <v>2272.3872586603111</v>
      </c>
      <c r="T299" s="5">
        <f t="shared" si="312"/>
        <v>10.214254082135925</v>
      </c>
      <c r="U299" s="5">
        <f t="shared" si="313"/>
        <v>30.505519128993988</v>
      </c>
      <c r="V299" s="5">
        <f t="shared" si="314"/>
        <v>60.880459823680582</v>
      </c>
      <c r="W299" s="15">
        <f t="shared" si="315"/>
        <v>-1.0734613539272964E-2</v>
      </c>
      <c r="X299" s="15">
        <f t="shared" si="316"/>
        <v>-1.217998157191269E-2</v>
      </c>
      <c r="Y299" s="15">
        <f t="shared" si="317"/>
        <v>-9.7425357312937999E-3</v>
      </c>
      <c r="Z299" s="5">
        <f t="shared" si="332"/>
        <v>3.1166914257816423</v>
      </c>
      <c r="AA299" s="5">
        <f t="shared" si="333"/>
        <v>9018.0317158121888</v>
      </c>
      <c r="AB299" s="5">
        <f t="shared" si="334"/>
        <v>57538.506523679149</v>
      </c>
      <c r="AC299" s="16">
        <f t="shared" si="318"/>
        <v>0.8633793775291092</v>
      </c>
      <c r="AD299" s="16">
        <f t="shared" si="319"/>
        <v>3.0904075359600855</v>
      </c>
      <c r="AE299" s="16">
        <f t="shared" si="320"/>
        <v>25.07042116021838</v>
      </c>
      <c r="AF299" s="15">
        <f t="shared" si="321"/>
        <v>-4.0504037456468023E-3</v>
      </c>
      <c r="AG299" s="15">
        <f t="shared" si="322"/>
        <v>2.9673830763510267E-4</v>
      </c>
      <c r="AH299" s="15">
        <f t="shared" si="323"/>
        <v>9.7937136394747881E-3</v>
      </c>
      <c r="AI299" s="1">
        <f t="shared" si="287"/>
        <v>106858.95406801956</v>
      </c>
      <c r="AJ299" s="1">
        <f t="shared" si="288"/>
        <v>190548.64418231364</v>
      </c>
      <c r="AK299" s="1">
        <f t="shared" si="289"/>
        <v>74589.613005654828</v>
      </c>
      <c r="AL299" s="14">
        <f t="shared" si="324"/>
        <v>97.39122544750272</v>
      </c>
      <c r="AM299" s="14">
        <f t="shared" si="325"/>
        <v>24.214392916896287</v>
      </c>
      <c r="AN299" s="14">
        <f t="shared" si="326"/>
        <v>7.5316408115207976</v>
      </c>
      <c r="AO299" s="11">
        <f t="shared" si="327"/>
        <v>1.7933479341424999E-3</v>
      </c>
      <c r="AP299" s="11">
        <f t="shared" si="328"/>
        <v>2.259145407719139E-3</v>
      </c>
      <c r="AQ299" s="11">
        <f t="shared" si="329"/>
        <v>2.049329930859965E-3</v>
      </c>
      <c r="AR299" s="1">
        <f t="shared" si="356"/>
        <v>349.62163466594137</v>
      </c>
      <c r="AS299" s="1">
        <f t="shared" si="330"/>
        <v>94371.939968486389</v>
      </c>
      <c r="AT299" s="1">
        <f t="shared" si="331"/>
        <v>37325.395787770052</v>
      </c>
      <c r="AU299" s="1">
        <f t="shared" si="290"/>
        <v>69.924326933188283</v>
      </c>
      <c r="AV299" s="1">
        <f t="shared" si="291"/>
        <v>18874.387993697277</v>
      </c>
      <c r="AW299" s="1">
        <f t="shared" si="292"/>
        <v>7465.0791575540106</v>
      </c>
      <c r="AX299" s="2">
        <v>0</v>
      </c>
      <c r="AY299" s="2">
        <v>0</v>
      </c>
      <c r="AZ299" s="2">
        <v>0</v>
      </c>
      <c r="BA299" s="2">
        <f t="shared" si="338"/>
        <v>0</v>
      </c>
      <c r="BB299" s="2">
        <f t="shared" si="350"/>
        <v>0</v>
      </c>
      <c r="BC299" s="2">
        <f t="shared" si="339"/>
        <v>0</v>
      </c>
      <c r="BD299" s="2">
        <f t="shared" si="340"/>
        <v>0</v>
      </c>
      <c r="BE299" s="2">
        <f t="shared" si="341"/>
        <v>0</v>
      </c>
      <c r="BF299" s="2">
        <f t="shared" si="342"/>
        <v>0</v>
      </c>
      <c r="BG299" s="2">
        <f t="shared" si="343"/>
        <v>0</v>
      </c>
      <c r="BH299" s="2">
        <f t="shared" si="351"/>
        <v>0</v>
      </c>
      <c r="BI299" s="2">
        <f t="shared" si="352"/>
        <v>0</v>
      </c>
      <c r="BJ299" s="2">
        <f t="shared" si="353"/>
        <v>0</v>
      </c>
      <c r="BK299" s="11">
        <f t="shared" si="354"/>
        <v>2.9050197243886772E-2</v>
      </c>
      <c r="BL299" s="17">
        <f t="shared" si="336"/>
        <v>4.3625408536854802E-4</v>
      </c>
      <c r="BM299" s="17">
        <f t="shared" si="337"/>
        <v>9.365113383097548E-2</v>
      </c>
      <c r="BN299" s="12">
        <f>(BN$3*temperature!$I409+BN$4*temperature!$I409^2+BN$5*temperature!$I409^6)*(K299/K$56)^$BP$1</f>
        <v>-310.46817150968297</v>
      </c>
      <c r="BO299" s="12">
        <f>(BO$3*temperature!$I409+BO$4*temperature!$I409^2+BO$5*temperature!$I409^6)*(L299/L$56)^$BP$1</f>
        <v>-43.010971793478944</v>
      </c>
      <c r="BP299" s="12">
        <f>(BP$3*temperature!$I409+BP$4*temperature!$I409^2+BP$5*temperature!$I409^6)*(M299/M$56)^$BP$1</f>
        <v>-35.843859961067857</v>
      </c>
      <c r="BQ299" s="12">
        <f>(BQ$3*temperature!$M409+BQ$4*temperature!$M409^2+BQ$5*temperature!$M409^6)*(K299/K$56)^$BP$1</f>
        <v>-310.46824064662195</v>
      </c>
      <c r="BR299" s="12">
        <f>(BR$3*temperature!$M409+BR$4*temperature!$M409^2+BR$5*temperature!$M409^6)*(L299/L$56)^$BP$1</f>
        <v>-43.010980922352445</v>
      </c>
      <c r="BS299" s="12">
        <f>(BS$3*temperature!$M409+BS$4*temperature!$M409^2+BS$5*temperature!$M409^6)*(M299/M$56)^$BP$1</f>
        <v>-35.843867189824188</v>
      </c>
      <c r="BT299" s="19">
        <f t="shared" si="344"/>
        <v>-6.9136938975589146E-5</v>
      </c>
      <c r="BU299" s="19">
        <f t="shared" si="345"/>
        <v>-9.1288735006855859E-6</v>
      </c>
      <c r="BV299" s="19">
        <f t="shared" si="346"/>
        <v>-7.228756331301156E-6</v>
      </c>
      <c r="BW299" s="19">
        <f t="shared" si="347"/>
        <v>-1.1554974627262153E-2</v>
      </c>
      <c r="BX299" s="19">
        <f t="shared" si="348"/>
        <v>-5.0409048874730297E-6</v>
      </c>
      <c r="BY299" s="19">
        <f t="shared" si="349"/>
        <v>-1.0821364752312539E-3</v>
      </c>
      <c r="BZ299" s="2">
        <f t="shared" si="355"/>
        <v>622.51961258305687</v>
      </c>
    </row>
    <row r="300" spans="1:78" x14ac:dyDescent="0.3">
      <c r="A300" s="2">
        <f t="shared" si="293"/>
        <v>2254</v>
      </c>
      <c r="B300" s="5">
        <f t="shared" si="294"/>
        <v>1165.4054664521409</v>
      </c>
      <c r="C300" s="5">
        <f t="shared" si="295"/>
        <v>2964.1688630749186</v>
      </c>
      <c r="D300" s="5">
        <f t="shared" si="296"/>
        <v>4369.9531995567486</v>
      </c>
      <c r="E300" s="15">
        <f t="shared" si="297"/>
        <v>1.5072582253374657E-8</v>
      </c>
      <c r="F300" s="15">
        <f t="shared" si="298"/>
        <v>2.969399773839579E-8</v>
      </c>
      <c r="G300" s="15">
        <f t="shared" si="299"/>
        <v>6.0619240103940226E-8</v>
      </c>
      <c r="H300" s="5">
        <f t="shared" si="300"/>
        <v>349.62163993564224</v>
      </c>
      <c r="I300" s="5">
        <f t="shared" si="301"/>
        <v>94248.900782879064</v>
      </c>
      <c r="J300" s="5">
        <f t="shared" si="302"/>
        <v>37319.195251588004</v>
      </c>
      <c r="K300" s="5">
        <f t="shared" si="303"/>
        <v>300</v>
      </c>
      <c r="L300" s="5">
        <f t="shared" si="304"/>
        <v>31796.063293475378</v>
      </c>
      <c r="M300" s="5">
        <f t="shared" si="305"/>
        <v>8539.953072122913</v>
      </c>
      <c r="N300" s="15">
        <f t="shared" si="306"/>
        <v>0</v>
      </c>
      <c r="O300" s="15">
        <f t="shared" si="307"/>
        <v>-1.3037983989200308E-3</v>
      </c>
      <c r="P300" s="15">
        <f t="shared" si="308"/>
        <v>-1.6618171923554748E-4</v>
      </c>
      <c r="Q300" s="5">
        <f t="shared" si="309"/>
        <v>3.5327896240525694</v>
      </c>
      <c r="R300" s="5">
        <f t="shared" si="310"/>
        <v>2840.0928388567272</v>
      </c>
      <c r="S300" s="5">
        <f t="shared" si="311"/>
        <v>2249.8746308279274</v>
      </c>
      <c r="T300" s="5">
        <f t="shared" si="312"/>
        <v>10.104608011972255</v>
      </c>
      <c r="U300" s="5">
        <f t="shared" si="313"/>
        <v>30.133962468161211</v>
      </c>
      <c r="V300" s="5">
        <f t="shared" si="314"/>
        <v>60.28732976851078</v>
      </c>
      <c r="W300" s="15">
        <f t="shared" si="315"/>
        <v>-1.0734613539272964E-2</v>
      </c>
      <c r="X300" s="15">
        <f t="shared" si="316"/>
        <v>-1.217998157191269E-2</v>
      </c>
      <c r="Y300" s="15">
        <f t="shared" si="317"/>
        <v>-9.7425357312937999E-3</v>
      </c>
      <c r="Z300" s="5">
        <f t="shared" si="332"/>
        <v>3.0707466501434983</v>
      </c>
      <c r="AA300" s="5">
        <f t="shared" si="333"/>
        <v>8899.5061936674647</v>
      </c>
      <c r="AB300" s="5">
        <f t="shared" si="334"/>
        <v>57527.650596634136</v>
      </c>
      <c r="AC300" s="16">
        <f t="shared" si="318"/>
        <v>0.85988234246445105</v>
      </c>
      <c r="AD300" s="16">
        <f t="shared" si="319"/>
        <v>3.091324578262209</v>
      </c>
      <c r="AE300" s="16">
        <f t="shared" si="320"/>
        <v>25.31595368588259</v>
      </c>
      <c r="AF300" s="15">
        <f t="shared" si="321"/>
        <v>-4.0504037456468023E-3</v>
      </c>
      <c r="AG300" s="15">
        <f t="shared" si="322"/>
        <v>2.9673830763510267E-4</v>
      </c>
      <c r="AH300" s="15">
        <f t="shared" si="323"/>
        <v>9.7937136394747881E-3</v>
      </c>
      <c r="AI300" s="1">
        <f t="shared" si="287"/>
        <v>96242.982988150805</v>
      </c>
      <c r="AJ300" s="1">
        <f t="shared" si="288"/>
        <v>190368.16775777956</v>
      </c>
      <c r="AK300" s="1">
        <f t="shared" si="289"/>
        <v>74595.730862643351</v>
      </c>
      <c r="AL300" s="14">
        <f t="shared" si="324"/>
        <v>97.564135236932998</v>
      </c>
      <c r="AM300" s="14">
        <f t="shared" si="325"/>
        <v>24.268549713109611</v>
      </c>
      <c r="AN300" s="14">
        <f t="shared" si="326"/>
        <v>7.5469212802948977</v>
      </c>
      <c r="AO300" s="11">
        <f t="shared" si="327"/>
        <v>1.775414454801075E-3</v>
      </c>
      <c r="AP300" s="11">
        <f t="shared" si="328"/>
        <v>2.2365539536419476E-3</v>
      </c>
      <c r="AQ300" s="11">
        <f t="shared" si="329"/>
        <v>2.0288366315513655E-3</v>
      </c>
      <c r="AR300" s="1">
        <f t="shared" si="356"/>
        <v>349.62163993564224</v>
      </c>
      <c r="AS300" s="1">
        <f t="shared" si="330"/>
        <v>94248.900782879064</v>
      </c>
      <c r="AT300" s="1">
        <f t="shared" si="331"/>
        <v>37319.195251588004</v>
      </c>
      <c r="AU300" s="1">
        <f t="shared" si="290"/>
        <v>69.92432798712845</v>
      </c>
      <c r="AV300" s="1">
        <f t="shared" si="291"/>
        <v>18849.780156575813</v>
      </c>
      <c r="AW300" s="1">
        <f t="shared" si="292"/>
        <v>7463.8390503176015</v>
      </c>
      <c r="AX300" s="2">
        <v>0</v>
      </c>
      <c r="AY300" s="2">
        <v>0</v>
      </c>
      <c r="AZ300" s="2">
        <v>0</v>
      </c>
      <c r="BA300" s="2">
        <f t="shared" si="338"/>
        <v>0</v>
      </c>
      <c r="BB300" s="2">
        <f t="shared" si="350"/>
        <v>0</v>
      </c>
      <c r="BC300" s="2">
        <f t="shared" si="339"/>
        <v>0</v>
      </c>
      <c r="BD300" s="2">
        <f t="shared" si="340"/>
        <v>0</v>
      </c>
      <c r="BE300" s="2">
        <f t="shared" si="341"/>
        <v>0</v>
      </c>
      <c r="BF300" s="2">
        <f t="shared" si="342"/>
        <v>0</v>
      </c>
      <c r="BG300" s="2">
        <f t="shared" si="343"/>
        <v>0</v>
      </c>
      <c r="BH300" s="2">
        <f t="shared" si="351"/>
        <v>0</v>
      </c>
      <c r="BI300" s="2">
        <f t="shared" si="352"/>
        <v>0</v>
      </c>
      <c r="BJ300" s="2">
        <f t="shared" si="353"/>
        <v>0</v>
      </c>
      <c r="BK300" s="11">
        <f t="shared" si="354"/>
        <v>2.9021215867063715E-2</v>
      </c>
      <c r="BL300" s="17">
        <f t="shared" si="336"/>
        <v>4.239385858308669E-4</v>
      </c>
      <c r="BM300" s="17">
        <f t="shared" si="337"/>
        <v>9.2723894882153934E-2</v>
      </c>
      <c r="BN300" s="12">
        <f>(BN$3*temperature!$I410+BN$4*temperature!$I410^2+BN$5*temperature!$I410^6)*(K300/K$56)^$BP$1</f>
        <v>-311.80592699842094</v>
      </c>
      <c r="BO300" s="12">
        <f>(BO$3*temperature!$I410+BO$4*temperature!$I410^2+BO$5*temperature!$I410^6)*(L300/L$56)^$BP$1</f>
        <v>-43.201692048635678</v>
      </c>
      <c r="BP300" s="12">
        <f>(BP$3*temperature!$I410+BP$4*temperature!$I410^2+BP$5*temperature!$I410^6)*(M300/M$56)^$BP$1</f>
        <v>-35.985216709325762</v>
      </c>
      <c r="BQ300" s="12">
        <f>(BQ$3*temperature!$M410+BQ$4*temperature!$M410^2+BQ$5*temperature!$M410^6)*(K300/K$56)^$BP$1</f>
        <v>-311.80599605374954</v>
      </c>
      <c r="BR300" s="12">
        <f>(BR$3*temperature!$M410+BR$4*temperature!$M410^2+BR$5*temperature!$M410^6)*(L300/L$56)^$BP$1</f>
        <v>-43.201701169082085</v>
      </c>
      <c r="BS300" s="12">
        <f>(BS$3*temperature!$M410+BS$4*temperature!$M410^2+BS$5*temperature!$M410^6)*(M300/M$56)^$BP$1</f>
        <v>-35.985223928800032</v>
      </c>
      <c r="BT300" s="19">
        <f t="shared" si="344"/>
        <v>-6.905532859491359E-5</v>
      </c>
      <c r="BU300" s="19">
        <f t="shared" si="345"/>
        <v>-9.1204464069960522E-6</v>
      </c>
      <c r="BV300" s="19">
        <f t="shared" si="346"/>
        <v>-7.2194742699593917E-6</v>
      </c>
      <c r="BW300" s="19">
        <f t="shared" si="347"/>
        <v>-1.1531602556326152E-2</v>
      </c>
      <c r="BX300" s="19">
        <f t="shared" si="348"/>
        <v>-4.8886912800925189E-6</v>
      </c>
      <c r="BY300" s="19">
        <f t="shared" si="349"/>
        <v>-1.0692551032555637E-3</v>
      </c>
      <c r="BZ300" s="2">
        <f t="shared" si="355"/>
        <v>616.35606135250987</v>
      </c>
    </row>
    <row r="301" spans="1:78" x14ac:dyDescent="0.3">
      <c r="A301" s="2">
        <f t="shared" si="293"/>
        <v>2255</v>
      </c>
      <c r="B301" s="5">
        <f t="shared" si="294"/>
        <v>1165.4054831395272</v>
      </c>
      <c r="C301" s="5">
        <f t="shared" si="295"/>
        <v>2964.1689466920407</v>
      </c>
      <c r="D301" s="5">
        <f t="shared" si="296"/>
        <v>4369.9534512148293</v>
      </c>
      <c r="E301" s="15">
        <f t="shared" si="297"/>
        <v>1.4318953140705924E-8</v>
      </c>
      <c r="F301" s="15">
        <f t="shared" si="298"/>
        <v>2.8209297851475999E-8</v>
      </c>
      <c r="G301" s="15">
        <f t="shared" si="299"/>
        <v>5.7588278098743212E-8</v>
      </c>
      <c r="H301" s="5">
        <f t="shared" si="300"/>
        <v>349.62164494185816</v>
      </c>
      <c r="I301" s="5">
        <f t="shared" si="301"/>
        <v>94122.968630112227</v>
      </c>
      <c r="J301" s="5">
        <f t="shared" si="302"/>
        <v>37312.189695684247</v>
      </c>
      <c r="K301" s="5">
        <f t="shared" si="303"/>
        <v>300</v>
      </c>
      <c r="L301" s="5">
        <f t="shared" si="304"/>
        <v>31753.57758711823</v>
      </c>
      <c r="M301" s="5">
        <f t="shared" si="305"/>
        <v>8538.3494612080158</v>
      </c>
      <c r="N301" s="15">
        <f t="shared" si="306"/>
        <v>0</v>
      </c>
      <c r="O301" s="15">
        <f t="shared" si="307"/>
        <v>-1.3361939169955761E-3</v>
      </c>
      <c r="P301" s="15">
        <f t="shared" si="308"/>
        <v>-1.8777748558496121E-4</v>
      </c>
      <c r="Q301" s="5">
        <f t="shared" si="309"/>
        <v>3.4948665427656418</v>
      </c>
      <c r="R301" s="5">
        <f t="shared" si="310"/>
        <v>2801.7519466694271</v>
      </c>
      <c r="S301" s="5">
        <f t="shared" si="311"/>
        <v>2227.5369153106926</v>
      </c>
      <c r="T301" s="5">
        <f t="shared" si="312"/>
        <v>9.9961389499978921</v>
      </c>
      <c r="U301" s="5">
        <f t="shared" si="313"/>
        <v>29.7669313606103</v>
      </c>
      <c r="V301" s="5">
        <f t="shared" si="314"/>
        <v>59.699978304096774</v>
      </c>
      <c r="W301" s="15">
        <f t="shared" si="315"/>
        <v>-1.0734613539272964E-2</v>
      </c>
      <c r="X301" s="15">
        <f t="shared" si="316"/>
        <v>-1.217998157191269E-2</v>
      </c>
      <c r="Y301" s="15">
        <f t="shared" si="317"/>
        <v>-9.7425357312937999E-3</v>
      </c>
      <c r="Z301" s="5">
        <f t="shared" si="332"/>
        <v>3.0254791680322741</v>
      </c>
      <c r="AA301" s="5">
        <f t="shared" si="333"/>
        <v>8782.254055430034</v>
      </c>
      <c r="AB301" s="5">
        <f t="shared" si="334"/>
        <v>57515.549571447307</v>
      </c>
      <c r="AC301" s="16">
        <f t="shared" si="318"/>
        <v>0.85639947180371745</v>
      </c>
      <c r="AD301" s="16">
        <f t="shared" si="319"/>
        <v>3.0922418926859132</v>
      </c>
      <c r="AE301" s="16">
        <f t="shared" si="320"/>
        <v>25.563890886792329</v>
      </c>
      <c r="AF301" s="15">
        <f t="shared" si="321"/>
        <v>-4.0504037456468023E-3</v>
      </c>
      <c r="AG301" s="15">
        <f t="shared" si="322"/>
        <v>2.9673830763510267E-4</v>
      </c>
      <c r="AH301" s="15">
        <f t="shared" si="323"/>
        <v>9.7937136394747881E-3</v>
      </c>
      <c r="AI301" s="1">
        <f t="shared" si="287"/>
        <v>86688.609017322859</v>
      </c>
      <c r="AJ301" s="1">
        <f t="shared" si="288"/>
        <v>190181.13113857742</v>
      </c>
      <c r="AK301" s="1">
        <f t="shared" si="289"/>
        <v>74599.996826696617</v>
      </c>
      <c r="AL301" s="14">
        <f t="shared" si="324"/>
        <v>97.73561984514312</v>
      </c>
      <c r="AM301" s="14">
        <f t="shared" si="325"/>
        <v>24.322284854711523</v>
      </c>
      <c r="AN301" s="14">
        <f t="shared" si="326"/>
        <v>7.5620796359403055</v>
      </c>
      <c r="AO301" s="11">
        <f t="shared" si="327"/>
        <v>1.7576603102530642E-3</v>
      </c>
      <c r="AP301" s="11">
        <f t="shared" si="328"/>
        <v>2.2141884141055283E-3</v>
      </c>
      <c r="AQ301" s="11">
        <f t="shared" si="329"/>
        <v>2.0085482652358517E-3</v>
      </c>
      <c r="AR301" s="1">
        <f t="shared" si="356"/>
        <v>349.62164494185816</v>
      </c>
      <c r="AS301" s="1">
        <f t="shared" si="330"/>
        <v>94122.968630112227</v>
      </c>
      <c r="AT301" s="1">
        <f t="shared" si="331"/>
        <v>37312.189695684247</v>
      </c>
      <c r="AU301" s="1">
        <f t="shared" si="290"/>
        <v>69.924328988371641</v>
      </c>
      <c r="AV301" s="1">
        <f t="shared" si="291"/>
        <v>18824.593726022445</v>
      </c>
      <c r="AW301" s="1">
        <f t="shared" si="292"/>
        <v>7462.4379391368493</v>
      </c>
      <c r="AX301" s="2">
        <v>0</v>
      </c>
      <c r="AY301" s="2">
        <v>0</v>
      </c>
      <c r="AZ301" s="2">
        <v>0</v>
      </c>
      <c r="BA301" s="2">
        <f t="shared" si="338"/>
        <v>0</v>
      </c>
      <c r="BB301" s="2">
        <f t="shared" si="350"/>
        <v>0</v>
      </c>
      <c r="BC301" s="2">
        <f t="shared" si="339"/>
        <v>0</v>
      </c>
      <c r="BD301" s="2">
        <f t="shared" si="340"/>
        <v>0</v>
      </c>
      <c r="BE301" s="2">
        <f t="shared" si="341"/>
        <v>0</v>
      </c>
      <c r="BF301" s="2">
        <f t="shared" si="342"/>
        <v>0</v>
      </c>
      <c r="BG301" s="2">
        <f t="shared" si="343"/>
        <v>0</v>
      </c>
      <c r="BH301" s="2">
        <f t="shared" si="351"/>
        <v>0</v>
      </c>
      <c r="BI301" s="2">
        <f t="shared" si="352"/>
        <v>0</v>
      </c>
      <c r="BJ301" s="2">
        <f t="shared" si="353"/>
        <v>0</v>
      </c>
      <c r="BK301" s="11">
        <f t="shared" si="354"/>
        <v>2.8992226645734392E-2</v>
      </c>
      <c r="BL301" s="17">
        <f t="shared" si="336"/>
        <v>4.1198235691734689E-4</v>
      </c>
      <c r="BM301" s="17">
        <f t="shared" si="337"/>
        <v>9.1805836516984096E-2</v>
      </c>
      <c r="BN301" s="12">
        <f>(BN$3*temperature!$I411+BN$4*temperature!$I411^2+BN$5*temperature!$I411^6)*(K301/K$56)^$BP$1</f>
        <v>-313.13682352554514</v>
      </c>
      <c r="BO301" s="12">
        <f>(BO$3*temperature!$I411+BO$4*temperature!$I411^2+BO$5*temperature!$I411^6)*(L301/L$56)^$BP$1</f>
        <v>-43.391965832443987</v>
      </c>
      <c r="BP301" s="12">
        <f>(BP$3*temperature!$I411+BP$4*temperature!$I411^2+BP$5*temperature!$I411^6)*(M301/M$56)^$BP$1</f>
        <v>-36.126042951873565</v>
      </c>
      <c r="BQ301" s="12">
        <f>(BQ$3*temperature!$M411+BQ$4*temperature!$M411^2+BQ$5*temperature!$M411^6)*(K301/K$56)^$BP$1</f>
        <v>-313.13689249955479</v>
      </c>
      <c r="BR301" s="12">
        <f>(BR$3*temperature!$M411+BR$4*temperature!$M411^2+BR$5*temperature!$M411^6)*(L301/L$56)^$BP$1</f>
        <v>-43.391974944577704</v>
      </c>
      <c r="BS301" s="12">
        <f>(BS$3*temperature!$M411+BS$4*temperature!$M411^2+BS$5*temperature!$M411^6)*(M301/M$56)^$BP$1</f>
        <v>-36.126050162148651</v>
      </c>
      <c r="BT301" s="19">
        <f t="shared" si="344"/>
        <v>-6.8974009650446533E-5</v>
      </c>
      <c r="BU301" s="19">
        <f t="shared" si="345"/>
        <v>-9.1121337177924033E-6</v>
      </c>
      <c r="BV301" s="19">
        <f t="shared" si="346"/>
        <v>-7.2102750863223264E-6</v>
      </c>
      <c r="BW301" s="19">
        <f t="shared" si="347"/>
        <v>-1.1508070345643117E-2</v>
      </c>
      <c r="BX301" s="19">
        <f t="shared" si="348"/>
        <v>-4.7411219445686778E-6</v>
      </c>
      <c r="BY301" s="19">
        <f t="shared" si="349"/>
        <v>-1.0565080247780646E-3</v>
      </c>
      <c r="BZ301" s="2">
        <f t="shared" si="355"/>
        <v>610.25353482978562</v>
      </c>
    </row>
    <row r="302" spans="1:78" x14ac:dyDescent="0.3">
      <c r="A302" s="2">
        <f t="shared" si="293"/>
        <v>2256</v>
      </c>
      <c r="B302" s="5">
        <f t="shared" si="294"/>
        <v>1165.4054989925442</v>
      </c>
      <c r="C302" s="5">
        <f t="shared" si="295"/>
        <v>2964.1690261283093</v>
      </c>
      <c r="D302" s="5">
        <f t="shared" si="296"/>
        <v>4369.953690290019</v>
      </c>
      <c r="E302" s="15">
        <f t="shared" si="297"/>
        <v>1.3603005483670627E-8</v>
      </c>
      <c r="F302" s="15">
        <f t="shared" si="298"/>
        <v>2.6798832958902197E-8</v>
      </c>
      <c r="G302" s="15">
        <f t="shared" si="299"/>
        <v>5.4708864193806049E-8</v>
      </c>
      <c r="H302" s="5">
        <f t="shared" si="300"/>
        <v>349.62164969776325</v>
      </c>
      <c r="I302" s="5">
        <f t="shared" si="301"/>
        <v>93994.149864876235</v>
      </c>
      <c r="J302" s="5">
        <f t="shared" si="302"/>
        <v>37304.382702632618</v>
      </c>
      <c r="K302" s="5">
        <f t="shared" si="303"/>
        <v>300</v>
      </c>
      <c r="L302" s="5">
        <f t="shared" si="304"/>
        <v>31710.11809257315</v>
      </c>
      <c r="M302" s="5">
        <f t="shared" si="305"/>
        <v>8536.5624778867732</v>
      </c>
      <c r="N302" s="15">
        <f t="shared" si="306"/>
        <v>0</v>
      </c>
      <c r="O302" s="15">
        <f t="shared" si="307"/>
        <v>-1.3686487585798934E-3</v>
      </c>
      <c r="P302" s="15">
        <f t="shared" si="308"/>
        <v>-2.09289082083286E-4</v>
      </c>
      <c r="Q302" s="5">
        <f t="shared" si="309"/>
        <v>3.4573505480880748</v>
      </c>
      <c r="R302" s="5">
        <f t="shared" si="310"/>
        <v>2763.8388248657161</v>
      </c>
      <c r="S302" s="5">
        <f t="shared" si="311"/>
        <v>2205.3735207796026</v>
      </c>
      <c r="T302" s="5">
        <f t="shared" si="312"/>
        <v>9.8888342614847904</v>
      </c>
      <c r="U302" s="5">
        <f t="shared" si="313"/>
        <v>29.404370685185675</v>
      </c>
      <c r="V302" s="5">
        <f t="shared" si="314"/>
        <v>59.11834913231165</v>
      </c>
      <c r="W302" s="15">
        <f t="shared" si="315"/>
        <v>-1.0734613539272964E-2</v>
      </c>
      <c r="X302" s="15">
        <f t="shared" si="316"/>
        <v>-1.217998157191269E-2</v>
      </c>
      <c r="Y302" s="15">
        <f t="shared" si="317"/>
        <v>-9.7425357312937999E-3</v>
      </c>
      <c r="Z302" s="5">
        <f t="shared" si="332"/>
        <v>2.9808789952994492</v>
      </c>
      <c r="AA302" s="5">
        <f t="shared" si="333"/>
        <v>8666.2655925212384</v>
      </c>
      <c r="AB302" s="5">
        <f t="shared" si="334"/>
        <v>57502.208879943828</v>
      </c>
      <c r="AC302" s="16">
        <f t="shared" si="318"/>
        <v>0.85293070817535377</v>
      </c>
      <c r="AD302" s="16">
        <f t="shared" si="319"/>
        <v>3.093159479311947</v>
      </c>
      <c r="AE302" s="16">
        <f t="shared" si="320"/>
        <v>25.814256313648354</v>
      </c>
      <c r="AF302" s="15">
        <f t="shared" si="321"/>
        <v>-4.0504037456468023E-3</v>
      </c>
      <c r="AG302" s="15">
        <f t="shared" si="322"/>
        <v>2.9673830763510267E-4</v>
      </c>
      <c r="AH302" s="15">
        <f t="shared" si="323"/>
        <v>9.7937136394747881E-3</v>
      </c>
      <c r="AI302" s="1">
        <f t="shared" si="287"/>
        <v>78089.672444578944</v>
      </c>
      <c r="AJ302" s="1">
        <f t="shared" si="288"/>
        <v>189987.61175074213</v>
      </c>
      <c r="AK302" s="1">
        <f t="shared" si="289"/>
        <v>74602.435083163815</v>
      </c>
      <c r="AL302" s="14">
        <f t="shared" si="324"/>
        <v>97.905688004843924</v>
      </c>
      <c r="AM302" s="14">
        <f t="shared" si="325"/>
        <v>24.375600434828101</v>
      </c>
      <c r="AN302" s="14">
        <f t="shared" si="326"/>
        <v>7.5771165498553055</v>
      </c>
      <c r="AO302" s="11">
        <f t="shared" si="327"/>
        <v>1.7400837071505336E-3</v>
      </c>
      <c r="AP302" s="11">
        <f t="shared" si="328"/>
        <v>2.1920465299644729E-3</v>
      </c>
      <c r="AQ302" s="11">
        <f t="shared" si="329"/>
        <v>1.9884627825834931E-3</v>
      </c>
      <c r="AR302" s="1">
        <f t="shared" si="356"/>
        <v>349.62164969776325</v>
      </c>
      <c r="AS302" s="1">
        <f t="shared" si="330"/>
        <v>93994.149864876235</v>
      </c>
      <c r="AT302" s="1">
        <f t="shared" si="331"/>
        <v>37304.382702632618</v>
      </c>
      <c r="AU302" s="1">
        <f t="shared" si="290"/>
        <v>69.924329939552649</v>
      </c>
      <c r="AV302" s="1">
        <f t="shared" si="291"/>
        <v>18798.829972975247</v>
      </c>
      <c r="AW302" s="1">
        <f t="shared" si="292"/>
        <v>7460.876540526524</v>
      </c>
      <c r="AX302" s="2">
        <v>0</v>
      </c>
      <c r="AY302" s="2">
        <v>0</v>
      </c>
      <c r="AZ302" s="2">
        <v>0</v>
      </c>
      <c r="BA302" s="2">
        <f t="shared" si="338"/>
        <v>0</v>
      </c>
      <c r="BB302" s="2">
        <f t="shared" si="350"/>
        <v>0</v>
      </c>
      <c r="BC302" s="2">
        <f t="shared" si="339"/>
        <v>0</v>
      </c>
      <c r="BD302" s="2">
        <f t="shared" si="340"/>
        <v>0</v>
      </c>
      <c r="BE302" s="2">
        <f t="shared" si="341"/>
        <v>0</v>
      </c>
      <c r="BF302" s="2">
        <f t="shared" si="342"/>
        <v>0</v>
      </c>
      <c r="BG302" s="2">
        <f t="shared" si="343"/>
        <v>0</v>
      </c>
      <c r="BH302" s="2">
        <f t="shared" si="351"/>
        <v>0</v>
      </c>
      <c r="BI302" s="2">
        <f t="shared" si="352"/>
        <v>0</v>
      </c>
      <c r="BJ302" s="2">
        <f t="shared" si="353"/>
        <v>0</v>
      </c>
      <c r="BK302" s="11">
        <f t="shared" si="354"/>
        <v>2.8963226766455435E-2</v>
      </c>
      <c r="BL302" s="17">
        <f t="shared" si="336"/>
        <v>4.0037460560835302E-4</v>
      </c>
      <c r="BM302" s="17">
        <f t="shared" si="337"/>
        <v>9.0896867838598114E-2</v>
      </c>
      <c r="BN302" s="12">
        <f>(BN$3*temperature!$I412+BN$4*temperature!$I412^2+BN$5*temperature!$I412^6)*(K302/K$56)^$BP$1</f>
        <v>-314.46096855657748</v>
      </c>
      <c r="BO302" s="12">
        <f>(BO$3*temperature!$I412+BO$4*temperature!$I412^2+BO$5*temperature!$I412^6)*(L302/L$56)^$BP$1</f>
        <v>-43.58181203163624</v>
      </c>
      <c r="BP302" s="12">
        <f>(BP$3*temperature!$I412+BP$4*temperature!$I412^2+BP$5*temperature!$I412^6)*(M302/M$56)^$BP$1</f>
        <v>-36.266351773191097</v>
      </c>
      <c r="BQ302" s="12">
        <f>(BQ$3*temperature!$M412+BQ$4*temperature!$M412^2+BQ$5*temperature!$M412^6)*(K302/K$56)^$BP$1</f>
        <v>-314.4610374495594</v>
      </c>
      <c r="BR302" s="12">
        <f>(BR$3*temperature!$M412+BR$4*temperature!$M412^2+BR$5*temperature!$M412^6)*(L302/L$56)^$BP$1</f>
        <v>-43.581821135571488</v>
      </c>
      <c r="BS302" s="12">
        <f>(BS$3*temperature!$M412+BS$4*temperature!$M412^2+BS$5*temperature!$M412^6)*(M302/M$56)^$BP$1</f>
        <v>-36.266358974349274</v>
      </c>
      <c r="BT302" s="19">
        <f t="shared" si="344"/>
        <v>-6.88929819148143E-5</v>
      </c>
      <c r="BU302" s="19">
        <f t="shared" si="345"/>
        <v>-9.1039352483335279E-6</v>
      </c>
      <c r="BV302" s="19">
        <f t="shared" si="346"/>
        <v>-7.2011581764286348E-6</v>
      </c>
      <c r="BW302" s="19">
        <f t="shared" si="347"/>
        <v>-1.1484378925973322E-2</v>
      </c>
      <c r="BX302" s="19">
        <f t="shared" si="348"/>
        <v>-4.59805368314345E-6</v>
      </c>
      <c r="BY302" s="19">
        <f t="shared" si="349"/>
        <v>-1.0438940734425785E-3</v>
      </c>
      <c r="BZ302" s="2">
        <f t="shared" si="355"/>
        <v>604.21142884264123</v>
      </c>
    </row>
    <row r="303" spans="1:78" x14ac:dyDescent="0.3">
      <c r="A303" s="2">
        <f t="shared" si="293"/>
        <v>2257</v>
      </c>
      <c r="B303" s="5">
        <f t="shared" si="294"/>
        <v>1165.4055140529108</v>
      </c>
      <c r="C303" s="5">
        <f t="shared" si="295"/>
        <v>2964.1691015927659</v>
      </c>
      <c r="D303" s="5">
        <f t="shared" si="296"/>
        <v>4369.9539174114616</v>
      </c>
      <c r="E303" s="15">
        <f t="shared" si="297"/>
        <v>1.2922855209487094E-8</v>
      </c>
      <c r="F303" s="15">
        <f t="shared" si="298"/>
        <v>2.5458891310957086E-8</v>
      </c>
      <c r="G303" s="15">
        <f t="shared" si="299"/>
        <v>5.1973420984115747E-8</v>
      </c>
      <c r="H303" s="5">
        <f t="shared" si="300"/>
        <v>349.62165421587321</v>
      </c>
      <c r="I303" s="5">
        <f t="shared" si="301"/>
        <v>93862.451451061643</v>
      </c>
      <c r="J303" s="5">
        <f t="shared" si="302"/>
        <v>37295.778098364419</v>
      </c>
      <c r="K303" s="5">
        <f t="shared" si="303"/>
        <v>300</v>
      </c>
      <c r="L303" s="5">
        <f t="shared" si="304"/>
        <v>31665.687156858094</v>
      </c>
      <c r="M303" s="5">
        <f t="shared" si="305"/>
        <v>8534.5929964535044</v>
      </c>
      <c r="N303" s="15">
        <f t="shared" si="306"/>
        <v>0</v>
      </c>
      <c r="O303" s="15">
        <f t="shared" si="307"/>
        <v>-1.4011595789503728E-3</v>
      </c>
      <c r="P303" s="15">
        <f t="shared" si="308"/>
        <v>-2.30711300757247E-4</v>
      </c>
      <c r="Q303" s="5">
        <f t="shared" si="309"/>
        <v>3.4202372702837862</v>
      </c>
      <c r="R303" s="5">
        <f t="shared" si="310"/>
        <v>2726.3499770206545</v>
      </c>
      <c r="S303" s="5">
        <f t="shared" si="311"/>
        <v>2183.3838563837794</v>
      </c>
      <c r="T303" s="5">
        <f t="shared" si="312"/>
        <v>9.7826814473338288</v>
      </c>
      <c r="U303" s="5">
        <f t="shared" si="313"/>
        <v>29.046225992106425</v>
      </c>
      <c r="V303" s="5">
        <f t="shared" si="314"/>
        <v>58.542386503515004</v>
      </c>
      <c r="W303" s="15">
        <f t="shared" si="315"/>
        <v>-1.0734613539272964E-2</v>
      </c>
      <c r="X303" s="15">
        <f t="shared" si="316"/>
        <v>-1.217998157191269E-2</v>
      </c>
      <c r="Y303" s="15">
        <f t="shared" si="317"/>
        <v>-9.7425357312937999E-3</v>
      </c>
      <c r="Z303" s="5">
        <f t="shared" si="332"/>
        <v>2.9369362949654296</v>
      </c>
      <c r="AA303" s="5">
        <f t="shared" si="333"/>
        <v>8551.5310745126026</v>
      </c>
      <c r="AB303" s="5">
        <f t="shared" si="334"/>
        <v>57487.634207607742</v>
      </c>
      <c r="AC303" s="16">
        <f t="shared" si="318"/>
        <v>0.84947599444018318</v>
      </c>
      <c r="AD303" s="16">
        <f t="shared" si="319"/>
        <v>3.0940773382210836</v>
      </c>
      <c r="AE303" s="16">
        <f t="shared" si="320"/>
        <v>26.067073747800229</v>
      </c>
      <c r="AF303" s="15">
        <f t="shared" si="321"/>
        <v>-4.0504037456468023E-3</v>
      </c>
      <c r="AG303" s="15">
        <f t="shared" si="322"/>
        <v>2.9673830763510267E-4</v>
      </c>
      <c r="AH303" s="15">
        <f t="shared" si="323"/>
        <v>9.7937136394747881E-3</v>
      </c>
      <c r="AI303" s="1">
        <f t="shared" si="287"/>
        <v>70350.6295300606</v>
      </c>
      <c r="AJ303" s="1">
        <f t="shared" si="288"/>
        <v>189787.68054864317</v>
      </c>
      <c r="AK303" s="1">
        <f t="shared" si="289"/>
        <v>74603.068115373972</v>
      </c>
      <c r="AL303" s="14">
        <f t="shared" si="324"/>
        <v>98.074348456453166</v>
      </c>
      <c r="AM303" s="14">
        <f t="shared" si="325"/>
        <v>24.428498560673578</v>
      </c>
      <c r="AN303" s="14">
        <f t="shared" si="326"/>
        <v>7.5920326959714028</v>
      </c>
      <c r="AO303" s="11">
        <f t="shared" si="327"/>
        <v>1.7226828700790283E-3</v>
      </c>
      <c r="AP303" s="11">
        <f t="shared" si="328"/>
        <v>2.1701260646648283E-3</v>
      </c>
      <c r="AQ303" s="11">
        <f t="shared" si="329"/>
        <v>1.968578154757658E-3</v>
      </c>
      <c r="AR303" s="1">
        <f t="shared" si="356"/>
        <v>349.62165421587321</v>
      </c>
      <c r="AS303" s="1">
        <f t="shared" si="330"/>
        <v>93862.451451061643</v>
      </c>
      <c r="AT303" s="1">
        <f t="shared" si="331"/>
        <v>37295.778098364419</v>
      </c>
      <c r="AU303" s="1">
        <f t="shared" si="290"/>
        <v>69.924330843174644</v>
      </c>
      <c r="AV303" s="1">
        <f t="shared" si="291"/>
        <v>18772.490290212329</v>
      </c>
      <c r="AW303" s="1">
        <f t="shared" si="292"/>
        <v>7459.1556196728843</v>
      </c>
      <c r="AX303" s="2">
        <v>0</v>
      </c>
      <c r="AY303" s="2">
        <v>0</v>
      </c>
      <c r="AZ303" s="2">
        <v>0</v>
      </c>
      <c r="BA303" s="2">
        <f t="shared" si="338"/>
        <v>0</v>
      </c>
      <c r="BB303" s="2">
        <f t="shared" si="350"/>
        <v>0</v>
      </c>
      <c r="BC303" s="2">
        <f t="shared" si="339"/>
        <v>0</v>
      </c>
      <c r="BD303" s="2">
        <f t="shared" si="340"/>
        <v>0</v>
      </c>
      <c r="BE303" s="2">
        <f t="shared" si="341"/>
        <v>0</v>
      </c>
      <c r="BF303" s="2">
        <f t="shared" si="342"/>
        <v>0</v>
      </c>
      <c r="BG303" s="2">
        <f t="shared" si="343"/>
        <v>0</v>
      </c>
      <c r="BH303" s="2">
        <f t="shared" si="351"/>
        <v>0</v>
      </c>
      <c r="BI303" s="2">
        <f t="shared" si="352"/>
        <v>0</v>
      </c>
      <c r="BJ303" s="2">
        <f t="shared" si="353"/>
        <v>0</v>
      </c>
      <c r="BK303" s="11">
        <f t="shared" si="354"/>
        <v>2.8934220315206399E-2</v>
      </c>
      <c r="BL303" s="17">
        <f t="shared" si="336"/>
        <v>3.8910487293753045E-4</v>
      </c>
      <c r="BM303" s="17">
        <f t="shared" si="337"/>
        <v>8.9996898850097137E-2</v>
      </c>
      <c r="BN303" s="12">
        <f>(BN$3*temperature!$I413+BN$4*temperature!$I413^2+BN$5*temperature!$I413^6)*(K303/K$56)^$BP$1</f>
        <v>-315.77846329990484</v>
      </c>
      <c r="BO303" s="12">
        <f>(BO$3*temperature!$I413+BO$4*temperature!$I413^2+BO$5*temperature!$I413^6)*(L303/L$56)^$BP$1</f>
        <v>-43.77124866258503</v>
      </c>
      <c r="BP303" s="12">
        <f>(BP$3*temperature!$I413+BP$4*temperature!$I413^2+BP$5*temperature!$I413^6)*(M303/M$56)^$BP$1</f>
        <v>-36.406155514109734</v>
      </c>
      <c r="BQ303" s="12">
        <f>(BQ$3*temperature!$M413+BQ$4*temperature!$M413^2+BQ$5*temperature!$M413^6)*(K303/K$56)^$BP$1</f>
        <v>-315.77853211214989</v>
      </c>
      <c r="BR303" s="12">
        <f>(BR$3*temperature!$M413+BR$4*temperature!$M413^2+BR$5*temperature!$M413^6)*(L303/L$56)^$BP$1</f>
        <v>-43.771257758435794</v>
      </c>
      <c r="BS303" s="12">
        <f>(BS$3*temperature!$M413+BS$4*temperature!$M413^2+BS$5*temperature!$M413^6)*(M303/M$56)^$BP$1</f>
        <v>-36.406162706232656</v>
      </c>
      <c r="BT303" s="19">
        <f t="shared" si="344"/>
        <v>-6.8812245046956377E-5</v>
      </c>
      <c r="BU303" s="19">
        <f t="shared" si="345"/>
        <v>-9.095850764140323E-6</v>
      </c>
      <c r="BV303" s="19">
        <f t="shared" si="346"/>
        <v>-7.1921229221061367E-6</v>
      </c>
      <c r="BW303" s="19">
        <f t="shared" si="347"/>
        <v>-1.1460529222578788E-2</v>
      </c>
      <c r="BX303" s="19">
        <f t="shared" si="348"/>
        <v>-4.4593477669483742E-6</v>
      </c>
      <c r="BY303" s="19">
        <f t="shared" si="349"/>
        <v>-1.0314120892130055E-3</v>
      </c>
      <c r="BZ303" s="2">
        <f t="shared" si="355"/>
        <v>598.22914519879021</v>
      </c>
    </row>
    <row r="304" spans="1:78" x14ac:dyDescent="0.3">
      <c r="A304" s="2">
        <f t="shared" si="293"/>
        <v>2258</v>
      </c>
      <c r="B304" s="5">
        <f t="shared" si="294"/>
        <v>1165.4055283602593</v>
      </c>
      <c r="C304" s="5">
        <f t="shared" si="295"/>
        <v>2964.1691732840022</v>
      </c>
      <c r="D304" s="5">
        <f t="shared" si="296"/>
        <v>4369.9541331768432</v>
      </c>
      <c r="E304" s="15">
        <f t="shared" si="297"/>
        <v>1.227671244901274E-8</v>
      </c>
      <c r="F304" s="15">
        <f t="shared" si="298"/>
        <v>2.4185946745409231E-8</v>
      </c>
      <c r="G304" s="15">
        <f t="shared" si="299"/>
        <v>4.9374749934909955E-8</v>
      </c>
      <c r="H304" s="5">
        <f t="shared" si="300"/>
        <v>349.62165850807776</v>
      </c>
      <c r="I304" s="5">
        <f t="shared" si="301"/>
        <v>93727.880872138281</v>
      </c>
      <c r="J304" s="5">
        <f t="shared" si="302"/>
        <v>37286.379894734564</v>
      </c>
      <c r="K304" s="5">
        <f t="shared" si="303"/>
        <v>300</v>
      </c>
      <c r="L304" s="5">
        <f t="shared" si="304"/>
        <v>31620.287302393466</v>
      </c>
      <c r="M304" s="5">
        <f t="shared" si="305"/>
        <v>8532.4419338077423</v>
      </c>
      <c r="N304" s="15">
        <f t="shared" si="306"/>
        <v>0</v>
      </c>
      <c r="O304" s="15">
        <f t="shared" si="307"/>
        <v>-1.4337239624624409E-3</v>
      </c>
      <c r="P304" s="15">
        <f t="shared" si="308"/>
        <v>-2.5204044840287931E-4</v>
      </c>
      <c r="Q304" s="5">
        <f t="shared" si="309"/>
        <v>3.3835223865132029</v>
      </c>
      <c r="R304" s="5">
        <f t="shared" si="310"/>
        <v>2689.2819258101381</v>
      </c>
      <c r="S304" s="5">
        <f t="shared" si="311"/>
        <v>2161.5673281560785</v>
      </c>
      <c r="T304" s="5">
        <f t="shared" si="312"/>
        <v>9.6776681426188844</v>
      </c>
      <c r="U304" s="5">
        <f t="shared" si="313"/>
        <v>28.692443494788957</v>
      </c>
      <c r="V304" s="5">
        <f t="shared" si="314"/>
        <v>57.972035211209295</v>
      </c>
      <c r="W304" s="15">
        <f t="shared" si="315"/>
        <v>-1.0734613539272964E-2</v>
      </c>
      <c r="X304" s="15">
        <f t="shared" si="316"/>
        <v>-1.217998157191269E-2</v>
      </c>
      <c r="Y304" s="15">
        <f t="shared" si="317"/>
        <v>-9.7425357312937999E-3</v>
      </c>
      <c r="Z304" s="5">
        <f t="shared" si="332"/>
        <v>2.893641375050874</v>
      </c>
      <c r="AA304" s="5">
        <f t="shared" si="333"/>
        <v>8438.0408271343222</v>
      </c>
      <c r="AB304" s="5">
        <f t="shared" si="334"/>
        <v>57471.831613939226</v>
      </c>
      <c r="AC304" s="16">
        <f t="shared" si="318"/>
        <v>0.84603527369046561</v>
      </c>
      <c r="AD304" s="16">
        <f t="shared" si="319"/>
        <v>3.0949954694941195</v>
      </c>
      <c r="AE304" s="16">
        <f t="shared" si="320"/>
        <v>26.322367203505255</v>
      </c>
      <c r="AF304" s="15">
        <f t="shared" si="321"/>
        <v>-4.0504037456468023E-3</v>
      </c>
      <c r="AG304" s="15">
        <f t="shared" si="322"/>
        <v>2.9673830763510267E-4</v>
      </c>
      <c r="AH304" s="15">
        <f t="shared" si="323"/>
        <v>9.7937136394747881E-3</v>
      </c>
      <c r="AI304" s="1">
        <f t="shared" si="287"/>
        <v>63385.490907897714</v>
      </c>
      <c r="AJ304" s="1">
        <f t="shared" si="288"/>
        <v>189581.40278399119</v>
      </c>
      <c r="AK304" s="1">
        <f t="shared" si="289"/>
        <v>74601.91692350946</v>
      </c>
      <c r="AL304" s="14">
        <f t="shared" si="324"/>
        <v>98.241609946532463</v>
      </c>
      <c r="AM304" s="14">
        <f t="shared" si="325"/>
        <v>24.480981352906252</v>
      </c>
      <c r="AN304" s="14">
        <f t="shared" si="326"/>
        <v>7.6068287505897425</v>
      </c>
      <c r="AO304" s="11">
        <f t="shared" si="327"/>
        <v>1.705456041378238E-3</v>
      </c>
      <c r="AP304" s="11">
        <f t="shared" si="328"/>
        <v>2.1484248040181801E-3</v>
      </c>
      <c r="AQ304" s="11">
        <f t="shared" si="329"/>
        <v>1.9488923732100814E-3</v>
      </c>
      <c r="AR304" s="1">
        <f t="shared" si="356"/>
        <v>349.62165850807776</v>
      </c>
      <c r="AS304" s="1">
        <f t="shared" si="330"/>
        <v>93727.880872138281</v>
      </c>
      <c r="AT304" s="1">
        <f t="shared" si="331"/>
        <v>37286.379894734564</v>
      </c>
      <c r="AU304" s="1">
        <f t="shared" si="290"/>
        <v>69.924331701615557</v>
      </c>
      <c r="AV304" s="1">
        <f t="shared" si="291"/>
        <v>18745.576174427657</v>
      </c>
      <c r="AW304" s="1">
        <f t="shared" si="292"/>
        <v>7457.2759789469128</v>
      </c>
      <c r="AX304" s="2">
        <v>0</v>
      </c>
      <c r="AY304" s="2">
        <v>0</v>
      </c>
      <c r="AZ304" s="2">
        <v>0</v>
      </c>
      <c r="BA304" s="2">
        <f t="shared" si="338"/>
        <v>0</v>
      </c>
      <c r="BB304" s="2">
        <f t="shared" si="350"/>
        <v>0</v>
      </c>
      <c r="BC304" s="2">
        <f t="shared" si="339"/>
        <v>0</v>
      </c>
      <c r="BD304" s="2">
        <f t="shared" si="340"/>
        <v>0</v>
      </c>
      <c r="BE304" s="2">
        <f t="shared" si="341"/>
        <v>0</v>
      </c>
      <c r="BF304" s="2">
        <f t="shared" si="342"/>
        <v>0</v>
      </c>
      <c r="BG304" s="2">
        <f t="shared" si="343"/>
        <v>0</v>
      </c>
      <c r="BH304" s="2">
        <f t="shared" si="351"/>
        <v>0</v>
      </c>
      <c r="BI304" s="2">
        <f t="shared" si="352"/>
        <v>0</v>
      </c>
      <c r="BJ304" s="2">
        <f t="shared" si="353"/>
        <v>0</v>
      </c>
      <c r="BK304" s="11">
        <f t="shared" si="354"/>
        <v>2.8905210290978894E-2</v>
      </c>
      <c r="BL304" s="17">
        <f t="shared" si="336"/>
        <v>3.7816302077923997E-4</v>
      </c>
      <c r="BM304" s="17">
        <f t="shared" si="337"/>
        <v>8.9105840445640724E-2</v>
      </c>
      <c r="BN304" s="12">
        <f>(BN$3*temperature!$I414+BN$4*temperature!$I414^2+BN$5*temperature!$I414^6)*(K304/K$56)^$BP$1</f>
        <v>-317.08940372476962</v>
      </c>
      <c r="BO304" s="12">
        <f>(BO$3*temperature!$I414+BO$4*temperature!$I414^2+BO$5*temperature!$I414^6)*(L304/L$56)^$BP$1</f>
        <v>-43.960293015537303</v>
      </c>
      <c r="BP304" s="12">
        <f>(BP$3*temperature!$I414+BP$4*temperature!$I414^2+BP$5*temperature!$I414^6)*(M304/M$56)^$BP$1</f>
        <v>-36.545465892469366</v>
      </c>
      <c r="BQ304" s="12">
        <f>(BQ$3*temperature!$M414+BQ$4*temperature!$M414^2+BQ$5*temperature!$M414^6)*(K304/K$56)^$BP$1</f>
        <v>-317.08947245656827</v>
      </c>
      <c r="BR304" s="12">
        <f>(BR$3*temperature!$M414+BR$4*temperature!$M414^2+BR$5*temperature!$M414^6)*(L304/L$56)^$BP$1</f>
        <v>-43.960302103417284</v>
      </c>
      <c r="BS304" s="12">
        <f>(BS$3*temperature!$M414+BS$4*temperature!$M414^2+BS$5*temperature!$M414^6)*(M304/M$56)^$BP$1</f>
        <v>-36.54547307563805</v>
      </c>
      <c r="BT304" s="19">
        <f t="shared" si="344"/>
        <v>-6.8731798648968834E-5</v>
      </c>
      <c r="BU304" s="19">
        <f t="shared" si="345"/>
        <v>-9.0878799809956945E-6</v>
      </c>
      <c r="BV304" s="19">
        <f t="shared" si="346"/>
        <v>-7.18316868386637E-6</v>
      </c>
      <c r="BW304" s="19">
        <f t="shared" si="347"/>
        <v>-1.1436522140695526E-2</v>
      </c>
      <c r="BX304" s="19">
        <f t="shared" si="348"/>
        <v>-4.32486975993408E-6</v>
      </c>
      <c r="BY304" s="19">
        <f t="shared" si="349"/>
        <v>-1.0190609171218531E-3</v>
      </c>
      <c r="BZ304" s="2">
        <f t="shared" si="355"/>
        <v>592.30609162680935</v>
      </c>
    </row>
    <row r="305" spans="1:78" x14ac:dyDescent="0.3">
      <c r="A305" s="2">
        <f t="shared" si="293"/>
        <v>2259</v>
      </c>
      <c r="B305" s="5">
        <f t="shared" si="294"/>
        <v>1165.4055419522404</v>
      </c>
      <c r="C305" s="5">
        <f t="shared" si="295"/>
        <v>2964.1692413906785</v>
      </c>
      <c r="D305" s="5">
        <f t="shared" si="296"/>
        <v>4369.9543381539661</v>
      </c>
      <c r="E305" s="15">
        <f t="shared" si="297"/>
        <v>1.1662876826562102E-8</v>
      </c>
      <c r="F305" s="15">
        <f t="shared" si="298"/>
        <v>2.2976649408138768E-8</v>
      </c>
      <c r="G305" s="15">
        <f t="shared" si="299"/>
        <v>4.6906012438164453E-8</v>
      </c>
      <c r="H305" s="5">
        <f t="shared" si="300"/>
        <v>349.62166258567208</v>
      </c>
      <c r="I305" s="5">
        <f t="shared" si="301"/>
        <v>93590.445975351729</v>
      </c>
      <c r="J305" s="5">
        <f t="shared" si="302"/>
        <v>37276.19224212876</v>
      </c>
      <c r="K305" s="5">
        <f t="shared" si="303"/>
        <v>300</v>
      </c>
      <c r="L305" s="5">
        <f t="shared" si="304"/>
        <v>31573.921174434206</v>
      </c>
      <c r="M305" s="5">
        <f t="shared" si="305"/>
        <v>8530.1102386062066</v>
      </c>
      <c r="N305" s="15">
        <f t="shared" si="306"/>
        <v>0</v>
      </c>
      <c r="O305" s="15">
        <f t="shared" si="307"/>
        <v>-1.4663411345965383E-3</v>
      </c>
      <c r="P305" s="15">
        <f t="shared" si="308"/>
        <v>-2.73274077881136E-4</v>
      </c>
      <c r="Q305" s="5">
        <f t="shared" si="309"/>
        <v>3.3472016203305048</v>
      </c>
      <c r="R305" s="5">
        <f t="shared" si="310"/>
        <v>2652.6312083470293</v>
      </c>
      <c r="S305" s="5">
        <f t="shared" si="311"/>
        <v>2139.9233362017653</v>
      </c>
      <c r="T305" s="5">
        <f t="shared" si="312"/>
        <v>9.5737821151465372</v>
      </c>
      <c r="U305" s="5">
        <f t="shared" si="313"/>
        <v>28.342970061769282</v>
      </c>
      <c r="V305" s="5">
        <f t="shared" si="314"/>
        <v>57.407240586748266</v>
      </c>
      <c r="W305" s="15">
        <f t="shared" si="315"/>
        <v>-1.0734613539272964E-2</v>
      </c>
      <c r="X305" s="15">
        <f t="shared" si="316"/>
        <v>-1.217998157191269E-2</v>
      </c>
      <c r="Y305" s="15">
        <f t="shared" si="317"/>
        <v>-9.7425357312937999E-3</v>
      </c>
      <c r="Z305" s="5">
        <f t="shared" si="332"/>
        <v>2.8509846864399271</v>
      </c>
      <c r="AA305" s="5">
        <f t="shared" si="333"/>
        <v>8325.7852230935569</v>
      </c>
      <c r="AB305" s="5">
        <f t="shared" si="334"/>
        <v>57454.807443871505</v>
      </c>
      <c r="AC305" s="16">
        <f t="shared" si="318"/>
        <v>0.84260848924896048</v>
      </c>
      <c r="AD305" s="16">
        <f t="shared" si="319"/>
        <v>3.0959138732118756</v>
      </c>
      <c r="AE305" s="16">
        <f t="shared" si="320"/>
        <v>26.580160930209487</v>
      </c>
      <c r="AF305" s="15">
        <f t="shared" si="321"/>
        <v>-4.0504037456468023E-3</v>
      </c>
      <c r="AG305" s="15">
        <f t="shared" si="322"/>
        <v>2.9673830763510267E-4</v>
      </c>
      <c r="AH305" s="15">
        <f t="shared" si="323"/>
        <v>9.7937136394747881E-3</v>
      </c>
      <c r="AI305" s="1">
        <f t="shared" si="287"/>
        <v>57116.86614880956</v>
      </c>
      <c r="AJ305" s="1">
        <f t="shared" si="288"/>
        <v>189368.83868001975</v>
      </c>
      <c r="AK305" s="1">
        <f t="shared" si="289"/>
        <v>74599.001210105431</v>
      </c>
      <c r="AL305" s="14">
        <f t="shared" si="324"/>
        <v>98.407481226258511</v>
      </c>
      <c r="AM305" s="14">
        <f t="shared" si="325"/>
        <v>24.533050944995889</v>
      </c>
      <c r="AN305" s="14">
        <f t="shared" si="326"/>
        <v>7.6215053922207181</v>
      </c>
      <c r="AO305" s="11">
        <f t="shared" si="327"/>
        <v>1.6884014809644557E-3</v>
      </c>
      <c r="AP305" s="11">
        <f t="shared" si="328"/>
        <v>2.1269405559779984E-3</v>
      </c>
      <c r="AQ305" s="11">
        <f t="shared" si="329"/>
        <v>1.9294034494779806E-3</v>
      </c>
      <c r="AR305" s="1">
        <f t="shared" si="356"/>
        <v>349.62166258567208</v>
      </c>
      <c r="AS305" s="1">
        <f t="shared" si="330"/>
        <v>93590.445975351729</v>
      </c>
      <c r="AT305" s="1">
        <f t="shared" si="331"/>
        <v>37276.19224212876</v>
      </c>
      <c r="AU305" s="1">
        <f t="shared" si="290"/>
        <v>69.924332517134417</v>
      </c>
      <c r="AV305" s="1">
        <f t="shared" si="291"/>
        <v>18718.089195070348</v>
      </c>
      <c r="AW305" s="1">
        <f t="shared" si="292"/>
        <v>7455.2384484257527</v>
      </c>
      <c r="AX305" s="2">
        <v>0</v>
      </c>
      <c r="AY305" s="2">
        <v>0</v>
      </c>
      <c r="AZ305" s="2">
        <v>0</v>
      </c>
      <c r="BA305" s="2">
        <f t="shared" si="338"/>
        <v>0</v>
      </c>
      <c r="BB305" s="2">
        <f t="shared" si="350"/>
        <v>0</v>
      </c>
      <c r="BC305" s="2">
        <f t="shared" si="339"/>
        <v>0</v>
      </c>
      <c r="BD305" s="2">
        <f t="shared" si="340"/>
        <v>0</v>
      </c>
      <c r="BE305" s="2">
        <f t="shared" si="341"/>
        <v>0</v>
      </c>
      <c r="BF305" s="2">
        <f t="shared" si="342"/>
        <v>0</v>
      </c>
      <c r="BG305" s="2">
        <f t="shared" si="343"/>
        <v>0</v>
      </c>
      <c r="BH305" s="2">
        <f t="shared" si="351"/>
        <v>0</v>
      </c>
      <c r="BI305" s="2">
        <f t="shared" si="352"/>
        <v>0</v>
      </c>
      <c r="BJ305" s="2">
        <f t="shared" si="353"/>
        <v>0</v>
      </c>
      <c r="BK305" s="11">
        <f t="shared" si="354"/>
        <v>2.8876198173290429E-2</v>
      </c>
      <c r="BL305" s="17">
        <f t="shared" si="336"/>
        <v>3.6753922226936129E-4</v>
      </c>
      <c r="BM305" s="17">
        <f t="shared" si="337"/>
        <v>8.8223604401624481E-2</v>
      </c>
      <c r="BN305" s="12">
        <f>(BN$3*temperature!$I415+BN$4*temperature!$I415^2+BN$5*temperature!$I415^6)*(K305/K$56)^$BP$1</f>
        <v>-318.39388124350461</v>
      </c>
      <c r="BO305" s="12">
        <f>(BO$3*temperature!$I415+BO$4*temperature!$I415^2+BO$5*temperature!$I415^6)*(L305/L$56)^$BP$1</f>
        <v>-44.148961762713505</v>
      </c>
      <c r="BP305" s="12">
        <f>(BP$3*temperature!$I415+BP$4*temperature!$I415^2+BP$5*temperature!$I415^6)*(M305/M$56)^$BP$1</f>
        <v>-36.68429408642195</v>
      </c>
      <c r="BQ305" s="12">
        <f>(BQ$3*temperature!$M415+BQ$4*temperature!$M415^2+BQ$5*temperature!$M415^6)*(K305/K$56)^$BP$1</f>
        <v>-318.39394989514625</v>
      </c>
      <c r="BR305" s="12">
        <f>(BR$3*temperature!$M415+BR$4*temperature!$M415^2+BR$5*temperature!$M415^6)*(L305/L$56)^$BP$1</f>
        <v>-44.148970842736119</v>
      </c>
      <c r="BS305" s="12">
        <f>(BS$3*temperature!$M415+BS$4*temperature!$M415^2+BS$5*temperature!$M415^6)*(M305/M$56)^$BP$1</f>
        <v>-36.684301260716744</v>
      </c>
      <c r="BT305" s="19">
        <f t="shared" si="344"/>
        <v>-6.865164164082671E-5</v>
      </c>
      <c r="BU305" s="19">
        <f t="shared" si="345"/>
        <v>-9.080022614682548E-6</v>
      </c>
      <c r="BV305" s="19">
        <f t="shared" si="346"/>
        <v>-7.174294793799163E-6</v>
      </c>
      <c r="BW305" s="19">
        <f t="shared" si="347"/>
        <v>-1.1412358589994818E-2</v>
      </c>
      <c r="BX305" s="19">
        <f t="shared" si="348"/>
        <v>-4.1944894004257602E-6</v>
      </c>
      <c r="BY305" s="19">
        <f t="shared" si="349"/>
        <v>-1.0068394095331837E-3</v>
      </c>
      <c r="BZ305" s="2">
        <f t="shared" si="355"/>
        <v>586.44168171762601</v>
      </c>
    </row>
    <row r="306" spans="1:78" x14ac:dyDescent="0.3">
      <c r="A306" s="2">
        <f t="shared" si="293"/>
        <v>2260</v>
      </c>
      <c r="B306" s="5">
        <f t="shared" si="294"/>
        <v>1165.4055548646224</v>
      </c>
      <c r="C306" s="5">
        <f t="shared" si="295"/>
        <v>2964.169306092022</v>
      </c>
      <c r="D306" s="5">
        <f t="shared" si="296"/>
        <v>4369.9545328822414</v>
      </c>
      <c r="E306" s="15">
        <f t="shared" si="297"/>
        <v>1.1079732985233995E-8</v>
      </c>
      <c r="F306" s="15">
        <f t="shared" si="298"/>
        <v>2.1827816937731829E-8</v>
      </c>
      <c r="G306" s="15">
        <f t="shared" si="299"/>
        <v>4.4560711816256225E-8</v>
      </c>
      <c r="H306" s="5">
        <f t="shared" si="300"/>
        <v>349.62166645938674</v>
      </c>
      <c r="I306" s="5">
        <f t="shared" si="301"/>
        <v>93450.154863308635</v>
      </c>
      <c r="J306" s="5">
        <f t="shared" si="302"/>
        <v>37265.219400301648</v>
      </c>
      <c r="K306" s="5">
        <f t="shared" si="303"/>
        <v>300</v>
      </c>
      <c r="L306" s="5">
        <f t="shared" si="304"/>
        <v>31526.591504489283</v>
      </c>
      <c r="M306" s="5">
        <f t="shared" si="305"/>
        <v>8527.5988845868033</v>
      </c>
      <c r="N306" s="15">
        <f t="shared" si="306"/>
        <v>0</v>
      </c>
      <c r="O306" s="15">
        <f t="shared" si="307"/>
        <v>-1.4990114684662048E-3</v>
      </c>
      <c r="P306" s="15">
        <f t="shared" si="308"/>
        <v>-2.9441049988276902E-4</v>
      </c>
      <c r="Q306" s="5">
        <f t="shared" si="309"/>
        <v>3.3112707411862239</v>
      </c>
      <c r="R306" s="5">
        <f t="shared" si="310"/>
        <v>2616.3943731799218</v>
      </c>
      <c r="S306" s="5">
        <f t="shared" si="311"/>
        <v>2118.4512730895681</v>
      </c>
      <c r="T306" s="5">
        <f t="shared" si="312"/>
        <v>9.4710112640312367</v>
      </c>
      <c r="U306" s="5">
        <f t="shared" si="313"/>
        <v>27.997753208723658</v>
      </c>
      <c r="V306" s="5">
        <f t="shared" si="314"/>
        <v>56.84794849409689</v>
      </c>
      <c r="W306" s="15">
        <f t="shared" si="315"/>
        <v>-1.0734613539272964E-2</v>
      </c>
      <c r="X306" s="15">
        <f t="shared" si="316"/>
        <v>-1.217998157191269E-2</v>
      </c>
      <c r="Y306" s="15">
        <f t="shared" si="317"/>
        <v>-9.7425357312937999E-3</v>
      </c>
      <c r="Z306" s="5">
        <f t="shared" si="332"/>
        <v>2.8089568207749105</v>
      </c>
      <c r="AA306" s="5">
        <f t="shared" si="333"/>
        <v>8214.7546677097489</v>
      </c>
      <c r="AB306" s="5">
        <f t="shared" si="334"/>
        <v>57436.568254682999</v>
      </c>
      <c r="AC306" s="16">
        <f t="shared" si="318"/>
        <v>0.83919558466799271</v>
      </c>
      <c r="AD306" s="16">
        <f t="shared" si="319"/>
        <v>3.0968325494551965</v>
      </c>
      <c r="AE306" s="16">
        <f t="shared" si="320"/>
        <v>26.840479414851114</v>
      </c>
      <c r="AF306" s="15">
        <f t="shared" si="321"/>
        <v>-4.0504037456468023E-3</v>
      </c>
      <c r="AG306" s="15">
        <f t="shared" si="322"/>
        <v>2.9673830763510267E-4</v>
      </c>
      <c r="AH306" s="15">
        <f t="shared" si="323"/>
        <v>9.7937136394747881E-3</v>
      </c>
      <c r="AI306" s="1">
        <f t="shared" si="287"/>
        <v>51475.103866445737</v>
      </c>
      <c r="AJ306" s="1">
        <f t="shared" si="288"/>
        <v>189150.04400708812</v>
      </c>
      <c r="AK306" s="1">
        <f t="shared" si="289"/>
        <v>74594.339537520646</v>
      </c>
      <c r="AL306" s="14">
        <f t="shared" si="324"/>
        <v>98.571971049928507</v>
      </c>
      <c r="AM306" s="14">
        <f t="shared" si="325"/>
        <v>24.584709482602506</v>
      </c>
      <c r="AN306" s="14">
        <f t="shared" si="326"/>
        <v>7.6360633014267441</v>
      </c>
      <c r="AO306" s="11">
        <f t="shared" si="327"/>
        <v>1.6715174661548111E-3</v>
      </c>
      <c r="AP306" s="11">
        <f t="shared" si="328"/>
        <v>2.1056711504182182E-3</v>
      </c>
      <c r="AQ306" s="11">
        <f t="shared" si="329"/>
        <v>1.9101094149832007E-3</v>
      </c>
      <c r="AR306" s="1">
        <f t="shared" si="356"/>
        <v>349.62166645938674</v>
      </c>
      <c r="AS306" s="1">
        <f t="shared" si="330"/>
        <v>93450.154863308635</v>
      </c>
      <c r="AT306" s="1">
        <f t="shared" si="331"/>
        <v>37265.219400301648</v>
      </c>
      <c r="AU306" s="1">
        <f t="shared" si="290"/>
        <v>69.924333291877346</v>
      </c>
      <c r="AV306" s="1">
        <f t="shared" si="291"/>
        <v>18690.030972661727</v>
      </c>
      <c r="AW306" s="1">
        <f t="shared" si="292"/>
        <v>7453.0438800603297</v>
      </c>
      <c r="AX306" s="2">
        <v>0</v>
      </c>
      <c r="AY306" s="2">
        <v>0</v>
      </c>
      <c r="AZ306" s="2">
        <v>0</v>
      </c>
      <c r="BA306" s="2">
        <f t="shared" si="338"/>
        <v>0</v>
      </c>
      <c r="BB306" s="2">
        <f t="shared" si="350"/>
        <v>0</v>
      </c>
      <c r="BC306" s="2">
        <f t="shared" si="339"/>
        <v>0</v>
      </c>
      <c r="BD306" s="2">
        <f t="shared" si="340"/>
        <v>0</v>
      </c>
      <c r="BE306" s="2">
        <f t="shared" si="341"/>
        <v>0</v>
      </c>
      <c r="BF306" s="2">
        <f t="shared" si="342"/>
        <v>0</v>
      </c>
      <c r="BG306" s="2">
        <f t="shared" si="343"/>
        <v>0</v>
      </c>
      <c r="BH306" s="2">
        <f t="shared" si="351"/>
        <v>0</v>
      </c>
      <c r="BI306" s="2">
        <f t="shared" si="352"/>
        <v>0</v>
      </c>
      <c r="BJ306" s="2">
        <f t="shared" si="353"/>
        <v>0</v>
      </c>
      <c r="BK306" s="11">
        <f t="shared" si="354"/>
        <v>2.8847184413573562E-2</v>
      </c>
      <c r="BL306" s="17">
        <f t="shared" si="336"/>
        <v>3.5722395262122473E-4</v>
      </c>
      <c r="BM306" s="17">
        <f t="shared" si="337"/>
        <v>8.7350103367945034E-2</v>
      </c>
      <c r="BN306" s="12">
        <f>(BN$3*temperature!$I416+BN$4*temperature!$I416^2+BN$5*temperature!$I416^6)*(K306/K$56)^$BP$1</f>
        <v>-319.69198318691826</v>
      </c>
      <c r="BO306" s="12">
        <f>(BO$3*temperature!$I416+BO$4*temperature!$I416^2+BO$5*temperature!$I416^6)*(L306/L$56)^$BP$1</f>
        <v>-44.337271034106855</v>
      </c>
      <c r="BP306" s="12">
        <f>(BP$3*temperature!$I416+BP$4*temperature!$I416^2+BP$5*temperature!$I416^6)*(M306/M$56)^$BP$1</f>
        <v>-36.822650791792782</v>
      </c>
      <c r="BQ306" s="12">
        <f>(BQ$3*temperature!$M416+BQ$4*temperature!$M416^2+BQ$5*temperature!$M416^6)*(K306/K$56)^$BP$1</f>
        <v>-319.69205175869189</v>
      </c>
      <c r="BR306" s="12">
        <f>(BR$3*temperature!$M416+BR$4*temperature!$M416^2+BR$5*temperature!$M416^6)*(L306/L$56)^$BP$1</f>
        <v>-44.337280106385244</v>
      </c>
      <c r="BS306" s="12">
        <f>(BS$3*temperature!$M416+BS$4*temperature!$M416^2+BS$5*temperature!$M416^6)*(M306/M$56)^$BP$1</f>
        <v>-36.822657957293394</v>
      </c>
      <c r="BT306" s="19">
        <f t="shared" si="344"/>
        <v>-6.8571773624626076E-5</v>
      </c>
      <c r="BU306" s="19">
        <f t="shared" si="345"/>
        <v>-9.0722783880892166E-6</v>
      </c>
      <c r="BV306" s="19">
        <f t="shared" si="346"/>
        <v>-7.1655006124160536E-6</v>
      </c>
      <c r="BW306" s="19">
        <f t="shared" si="347"/>
        <v>-1.138803950531383E-2</v>
      </c>
      <c r="BX306" s="19">
        <f t="shared" si="348"/>
        <v>-4.0680804846948635E-6</v>
      </c>
      <c r="BY306" s="19">
        <f t="shared" si="349"/>
        <v>-9.9474642794740464E-4</v>
      </c>
      <c r="BZ306" s="2">
        <f t="shared" si="355"/>
        <v>580.63533486657741</v>
      </c>
    </row>
    <row r="307" spans="1:78" x14ac:dyDescent="0.3">
      <c r="A307" s="2">
        <f t="shared" si="293"/>
        <v>2261</v>
      </c>
      <c r="B307" s="5">
        <f t="shared" si="294"/>
        <v>1165.4055671313856</v>
      </c>
      <c r="C307" s="5">
        <f t="shared" si="295"/>
        <v>2964.1693675582997</v>
      </c>
      <c r="D307" s="5">
        <f t="shared" si="296"/>
        <v>4369.9547178741122</v>
      </c>
      <c r="E307" s="15">
        <f t="shared" si="297"/>
        <v>1.0525746335972294E-8</v>
      </c>
      <c r="F307" s="15">
        <f t="shared" si="298"/>
        <v>2.0736426090845238E-8</v>
      </c>
      <c r="G307" s="15">
        <f t="shared" si="299"/>
        <v>4.2332676225443413E-8</v>
      </c>
      <c r="H307" s="5">
        <f t="shared" si="300"/>
        <v>349.6216701394157</v>
      </c>
      <c r="I307" s="5">
        <f t="shared" si="301"/>
        <v>93307.015829368494</v>
      </c>
      <c r="J307" s="5">
        <f t="shared" si="302"/>
        <v>37253.465721685105</v>
      </c>
      <c r="K307" s="5">
        <f t="shared" si="303"/>
        <v>300</v>
      </c>
      <c r="L307" s="5">
        <f t="shared" si="304"/>
        <v>31478.301088520144</v>
      </c>
      <c r="M307" s="5">
        <f t="shared" si="305"/>
        <v>8524.9088667463602</v>
      </c>
      <c r="N307" s="15">
        <f t="shared" si="306"/>
        <v>0</v>
      </c>
      <c r="O307" s="15">
        <f t="shared" si="307"/>
        <v>-1.5317360255155954E-3</v>
      </c>
      <c r="P307" s="15">
        <f t="shared" si="308"/>
        <v>-3.1544844883657497E-4</v>
      </c>
      <c r="Q307" s="5">
        <f t="shared" si="309"/>
        <v>3.2757255639351439</v>
      </c>
      <c r="R307" s="5">
        <f t="shared" si="310"/>
        <v>2580.5679787280956</v>
      </c>
      <c r="S307" s="5">
        <f t="shared" si="311"/>
        <v>2097.1505230444964</v>
      </c>
      <c r="T307" s="5">
        <f t="shared" si="312"/>
        <v>9.369343618285761</v>
      </c>
      <c r="U307" s="5">
        <f t="shared" si="313"/>
        <v>27.656741090586443</v>
      </c>
      <c r="V307" s="5">
        <f t="shared" si="314"/>
        <v>56.294105324642402</v>
      </c>
      <c r="W307" s="15">
        <f t="shared" si="315"/>
        <v>-1.0734613539272964E-2</v>
      </c>
      <c r="X307" s="15">
        <f t="shared" si="316"/>
        <v>-1.217998157191269E-2</v>
      </c>
      <c r="Y307" s="15">
        <f t="shared" si="317"/>
        <v>-9.7425357312937999E-3</v>
      </c>
      <c r="Z307" s="5">
        <f t="shared" si="332"/>
        <v>2.7675485083820015</v>
      </c>
      <c r="AA307" s="5">
        <f t="shared" si="333"/>
        <v>8104.9395896747465</v>
      </c>
      <c r="AB307" s="5">
        <f t="shared" si="334"/>
        <v>57417.120771018454</v>
      </c>
      <c r="AC307" s="16">
        <f t="shared" si="318"/>
        <v>0.83579650372852321</v>
      </c>
      <c r="AD307" s="16">
        <f t="shared" si="319"/>
        <v>3.0977514983049512</v>
      </c>
      <c r="AE307" s="16">
        <f t="shared" si="320"/>
        <v>27.103347384186382</v>
      </c>
      <c r="AF307" s="15">
        <f t="shared" si="321"/>
        <v>-4.0504037456468023E-3</v>
      </c>
      <c r="AG307" s="15">
        <f t="shared" si="322"/>
        <v>2.9673830763510267E-4</v>
      </c>
      <c r="AH307" s="15">
        <f t="shared" si="323"/>
        <v>9.7937136394747881E-3</v>
      </c>
      <c r="AI307" s="1">
        <f t="shared" si="287"/>
        <v>46397.517813093044</v>
      </c>
      <c r="AJ307" s="1">
        <f t="shared" si="288"/>
        <v>188925.07057904103</v>
      </c>
      <c r="AK307" s="1">
        <f t="shared" si="289"/>
        <v>74587.949463828918</v>
      </c>
      <c r="AL307" s="14">
        <f t="shared" si="324"/>
        <v>98.735088173498937</v>
      </c>
      <c r="AM307" s="14">
        <f t="shared" si="325"/>
        <v>24.635959122966444</v>
      </c>
      <c r="AN307" s="14">
        <f t="shared" si="326"/>
        <v>7.6505031606681531</v>
      </c>
      <c r="AO307" s="11">
        <f t="shared" si="327"/>
        <v>1.654802291493263E-3</v>
      </c>
      <c r="AP307" s="11">
        <f t="shared" si="328"/>
        <v>2.084614438914036E-3</v>
      </c>
      <c r="AQ307" s="11">
        <f t="shared" si="329"/>
        <v>1.8910083208333686E-3</v>
      </c>
      <c r="AR307" s="1">
        <f t="shared" si="356"/>
        <v>349.6216701394157</v>
      </c>
      <c r="AS307" s="1">
        <f t="shared" si="330"/>
        <v>93307.015829368494</v>
      </c>
      <c r="AT307" s="1">
        <f t="shared" si="331"/>
        <v>37253.465721685105</v>
      </c>
      <c r="AU307" s="1">
        <f t="shared" si="290"/>
        <v>69.924334027883148</v>
      </c>
      <c r="AV307" s="1">
        <f t="shared" si="291"/>
        <v>18661.4031658737</v>
      </c>
      <c r="AW307" s="1">
        <f t="shared" si="292"/>
        <v>7450.6931443370213</v>
      </c>
      <c r="AX307" s="2">
        <v>0</v>
      </c>
      <c r="AY307" s="2">
        <v>0</v>
      </c>
      <c r="AZ307" s="2">
        <v>0</v>
      </c>
      <c r="BA307" s="2">
        <f t="shared" si="338"/>
        <v>0</v>
      </c>
      <c r="BB307" s="2">
        <f t="shared" si="350"/>
        <v>0</v>
      </c>
      <c r="BC307" s="2">
        <f t="shared" si="339"/>
        <v>0</v>
      </c>
      <c r="BD307" s="2">
        <f t="shared" si="340"/>
        <v>0</v>
      </c>
      <c r="BE307" s="2">
        <f t="shared" si="341"/>
        <v>0</v>
      </c>
      <c r="BF307" s="2">
        <f t="shared" si="342"/>
        <v>0</v>
      </c>
      <c r="BG307" s="2">
        <f t="shared" si="343"/>
        <v>0</v>
      </c>
      <c r="BH307" s="2">
        <f t="shared" si="351"/>
        <v>0</v>
      </c>
      <c r="BI307" s="2">
        <f t="shared" si="352"/>
        <v>0</v>
      </c>
      <c r="BJ307" s="2">
        <f t="shared" si="353"/>
        <v>0</v>
      </c>
      <c r="BK307" s="11">
        <f t="shared" si="354"/>
        <v>2.881816885836605E-2</v>
      </c>
      <c r="BL307" s="17">
        <f t="shared" si="336"/>
        <v>3.4720797999251627E-4</v>
      </c>
      <c r="BM307" s="17">
        <f t="shared" si="337"/>
        <v>8.648525085935152E-2</v>
      </c>
      <c r="BN307" s="12">
        <f>(BN$3*temperature!$I417+BN$4*temperature!$I417^2+BN$5*temperature!$I417^6)*(K307/K$56)^$BP$1</f>
        <v>-320.98379315120042</v>
      </c>
      <c r="BO307" s="12">
        <f>(BO$3*temperature!$I417+BO$4*temperature!$I417^2+BO$5*temperature!$I417^6)*(L307/L$56)^$BP$1</f>
        <v>-44.525236471524714</v>
      </c>
      <c r="BP307" s="12">
        <f>(BP$3*temperature!$I417+BP$4*temperature!$I417^2+BP$5*temperature!$I417^6)*(M307/M$56)^$BP$1</f>
        <v>-36.960546263011075</v>
      </c>
      <c r="BQ307" s="12">
        <f>(BQ$3*temperature!$M417+BQ$4*temperature!$M417^2+BQ$5*temperature!$M417^6)*(K307/K$56)^$BP$1</f>
        <v>-320.98386164339342</v>
      </c>
      <c r="BR307" s="12">
        <f>(BR$3*temperature!$M417+BR$4*temperature!$M417^2+BR$5*temperature!$M417^6)*(L307/L$56)^$BP$1</f>
        <v>-44.525245536171667</v>
      </c>
      <c r="BS307" s="12">
        <f>(BS$3*temperature!$M417+BS$4*temperature!$M417^2+BS$5*temperature!$M417^6)*(M307/M$56)^$BP$1</f>
        <v>-36.960553419796518</v>
      </c>
      <c r="BT307" s="19">
        <f t="shared" si="344"/>
        <v>-6.8492193008751201E-5</v>
      </c>
      <c r="BU307" s="19">
        <f t="shared" si="345"/>
        <v>-9.0646469530497598E-6</v>
      </c>
      <c r="BV307" s="19">
        <f t="shared" si="346"/>
        <v>-7.1567854433851608E-6</v>
      </c>
      <c r="BW307" s="19">
        <f t="shared" si="347"/>
        <v>-1.1363565728396856E-2</v>
      </c>
      <c r="BX307" s="19">
        <f t="shared" si="348"/>
        <v>-3.9455207020688592E-6</v>
      </c>
      <c r="BY307" s="19">
        <f t="shared" si="349"/>
        <v>-9.8278083267713161E-4</v>
      </c>
      <c r="BZ307" s="2">
        <f t="shared" si="355"/>
        <v>574.88647621603729</v>
      </c>
    </row>
    <row r="308" spans="1:78" x14ac:dyDescent="0.3">
      <c r="A308" s="2">
        <f t="shared" si="293"/>
        <v>2262</v>
      </c>
      <c r="B308" s="5">
        <f t="shared" si="294"/>
        <v>1165.4055787848108</v>
      </c>
      <c r="C308" s="5">
        <f t="shared" si="295"/>
        <v>2964.1694259512647</v>
      </c>
      <c r="D308" s="5">
        <f t="shared" si="296"/>
        <v>4369.9548936163965</v>
      </c>
      <c r="E308" s="15">
        <f t="shared" si="297"/>
        <v>9.9994590191736791E-9</v>
      </c>
      <c r="F308" s="15">
        <f t="shared" si="298"/>
        <v>1.9699604786302975E-8</v>
      </c>
      <c r="G308" s="15">
        <f t="shared" si="299"/>
        <v>4.021604241417124E-8</v>
      </c>
      <c r="H308" s="5">
        <f t="shared" si="300"/>
        <v>349.62167363544324</v>
      </c>
      <c r="I308" s="5">
        <f t="shared" si="301"/>
        <v>93161.03732159127</v>
      </c>
      <c r="J308" s="5">
        <f t="shared" si="302"/>
        <v>37240.935642238175</v>
      </c>
      <c r="K308" s="5">
        <f t="shared" si="303"/>
        <v>300</v>
      </c>
      <c r="L308" s="5">
        <f t="shared" si="304"/>
        <v>31429.052774773128</v>
      </c>
      <c r="M308" s="5">
        <f t="shared" si="305"/>
        <v>8522.0411992443005</v>
      </c>
      <c r="N308" s="15">
        <f t="shared" si="306"/>
        <v>0</v>
      </c>
      <c r="O308" s="15">
        <f t="shared" si="307"/>
        <v>-1.5645162554523973E-3</v>
      </c>
      <c r="P308" s="15">
        <f t="shared" si="308"/>
        <v>-3.3638688071446765E-4</v>
      </c>
      <c r="Q308" s="5">
        <f t="shared" si="309"/>
        <v>3.2405619483494492</v>
      </c>
      <c r="R308" s="5">
        <f t="shared" si="310"/>
        <v>2545.1485926230303</v>
      </c>
      <c r="S308" s="5">
        <f t="shared" si="311"/>
        <v>2076.0204616163724</v>
      </c>
      <c r="T308" s="5">
        <f t="shared" si="312"/>
        <v>9.2687673354268103</v>
      </c>
      <c r="U308" s="5">
        <f t="shared" si="313"/>
        <v>27.319882493763942</v>
      </c>
      <c r="V308" s="5">
        <f t="shared" si="314"/>
        <v>55.745657992055854</v>
      </c>
      <c r="W308" s="15">
        <f t="shared" si="315"/>
        <v>-1.0734613539272964E-2</v>
      </c>
      <c r="X308" s="15">
        <f t="shared" si="316"/>
        <v>-1.217998157191269E-2</v>
      </c>
      <c r="Y308" s="15">
        <f t="shared" si="317"/>
        <v>-9.7425357312937999E-3</v>
      </c>
      <c r="Z308" s="5">
        <f t="shared" si="332"/>
        <v>2.7267506162274473</v>
      </c>
      <c r="AA308" s="5">
        <f t="shared" si="333"/>
        <v>7996.330436246687</v>
      </c>
      <c r="AB308" s="5">
        <f t="shared" si="334"/>
        <v>57396.471859134988</v>
      </c>
      <c r="AC308" s="16">
        <f t="shared" si="318"/>
        <v>0.83241119043922274</v>
      </c>
      <c r="AD308" s="16">
        <f t="shared" si="319"/>
        <v>3.0986707198420325</v>
      </c>
      <c r="AE308" s="16">
        <f t="shared" si="320"/>
        <v>27.36878980713831</v>
      </c>
      <c r="AF308" s="15">
        <f t="shared" si="321"/>
        <v>-4.0504037456468023E-3</v>
      </c>
      <c r="AG308" s="15">
        <f t="shared" si="322"/>
        <v>2.9673830763510267E-4</v>
      </c>
      <c r="AH308" s="15">
        <f t="shared" si="323"/>
        <v>9.7937136394747881E-3</v>
      </c>
      <c r="AI308" s="1">
        <f t="shared" si="287"/>
        <v>41827.690365811628</v>
      </c>
      <c r="AJ308" s="1">
        <f t="shared" si="288"/>
        <v>188693.96668701063</v>
      </c>
      <c r="AK308" s="1">
        <f t="shared" si="289"/>
        <v>74579.84766178306</v>
      </c>
      <c r="AL308" s="14">
        <f t="shared" si="324"/>
        <v>98.896841353157612</v>
      </c>
      <c r="AM308" s="14">
        <f t="shared" si="325"/>
        <v>24.686802034309633</v>
      </c>
      <c r="AN308" s="14">
        <f t="shared" si="326"/>
        <v>7.6648256541521844</v>
      </c>
      <c r="AO308" s="11">
        <f t="shared" si="327"/>
        <v>1.6382542685783304E-3</v>
      </c>
      <c r="AP308" s="11">
        <f t="shared" si="328"/>
        <v>2.0637682945248955E-3</v>
      </c>
      <c r="AQ308" s="11">
        <f t="shared" si="329"/>
        <v>1.8720982376250349E-3</v>
      </c>
      <c r="AR308" s="1">
        <f t="shared" si="356"/>
        <v>349.62167363544324</v>
      </c>
      <c r="AS308" s="1">
        <f t="shared" si="330"/>
        <v>93161.03732159127</v>
      </c>
      <c r="AT308" s="1">
        <f t="shared" si="331"/>
        <v>37240.935642238175</v>
      </c>
      <c r="AU308" s="1">
        <f t="shared" si="290"/>
        <v>69.924334727088649</v>
      </c>
      <c r="AV308" s="1">
        <f t="shared" si="291"/>
        <v>18632.207464318253</v>
      </c>
      <c r="AW308" s="1">
        <f t="shared" si="292"/>
        <v>7448.1871284476356</v>
      </c>
      <c r="AX308" s="2">
        <v>0</v>
      </c>
      <c r="AY308" s="2">
        <v>0</v>
      </c>
      <c r="AZ308" s="2">
        <v>0</v>
      </c>
      <c r="BA308" s="2">
        <f t="shared" si="338"/>
        <v>0</v>
      </c>
      <c r="BB308" s="2">
        <f t="shared" si="350"/>
        <v>0</v>
      </c>
      <c r="BC308" s="2">
        <f t="shared" si="339"/>
        <v>0</v>
      </c>
      <c r="BD308" s="2">
        <f t="shared" si="340"/>
        <v>0</v>
      </c>
      <c r="BE308" s="2">
        <f t="shared" si="341"/>
        <v>0</v>
      </c>
      <c r="BF308" s="2">
        <f t="shared" si="342"/>
        <v>0</v>
      </c>
      <c r="BG308" s="2">
        <f t="shared" si="343"/>
        <v>0</v>
      </c>
      <c r="BH308" s="2">
        <f t="shared" si="351"/>
        <v>0</v>
      </c>
      <c r="BI308" s="2">
        <f t="shared" si="352"/>
        <v>0</v>
      </c>
      <c r="BJ308" s="2">
        <f t="shared" si="353"/>
        <v>0</v>
      </c>
      <c r="BK308" s="11">
        <f t="shared" si="354"/>
        <v>2.8789151021264642E-2</v>
      </c>
      <c r="BL308" s="17">
        <f t="shared" si="336"/>
        <v>3.3748235645740743E-4</v>
      </c>
      <c r="BM308" s="17">
        <f t="shared" si="337"/>
        <v>8.5628961246882698E-2</v>
      </c>
      <c r="BN308" s="12">
        <f>(BN$3*temperature!$I418+BN$4*temperature!$I418^2+BN$5*temperature!$I418^6)*(K308/K$56)^$BP$1</f>
        <v>-322.26939126407046</v>
      </c>
      <c r="BO308" s="12">
        <f>(BO$3*temperature!$I418+BO$4*temperature!$I418^2+BO$5*temperature!$I418^6)*(L308/L$56)^$BP$1</f>
        <v>-44.712873268791725</v>
      </c>
      <c r="BP308" s="12">
        <f>(BP$3*temperature!$I418+BP$4*temperature!$I418^2+BP$5*temperature!$I418^6)*(M308/M$56)^$BP$1</f>
        <v>-37.097990343750034</v>
      </c>
      <c r="BQ308" s="12">
        <f>(BQ$3*temperature!$M418+BQ$4*temperature!$M418^2+BQ$5*temperature!$M418^6)*(K308/K$56)^$BP$1</f>
        <v>-322.26945967696901</v>
      </c>
      <c r="BR308" s="12">
        <f>(BR$3*temperature!$M418+BR$4*temperature!$M418^2+BR$5*temperature!$M418^6)*(L308/L$56)^$BP$1</f>
        <v>-44.712882325919708</v>
      </c>
      <c r="BS308" s="12">
        <f>(BS$3*temperature!$M418+BS$4*temperature!$M418^2+BS$5*temperature!$M418^6)*(M308/M$56)^$BP$1</f>
        <v>-37.097997491898617</v>
      </c>
      <c r="BT308" s="19">
        <f t="shared" si="344"/>
        <v>-6.8412898542646872E-5</v>
      </c>
      <c r="BU308" s="19">
        <f t="shared" si="345"/>
        <v>-9.057127982714519E-6</v>
      </c>
      <c r="BV308" s="19">
        <f t="shared" si="346"/>
        <v>-7.148148583269176E-6</v>
      </c>
      <c r="BW308" s="19">
        <f t="shared" si="347"/>
        <v>-1.1338938114615114E-2</v>
      </c>
      <c r="BX308" s="19">
        <f t="shared" si="348"/>
        <v>-3.8266915546450213E-6</v>
      </c>
      <c r="BY308" s="19">
        <f t="shared" si="349"/>
        <v>-9.7094149239717882E-4</v>
      </c>
      <c r="BZ308" s="2">
        <f t="shared" si="355"/>
        <v>569.19453659860494</v>
      </c>
    </row>
    <row r="309" spans="1:78" x14ac:dyDescent="0.3">
      <c r="A309" s="2">
        <f t="shared" si="293"/>
        <v>2263</v>
      </c>
      <c r="B309" s="5">
        <f t="shared" si="294"/>
        <v>1165.4055898555648</v>
      </c>
      <c r="C309" s="5">
        <f t="shared" si="295"/>
        <v>2964.1694814245825</v>
      </c>
      <c r="D309" s="5">
        <f t="shared" si="296"/>
        <v>4369.9550605715731</v>
      </c>
      <c r="E309" s="15">
        <f t="shared" si="297"/>
        <v>9.499486068214995E-9</v>
      </c>
      <c r="F309" s="15">
        <f t="shared" si="298"/>
        <v>1.8714624546987826E-8</v>
      </c>
      <c r="G309" s="15">
        <f t="shared" si="299"/>
        <v>3.8205240293462678E-8</v>
      </c>
      <c r="H309" s="5">
        <f t="shared" si="300"/>
        <v>349.62167695666943</v>
      </c>
      <c r="I309" s="5">
        <f t="shared" si="301"/>
        <v>93012.227923642349</v>
      </c>
      <c r="J309" s="5">
        <f t="shared" si="302"/>
        <v>37227.6336766655</v>
      </c>
      <c r="K309" s="5">
        <f t="shared" si="303"/>
        <v>300</v>
      </c>
      <c r="L309" s="5">
        <f t="shared" si="304"/>
        <v>31378.849457332846</v>
      </c>
      <c r="M309" s="5">
        <f t="shared" si="305"/>
        <v>8518.9969143060862</v>
      </c>
      <c r="N309" s="15">
        <f t="shared" si="306"/>
        <v>0</v>
      </c>
      <c r="O309" s="15">
        <f t="shared" si="307"/>
        <v>-1.5973538178210012E-3</v>
      </c>
      <c r="P309" s="15">
        <f t="shared" si="308"/>
        <v>-3.5722485576394902E-4</v>
      </c>
      <c r="Q309" s="5">
        <f t="shared" si="309"/>
        <v>3.2057757986370663</v>
      </c>
      <c r="R309" s="5">
        <f t="shared" si="310"/>
        <v>2510.132791571391</v>
      </c>
      <c r="S309" s="5">
        <f t="shared" si="311"/>
        <v>2055.0604556183143</v>
      </c>
      <c r="T309" s="5">
        <f t="shared" si="312"/>
        <v>9.1692707000955664</v>
      </c>
      <c r="U309" s="5">
        <f t="shared" si="313"/>
        <v>26.987126828443078</v>
      </c>
      <c r="V309" s="5">
        <f t="shared" si="314"/>
        <v>55.202553927203766</v>
      </c>
      <c r="W309" s="15">
        <f t="shared" si="315"/>
        <v>-1.0734613539272964E-2</v>
      </c>
      <c r="X309" s="15">
        <f t="shared" si="316"/>
        <v>-1.217998157191269E-2</v>
      </c>
      <c r="Y309" s="15">
        <f t="shared" si="317"/>
        <v>-9.7425357312937999E-3</v>
      </c>
      <c r="Z309" s="5">
        <f t="shared" si="332"/>
        <v>2.6865541459038669</v>
      </c>
      <c r="AA309" s="5">
        <f t="shared" si="333"/>
        <v>7888.9176712452618</v>
      </c>
      <c r="AB309" s="5">
        <f t="shared" si="334"/>
        <v>57374.628512773626</v>
      </c>
      <c r="AC309" s="16">
        <f t="shared" si="318"/>
        <v>0.82903958903554942</v>
      </c>
      <c r="AD309" s="16">
        <f t="shared" si="319"/>
        <v>3.0995902141473568</v>
      </c>
      <c r="AE309" s="16">
        <f t="shared" si="320"/>
        <v>27.636831897168399</v>
      </c>
      <c r="AF309" s="15">
        <f t="shared" si="321"/>
        <v>-4.0504037456468023E-3</v>
      </c>
      <c r="AG309" s="15">
        <f t="shared" si="322"/>
        <v>2.9673830763510267E-4</v>
      </c>
      <c r="AH309" s="15">
        <f t="shared" si="323"/>
        <v>9.7937136394747881E-3</v>
      </c>
      <c r="AI309" s="1">
        <f t="shared" si="287"/>
        <v>37714.845663957552</v>
      </c>
      <c r="AJ309" s="1">
        <f t="shared" si="288"/>
        <v>188456.77748262783</v>
      </c>
      <c r="AK309" s="1">
        <f t="shared" si="289"/>
        <v>74570.050024052398</v>
      </c>
      <c r="AL309" s="14">
        <f t="shared" si="324"/>
        <v>99.057239343928373</v>
      </c>
      <c r="AM309" s="14">
        <f t="shared" si="325"/>
        <v>24.737240395247934</v>
      </c>
      <c r="AN309" s="14">
        <f t="shared" si="326"/>
        <v>7.6790314676850366</v>
      </c>
      <c r="AO309" s="11">
        <f t="shared" si="327"/>
        <v>1.621871725892547E-3</v>
      </c>
      <c r="AP309" s="11">
        <f t="shared" si="328"/>
        <v>2.0431306115796465E-3</v>
      </c>
      <c r="AQ309" s="11">
        <f t="shared" si="329"/>
        <v>1.8533772552487846E-3</v>
      </c>
      <c r="AR309" s="1">
        <f t="shared" si="356"/>
        <v>349.62167695666943</v>
      </c>
      <c r="AS309" s="1">
        <f t="shared" si="330"/>
        <v>93012.227923642349</v>
      </c>
      <c r="AT309" s="1">
        <f t="shared" si="331"/>
        <v>37227.6336766655</v>
      </c>
      <c r="AU309" s="1">
        <f t="shared" si="290"/>
        <v>69.924335391333884</v>
      </c>
      <c r="AV309" s="1">
        <f t="shared" si="291"/>
        <v>18602.44558472847</v>
      </c>
      <c r="AW309" s="1">
        <f t="shared" si="292"/>
        <v>7445.5267353331001</v>
      </c>
      <c r="AX309" s="2">
        <v>0</v>
      </c>
      <c r="AY309" s="2">
        <v>0</v>
      </c>
      <c r="AZ309" s="2">
        <v>0</v>
      </c>
      <c r="BA309" s="2">
        <f t="shared" si="338"/>
        <v>0</v>
      </c>
      <c r="BB309" s="2">
        <f t="shared" si="350"/>
        <v>0</v>
      </c>
      <c r="BC309" s="2">
        <f t="shared" si="339"/>
        <v>0</v>
      </c>
      <c r="BD309" s="2">
        <f t="shared" si="340"/>
        <v>0</v>
      </c>
      <c r="BE309" s="2">
        <f t="shared" si="341"/>
        <v>0</v>
      </c>
      <c r="BF309" s="2">
        <f t="shared" si="342"/>
        <v>0</v>
      </c>
      <c r="BG309" s="2">
        <f t="shared" si="343"/>
        <v>0</v>
      </c>
      <c r="BH309" s="2">
        <f t="shared" si="351"/>
        <v>0</v>
      </c>
      <c r="BI309" s="2">
        <f t="shared" si="352"/>
        <v>0</v>
      </c>
      <c r="BJ309" s="2">
        <f t="shared" si="353"/>
        <v>0</v>
      </c>
      <c r="BK309" s="11">
        <f t="shared" si="354"/>
        <v>2.8760130243867671E-2</v>
      </c>
      <c r="BL309" s="17">
        <f t="shared" si="336"/>
        <v>3.2803840915545567E-4</v>
      </c>
      <c r="BM309" s="17">
        <f t="shared" si="337"/>
        <v>8.4781149749388815E-2</v>
      </c>
      <c r="BN309" s="12">
        <f>(BN$3*temperature!$I419+BN$4*temperature!$I419^2+BN$5*temperature!$I419^6)*(K309/K$56)^$BP$1</f>
        <v>-323.54885439928648</v>
      </c>
      <c r="BO309" s="12">
        <f>(BO$3*temperature!$I419+BO$4*temperature!$I419^2+BO$5*temperature!$I419^6)*(L309/L$56)^$BP$1</f>
        <v>-44.900196203221419</v>
      </c>
      <c r="BP309" s="12">
        <f>(BP$3*temperature!$I419+BP$4*temperature!$I419^2+BP$5*temperature!$I419^6)*(M309/M$56)^$BP$1</f>
        <v>-37.234992491068226</v>
      </c>
      <c r="BQ309" s="12">
        <f>(BQ$3*temperature!$M419+BQ$4*temperature!$M419^2+BQ$5*temperature!$M419^6)*(K309/K$56)^$BP$1</f>
        <v>-323.5489227331754</v>
      </c>
      <c r="BR309" s="12">
        <f>(BR$3*temperature!$M419+BR$4*temperature!$M419^2+BR$5*temperature!$M419^6)*(L309/L$56)^$BP$1</f>
        <v>-44.900205252942555</v>
      </c>
      <c r="BS309" s="12">
        <f>(BS$3*temperature!$M419+BS$4*temperature!$M419^2+BS$5*temperature!$M419^6)*(M309/M$56)^$BP$1</f>
        <v>-37.23499963065759</v>
      </c>
      <c r="BT309" s="19">
        <f t="shared" si="344"/>
        <v>-6.8333888918914454E-5</v>
      </c>
      <c r="BU309" s="19">
        <f t="shared" si="345"/>
        <v>-9.0497211360229812E-6</v>
      </c>
      <c r="BV309" s="19">
        <f t="shared" si="346"/>
        <v>-7.1395893641579278E-6</v>
      </c>
      <c r="BW309" s="19">
        <f t="shared" si="347"/>
        <v>-1.1314157512366632E-2</v>
      </c>
      <c r="BX309" s="19">
        <f t="shared" si="348"/>
        <v>-3.7114782312909976E-6</v>
      </c>
      <c r="BY309" s="19">
        <f t="shared" si="349"/>
        <v>-9.5922728234412789E-4</v>
      </c>
      <c r="BZ309" s="2">
        <f t="shared" si="355"/>
        <v>563.5589524808521</v>
      </c>
    </row>
    <row r="310" spans="1:78" x14ac:dyDescent="0.3">
      <c r="A310" s="2">
        <f t="shared" si="293"/>
        <v>2264</v>
      </c>
      <c r="B310" s="5">
        <f t="shared" si="294"/>
        <v>1165.4056003727812</v>
      </c>
      <c r="C310" s="5">
        <f t="shared" si="295"/>
        <v>2964.1695341242353</v>
      </c>
      <c r="D310" s="5">
        <f t="shared" si="296"/>
        <v>4369.9552191789971</v>
      </c>
      <c r="E310" s="15">
        <f t="shared" si="297"/>
        <v>9.0245117648042454E-9</v>
      </c>
      <c r="F310" s="15">
        <f t="shared" si="298"/>
        <v>1.7778893319638433E-8</v>
      </c>
      <c r="G310" s="15">
        <f t="shared" si="299"/>
        <v>3.629497827878954E-8</v>
      </c>
      <c r="H310" s="5">
        <f t="shared" si="300"/>
        <v>349.62168011183434</v>
      </c>
      <c r="I310" s="5">
        <f t="shared" si="301"/>
        <v>92860.596345230428</v>
      </c>
      <c r="J310" s="5">
        <f t="shared" si="302"/>
        <v>37213.564416071873</v>
      </c>
      <c r="K310" s="5">
        <f t="shared" si="303"/>
        <v>300</v>
      </c>
      <c r="L310" s="5">
        <f t="shared" si="304"/>
        <v>31327.69407289186</v>
      </c>
      <c r="M310" s="5">
        <f t="shared" si="305"/>
        <v>8515.7770616842499</v>
      </c>
      <c r="N310" s="15">
        <f t="shared" si="306"/>
        <v>0</v>
      </c>
      <c r="O310" s="15">
        <f t="shared" si="307"/>
        <v>-1.6302504816355645E-3</v>
      </c>
      <c r="P310" s="15">
        <f t="shared" si="308"/>
        <v>-3.7796147295565685E-4</v>
      </c>
      <c r="Q310" s="5">
        <f t="shared" si="309"/>
        <v>3.1713630629651459</v>
      </c>
      <c r="R310" s="5">
        <f t="shared" si="310"/>
        <v>2475.517161499557</v>
      </c>
      <c r="S310" s="5">
        <f t="shared" si="311"/>
        <v>2034.2698632120432</v>
      </c>
      <c r="T310" s="5">
        <f t="shared" si="312"/>
        <v>9.0708421226930618</v>
      </c>
      <c r="U310" s="5">
        <f t="shared" si="313"/>
        <v>26.658424120993772</v>
      </c>
      <c r="V310" s="5">
        <f t="shared" si="314"/>
        <v>54.664741073109312</v>
      </c>
      <c r="W310" s="15">
        <f t="shared" si="315"/>
        <v>-1.0734613539272964E-2</v>
      </c>
      <c r="X310" s="15">
        <f t="shared" si="316"/>
        <v>-1.217998157191269E-2</v>
      </c>
      <c r="Y310" s="15">
        <f t="shared" si="317"/>
        <v>-9.7425357312937999E-3</v>
      </c>
      <c r="Z310" s="5">
        <f t="shared" si="332"/>
        <v>2.6469502316462008</v>
      </c>
      <c r="AA310" s="5">
        <f t="shared" si="333"/>
        <v>7782.6917746602121</v>
      </c>
      <c r="AB310" s="5">
        <f t="shared" si="334"/>
        <v>57351.597845764663</v>
      </c>
      <c r="AC310" s="16">
        <f t="shared" si="318"/>
        <v>0.82568164397883037</v>
      </c>
      <c r="AD310" s="16">
        <f t="shared" si="319"/>
        <v>3.1005099813018653</v>
      </c>
      <c r="AE310" s="16">
        <f t="shared" si="320"/>
        <v>27.90749911467157</v>
      </c>
      <c r="AF310" s="15">
        <f t="shared" si="321"/>
        <v>-4.0504037456468023E-3</v>
      </c>
      <c r="AG310" s="15">
        <f t="shared" si="322"/>
        <v>2.9673830763510267E-4</v>
      </c>
      <c r="AH310" s="15">
        <f t="shared" si="323"/>
        <v>9.7937136394747881E-3</v>
      </c>
      <c r="AI310" s="1">
        <f t="shared" si="287"/>
        <v>34013.285432953133</v>
      </c>
      <c r="AJ310" s="1">
        <f t="shared" si="288"/>
        <v>188213.54531909354</v>
      </c>
      <c r="AK310" s="1">
        <f t="shared" si="289"/>
        <v>74558.571756980265</v>
      </c>
      <c r="AL310" s="14">
        <f t="shared" si="324"/>
        <v>99.216290898307903</v>
      </c>
      <c r="AM310" s="14">
        <f t="shared" si="325"/>
        <v>24.787276394214498</v>
      </c>
      <c r="AN310" s="14">
        <f t="shared" si="326"/>
        <v>7.693121288526938</v>
      </c>
      <c r="AO310" s="11">
        <f t="shared" si="327"/>
        <v>1.6056530086336215E-3</v>
      </c>
      <c r="AP310" s="11">
        <f t="shared" si="328"/>
        <v>2.0226993054638502E-3</v>
      </c>
      <c r="AQ310" s="11">
        <f t="shared" si="329"/>
        <v>1.8348434826962966E-3</v>
      </c>
      <c r="AR310" s="1">
        <f t="shared" si="356"/>
        <v>349.62168011183434</v>
      </c>
      <c r="AS310" s="1">
        <f t="shared" si="330"/>
        <v>92860.596345230428</v>
      </c>
      <c r="AT310" s="1">
        <f t="shared" si="331"/>
        <v>37213.564416071873</v>
      </c>
      <c r="AU310" s="1">
        <f t="shared" si="290"/>
        <v>69.924336022366873</v>
      </c>
      <c r="AV310" s="1">
        <f t="shared" si="291"/>
        <v>18572.119269046085</v>
      </c>
      <c r="AW310" s="1">
        <f t="shared" si="292"/>
        <v>7442.7128832143753</v>
      </c>
      <c r="AX310" s="2">
        <v>0</v>
      </c>
      <c r="AY310" s="2">
        <v>0</v>
      </c>
      <c r="AZ310" s="2">
        <v>0</v>
      </c>
      <c r="BA310" s="2">
        <f t="shared" si="338"/>
        <v>0</v>
      </c>
      <c r="BB310" s="2">
        <f t="shared" si="350"/>
        <v>0</v>
      </c>
      <c r="BC310" s="2">
        <f t="shared" si="339"/>
        <v>0</v>
      </c>
      <c r="BD310" s="2">
        <f t="shared" si="340"/>
        <v>0</v>
      </c>
      <c r="BE310" s="2">
        <f t="shared" si="341"/>
        <v>0</v>
      </c>
      <c r="BF310" s="2">
        <f t="shared" si="342"/>
        <v>0</v>
      </c>
      <c r="BG310" s="2">
        <f t="shared" si="343"/>
        <v>0</v>
      </c>
      <c r="BH310" s="2">
        <f t="shared" si="351"/>
        <v>0</v>
      </c>
      <c r="BI310" s="2">
        <f t="shared" si="352"/>
        <v>0</v>
      </c>
      <c r="BJ310" s="2">
        <f t="shared" si="353"/>
        <v>0</v>
      </c>
      <c r="BK310" s="11">
        <f t="shared" si="354"/>
        <v>2.8731105786267891E-2</v>
      </c>
      <c r="BL310" s="17">
        <f t="shared" si="336"/>
        <v>3.1886773166228184E-4</v>
      </c>
      <c r="BM310" s="17">
        <f t="shared" si="337"/>
        <v>8.3941732425137444E-2</v>
      </c>
      <c r="BN310" s="12">
        <f>(BN$3*temperature!$I420+BN$4*temperature!$I420^2+BN$5*temperature!$I420^6)*(K310/K$56)^$BP$1</f>
        <v>-324.82225635732658</v>
      </c>
      <c r="BO310" s="12">
        <f>(BO$3*temperature!$I420+BO$4*temperature!$I420^2+BO$5*temperature!$I420^6)*(L310/L$56)^$BP$1</f>
        <v>-45.087219661528579</v>
      </c>
      <c r="BP310" s="12">
        <f>(BP$3*temperature!$I420+BP$4*temperature!$I420^2+BP$5*temperature!$I420^6)*(M310/M$56)^$BP$1</f>
        <v>-37.371561795373943</v>
      </c>
      <c r="BQ310" s="12">
        <f>(BQ$3*temperature!$M420+BQ$4*temperature!$M420^2+BQ$5*temperature!$M420^6)*(K310/K$56)^$BP$1</f>
        <v>-324.82232461248924</v>
      </c>
      <c r="BR310" s="12">
        <f>(BR$3*temperature!$M420+BR$4*temperature!$M420^2+BR$5*temperature!$M420^6)*(L310/L$56)^$BP$1</f>
        <v>-45.087228703954679</v>
      </c>
      <c r="BS310" s="12">
        <f>(BS$3*temperature!$M420+BS$4*temperature!$M420^2+BS$5*temperature!$M420^6)*(M310/M$56)^$BP$1</f>
        <v>-37.371568926481046</v>
      </c>
      <c r="BT310" s="19">
        <f t="shared" si="344"/>
        <v>-6.8255162659625057E-5</v>
      </c>
      <c r="BU310" s="19">
        <f t="shared" si="345"/>
        <v>-9.0424261003363426E-6</v>
      </c>
      <c r="BV310" s="19">
        <f t="shared" si="346"/>
        <v>-7.1311071039303897E-6</v>
      </c>
      <c r="BW310" s="19">
        <f t="shared" si="347"/>
        <v>-1.1289224783002951E-2</v>
      </c>
      <c r="BX310" s="19">
        <f t="shared" si="348"/>
        <v>-3.5997694987817669E-6</v>
      </c>
      <c r="BY310" s="19">
        <f t="shared" si="349"/>
        <v>-9.4763708602206402E-4</v>
      </c>
      <c r="BZ310" s="2">
        <f t="shared" si="355"/>
        <v>557.97916590762031</v>
      </c>
    </row>
    <row r="311" spans="1:78" x14ac:dyDescent="0.3">
      <c r="A311" s="2">
        <f t="shared" si="293"/>
        <v>2265</v>
      </c>
      <c r="B311" s="5">
        <f t="shared" si="294"/>
        <v>1165.4056103641369</v>
      </c>
      <c r="C311" s="5">
        <f t="shared" si="295"/>
        <v>2964.1695841889064</v>
      </c>
      <c r="D311" s="5">
        <f t="shared" si="296"/>
        <v>4369.9553698560549</v>
      </c>
      <c r="E311" s="15">
        <f t="shared" si="297"/>
        <v>8.573286176564033E-9</v>
      </c>
      <c r="F311" s="15">
        <f t="shared" si="298"/>
        <v>1.6889948653656511E-8</v>
      </c>
      <c r="G311" s="15">
        <f t="shared" si="299"/>
        <v>3.4480229364850064E-8</v>
      </c>
      <c r="H311" s="5">
        <f t="shared" si="300"/>
        <v>349.62168310924108</v>
      </c>
      <c r="I311" s="5">
        <f t="shared" si="301"/>
        <v>92706.151417551402</v>
      </c>
      <c r="J311" s="5">
        <f t="shared" si="302"/>
        <v>37198.73252689428</v>
      </c>
      <c r="K311" s="5">
        <f t="shared" si="303"/>
        <v>300</v>
      </c>
      <c r="L311" s="5">
        <f t="shared" si="304"/>
        <v>31275.589599209397</v>
      </c>
      <c r="M311" s="5">
        <f t="shared" si="305"/>
        <v>8512.3827084118693</v>
      </c>
      <c r="N311" s="15">
        <f t="shared" si="306"/>
        <v>0</v>
      </c>
      <c r="O311" s="15">
        <f t="shared" si="307"/>
        <v>-1.6632080727432275E-3</v>
      </c>
      <c r="P311" s="15">
        <f t="shared" si="308"/>
        <v>-3.9859583544676891E-4</v>
      </c>
      <c r="Q311" s="5">
        <f t="shared" si="309"/>
        <v>3.1373197329886304</v>
      </c>
      <c r="R311" s="5">
        <f t="shared" si="310"/>
        <v>2441.2982978373957</v>
      </c>
      <c r="S311" s="5">
        <f t="shared" si="311"/>
        <v>2013.6480340676674</v>
      </c>
      <c r="T311" s="5">
        <f t="shared" si="312"/>
        <v>8.9734701380301942</v>
      </c>
      <c r="U311" s="5">
        <f t="shared" si="313"/>
        <v>26.333725006463833</v>
      </c>
      <c r="V311" s="5">
        <f t="shared" si="314"/>
        <v>54.132167879962623</v>
      </c>
      <c r="W311" s="15">
        <f t="shared" si="315"/>
        <v>-1.0734613539272964E-2</v>
      </c>
      <c r="X311" s="15">
        <f t="shared" si="316"/>
        <v>-1.217998157191269E-2</v>
      </c>
      <c r="Y311" s="15">
        <f t="shared" si="317"/>
        <v>-9.7425357312937999E-3</v>
      </c>
      <c r="Z311" s="5">
        <f t="shared" si="332"/>
        <v>2.6079301383768763</v>
      </c>
      <c r="AA311" s="5">
        <f t="shared" si="333"/>
        <v>7677.6432431322746</v>
      </c>
      <c r="AB311" s="5">
        <f t="shared" si="334"/>
        <v>57327.38708838787</v>
      </c>
      <c r="AC311" s="16">
        <f t="shared" si="318"/>
        <v>0.82233729995534666</v>
      </c>
      <c r="AD311" s="16">
        <f t="shared" si="319"/>
        <v>3.1014300213865225</v>
      </c>
      <c r="AE311" s="16">
        <f t="shared" si="320"/>
        <v>28.180817169394558</v>
      </c>
      <c r="AF311" s="15">
        <f t="shared" si="321"/>
        <v>-4.0504037456468023E-3</v>
      </c>
      <c r="AG311" s="15">
        <f t="shared" si="322"/>
        <v>2.9673830763510267E-4</v>
      </c>
      <c r="AH311" s="15">
        <f t="shared" si="323"/>
        <v>9.7937136394747881E-3</v>
      </c>
      <c r="AI311" s="1">
        <f t="shared" si="287"/>
        <v>30681.881225680187</v>
      </c>
      <c r="AJ311" s="1">
        <f t="shared" si="288"/>
        <v>187964.31005623029</v>
      </c>
      <c r="AK311" s="1">
        <f t="shared" si="289"/>
        <v>74545.427464496621</v>
      </c>
      <c r="AL311" s="14">
        <f t="shared" si="324"/>
        <v>99.374004764934384</v>
      </c>
      <c r="AM311" s="14">
        <f t="shared" si="325"/>
        <v>24.836912228893947</v>
      </c>
      <c r="AN311" s="14">
        <f t="shared" si="326"/>
        <v>7.7070958052502059</v>
      </c>
      <c r="AO311" s="11">
        <f t="shared" si="327"/>
        <v>1.5895964785472853E-3</v>
      </c>
      <c r="AP311" s="11">
        <f t="shared" si="328"/>
        <v>2.0024723124092117E-3</v>
      </c>
      <c r="AQ311" s="11">
        <f t="shared" si="329"/>
        <v>1.8164950478693337E-3</v>
      </c>
      <c r="AR311" s="1">
        <f t="shared" si="356"/>
        <v>349.62168310924108</v>
      </c>
      <c r="AS311" s="1">
        <f t="shared" si="330"/>
        <v>92706.151417551402</v>
      </c>
      <c r="AT311" s="1">
        <f t="shared" si="331"/>
        <v>37198.73252689428</v>
      </c>
      <c r="AU311" s="1">
        <f t="shared" si="290"/>
        <v>69.924336621848212</v>
      </c>
      <c r="AV311" s="1">
        <f t="shared" si="291"/>
        <v>18541.230283510282</v>
      </c>
      <c r="AW311" s="1">
        <f t="shared" si="292"/>
        <v>7439.7465053788565</v>
      </c>
      <c r="AX311" s="2">
        <v>0</v>
      </c>
      <c r="AY311" s="2">
        <v>0</v>
      </c>
      <c r="AZ311" s="2">
        <v>0</v>
      </c>
      <c r="BA311" s="2">
        <f t="shared" si="338"/>
        <v>0</v>
      </c>
      <c r="BB311" s="2">
        <f t="shared" si="350"/>
        <v>0</v>
      </c>
      <c r="BC311" s="2">
        <f t="shared" si="339"/>
        <v>0</v>
      </c>
      <c r="BD311" s="2">
        <f t="shared" si="340"/>
        <v>0</v>
      </c>
      <c r="BE311" s="2">
        <f t="shared" si="341"/>
        <v>0</v>
      </c>
      <c r="BF311" s="2">
        <f t="shared" si="342"/>
        <v>0</v>
      </c>
      <c r="BG311" s="2">
        <f t="shared" si="343"/>
        <v>0</v>
      </c>
      <c r="BH311" s="2">
        <f t="shared" si="351"/>
        <v>0</v>
      </c>
      <c r="BI311" s="2">
        <f t="shared" si="352"/>
        <v>0</v>
      </c>
      <c r="BJ311" s="2">
        <f t="shared" si="353"/>
        <v>0</v>
      </c>
      <c r="BK311" s="11">
        <f t="shared" si="354"/>
        <v>2.8702076874668941E-2</v>
      </c>
      <c r="BL311" s="17">
        <f t="shared" si="336"/>
        <v>3.0996217560522638E-4</v>
      </c>
      <c r="BM311" s="17">
        <f t="shared" si="337"/>
        <v>8.3110626163502413E-2</v>
      </c>
      <c r="BN311" s="12">
        <f>(BN$3*temperature!$I421+BN$4*temperature!$I421^2+BN$5*temperature!$I421^6)*(K311/K$56)^$BP$1</f>
        <v>-326.08966802318372</v>
      </c>
      <c r="BO311" s="12">
        <f>(BO$3*temperature!$I421+BO$4*temperature!$I421^2+BO$5*temperature!$I421^6)*(L311/L$56)^$BP$1</f>
        <v>-45.273957662133938</v>
      </c>
      <c r="BP311" s="12">
        <f>(BP$3*temperature!$I421+BP$4*temperature!$I421^2+BP$5*temperature!$I421^6)*(M311/M$56)^$BP$1</f>
        <v>-37.507706997635204</v>
      </c>
      <c r="BQ311" s="12">
        <f>(BQ$3*temperature!$M421+BQ$4*temperature!$M421^2+BQ$5*temperature!$M421^6)*(K311/K$56)^$BP$1</f>
        <v>-326.08973619990144</v>
      </c>
      <c r="BR311" s="12">
        <f>(BR$3*temperature!$M421+BR$4*temperature!$M421^2+BR$5*temperature!$M421^6)*(L311/L$56)^$BP$1</f>
        <v>-45.273966697376437</v>
      </c>
      <c r="BS311" s="12">
        <f>(BS$3*temperature!$M421+BS$4*temperature!$M421^2+BS$5*temperature!$M421^6)*(M311/M$56)^$BP$1</f>
        <v>-37.507714120336288</v>
      </c>
      <c r="BT311" s="19">
        <f t="shared" si="344"/>
        <v>-6.8176717718415603E-5</v>
      </c>
      <c r="BU311" s="19">
        <f t="shared" si="345"/>
        <v>-9.0352424990669533E-6</v>
      </c>
      <c r="BV311" s="19">
        <f t="shared" si="346"/>
        <v>-7.1227010849383987E-6</v>
      </c>
      <c r="BW311" s="19">
        <f t="shared" si="347"/>
        <v>-1.1264140705380159E-2</v>
      </c>
      <c r="BX311" s="19">
        <f t="shared" si="348"/>
        <v>-3.4914575593630233E-6</v>
      </c>
      <c r="BY311" s="19">
        <f t="shared" si="349"/>
        <v>-9.3616978721794083E-4</v>
      </c>
      <c r="BZ311" s="2">
        <f t="shared" si="355"/>
        <v>552.45462444686655</v>
      </c>
    </row>
    <row r="312" spans="1:78" x14ac:dyDescent="0.3">
      <c r="A312" s="2">
        <f t="shared" si="293"/>
        <v>2266</v>
      </c>
      <c r="B312" s="5">
        <f t="shared" si="294"/>
        <v>1165.4056198559249</v>
      </c>
      <c r="C312" s="5">
        <f t="shared" si="295"/>
        <v>2964.1696317503447</v>
      </c>
      <c r="D312" s="5">
        <f t="shared" si="296"/>
        <v>4369.955512999265</v>
      </c>
      <c r="E312" s="15">
        <f t="shared" si="297"/>
        <v>8.1446218677358315E-9</v>
      </c>
      <c r="F312" s="15">
        <f t="shared" si="298"/>
        <v>1.6045451220973685E-8</v>
      </c>
      <c r="G312" s="15">
        <f t="shared" si="299"/>
        <v>3.2756217896607561E-8</v>
      </c>
      <c r="H312" s="5">
        <f t="shared" si="300"/>
        <v>349.62168595677747</v>
      </c>
      <c r="I312" s="5">
        <f t="shared" si="301"/>
        <v>92548.902091041571</v>
      </c>
      <c r="J312" s="5">
        <f t="shared" si="302"/>
        <v>37183.142750428153</v>
      </c>
      <c r="K312" s="5">
        <f t="shared" si="303"/>
        <v>300</v>
      </c>
      <c r="L312" s="5">
        <f t="shared" si="304"/>
        <v>31222.539054349381</v>
      </c>
      <c r="M312" s="5">
        <f t="shared" si="305"/>
        <v>8508.814938692125</v>
      </c>
      <c r="N312" s="15">
        <f t="shared" si="306"/>
        <v>0</v>
      </c>
      <c r="O312" s="15">
        <f t="shared" si="307"/>
        <v>-1.6962284497222813E-3</v>
      </c>
      <c r="P312" s="15">
        <f t="shared" si="308"/>
        <v>-4.1912703434010545E-4</v>
      </c>
      <c r="Q312" s="5">
        <f t="shared" si="309"/>
        <v>3.1036418433838513</v>
      </c>
      <c r="R312" s="5">
        <f t="shared" si="310"/>
        <v>2407.4728058592782</v>
      </c>
      <c r="S312" s="5">
        <f t="shared" si="311"/>
        <v>1993.1943095563486</v>
      </c>
      <c r="T312" s="5">
        <f t="shared" si="312"/>
        <v>8.8771434039922337</v>
      </c>
      <c r="U312" s="5">
        <f t="shared" si="313"/>
        <v>26.012980721165288</v>
      </c>
      <c r="V312" s="5">
        <f t="shared" si="314"/>
        <v>53.60478330017969</v>
      </c>
      <c r="W312" s="15">
        <f t="shared" si="315"/>
        <v>-1.0734613539272964E-2</v>
      </c>
      <c r="X312" s="15">
        <f t="shared" si="316"/>
        <v>-1.217998157191269E-2</v>
      </c>
      <c r="Y312" s="15">
        <f t="shared" si="317"/>
        <v>-9.7425357312937999E-3</v>
      </c>
      <c r="Z312" s="5">
        <f t="shared" si="332"/>
        <v>2.5694852597797526</v>
      </c>
      <c r="AA312" s="5">
        <f t="shared" si="333"/>
        <v>7573.7625908669561</v>
      </c>
      <c r="AB312" s="5">
        <f t="shared" si="334"/>
        <v>57302.003585701452</v>
      </c>
      <c r="AC312" s="16">
        <f t="shared" si="318"/>
        <v>0.81900650187542245</v>
      </c>
      <c r="AD312" s="16">
        <f t="shared" si="319"/>
        <v>3.1023503344823173</v>
      </c>
      <c r="AE312" s="16">
        <f t="shared" si="320"/>
        <v>28.456812022878005</v>
      </c>
      <c r="AF312" s="15">
        <f t="shared" si="321"/>
        <v>-4.0504037456468023E-3</v>
      </c>
      <c r="AG312" s="15">
        <f t="shared" si="322"/>
        <v>2.9673830763510267E-4</v>
      </c>
      <c r="AH312" s="15">
        <f t="shared" si="323"/>
        <v>9.7937136394747881E-3</v>
      </c>
      <c r="AI312" s="1">
        <f t="shared" si="287"/>
        <v>27683.617439734015</v>
      </c>
      <c r="AJ312" s="1">
        <f t="shared" si="288"/>
        <v>187709.10933411756</v>
      </c>
      <c r="AK312" s="1">
        <f t="shared" si="289"/>
        <v>74530.631223425822</v>
      </c>
      <c r="AL312" s="14">
        <f t="shared" si="324"/>
        <v>99.530389687287524</v>
      </c>
      <c r="AM312" s="14">
        <f t="shared" si="325"/>
        <v>24.886150105667404</v>
      </c>
      <c r="AN312" s="14">
        <f t="shared" si="326"/>
        <v>7.7209557076002611</v>
      </c>
      <c r="AO312" s="11">
        <f t="shared" si="327"/>
        <v>1.5737005137618125E-3</v>
      </c>
      <c r="AP312" s="11">
        <f t="shared" si="328"/>
        <v>1.9824475892851194E-3</v>
      </c>
      <c r="AQ312" s="11">
        <f t="shared" si="329"/>
        <v>1.7983300973906404E-3</v>
      </c>
      <c r="AR312" s="1">
        <f t="shared" si="356"/>
        <v>349.62168595677747</v>
      </c>
      <c r="AS312" s="1">
        <f t="shared" si="330"/>
        <v>92548.902091041571</v>
      </c>
      <c r="AT312" s="1">
        <f t="shared" si="331"/>
        <v>37183.142750428153</v>
      </c>
      <c r="AU312" s="1">
        <f t="shared" si="290"/>
        <v>69.924337191355491</v>
      </c>
      <c r="AV312" s="1">
        <f t="shared" si="291"/>
        <v>18509.780418208316</v>
      </c>
      <c r="AW312" s="1">
        <f t="shared" si="292"/>
        <v>7436.6285500856311</v>
      </c>
      <c r="AX312" s="2">
        <v>0</v>
      </c>
      <c r="AY312" s="2">
        <v>0</v>
      </c>
      <c r="AZ312" s="2">
        <v>0</v>
      </c>
      <c r="BA312" s="2">
        <f t="shared" si="338"/>
        <v>0</v>
      </c>
      <c r="BB312" s="2">
        <f t="shared" si="350"/>
        <v>0</v>
      </c>
      <c r="BC312" s="2">
        <f t="shared" si="339"/>
        <v>0</v>
      </c>
      <c r="BD312" s="2">
        <f t="shared" si="340"/>
        <v>0</v>
      </c>
      <c r="BE312" s="2">
        <f t="shared" si="341"/>
        <v>0</v>
      </c>
      <c r="BF312" s="2">
        <f t="shared" si="342"/>
        <v>0</v>
      </c>
      <c r="BG312" s="2">
        <f t="shared" si="343"/>
        <v>0</v>
      </c>
      <c r="BH312" s="2">
        <f t="shared" si="351"/>
        <v>0</v>
      </c>
      <c r="BI312" s="2">
        <f t="shared" si="352"/>
        <v>0</v>
      </c>
      <c r="BJ312" s="2">
        <f t="shared" si="353"/>
        <v>0</v>
      </c>
      <c r="BK312" s="11">
        <f t="shared" si="354"/>
        <v>2.8673042723427605E-2</v>
      </c>
      <c r="BL312" s="17">
        <f t="shared" si="336"/>
        <v>3.0131384253343001E-4</v>
      </c>
      <c r="BM312" s="17">
        <f t="shared" si="337"/>
        <v>8.2287748676735065E-2</v>
      </c>
      <c r="BN312" s="12">
        <f>(BN$3*temperature!$I422+BN$4*temperature!$I422^2+BN$5*temperature!$I422^6)*(K312/K$56)^$BP$1</f>
        <v>-327.35115750803311</v>
      </c>
      <c r="BO312" s="12">
        <f>(BO$3*temperature!$I422+BO$4*temperature!$I422^2+BO$5*temperature!$I422^6)*(L312/L$56)^$BP$1</f>
        <v>-45.46042387506234</v>
      </c>
      <c r="BP312" s="12">
        <f>(BP$3*temperature!$I422+BP$4*temperature!$I422^2+BP$5*temperature!$I422^6)*(M312/M$56)^$BP$1</f>
        <v>-37.643436504709435</v>
      </c>
      <c r="BQ312" s="12">
        <f>(BQ$3*temperature!$M422+BQ$4*temperature!$M422^2+BQ$5*temperature!$M422^6)*(K312/K$56)^$BP$1</f>
        <v>-327.35122560658579</v>
      </c>
      <c r="BR312" s="12">
        <f>(BR$3*temperature!$M422+BR$4*temperature!$M422^2+BR$5*temperature!$M422^6)*(L312/L$56)^$BP$1</f>
        <v>-45.460432903232316</v>
      </c>
      <c r="BS312" s="12">
        <f>(BS$3*temperature!$M422+BS$4*temperature!$M422^2+BS$5*temperature!$M422^6)*(M312/M$56)^$BP$1</f>
        <v>-37.643443619080017</v>
      </c>
      <c r="BT312" s="19">
        <f t="shared" si="344"/>
        <v>-6.8098552674200619E-5</v>
      </c>
      <c r="BU312" s="19">
        <f t="shared" si="345"/>
        <v>-9.0281699769434454E-6</v>
      </c>
      <c r="BV312" s="19">
        <f t="shared" si="346"/>
        <v>-7.1143705824283643E-6</v>
      </c>
      <c r="BW312" s="19">
        <f t="shared" si="347"/>
        <v>-1.1238906070004709E-2</v>
      </c>
      <c r="BX312" s="19">
        <f t="shared" si="348"/>
        <v>-3.3864379738254093E-6</v>
      </c>
      <c r="BY312" s="19">
        <f t="shared" si="349"/>
        <v>-9.2482427808997963E-4</v>
      </c>
      <c r="BZ312" s="2">
        <f t="shared" si="355"/>
        <v>546.98478113505018</v>
      </c>
    </row>
    <row r="313" spans="1:78" x14ac:dyDescent="0.3">
      <c r="A313" s="2">
        <f t="shared" si="293"/>
        <v>2267</v>
      </c>
      <c r="B313" s="5">
        <f t="shared" si="294"/>
        <v>1165.4056288731235</v>
      </c>
      <c r="C313" s="5">
        <f t="shared" si="295"/>
        <v>2964.1696769337123</v>
      </c>
      <c r="D313" s="5">
        <f t="shared" si="296"/>
        <v>4369.9556489853194</v>
      </c>
      <c r="E313" s="15">
        <f t="shared" si="297"/>
        <v>7.7373907743490388E-9</v>
      </c>
      <c r="F313" s="15">
        <f t="shared" si="298"/>
        <v>1.5243178659925E-8</v>
      </c>
      <c r="G313" s="15">
        <f t="shared" si="299"/>
        <v>3.1118407001777183E-8</v>
      </c>
      <c r="H313" s="5">
        <f t="shared" si="300"/>
        <v>349.62168866193707</v>
      </c>
      <c r="I313" s="5">
        <f t="shared" si="301"/>
        <v>92388.857433863057</v>
      </c>
      <c r="J313" s="5">
        <f t="shared" si="302"/>
        <v>37166.799902550905</v>
      </c>
      <c r="K313" s="5">
        <f t="shared" si="303"/>
        <v>300</v>
      </c>
      <c r="L313" s="5">
        <f t="shared" si="304"/>
        <v>31168.545496165654</v>
      </c>
      <c r="M313" s="5">
        <f t="shared" si="305"/>
        <v>8505.0748538330918</v>
      </c>
      <c r="N313" s="15">
        <f t="shared" si="306"/>
        <v>0</v>
      </c>
      <c r="O313" s="15">
        <f t="shared" si="307"/>
        <v>-1.7293134965654655E-3</v>
      </c>
      <c r="P313" s="15">
        <f t="shared" si="308"/>
        <v>-4.3955414308349816E-4</v>
      </c>
      <c r="Q313" s="5">
        <f t="shared" si="309"/>
        <v>3.0703254713871164</v>
      </c>
      <c r="R313" s="5">
        <f t="shared" si="310"/>
        <v>2374.0373010365261</v>
      </c>
      <c r="S313" s="5">
        <f t="shared" si="311"/>
        <v>1972.908022952493</v>
      </c>
      <c r="T313" s="5">
        <f t="shared" si="312"/>
        <v>8.7818507002176709</v>
      </c>
      <c r="U313" s="5">
        <f t="shared" si="313"/>
        <v>25.696143095350976</v>
      </c>
      <c r="V313" s="5">
        <f t="shared" si="314"/>
        <v>53.082536783509426</v>
      </c>
      <c r="W313" s="15">
        <f t="shared" si="315"/>
        <v>-1.0734613539272964E-2</v>
      </c>
      <c r="X313" s="15">
        <f t="shared" si="316"/>
        <v>-1.217998157191269E-2</v>
      </c>
      <c r="Y313" s="15">
        <f t="shared" si="317"/>
        <v>-9.7425357312937999E-3</v>
      </c>
      <c r="Z313" s="5">
        <f t="shared" si="332"/>
        <v>2.5316071164024287</v>
      </c>
      <c r="AA313" s="5">
        <f t="shared" si="333"/>
        <v>7471.0403507275432</v>
      </c>
      <c r="AB313" s="5">
        <f t="shared" si="334"/>
        <v>57275.454796786769</v>
      </c>
      <c r="AC313" s="16">
        <f t="shared" si="318"/>
        <v>0.81568919487251712</v>
      </c>
      <c r="AD313" s="16">
        <f t="shared" si="319"/>
        <v>3.1032709206702629</v>
      </c>
      <c r="AE313" s="16">
        <f t="shared" si="320"/>
        <v>28.735509890922437</v>
      </c>
      <c r="AF313" s="15">
        <f t="shared" si="321"/>
        <v>-4.0504037456468023E-3</v>
      </c>
      <c r="AG313" s="15">
        <f t="shared" si="322"/>
        <v>2.9673830763510267E-4</v>
      </c>
      <c r="AH313" s="15">
        <f t="shared" si="323"/>
        <v>9.7937136394747881E-3</v>
      </c>
      <c r="AI313" s="1">
        <f t="shared" ref="AI313:AI346" si="357">(1-$AI$5)*AI312+AU312</f>
        <v>24985.180032951968</v>
      </c>
      <c r="AJ313" s="1">
        <f t="shared" ref="AJ313:AJ346" si="358">(1-$AI$5)*AJ312+AV312</f>
        <v>187447.97881891413</v>
      </c>
      <c r="AK313" s="1">
        <f t="shared" ref="AK313:AK346" si="359">(1-$AI$5)*AK312+AW312</f>
        <v>74514.196651168881</v>
      </c>
      <c r="AL313" s="14">
        <f t="shared" si="324"/>
        <v>99.685454402419467</v>
      </c>
      <c r="AM313" s="14">
        <f t="shared" si="325"/>
        <v>24.934992239068137</v>
      </c>
      <c r="AN313" s="14">
        <f t="shared" si="326"/>
        <v>7.7347016863595632</v>
      </c>
      <c r="AO313" s="11">
        <f t="shared" si="327"/>
        <v>1.5579635086241943E-3</v>
      </c>
      <c r="AP313" s="11">
        <f t="shared" si="328"/>
        <v>1.9626231133922684E-3</v>
      </c>
      <c r="AQ313" s="11">
        <f t="shared" si="329"/>
        <v>1.7803467964167339E-3</v>
      </c>
      <c r="AR313" s="1">
        <f t="shared" si="356"/>
        <v>349.62168866193707</v>
      </c>
      <c r="AS313" s="1">
        <f t="shared" si="330"/>
        <v>92388.857433863057</v>
      </c>
      <c r="AT313" s="1">
        <f t="shared" si="331"/>
        <v>37166.799902550905</v>
      </c>
      <c r="AU313" s="1">
        <f t="shared" ref="AU313:AU346" si="360">$AU$5*AR313</f>
        <v>69.924337732387414</v>
      </c>
      <c r="AV313" s="1">
        <f t="shared" ref="AV313:AV346" si="361">$AU$5*AS313</f>
        <v>18477.771486772614</v>
      </c>
      <c r="AW313" s="1">
        <f t="shared" ref="AW313:AW346" si="362">$AU$5*AT313</f>
        <v>7433.3599805101812</v>
      </c>
      <c r="AX313" s="2">
        <v>0</v>
      </c>
      <c r="AY313" s="2">
        <v>0</v>
      </c>
      <c r="AZ313" s="2">
        <v>0</v>
      </c>
      <c r="BA313" s="2">
        <f t="shared" si="338"/>
        <v>0</v>
      </c>
      <c r="BB313" s="2">
        <f t="shared" si="350"/>
        <v>0</v>
      </c>
      <c r="BC313" s="2">
        <f t="shared" si="339"/>
        <v>0</v>
      </c>
      <c r="BD313" s="2">
        <f t="shared" si="340"/>
        <v>0</v>
      </c>
      <c r="BE313" s="2">
        <f t="shared" si="341"/>
        <v>0</v>
      </c>
      <c r="BF313" s="2">
        <f t="shared" si="342"/>
        <v>0</v>
      </c>
      <c r="BG313" s="2">
        <f t="shared" si="343"/>
        <v>0</v>
      </c>
      <c r="BH313" s="2">
        <f t="shared" si="351"/>
        <v>0</v>
      </c>
      <c r="BI313" s="2">
        <f t="shared" si="352"/>
        <v>0</v>
      </c>
      <c r="BJ313" s="2">
        <f t="shared" si="353"/>
        <v>0</v>
      </c>
      <c r="BK313" s="11">
        <f t="shared" si="354"/>
        <v>2.864400254211838E-2</v>
      </c>
      <c r="BL313" s="17">
        <f t="shared" si="336"/>
        <v>2.9291507604369314E-4</v>
      </c>
      <c r="BM313" s="17">
        <f t="shared" si="337"/>
        <v>8.1473018491816901E-2</v>
      </c>
      <c r="BN313" s="12">
        <f>(BN$3*temperature!$I423+BN$4*temperature!$I423^2+BN$5*temperature!$I423^6)*(K313/K$56)^$BP$1</f>
        <v>-328.60679027899295</v>
      </c>
      <c r="BO313" s="12">
        <f>(BO$3*temperature!$I423+BO$4*temperature!$I423^2+BO$5*temperature!$I423^6)*(L313/L$56)^$BP$1</f>
        <v>-45.646631640176068</v>
      </c>
      <c r="BP313" s="12">
        <f>(BP$3*temperature!$I423+BP$4*temperature!$I423^2+BP$5*temperature!$I423^6)*(M313/M$56)^$BP$1</f>
        <v>-37.778758403333043</v>
      </c>
      <c r="BQ313" s="12">
        <f>(BQ$3*temperature!$M423+BQ$4*temperature!$M423^2+BQ$5*temperature!$M423^6)*(K313/K$56)^$BP$1</f>
        <v>-328.60685829965837</v>
      </c>
      <c r="BR313" s="12">
        <f>(BR$3*temperature!$M423+BR$4*temperature!$M423^2+BR$5*temperature!$M423^6)*(L313/L$56)^$BP$1</f>
        <v>-45.646640661384296</v>
      </c>
      <c r="BS313" s="12">
        <f>(BS$3*temperature!$M423+BS$4*temperature!$M423^2+BS$5*temperature!$M423^6)*(M313/M$56)^$BP$1</f>
        <v>-37.778765509447993</v>
      </c>
      <c r="BT313" s="19">
        <f t="shared" si="344"/>
        <v>-6.8020665423773607E-5</v>
      </c>
      <c r="BU313" s="19">
        <f t="shared" si="345"/>
        <v>-9.0212082284324424E-6</v>
      </c>
      <c r="BV313" s="19">
        <f t="shared" si="346"/>
        <v>-7.1061149498063969E-6</v>
      </c>
      <c r="BW313" s="19">
        <f t="shared" si="347"/>
        <v>-1.1213521732311856E-2</v>
      </c>
      <c r="BX313" s="19">
        <f t="shared" si="348"/>
        <v>-3.2846095709377329E-6</v>
      </c>
      <c r="BY313" s="19">
        <f t="shared" si="349"/>
        <v>-9.1359946345503451E-4</v>
      </c>
      <c r="BZ313" s="2">
        <f t="shared" si="355"/>
        <v>541.56909442305459</v>
      </c>
    </row>
    <row r="314" spans="1:78" x14ac:dyDescent="0.3">
      <c r="A314" s="2">
        <f t="shared" ref="A314:A346" si="363">1+A313</f>
        <v>2268</v>
      </c>
      <c r="B314" s="5">
        <f t="shared" ref="B314:B346" si="364">B313*(1+E314)</f>
        <v>1165.4056374394625</v>
      </c>
      <c r="C314" s="5">
        <f t="shared" ref="C314:C346" si="365">C313*(1+F314)</f>
        <v>2964.1697198579118</v>
      </c>
      <c r="D314" s="5">
        <f t="shared" ref="D314:D346" si="366">D313*(1+G314)</f>
        <v>4369.955778172075</v>
      </c>
      <c r="E314" s="15">
        <f t="shared" ref="E314:E346" si="367">E313*$E$5</f>
        <v>7.3505212356315861E-9</v>
      </c>
      <c r="F314" s="15">
        <f t="shared" ref="F314:F346" si="368">F313*$E$5</f>
        <v>1.4481019726928749E-8</v>
      </c>
      <c r="G314" s="15">
        <f t="shared" ref="G314:G346" si="369">G313*$E$5</f>
        <v>2.9562486651688323E-8</v>
      </c>
      <c r="H314" s="5">
        <f t="shared" ref="H314:H346" si="370">AR314</f>
        <v>349.62169123183872</v>
      </c>
      <c r="I314" s="5">
        <f t="shared" ref="I314:I346" si="371">AS314</f>
        <v>92226.026630223772</v>
      </c>
      <c r="J314" s="5">
        <f t="shared" ref="J314:J346" si="372">AT314</f>
        <v>37149.708873420095</v>
      </c>
      <c r="K314" s="5">
        <f t="shared" ref="K314:K346" si="373">H314/B314*1000</f>
        <v>300</v>
      </c>
      <c r="L314" s="5">
        <f t="shared" ref="L314:L346" si="374">I314/C314*1000</f>
        <v>31113.612021731551</v>
      </c>
      <c r="M314" s="5">
        <f t="shared" ref="M314:M346" si="375">J314/D314*1000</f>
        <v>8501.1635721768307</v>
      </c>
      <c r="N314" s="15">
        <f t="shared" ref="N314:N346" si="376">K314/K313-1</f>
        <v>0</v>
      </c>
      <c r="O314" s="15">
        <f t="shared" ref="O314:O346" si="377">L314/L313-1</f>
        <v>-1.7624651250043311E-3</v>
      </c>
      <c r="P314" s="15">
        <f t="shared" ref="P314:P346" si="378">M314/M313-1</f>
        <v>-4.5987621784404631E-4</v>
      </c>
      <c r="Q314" s="5">
        <f t="shared" ref="Q314:Q346" si="379">T314*H314/1000</f>
        <v>3.0373667363382184</v>
      </c>
      <c r="R314" s="5">
        <f t="shared" ref="R314:R346" si="380">U314*I314/1000</f>
        <v>2340.9884093769374</v>
      </c>
      <c r="S314" s="5">
        <f t="shared" ref="S314:S346" si="381">V314*J314/1000</f>
        <v>1952.7884996329999</v>
      </c>
      <c r="T314" s="5">
        <f t="shared" ref="T314:T346" si="382">T313*(1+W314)</f>
        <v>8.6875809267912398</v>
      </c>
      <c r="U314" s="5">
        <f t="shared" ref="U314:U346" si="383">U313*(1+X314)</f>
        <v>25.383164545980371</v>
      </c>
      <c r="V314" s="5">
        <f t="shared" ref="V314:V346" si="384">V313*(1+Y314)</f>
        <v>52.565378272188369</v>
      </c>
      <c r="W314" s="15">
        <f t="shared" ref="W314:W346" si="385">T$5-1</f>
        <v>-1.0734613539272964E-2</v>
      </c>
      <c r="X314" s="15">
        <f t="shared" ref="X314:X346" si="386">U$5-1</f>
        <v>-1.217998157191269E-2</v>
      </c>
      <c r="Y314" s="15">
        <f t="shared" ref="Y314:Y346" si="387">V$5-1</f>
        <v>-9.7425357312937999E-3</v>
      </c>
      <c r="Z314" s="5">
        <f t="shared" si="332"/>
        <v>2.4942873537865018</v>
      </c>
      <c r="AA314" s="5">
        <f t="shared" si="333"/>
        <v>7369.4670753655037</v>
      </c>
      <c r="AB314" s="5">
        <f t="shared" si="334"/>
        <v>57247.748294297147</v>
      </c>
      <c r="AC314" s="16">
        <f t="shared" ref="AC314:AC346" si="388">AC313*(1+AF314)</f>
        <v>0.8123853243023218</v>
      </c>
      <c r="AD314" s="16">
        <f t="shared" ref="AD314:AD346" si="389">AD313*(1+AG314)</f>
        <v>3.1041917800313956</v>
      </c>
      <c r="AE314" s="16">
        <f t="shared" ref="AE314:AE346" si="390">AE313*(1+AH314)</f>
        <v>29.016937246078427</v>
      </c>
      <c r="AF314" s="15">
        <f t="shared" ref="AF314:AF346" si="391">AC$5-1</f>
        <v>-4.0504037456468023E-3</v>
      </c>
      <c r="AG314" s="15">
        <f t="shared" ref="AG314:AG346" si="392">AD$5-1</f>
        <v>2.9673830763510267E-4</v>
      </c>
      <c r="AH314" s="15">
        <f t="shared" ref="AH314:AH346" si="393">AE$5-1</f>
        <v>9.7937136394747881E-3</v>
      </c>
      <c r="AI314" s="1">
        <f t="shared" si="357"/>
        <v>22556.586367389158</v>
      </c>
      <c r="AJ314" s="1">
        <f t="shared" si="358"/>
        <v>187180.95242379533</v>
      </c>
      <c r="AK314" s="1">
        <f t="shared" si="359"/>
        <v>74496.136966562175</v>
      </c>
      <c r="AL314" s="14">
        <f t="shared" ref="AL314:AL346" si="394">AL313*(1+AO314)</f>
        <v>99.839207639716065</v>
      </c>
      <c r="AM314" s="14">
        <f t="shared" ref="AM314:AM346" si="395">AM313*(1+AP314)</f>
        <v>24.983440851247785</v>
      </c>
      <c r="AN314" s="14">
        <f t="shared" ref="AN314:AN346" si="396">AN313*(1+AQ314)</f>
        <v>7.7483344332144268</v>
      </c>
      <c r="AO314" s="11">
        <f t="shared" ref="AO314:AO346" si="397">AO$5*AO313</f>
        <v>1.5423838735379523E-3</v>
      </c>
      <c r="AP314" s="11">
        <f t="shared" ref="AP314:AP346" si="398">AP$5*AP313</f>
        <v>1.9429968822583456E-3</v>
      </c>
      <c r="AQ314" s="11">
        <f t="shared" ref="AQ314:AQ346" si="399">AQ$5*AQ313</f>
        <v>1.7625433284525665E-3</v>
      </c>
      <c r="AR314" s="1">
        <f t="shared" si="356"/>
        <v>349.62169123183872</v>
      </c>
      <c r="AS314" s="1">
        <f t="shared" si="330"/>
        <v>92226.026630223772</v>
      </c>
      <c r="AT314" s="1">
        <f t="shared" si="331"/>
        <v>37149.708873420095</v>
      </c>
      <c r="AU314" s="1">
        <f t="shared" si="360"/>
        <v>69.924338246367753</v>
      </c>
      <c r="AV314" s="1">
        <f t="shared" si="361"/>
        <v>18445.205326044754</v>
      </c>
      <c r="AW314" s="1">
        <f t="shared" si="362"/>
        <v>7429.941774684019</v>
      </c>
      <c r="AX314" s="2">
        <v>0</v>
      </c>
      <c r="AY314" s="2">
        <v>0</v>
      </c>
      <c r="AZ314" s="2">
        <v>0</v>
      </c>
      <c r="BA314" s="2">
        <f t="shared" si="338"/>
        <v>0</v>
      </c>
      <c r="BB314" s="2">
        <f t="shared" si="350"/>
        <v>0</v>
      </c>
      <c r="BC314" s="2">
        <f t="shared" si="339"/>
        <v>0</v>
      </c>
      <c r="BD314" s="2">
        <f t="shared" si="340"/>
        <v>0</v>
      </c>
      <c r="BE314" s="2">
        <f t="shared" si="341"/>
        <v>0</v>
      </c>
      <c r="BF314" s="2">
        <f t="shared" si="342"/>
        <v>0</v>
      </c>
      <c r="BG314" s="2">
        <f t="shared" si="343"/>
        <v>0</v>
      </c>
      <c r="BH314" s="2">
        <f t="shared" si="351"/>
        <v>0</v>
      </c>
      <c r="BI314" s="2">
        <f t="shared" si="352"/>
        <v>0</v>
      </c>
      <c r="BJ314" s="2">
        <f t="shared" si="353"/>
        <v>0</v>
      </c>
      <c r="BK314" s="11">
        <f t="shared" si="354"/>
        <v>2.8614955534027792E-2</v>
      </c>
      <c r="BL314" s="17">
        <f t="shared" si="336"/>
        <v>2.8475845415887655E-4</v>
      </c>
      <c r="BM314" s="17">
        <f t="shared" si="337"/>
        <v>8.0666354942392965E-2</v>
      </c>
      <c r="BN314" s="12">
        <f>(BN$3*temperature!$I424+BN$4*temperature!$I424^2+BN$5*temperature!$I424^6)*(K314/K$56)^$BP$1</f>
        <v>-329.85662927964228</v>
      </c>
      <c r="BO314" s="12">
        <f>(BO$3*temperature!$I424+BO$4*temperature!$I424^2+BO$5*temperature!$I424^6)*(L314/L$56)^$BP$1</f>
        <v>-45.832593984205005</v>
      </c>
      <c r="BP314" s="12">
        <f>(BP$3*temperature!$I424+BP$4*temperature!$I424^2+BP$5*temperature!$I424^6)*(M314/M$56)^$BP$1</f>
        <v>-37.91368047310803</v>
      </c>
      <c r="BQ314" s="12">
        <f>(BQ$3*temperature!$M424+BQ$4*temperature!$M424^2+BQ$5*temperature!$M424^6)*(K314/K$56)^$BP$1</f>
        <v>-329.85669722269597</v>
      </c>
      <c r="BR314" s="12">
        <f>(BR$3*temperature!$M424+BR$4*temperature!$M424^2+BR$5*temperature!$M424^6)*(L314/L$56)^$BP$1</f>
        <v>-45.832602998561818</v>
      </c>
      <c r="BS314" s="12">
        <f>(BS$3*temperature!$M424+BS$4*temperature!$M424^2+BS$5*temperature!$M424^6)*(M314/M$56)^$BP$1</f>
        <v>-37.913687571041429</v>
      </c>
      <c r="BT314" s="19">
        <f t="shared" si="344"/>
        <v>-6.7943053693397815E-5</v>
      </c>
      <c r="BU314" s="19">
        <f t="shared" si="345"/>
        <v>-9.0143568129974483E-6</v>
      </c>
      <c r="BV314" s="19">
        <f t="shared" si="346"/>
        <v>-7.0979333983700599E-6</v>
      </c>
      <c r="BW314" s="19">
        <f t="shared" si="347"/>
        <v>-1.1187988361819562E-2</v>
      </c>
      <c r="BX314" s="19">
        <f t="shared" si="348"/>
        <v>-3.18587427105924E-6</v>
      </c>
      <c r="BY314" s="19">
        <f t="shared" si="349"/>
        <v>-9.0249424028589838E-4</v>
      </c>
      <c r="BZ314" s="2">
        <f t="shared" si="355"/>
        <v>536.20702812264324</v>
      </c>
    </row>
    <row r="315" spans="1:78" x14ac:dyDescent="0.3">
      <c r="A315" s="2">
        <f t="shared" si="363"/>
        <v>2269</v>
      </c>
      <c r="B315" s="5">
        <f t="shared" si="364"/>
        <v>1165.4056455774842</v>
      </c>
      <c r="C315" s="5">
        <f t="shared" si="365"/>
        <v>2964.1697606359016</v>
      </c>
      <c r="D315" s="5">
        <f t="shared" si="366"/>
        <v>4369.9559008994966</v>
      </c>
      <c r="E315" s="15">
        <f t="shared" si="367"/>
        <v>6.9829951738500065E-9</v>
      </c>
      <c r="F315" s="15">
        <f t="shared" si="368"/>
        <v>1.3756968740582312E-8</v>
      </c>
      <c r="G315" s="15">
        <f t="shared" si="369"/>
        <v>2.8084362319103905E-8</v>
      </c>
      <c r="H315" s="5">
        <f t="shared" si="370"/>
        <v>349.62169367324526</v>
      </c>
      <c r="I315" s="5">
        <f t="shared" si="371"/>
        <v>92060.418978045796</v>
      </c>
      <c r="J315" s="5">
        <f t="shared" si="372"/>
        <v>37131.874627025718</v>
      </c>
      <c r="K315" s="5">
        <f t="shared" si="373"/>
        <v>300</v>
      </c>
      <c r="L315" s="5">
        <f t="shared" si="374"/>
        <v>31057.741766549876</v>
      </c>
      <c r="M315" s="5">
        <f t="shared" si="375"/>
        <v>8497.0822289951757</v>
      </c>
      <c r="N315" s="15">
        <f t="shared" si="376"/>
        <v>0</v>
      </c>
      <c r="O315" s="15">
        <f t="shared" si="377"/>
        <v>-1.7956852821412461E-3</v>
      </c>
      <c r="P315" s="15">
        <f t="shared" si="378"/>
        <v>-4.800923011307745E-4</v>
      </c>
      <c r="Q315" s="5">
        <f t="shared" si="379"/>
        <v>3.0047617992288211</v>
      </c>
      <c r="R315" s="5">
        <f t="shared" si="380"/>
        <v>2308.322767739648</v>
      </c>
      <c r="S315" s="5">
        <f t="shared" si="381"/>
        <v>1932.835057267366</v>
      </c>
      <c r="T315" s="5">
        <f t="shared" si="382"/>
        <v>8.5943231029509768</v>
      </c>
      <c r="U315" s="5">
        <f t="shared" si="383"/>
        <v>25.073998069573502</v>
      </c>
      <c r="V315" s="5">
        <f t="shared" si="384"/>
        <v>52.0532581961426</v>
      </c>
      <c r="W315" s="15">
        <f t="shared" si="385"/>
        <v>-1.0734613539272964E-2</v>
      </c>
      <c r="X315" s="15">
        <f t="shared" si="386"/>
        <v>-1.217998157191269E-2</v>
      </c>
      <c r="Y315" s="15">
        <f t="shared" si="387"/>
        <v>-9.7425357312937999E-3</v>
      </c>
      <c r="Z315" s="5">
        <f t="shared" si="332"/>
        <v>2.4575177406253577</v>
      </c>
      <c r="AA315" s="5">
        <f t="shared" si="333"/>
        <v>7269.0333383127672</v>
      </c>
      <c r="AB315" s="5">
        <f t="shared" si="334"/>
        <v>57218.891763967709</v>
      </c>
      <c r="AC315" s="16">
        <f t="shared" si="388"/>
        <v>0.80909483574185914</v>
      </c>
      <c r="AD315" s="16">
        <f t="shared" si="389"/>
        <v>3.1051129126467769</v>
      </c>
      <c r="AE315" s="16">
        <f t="shared" si="390"/>
        <v>29.301120820161131</v>
      </c>
      <c r="AF315" s="15">
        <f t="shared" si="391"/>
        <v>-4.0504037456468023E-3</v>
      </c>
      <c r="AG315" s="15">
        <f t="shared" si="392"/>
        <v>2.9673830763510267E-4</v>
      </c>
      <c r="AH315" s="15">
        <f t="shared" si="393"/>
        <v>9.7937136394747881E-3</v>
      </c>
      <c r="AI315" s="1">
        <f t="shared" si="357"/>
        <v>20370.852068896613</v>
      </c>
      <c r="AJ315" s="1">
        <f t="shared" si="358"/>
        <v>186908.06250746056</v>
      </c>
      <c r="AK315" s="1">
        <f t="shared" si="359"/>
        <v>74476.465044589975</v>
      </c>
      <c r="AL315" s="14">
        <f t="shared" si="394"/>
        <v>99.991658119688282</v>
      </c>
      <c r="AM315" s="14">
        <f t="shared" si="395"/>
        <v>25.031498171453027</v>
      </c>
      <c r="AN315" s="14">
        <f t="shared" si="396"/>
        <v>7.7618546406246898</v>
      </c>
      <c r="AO315" s="11">
        <f t="shared" si="397"/>
        <v>1.5269600348025727E-3</v>
      </c>
      <c r="AP315" s="11">
        <f t="shared" si="398"/>
        <v>1.9235669134357622E-3</v>
      </c>
      <c r="AQ315" s="11">
        <f t="shared" si="399"/>
        <v>1.7449178951680407E-3</v>
      </c>
      <c r="AR315" s="1">
        <f t="shared" si="356"/>
        <v>349.62169367324526</v>
      </c>
      <c r="AS315" s="1">
        <f t="shared" si="330"/>
        <v>92060.418978045796</v>
      </c>
      <c r="AT315" s="1">
        <f t="shared" si="331"/>
        <v>37131.874627025718</v>
      </c>
      <c r="AU315" s="1">
        <f t="shared" si="360"/>
        <v>69.924338734649055</v>
      </c>
      <c r="AV315" s="1">
        <f t="shared" si="361"/>
        <v>18412.08379560916</v>
      </c>
      <c r="AW315" s="1">
        <f t="shared" si="362"/>
        <v>7426.3749254051436</v>
      </c>
      <c r="AX315" s="2">
        <v>0</v>
      </c>
      <c r="AY315" s="2">
        <v>0</v>
      </c>
      <c r="AZ315" s="2">
        <v>0</v>
      </c>
      <c r="BA315" s="2">
        <f t="shared" si="338"/>
        <v>0</v>
      </c>
      <c r="BB315" s="2">
        <f t="shared" si="350"/>
        <v>0</v>
      </c>
      <c r="BC315" s="2">
        <f t="shared" si="339"/>
        <v>0</v>
      </c>
      <c r="BD315" s="2">
        <f t="shared" si="340"/>
        <v>0</v>
      </c>
      <c r="BE315" s="2">
        <f t="shared" si="341"/>
        <v>0</v>
      </c>
      <c r="BF315" s="2">
        <f t="shared" si="342"/>
        <v>0</v>
      </c>
      <c r="BG315" s="2">
        <f t="shared" si="343"/>
        <v>0</v>
      </c>
      <c r="BH315" s="2">
        <f t="shared" si="351"/>
        <v>0</v>
      </c>
      <c r="BI315" s="2">
        <f t="shared" si="352"/>
        <v>0</v>
      </c>
      <c r="BJ315" s="2">
        <f t="shared" si="353"/>
        <v>0</v>
      </c>
      <c r="BK315" s="11">
        <f t="shared" si="354"/>
        <v>2.8585900889953136E-2</v>
      </c>
      <c r="BL315" s="17">
        <f t="shared" si="336"/>
        <v>2.7683678195310511E-4</v>
      </c>
      <c r="BM315" s="17">
        <f t="shared" si="337"/>
        <v>7.9867678160785119E-2</v>
      </c>
      <c r="BN315" s="12">
        <f>(BN$3*temperature!$I425+BN$4*temperature!$I425^2+BN$5*temperature!$I425^6)*(K315/K$56)^$BP$1</f>
        <v>-331.10073504301693</v>
      </c>
      <c r="BO315" s="12">
        <f>(BO$3*temperature!$I425+BO$4*temperature!$I425^2+BO$5*temperature!$I425^6)*(L315/L$56)^$BP$1</f>
        <v>-46.018323636863599</v>
      </c>
      <c r="BP315" s="12">
        <f>(BP$3*temperature!$I425+BP$4*temperature!$I425^2+BP$5*temperature!$I425^6)*(M315/M$56)^$BP$1</f>
        <v>-38.048210198698207</v>
      </c>
      <c r="BQ315" s="12">
        <f>(BQ$3*temperature!$M425+BQ$4*temperature!$M425^2+BQ$5*temperature!$M425^6)*(K315/K$56)^$BP$1</f>
        <v>-331.1008029087327</v>
      </c>
      <c r="BR315" s="12">
        <f>(BR$3*temperature!$M425+BR$4*temperature!$M425^2+BR$5*temperature!$M425^6)*(L315/L$56)^$BP$1</f>
        <v>-46.018332644479017</v>
      </c>
      <c r="BS315" s="12">
        <f>(BS$3*temperature!$M425+BS$4*temperature!$M425^2+BS$5*temperature!$M425^6)*(M315/M$56)^$BP$1</f>
        <v>-38.04821728852346</v>
      </c>
      <c r="BT315" s="19">
        <f t="shared" si="344"/>
        <v>-6.7865715777770674E-5</v>
      </c>
      <c r="BU315" s="19">
        <f t="shared" si="345"/>
        <v>-9.0076154179996593E-6</v>
      </c>
      <c r="BV315" s="19">
        <f t="shared" si="346"/>
        <v>-7.0898252531037542E-6</v>
      </c>
      <c r="BW315" s="19">
        <f t="shared" si="347"/>
        <v>-1.1162306782924944E-2</v>
      </c>
      <c r="BX315" s="19">
        <f t="shared" si="348"/>
        <v>-3.0901370889582587E-6</v>
      </c>
      <c r="BY315" s="19">
        <f t="shared" si="349"/>
        <v>-8.9150752567059813E-4</v>
      </c>
      <c r="BZ315" s="2">
        <f t="shared" si="355"/>
        <v>530.89805135343988</v>
      </c>
    </row>
    <row r="316" spans="1:78" x14ac:dyDescent="0.3">
      <c r="A316" s="2">
        <f t="shared" si="363"/>
        <v>2270</v>
      </c>
      <c r="B316" s="5">
        <f t="shared" si="364"/>
        <v>1165.4056533086052</v>
      </c>
      <c r="C316" s="5">
        <f t="shared" si="365"/>
        <v>2964.1697993749926</v>
      </c>
      <c r="D316" s="5">
        <f t="shared" si="366"/>
        <v>4369.95601749055</v>
      </c>
      <c r="E316" s="15">
        <f t="shared" si="367"/>
        <v>6.6338454151575061E-9</v>
      </c>
      <c r="F316" s="15">
        <f t="shared" si="368"/>
        <v>1.3069120303553195E-8</v>
      </c>
      <c r="G316" s="15">
        <f t="shared" si="369"/>
        <v>2.6680144203148707E-8</v>
      </c>
      <c r="H316" s="5">
        <f t="shared" si="370"/>
        <v>349.62169599258158</v>
      </c>
      <c r="I316" s="5">
        <f t="shared" si="371"/>
        <v>91892.043885739593</v>
      </c>
      <c r="J316" s="5">
        <f t="shared" si="372"/>
        <v>37113.302200540449</v>
      </c>
      <c r="K316" s="5">
        <f t="shared" si="373"/>
        <v>300</v>
      </c>
      <c r="L316" s="5">
        <f t="shared" si="374"/>
        <v>31000.937903461334</v>
      </c>
      <c r="M316" s="5">
        <f t="shared" si="375"/>
        <v>8492.8319763393829</v>
      </c>
      <c r="N316" s="15">
        <f t="shared" si="376"/>
        <v>0</v>
      </c>
      <c r="O316" s="15">
        <f t="shared" si="377"/>
        <v>-1.8289759608254297E-3</v>
      </c>
      <c r="P316" s="15">
        <f t="shared" si="378"/>
        <v>-5.0020142694273684E-4</v>
      </c>
      <c r="Q316" s="5">
        <f t="shared" si="379"/>
        <v>2.9725068622556807</v>
      </c>
      <c r="R316" s="5">
        <f t="shared" si="380"/>
        <v>2276.0370241207888</v>
      </c>
      <c r="S316" s="5">
        <f t="shared" si="381"/>
        <v>1913.0470059962372</v>
      </c>
      <c r="T316" s="5">
        <f t="shared" si="382"/>
        <v>8.5020663658091529</v>
      </c>
      <c r="U316" s="5">
        <f t="shared" si="383"/>
        <v>24.768597235151923</v>
      </c>
      <c r="V316" s="5">
        <f t="shared" si="384"/>
        <v>51.546127468236421</v>
      </c>
      <c r="W316" s="15">
        <f t="shared" si="385"/>
        <v>-1.0734613539272964E-2</v>
      </c>
      <c r="X316" s="15">
        <f t="shared" si="386"/>
        <v>-1.217998157191269E-2</v>
      </c>
      <c r="Y316" s="15">
        <f t="shared" si="387"/>
        <v>-9.7425357312937999E-3</v>
      </c>
      <c r="Z316" s="5">
        <f t="shared" si="332"/>
        <v>2.4212901669490914</v>
      </c>
      <c r="AA316" s="5">
        <f t="shared" si="333"/>
        <v>7169.7297349992941</v>
      </c>
      <c r="AB316" s="5">
        <f t="shared" si="334"/>
        <v>57188.893003900717</v>
      </c>
      <c r="AC316" s="16">
        <f t="shared" si="388"/>
        <v>0.80581767498858681</v>
      </c>
      <c r="AD316" s="16">
        <f t="shared" si="389"/>
        <v>3.1060343185974917</v>
      </c>
      <c r="AE316" s="16">
        <f t="shared" si="390"/>
        <v>29.588087606789443</v>
      </c>
      <c r="AF316" s="15">
        <f t="shared" si="391"/>
        <v>-4.0504037456468023E-3</v>
      </c>
      <c r="AG316" s="15">
        <f t="shared" si="392"/>
        <v>2.9673830763510267E-4</v>
      </c>
      <c r="AH316" s="15">
        <f t="shared" si="393"/>
        <v>9.7937136394747881E-3</v>
      </c>
      <c r="AI316" s="1">
        <f t="shared" si="357"/>
        <v>18403.691200741603</v>
      </c>
      <c r="AJ316" s="1">
        <f t="shared" si="358"/>
        <v>186629.34005232368</v>
      </c>
      <c r="AK316" s="1">
        <f t="shared" si="359"/>
        <v>74455.193465536111</v>
      </c>
      <c r="AL316" s="14">
        <f t="shared" si="394"/>
        <v>100.14281455279307</v>
      </c>
      <c r="AM316" s="14">
        <f t="shared" si="395"/>
        <v>25.079166435512601</v>
      </c>
      <c r="AN316" s="14">
        <f t="shared" si="396"/>
        <v>7.775263001696187</v>
      </c>
      <c r="AO316" s="11">
        <f t="shared" si="397"/>
        <v>1.511690434454547E-3</v>
      </c>
      <c r="AP316" s="11">
        <f t="shared" si="398"/>
        <v>1.9043312443014046E-3</v>
      </c>
      <c r="AQ316" s="11">
        <f t="shared" si="399"/>
        <v>1.7274687162163603E-3</v>
      </c>
      <c r="AR316" s="1">
        <f t="shared" si="356"/>
        <v>349.62169599258158</v>
      </c>
      <c r="AS316" s="1">
        <f t="shared" si="330"/>
        <v>91892.043885739593</v>
      </c>
      <c r="AT316" s="1">
        <f t="shared" si="331"/>
        <v>37113.302200540449</v>
      </c>
      <c r="AU316" s="1">
        <f t="shared" si="360"/>
        <v>69.924339198516321</v>
      </c>
      <c r="AV316" s="1">
        <f t="shared" si="361"/>
        <v>18378.408777147921</v>
      </c>
      <c r="AW316" s="1">
        <f t="shared" si="362"/>
        <v>7422.6604401080904</v>
      </c>
      <c r="AX316" s="2">
        <v>0</v>
      </c>
      <c r="AY316" s="2">
        <v>0</v>
      </c>
      <c r="AZ316" s="2">
        <v>0</v>
      </c>
      <c r="BA316" s="2">
        <f t="shared" si="338"/>
        <v>0</v>
      </c>
      <c r="BB316" s="2">
        <f t="shared" si="350"/>
        <v>0</v>
      </c>
      <c r="BC316" s="2">
        <f t="shared" si="339"/>
        <v>0</v>
      </c>
      <c r="BD316" s="2">
        <f t="shared" si="340"/>
        <v>0</v>
      </c>
      <c r="BE316" s="2">
        <f t="shared" si="341"/>
        <v>0</v>
      </c>
      <c r="BF316" s="2">
        <f t="shared" si="342"/>
        <v>0</v>
      </c>
      <c r="BG316" s="2">
        <f t="shared" si="343"/>
        <v>0</v>
      </c>
      <c r="BH316" s="2">
        <f t="shared" si="351"/>
        <v>0</v>
      </c>
      <c r="BI316" s="2">
        <f t="shared" si="352"/>
        <v>0</v>
      </c>
      <c r="BJ316" s="2">
        <f t="shared" si="353"/>
        <v>0</v>
      </c>
      <c r="BK316" s="11">
        <f t="shared" si="354"/>
        <v>2.8556837779633887E-2</v>
      </c>
      <c r="BL316" s="17">
        <f t="shared" si="336"/>
        <v>2.6914308441675154E-4</v>
      </c>
      <c r="BM316" s="17">
        <f t="shared" si="337"/>
        <v>7.9076909070084273E-2</v>
      </c>
      <c r="BN316" s="12">
        <f>(BN$3*temperature!$I426+BN$4*temperature!$I426^2+BN$5*temperature!$I426^6)*(K316/K$56)^$BP$1</f>
        <v>-332.33916579822392</v>
      </c>
      <c r="BO316" s="12">
        <f>(BO$3*temperature!$I426+BO$4*temperature!$I426^2+BO$5*temperature!$I426^6)*(L316/L$56)^$BP$1</f>
        <v>-46.203833046241044</v>
      </c>
      <c r="BP316" s="12">
        <f>(BP$3*temperature!$I426+BP$4*temperature!$I426^2+BP$5*temperature!$I426^6)*(M316/M$56)^$BP$1</f>
        <v>-38.182354781372347</v>
      </c>
      <c r="BQ316" s="12">
        <f>(BQ$3*temperature!$M426+BQ$4*temperature!$M426^2+BQ$5*temperature!$M426^6)*(K316/K$56)^$BP$1</f>
        <v>-332.33923358687326</v>
      </c>
      <c r="BR316" s="12">
        <f>(BR$3*temperature!$M426+BR$4*temperature!$M426^2+BR$5*temperature!$M426^6)*(L316/L$56)^$BP$1</f>
        <v>-46.203842047224754</v>
      </c>
      <c r="BS316" s="12">
        <f>(BS$3*temperature!$M426+BS$4*temperature!$M426^2+BS$5*temperature!$M426^6)*(M316/M$56)^$BP$1</f>
        <v>-38.182361863162122</v>
      </c>
      <c r="BT316" s="19">
        <f t="shared" si="344"/>
        <v>-6.7788649346312013E-5</v>
      </c>
      <c r="BU316" s="19">
        <f t="shared" si="345"/>
        <v>-9.0009837094839895E-6</v>
      </c>
      <c r="BV316" s="19">
        <f t="shared" si="346"/>
        <v>-7.0817897750430348E-6</v>
      </c>
      <c r="BW316" s="19">
        <f t="shared" si="347"/>
        <v>-1.1136477766421037E-2</v>
      </c>
      <c r="BX316" s="19">
        <f t="shared" si="348"/>
        <v>-2.9973059755931338E-6</v>
      </c>
      <c r="BY316" s="19">
        <f t="shared" si="349"/>
        <v>-8.8063823969629145E-4</v>
      </c>
      <c r="BZ316" s="2">
        <f t="shared" si="355"/>
        <v>525.64163849043121</v>
      </c>
    </row>
    <row r="317" spans="1:78" x14ac:dyDescent="0.3">
      <c r="A317" s="2">
        <f t="shared" si="363"/>
        <v>2271</v>
      </c>
      <c r="B317" s="5">
        <f t="shared" si="364"/>
        <v>1165.4056606531703</v>
      </c>
      <c r="C317" s="5">
        <f t="shared" si="365"/>
        <v>2964.1698361771296</v>
      </c>
      <c r="D317" s="5">
        <f t="shared" si="366"/>
        <v>4369.9561282520535</v>
      </c>
      <c r="E317" s="15">
        <f t="shared" si="367"/>
        <v>6.3021531443996307E-9</v>
      </c>
      <c r="F317" s="15">
        <f t="shared" si="368"/>
        <v>1.2415664288375536E-8</v>
      </c>
      <c r="G317" s="15">
        <f t="shared" si="369"/>
        <v>2.534613699299127E-8</v>
      </c>
      <c r="H317" s="5">
        <f t="shared" si="370"/>
        <v>349.62169819595107</v>
      </c>
      <c r="I317" s="5">
        <f t="shared" si="371"/>
        <v>91720.910867983912</v>
      </c>
      <c r="J317" s="5">
        <f t="shared" si="372"/>
        <v>37093.996703445788</v>
      </c>
      <c r="K317" s="5">
        <f t="shared" si="373"/>
        <v>300</v>
      </c>
      <c r="L317" s="5">
        <f t="shared" si="374"/>
        <v>30943.203641217729</v>
      </c>
      <c r="M317" s="5">
        <f t="shared" si="375"/>
        <v>8488.4139828385596</v>
      </c>
      <c r="N317" s="15">
        <f t="shared" si="376"/>
        <v>0</v>
      </c>
      <c r="O317" s="15">
        <f t="shared" si="377"/>
        <v>-1.8623392112648851E-3</v>
      </c>
      <c r="P317" s="15">
        <f t="shared" si="378"/>
        <v>-5.2020262653629246E-4</v>
      </c>
      <c r="Q317" s="5">
        <f t="shared" si="379"/>
        <v>2.9405981683786289</v>
      </c>
      <c r="R317" s="5">
        <f t="shared" si="380"/>
        <v>2244.127837909416</v>
      </c>
      <c r="S317" s="5">
        <f t="shared" si="381"/>
        <v>1893.4236485979625</v>
      </c>
      <c r="T317" s="5">
        <f t="shared" si="382"/>
        <v>8.4107999690869413</v>
      </c>
      <c r="U317" s="5">
        <f t="shared" si="383"/>
        <v>24.466916177265645</v>
      </c>
      <c r="V317" s="5">
        <f t="shared" si="384"/>
        <v>51.043937479567305</v>
      </c>
      <c r="W317" s="15">
        <f t="shared" si="385"/>
        <v>-1.0734613539272964E-2</v>
      </c>
      <c r="X317" s="15">
        <f t="shared" si="386"/>
        <v>-1.217998157191269E-2</v>
      </c>
      <c r="Y317" s="15">
        <f t="shared" si="387"/>
        <v>-9.7425357312937999E-3</v>
      </c>
      <c r="Z317" s="5">
        <f t="shared" si="332"/>
        <v>2.3855966423361687</v>
      </c>
      <c r="AA317" s="5">
        <f t="shared" si="333"/>
        <v>7071.5468836816954</v>
      </c>
      <c r="AB317" s="5">
        <f t="shared" si="334"/>
        <v>57157.759923539779</v>
      </c>
      <c r="AC317" s="16">
        <f t="shared" si="388"/>
        <v>0.80255378805950461</v>
      </c>
      <c r="AD317" s="16">
        <f t="shared" si="389"/>
        <v>3.1069559979646488</v>
      </c>
      <c r="AE317" s="16">
        <f t="shared" si="390"/>
        <v>29.87786486395003</v>
      </c>
      <c r="AF317" s="15">
        <f t="shared" si="391"/>
        <v>-4.0504037456468023E-3</v>
      </c>
      <c r="AG317" s="15">
        <f t="shared" si="392"/>
        <v>2.9673830763510267E-4</v>
      </c>
      <c r="AH317" s="15">
        <f t="shared" si="393"/>
        <v>9.7937136394747881E-3</v>
      </c>
      <c r="AI317" s="1">
        <f t="shared" si="357"/>
        <v>16633.246419865958</v>
      </c>
      <c r="AJ317" s="1">
        <f t="shared" si="358"/>
        <v>186344.81482423923</v>
      </c>
      <c r="AK317" s="1">
        <f t="shared" si="359"/>
        <v>74432.334559090581</v>
      </c>
      <c r="AL317" s="14">
        <f t="shared" si="394"/>
        <v>100.2926856382835</v>
      </c>
      <c r="AM317" s="14">
        <f t="shared" si="395"/>
        <v>25.126447885334542</v>
      </c>
      <c r="AN317" s="14">
        <f t="shared" si="396"/>
        <v>7.7885602100560147</v>
      </c>
      <c r="AO317" s="11">
        <f t="shared" si="397"/>
        <v>1.4965735301100014E-3</v>
      </c>
      <c r="AP317" s="11">
        <f t="shared" si="398"/>
        <v>1.8852879318583906E-3</v>
      </c>
      <c r="AQ317" s="11">
        <f t="shared" si="399"/>
        <v>1.7101940290541967E-3</v>
      </c>
      <c r="AR317" s="1">
        <f t="shared" si="356"/>
        <v>349.62169819595107</v>
      </c>
      <c r="AS317" s="1">
        <f t="shared" ref="AS317:AS346" si="400">MAX(0.3*C317,AM317*AJ317^$AR$5*C317^(1-$AR$5)*(1-BC316+BO316/100))</f>
        <v>91720.910867983912</v>
      </c>
      <c r="AT317" s="1">
        <f t="shared" ref="AT317:AT346" si="401">MAX(0.3*D317,AN317*AK317^$AR$5*D317^(1-$AR$5)*(1-BD316+BP316/100))</f>
        <v>37093.996703445788</v>
      </c>
      <c r="AU317" s="1">
        <f t="shared" si="360"/>
        <v>69.924339639190222</v>
      </c>
      <c r="AV317" s="1">
        <f t="shared" si="361"/>
        <v>18344.182173596782</v>
      </c>
      <c r="AW317" s="1">
        <f t="shared" si="362"/>
        <v>7418.7993406891583</v>
      </c>
      <c r="AX317" s="2">
        <v>0</v>
      </c>
      <c r="AY317" s="2">
        <v>0</v>
      </c>
      <c r="AZ317" s="2">
        <v>0</v>
      </c>
      <c r="BA317" s="2">
        <f t="shared" si="338"/>
        <v>0</v>
      </c>
      <c r="BB317" s="2">
        <f t="shared" si="350"/>
        <v>0</v>
      </c>
      <c r="BC317" s="2">
        <f t="shared" si="339"/>
        <v>0</v>
      </c>
      <c r="BD317" s="2">
        <f t="shared" si="340"/>
        <v>0</v>
      </c>
      <c r="BE317" s="2">
        <f t="shared" si="341"/>
        <v>0</v>
      </c>
      <c r="BF317" s="2">
        <f t="shared" si="342"/>
        <v>0</v>
      </c>
      <c r="BG317" s="2">
        <f t="shared" si="343"/>
        <v>0</v>
      </c>
      <c r="BH317" s="2">
        <f t="shared" si="351"/>
        <v>0</v>
      </c>
      <c r="BI317" s="2">
        <f t="shared" si="352"/>
        <v>0</v>
      </c>
      <c r="BJ317" s="2">
        <f t="shared" si="353"/>
        <v>0</v>
      </c>
      <c r="BK317" s="11">
        <f t="shared" si="354"/>
        <v>2.8527765342143491E-2</v>
      </c>
      <c r="BL317" s="17">
        <f t="shared" si="336"/>
        <v>2.6167059955359984E-4</v>
      </c>
      <c r="BM317" s="17">
        <f t="shared" si="337"/>
        <v>7.8293969376321063E-2</v>
      </c>
      <c r="BN317" s="12">
        <f>(BN$3*temperature!$I427+BN$4*temperature!$I427^2+BN$5*temperature!$I427^6)*(K317/K$56)^$BP$1</f>
        <v>-333.57197757145224</v>
      </c>
      <c r="BO317" s="12">
        <f>(BO$3*temperature!$I427+BO$4*temperature!$I427^2+BO$5*temperature!$I427^6)*(L317/L$56)^$BP$1</f>
        <v>-46.389134393586353</v>
      </c>
      <c r="BP317" s="12">
        <f>(BP$3*temperature!$I427+BP$4*temperature!$I427^2+BP$5*temperature!$I427^6)*(M317/M$56)^$BP$1</f>
        <v>-38.316121149984468</v>
      </c>
      <c r="BQ317" s="12">
        <f>(BQ$3*temperature!$M427+BQ$4*temperature!$M427^2+BQ$5*temperature!$M427^6)*(K317/K$56)^$BP$1</f>
        <v>-333.57204528330459</v>
      </c>
      <c r="BR317" s="12">
        <f>(BR$3*temperature!$M427+BR$4*temperature!$M427^2+BR$5*temperature!$M427^6)*(L317/L$56)^$BP$1</f>
        <v>-46.389143388047664</v>
      </c>
      <c r="BS317" s="12">
        <f>(BS$3*temperature!$M427+BS$4*temperature!$M427^2+BS$5*temperature!$M427^6)*(M317/M$56)^$BP$1</f>
        <v>-38.316128223810772</v>
      </c>
      <c r="BT317" s="19">
        <f t="shared" si="344"/>
        <v>-6.7711852352658752E-5</v>
      </c>
      <c r="BU317" s="19">
        <f t="shared" si="345"/>
        <v>-8.9944613108627891E-6</v>
      </c>
      <c r="BV317" s="19">
        <f t="shared" si="346"/>
        <v>-7.0738263033831572E-6</v>
      </c>
      <c r="BW317" s="19">
        <f t="shared" si="347"/>
        <v>-1.1110502065851487E-2</v>
      </c>
      <c r="BX317" s="19">
        <f t="shared" si="348"/>
        <v>-2.9072917369128684E-6</v>
      </c>
      <c r="BY317" s="19">
        <f t="shared" si="349"/>
        <v>-8.6988530849932823E-4</v>
      </c>
      <c r="BZ317" s="2">
        <f t="shared" si="355"/>
        <v>520.43726911198553</v>
      </c>
    </row>
    <row r="318" spans="1:78" x14ac:dyDescent="0.3">
      <c r="A318" s="2">
        <f t="shared" si="363"/>
        <v>2272</v>
      </c>
      <c r="B318" s="5">
        <f t="shared" si="364"/>
        <v>1165.4056676305072</v>
      </c>
      <c r="C318" s="5">
        <f t="shared" si="365"/>
        <v>2964.1698711391605</v>
      </c>
      <c r="D318" s="5">
        <f t="shared" si="366"/>
        <v>4369.9562334754846</v>
      </c>
      <c r="E318" s="15">
        <f t="shared" si="367"/>
        <v>5.987045487179649E-9</v>
      </c>
      <c r="F318" s="15">
        <f t="shared" si="368"/>
        <v>1.1794881073956759E-8</v>
      </c>
      <c r="G318" s="15">
        <f t="shared" si="369"/>
        <v>2.4078830143341707E-8</v>
      </c>
      <c r="H318" s="5">
        <f t="shared" si="370"/>
        <v>349.62170028915216</v>
      </c>
      <c r="I318" s="5">
        <f t="shared" si="371"/>
        <v>91547.029540498828</v>
      </c>
      <c r="J318" s="5">
        <f t="shared" si="372"/>
        <v>37073.963316433917</v>
      </c>
      <c r="K318" s="5">
        <f t="shared" si="373"/>
        <v>300</v>
      </c>
      <c r="L318" s="5">
        <f t="shared" si="374"/>
        <v>30884.542222715587</v>
      </c>
      <c r="M318" s="5">
        <f t="shared" si="375"/>
        <v>8483.8294334468665</v>
      </c>
      <c r="N318" s="15">
        <f t="shared" si="376"/>
        <v>0</v>
      </c>
      <c r="O318" s="15">
        <f t="shared" si="377"/>
        <v>-1.8957771529514167E-3</v>
      </c>
      <c r="P318" s="15">
        <f t="shared" si="378"/>
        <v>-5.4009493422002564E-4</v>
      </c>
      <c r="Q318" s="5">
        <f t="shared" si="379"/>
        <v>2.9090320008832982</v>
      </c>
      <c r="R318" s="5">
        <f t="shared" si="380"/>
        <v>2212.5918801154426</v>
      </c>
      <c r="S318" s="5">
        <f t="shared" si="381"/>
        <v>1873.964280643851</v>
      </c>
      <c r="T318" s="5">
        <f t="shared" si="382"/>
        <v>8.3205132818626648</v>
      </c>
      <c r="U318" s="5">
        <f t="shared" si="383"/>
        <v>24.168909589105017</v>
      </c>
      <c r="V318" s="5">
        <f t="shared" si="384"/>
        <v>50.546640094806691</v>
      </c>
      <c r="W318" s="15">
        <f t="shared" si="385"/>
        <v>-1.0734613539272964E-2</v>
      </c>
      <c r="X318" s="15">
        <f t="shared" si="386"/>
        <v>-1.217998157191269E-2</v>
      </c>
      <c r="Y318" s="15">
        <f t="shared" si="387"/>
        <v>-9.7425357312937999E-3</v>
      </c>
      <c r="Z318" s="5">
        <f t="shared" ref="Z318:Z346" si="402">Q317*AC318*(1-AX317)</f>
        <v>2.3504292941514153</v>
      </c>
      <c r="AA318" s="5">
        <f t="shared" ref="AA318:AA346" si="403">R317*AD318*(1-AY317)</f>
        <v>6974.4754262810866</v>
      </c>
      <c r="AB318" s="5">
        <f t="shared" ref="AB318:AB346" si="404">S317*AE318*(1-AZ317)</f>
        <v>57125.500542299458</v>
      </c>
      <c r="AC318" s="16">
        <f t="shared" si="388"/>
        <v>0.79930312119026536</v>
      </c>
      <c r="AD318" s="16">
        <f t="shared" si="389"/>
        <v>3.1078779508293817</v>
      </c>
      <c r="AE318" s="16">
        <f t="shared" si="390"/>
        <v>30.170480116586482</v>
      </c>
      <c r="AF318" s="15">
        <f t="shared" si="391"/>
        <v>-4.0504037456468023E-3</v>
      </c>
      <c r="AG318" s="15">
        <f t="shared" si="392"/>
        <v>2.9673830763510267E-4</v>
      </c>
      <c r="AH318" s="15">
        <f t="shared" si="393"/>
        <v>9.7937136394747881E-3</v>
      </c>
      <c r="AI318" s="1">
        <f t="shared" si="357"/>
        <v>15039.846117518553</v>
      </c>
      <c r="AJ318" s="1">
        <f t="shared" si="358"/>
        <v>186054.51551541209</v>
      </c>
      <c r="AK318" s="1">
        <f t="shared" si="359"/>
        <v>74407.900443870691</v>
      </c>
      <c r="AL318" s="14">
        <f t="shared" si="394"/>
        <v>100.4412800630875</v>
      </c>
      <c r="AM318" s="14">
        <f t="shared" si="395"/>
        <v>25.17334476841355</v>
      </c>
      <c r="AN318" s="14">
        <f t="shared" si="396"/>
        <v>7.8017469597305205</v>
      </c>
      <c r="AO318" s="11">
        <f t="shared" si="397"/>
        <v>1.4816077948089014E-3</v>
      </c>
      <c r="AP318" s="11">
        <f t="shared" si="398"/>
        <v>1.8664350525398068E-3</v>
      </c>
      <c r="AQ318" s="11">
        <f t="shared" si="399"/>
        <v>1.6930920887636548E-3</v>
      </c>
      <c r="AR318" s="1">
        <f t="shared" si="356"/>
        <v>349.62170028915216</v>
      </c>
      <c r="AS318" s="1">
        <f t="shared" si="400"/>
        <v>91547.029540498828</v>
      </c>
      <c r="AT318" s="1">
        <f t="shared" si="401"/>
        <v>37073.963316433917</v>
      </c>
      <c r="AU318" s="1">
        <f t="shared" si="360"/>
        <v>69.924340057830435</v>
      </c>
      <c r="AV318" s="1">
        <f t="shared" si="361"/>
        <v>18309.405908099765</v>
      </c>
      <c r="AW318" s="1">
        <f t="shared" si="362"/>
        <v>7414.7926632867839</v>
      </c>
      <c r="AX318" s="2">
        <v>0</v>
      </c>
      <c r="AY318" s="2">
        <v>0</v>
      </c>
      <c r="AZ318" s="2">
        <v>0</v>
      </c>
      <c r="BA318" s="2">
        <f t="shared" si="338"/>
        <v>0</v>
      </c>
      <c r="BB318" s="2">
        <f t="shared" si="350"/>
        <v>0</v>
      </c>
      <c r="BC318" s="2">
        <f t="shared" si="339"/>
        <v>0</v>
      </c>
      <c r="BD318" s="2">
        <f t="shared" si="340"/>
        <v>0</v>
      </c>
      <c r="BE318" s="2">
        <f t="shared" si="341"/>
        <v>0</v>
      </c>
      <c r="BF318" s="2">
        <f t="shared" si="342"/>
        <v>0</v>
      </c>
      <c r="BG318" s="2">
        <f t="shared" si="343"/>
        <v>0</v>
      </c>
      <c r="BH318" s="2">
        <f t="shared" si="351"/>
        <v>0</v>
      </c>
      <c r="BI318" s="2">
        <f t="shared" si="352"/>
        <v>0</v>
      </c>
      <c r="BJ318" s="2">
        <f t="shared" si="353"/>
        <v>0</v>
      </c>
      <c r="BK318" s="11">
        <f t="shared" si="354"/>
        <v>2.8498682676068893E-2</v>
      </c>
      <c r="BL318" s="17">
        <f t="shared" si="336"/>
        <v>2.5441277170242866E-4</v>
      </c>
      <c r="BM318" s="17">
        <f t="shared" si="337"/>
        <v>7.7518781560713929E-2</v>
      </c>
      <c r="BN318" s="12">
        <f>(BN$3*temperature!$I428+BN$4*temperature!$I428^2+BN$5*temperature!$I428^6)*(K318/K$56)^$BP$1</f>
        <v>-334.79922428194345</v>
      </c>
      <c r="BO318" s="12">
        <f>(BO$3*temperature!$I428+BO$4*temperature!$I428^2+BO$5*temperature!$I428^6)*(L318/L$56)^$BP$1</f>
        <v>-46.574239607570803</v>
      </c>
      <c r="BP318" s="12">
        <f>(BP$3*temperature!$I428+BP$4*temperature!$I428^2+BP$5*temperature!$I428^6)*(M318/M$56)^$BP$1</f>
        <v>-38.449515971454026</v>
      </c>
      <c r="BQ318" s="12">
        <f>(BQ$3*temperature!$M428+BQ$4*temperature!$M428^2+BQ$5*temperature!$M428^6)*(K318/K$56)^$BP$1</f>
        <v>-334.79929191726615</v>
      </c>
      <c r="BR318" s="12">
        <f>(BR$3*temperature!$M428+BR$4*temperature!$M428^2+BR$5*temperature!$M428^6)*(L318/L$56)^$BP$1</f>
        <v>-46.574248595618712</v>
      </c>
      <c r="BS318" s="12">
        <f>(BS$3*temperature!$M428+BS$4*temperature!$M428^2+BS$5*temperature!$M428^6)*(M318/M$56)^$BP$1</f>
        <v>-38.44952303738814</v>
      </c>
      <c r="BT318" s="19">
        <f t="shared" si="344"/>
        <v>-6.7635322693604394E-5</v>
      </c>
      <c r="BU318" s="19">
        <f t="shared" si="345"/>
        <v>-8.9880479094972543E-6</v>
      </c>
      <c r="BV318" s="19">
        <f t="shared" si="346"/>
        <v>-7.0659341133705311E-6</v>
      </c>
      <c r="BW318" s="19">
        <f t="shared" si="347"/>
        <v>-1.1084380461173455E-2</v>
      </c>
      <c r="BX318" s="19">
        <f t="shared" si="348"/>
        <v>-2.8200079557313831E-6</v>
      </c>
      <c r="BY318" s="19">
        <f t="shared" si="349"/>
        <v>-8.5924766770555062E-4</v>
      </c>
      <c r="BZ318" s="2">
        <f t="shared" si="355"/>
        <v>515.2844279483835</v>
      </c>
    </row>
    <row r="319" spans="1:78" x14ac:dyDescent="0.3">
      <c r="A319" s="2">
        <f t="shared" si="363"/>
        <v>2273</v>
      </c>
      <c r="B319" s="5">
        <f t="shared" si="364"/>
        <v>1165.4056742589771</v>
      </c>
      <c r="C319" s="5">
        <f t="shared" si="365"/>
        <v>2964.1699043530903</v>
      </c>
      <c r="D319" s="5">
        <f t="shared" si="366"/>
        <v>4369.9563334377472</v>
      </c>
      <c r="E319" s="15">
        <f t="shared" si="367"/>
        <v>5.6876932128206659E-9</v>
      </c>
      <c r="F319" s="15">
        <f t="shared" si="368"/>
        <v>1.120513702025892E-8</v>
      </c>
      <c r="G319" s="15">
        <f t="shared" si="369"/>
        <v>2.2874888636174622E-8</v>
      </c>
      <c r="H319" s="5">
        <f t="shared" si="370"/>
        <v>349.62170227769315</v>
      </c>
      <c r="I319" s="5">
        <f t="shared" si="371"/>
        <v>91370.409613841373</v>
      </c>
      <c r="J319" s="5">
        <f t="shared" si="372"/>
        <v>37053.207290097052</v>
      </c>
      <c r="K319" s="5">
        <f t="shared" si="373"/>
        <v>300</v>
      </c>
      <c r="L319" s="5">
        <f t="shared" si="374"/>
        <v>30824.956922900252</v>
      </c>
      <c r="M319" s="5">
        <f t="shared" si="375"/>
        <v>8479.0795291421418</v>
      </c>
      <c r="N319" s="15">
        <f t="shared" si="376"/>
        <v>0</v>
      </c>
      <c r="O319" s="15">
        <f t="shared" si="377"/>
        <v>-1.9292919864458691E-3</v>
      </c>
      <c r="P319" s="15">
        <f t="shared" si="378"/>
        <v>-5.5987739286678107E-4</v>
      </c>
      <c r="Q319" s="5">
        <f t="shared" si="379"/>
        <v>2.8778046829485082</v>
      </c>
      <c r="R319" s="5">
        <f t="shared" si="380"/>
        <v>2181.4258335722452</v>
      </c>
      <c r="S319" s="5">
        <f t="shared" si="381"/>
        <v>1854.6681906434264</v>
      </c>
      <c r="T319" s="5">
        <f t="shared" si="382"/>
        <v>8.2311957873334816</v>
      </c>
      <c r="U319" s="5">
        <f t="shared" si="383"/>
        <v>23.874532715696493</v>
      </c>
      <c r="V319" s="5">
        <f t="shared" si="384"/>
        <v>50.05418764758619</v>
      </c>
      <c r="W319" s="15">
        <f t="shared" si="385"/>
        <v>-1.0734613539272964E-2</v>
      </c>
      <c r="X319" s="15">
        <f t="shared" si="386"/>
        <v>-1.217998157191269E-2</v>
      </c>
      <c r="Y319" s="15">
        <f t="shared" si="387"/>
        <v>-9.7425357312937999E-3</v>
      </c>
      <c r="Z319" s="5">
        <f t="shared" si="402"/>
        <v>2.3157803658099771</v>
      </c>
      <c r="AA319" s="5">
        <f t="shared" si="403"/>
        <v>6878.5060291353502</v>
      </c>
      <c r="AB319" s="5">
        <f t="shared" si="404"/>
        <v>57092.122987849587</v>
      </c>
      <c r="AC319" s="16">
        <f t="shared" si="388"/>
        <v>0.79606562083428911</v>
      </c>
      <c r="AD319" s="16">
        <f t="shared" si="389"/>
        <v>3.1088001772728471</v>
      </c>
      <c r="AE319" s="16">
        <f t="shared" si="390"/>
        <v>30.465961159213798</v>
      </c>
      <c r="AF319" s="15">
        <f t="shared" si="391"/>
        <v>-4.0504037456468023E-3</v>
      </c>
      <c r="AG319" s="15">
        <f t="shared" si="392"/>
        <v>2.9673830763510267E-4</v>
      </c>
      <c r="AH319" s="15">
        <f t="shared" si="393"/>
        <v>9.7937136394747881E-3</v>
      </c>
      <c r="AI319" s="1">
        <f t="shared" si="357"/>
        <v>13605.785845824528</v>
      </c>
      <c r="AJ319" s="1">
        <f t="shared" si="358"/>
        <v>185758.46987197065</v>
      </c>
      <c r="AK319" s="1">
        <f t="shared" si="359"/>
        <v>74381.90306277042</v>
      </c>
      <c r="AL319" s="14">
        <f t="shared" si="394"/>
        <v>100.58860650071493</v>
      </c>
      <c r="AM319" s="14">
        <f t="shared" si="395"/>
        <v>25.219859337348332</v>
      </c>
      <c r="AN319" s="14">
        <f t="shared" si="396"/>
        <v>7.8148239450260153</v>
      </c>
      <c r="AO319" s="11">
        <f t="shared" si="397"/>
        <v>1.4667917168608123E-3</v>
      </c>
      <c r="AP319" s="11">
        <f t="shared" si="398"/>
        <v>1.8477707020144087E-3</v>
      </c>
      <c r="AQ319" s="11">
        <f t="shared" si="399"/>
        <v>1.6761611678760182E-3</v>
      </c>
      <c r="AR319" s="1">
        <f t="shared" si="356"/>
        <v>349.62170227769315</v>
      </c>
      <c r="AS319" s="1">
        <f t="shared" si="400"/>
        <v>91370.409613841373</v>
      </c>
      <c r="AT319" s="1">
        <f t="shared" si="401"/>
        <v>37053.207290097052</v>
      </c>
      <c r="AU319" s="1">
        <f t="shared" si="360"/>
        <v>69.924340455538626</v>
      </c>
      <c r="AV319" s="1">
        <f t="shared" si="361"/>
        <v>18274.081922768277</v>
      </c>
      <c r="AW319" s="1">
        <f t="shared" si="362"/>
        <v>7410.6414580194105</v>
      </c>
      <c r="AX319" s="2">
        <v>0</v>
      </c>
      <c r="AY319" s="2">
        <v>0</v>
      </c>
      <c r="AZ319" s="2">
        <v>0</v>
      </c>
      <c r="BA319" s="2">
        <f t="shared" si="338"/>
        <v>0</v>
      </c>
      <c r="BB319" s="2">
        <f t="shared" si="350"/>
        <v>0</v>
      </c>
      <c r="BC319" s="2">
        <f t="shared" si="339"/>
        <v>0</v>
      </c>
      <c r="BD319" s="2">
        <f t="shared" si="340"/>
        <v>0</v>
      </c>
      <c r="BE319" s="2">
        <f t="shared" si="341"/>
        <v>0</v>
      </c>
      <c r="BF319" s="2">
        <f t="shared" si="342"/>
        <v>0</v>
      </c>
      <c r="BG319" s="2">
        <f t="shared" si="343"/>
        <v>0</v>
      </c>
      <c r="BH319" s="2">
        <f t="shared" si="351"/>
        <v>0</v>
      </c>
      <c r="BI319" s="2">
        <f t="shared" si="352"/>
        <v>0</v>
      </c>
      <c r="BJ319" s="2">
        <f t="shared" si="353"/>
        <v>0</v>
      </c>
      <c r="BK319" s="11">
        <f t="shared" si="354"/>
        <v>2.8469588829892117E-2</v>
      </c>
      <c r="BL319" s="17">
        <f t="shared" ref="BL319:BL346" si="405">BL318/(1+BK318)</f>
        <v>2.4736324507530489E-4</v>
      </c>
      <c r="BM319" s="17">
        <f t="shared" ref="BM319:BM346" si="406">BM318/(1+BM$5)</f>
        <v>7.6751268871993988E-2</v>
      </c>
      <c r="BN319" s="12">
        <f>(BN$3*temperature!$I429+BN$4*temperature!$I429^2+BN$5*temperature!$I429^6)*(K319/K$56)^$BP$1</f>
        <v>-336.02095783334011</v>
      </c>
      <c r="BO319" s="12">
        <f>(BO$3*temperature!$I429+BO$4*temperature!$I429^2+BO$5*temperature!$I429^6)*(L319/L$56)^$BP$1</f>
        <v>-46.759160378086975</v>
      </c>
      <c r="BP319" s="12">
        <f>(BP$3*temperature!$I429+BP$4*temperature!$I429^2+BP$5*temperature!$I429^6)*(M319/M$56)^$BP$1</f>
        <v>-38.582545660789663</v>
      </c>
      <c r="BQ319" s="12">
        <f>(BQ$3*temperature!$M429+BQ$4*temperature!$M429^2+BQ$5*temperature!$M429^6)*(K319/K$56)^$BP$1</f>
        <v>-336.02102539239809</v>
      </c>
      <c r="BR319" s="12">
        <f>(BR$3*temperature!$M429+BR$4*temperature!$M429^2+BR$5*temperature!$M429^6)*(L319/L$56)^$BP$1</f>
        <v>-46.759169359830111</v>
      </c>
      <c r="BS319" s="12">
        <f>(BS$3*temperature!$M429+BS$4*temperature!$M429^2+BS$5*temperature!$M429^6)*(M319/M$56)^$BP$1</f>
        <v>-38.582552718902129</v>
      </c>
      <c r="BT319" s="19">
        <f t="shared" si="344"/>
        <v>-6.7559057981725346E-5</v>
      </c>
      <c r="BU319" s="19">
        <f t="shared" si="345"/>
        <v>-8.9817431359051625E-6</v>
      </c>
      <c r="BV319" s="19">
        <f t="shared" si="346"/>
        <v>-7.0581124660407113E-6</v>
      </c>
      <c r="BW319" s="19">
        <f t="shared" si="347"/>
        <v>-1.1058113665108355E-2</v>
      </c>
      <c r="BX319" s="19">
        <f t="shared" si="348"/>
        <v>-2.7353708806127762E-6</v>
      </c>
      <c r="BY319" s="19">
        <f t="shared" si="349"/>
        <v>-8.4872425512780227E-4</v>
      </c>
      <c r="BZ319" s="2">
        <f t="shared" si="355"/>
        <v>510.1826048308547</v>
      </c>
    </row>
    <row r="320" spans="1:78" x14ac:dyDescent="0.3">
      <c r="A320" s="2">
        <f t="shared" si="363"/>
        <v>2274</v>
      </c>
      <c r="B320" s="5">
        <f t="shared" si="364"/>
        <v>1165.4056805560235</v>
      </c>
      <c r="C320" s="5">
        <f t="shared" si="365"/>
        <v>2964.1699359063236</v>
      </c>
      <c r="D320" s="5">
        <f t="shared" si="366"/>
        <v>4369.9564284018988</v>
      </c>
      <c r="E320" s="15">
        <f t="shared" si="367"/>
        <v>5.4033085521796321E-9</v>
      </c>
      <c r="F320" s="15">
        <f t="shared" si="368"/>
        <v>1.0644880169245973E-8</v>
      </c>
      <c r="G320" s="15">
        <f t="shared" si="369"/>
        <v>2.173114420436589E-8</v>
      </c>
      <c r="H320" s="5">
        <f t="shared" si="370"/>
        <v>349.62170416680704</v>
      </c>
      <c r="I320" s="5">
        <f t="shared" si="371"/>
        <v>91191.060886280931</v>
      </c>
      <c r="J320" s="5">
        <f t="shared" si="372"/>
        <v>37031.733943421044</v>
      </c>
      <c r="K320" s="5">
        <f t="shared" si="373"/>
        <v>300</v>
      </c>
      <c r="L320" s="5">
        <f t="shared" si="374"/>
        <v>30764.451046359591</v>
      </c>
      <c r="M320" s="5">
        <f t="shared" si="375"/>
        <v>8474.1654865798318</v>
      </c>
      <c r="N320" s="15">
        <f t="shared" si="376"/>
        <v>0</v>
      </c>
      <c r="O320" s="15">
        <f t="shared" si="377"/>
        <v>-1.9628860047395946E-3</v>
      </c>
      <c r="P320" s="15">
        <f t="shared" si="378"/>
        <v>-5.7954905900114984E-4</v>
      </c>
      <c r="Q320" s="5">
        <f t="shared" si="379"/>
        <v>2.8469125772182928</v>
      </c>
      <c r="R320" s="5">
        <f t="shared" si="380"/>
        <v>2150.6263931171097</v>
      </c>
      <c r="S320" s="5">
        <f t="shared" si="381"/>
        <v>1835.5346601811279</v>
      </c>
      <c r="T320" s="5">
        <f t="shared" si="382"/>
        <v>8.1428370815903648</v>
      </c>
      <c r="U320" s="5">
        <f t="shared" si="383"/>
        <v>23.583741347181284</v>
      </c>
      <c r="V320" s="5">
        <f t="shared" si="384"/>
        <v>49.566532935928699</v>
      </c>
      <c r="W320" s="15">
        <f t="shared" si="385"/>
        <v>-1.0734613539272964E-2</v>
      </c>
      <c r="X320" s="15">
        <f t="shared" si="386"/>
        <v>-1.217998157191269E-2</v>
      </c>
      <c r="Y320" s="15">
        <f t="shared" si="387"/>
        <v>-9.7425357312937999E-3</v>
      </c>
      <c r="Z320" s="5">
        <f t="shared" si="402"/>
        <v>2.2816422150668343</v>
      </c>
      <c r="AA320" s="5">
        <f t="shared" si="403"/>
        <v>6783.6293836739496</v>
      </c>
      <c r="AB320" s="5">
        <f t="shared" si="404"/>
        <v>57057.635494073009</v>
      </c>
      <c r="AC320" s="16">
        <f t="shared" si="388"/>
        <v>0.79284123366188131</v>
      </c>
      <c r="AD320" s="16">
        <f t="shared" si="389"/>
        <v>3.1097226773762268</v>
      </c>
      <c r="AE320" s="16">
        <f t="shared" si="390"/>
        <v>30.764336058558499</v>
      </c>
      <c r="AF320" s="15">
        <f t="shared" si="391"/>
        <v>-4.0504037456468023E-3</v>
      </c>
      <c r="AG320" s="15">
        <f t="shared" si="392"/>
        <v>2.9673830763510267E-4</v>
      </c>
      <c r="AH320" s="15">
        <f t="shared" si="393"/>
        <v>9.7937136394747881E-3</v>
      </c>
      <c r="AI320" s="1">
        <f t="shared" si="357"/>
        <v>12315.131601697614</v>
      </c>
      <c r="AJ320" s="1">
        <f t="shared" si="358"/>
        <v>185456.70480754186</v>
      </c>
      <c r="AK320" s="1">
        <f t="shared" si="359"/>
        <v>74354.354214512787</v>
      </c>
      <c r="AL320" s="14">
        <f t="shared" si="394"/>
        <v>100.7346736101925</v>
      </c>
      <c r="AM320" s="14">
        <f t="shared" si="395"/>
        <v>25.265993849368886</v>
      </c>
      <c r="AN320" s="14">
        <f t="shared" si="396"/>
        <v>7.8277918604121517</v>
      </c>
      <c r="AO320" s="11">
        <f t="shared" si="397"/>
        <v>1.4521237996922042E-3</v>
      </c>
      <c r="AP320" s="11">
        <f t="shared" si="398"/>
        <v>1.8292929949942647E-3</v>
      </c>
      <c r="AQ320" s="11">
        <f t="shared" si="399"/>
        <v>1.6593995561972579E-3</v>
      </c>
      <c r="AR320" s="1">
        <f t="shared" si="356"/>
        <v>349.62170416680704</v>
      </c>
      <c r="AS320" s="1">
        <f t="shared" si="400"/>
        <v>91191.060886280931</v>
      </c>
      <c r="AT320" s="1">
        <f t="shared" si="401"/>
        <v>37031.733943421044</v>
      </c>
      <c r="AU320" s="1">
        <f t="shared" si="360"/>
        <v>69.924340833361413</v>
      </c>
      <c r="AV320" s="1">
        <f t="shared" si="361"/>
        <v>18238.212177256188</v>
      </c>
      <c r="AW320" s="1">
        <f t="shared" si="362"/>
        <v>7406.3467886842091</v>
      </c>
      <c r="AX320" s="2">
        <v>0</v>
      </c>
      <c r="AY320" s="2">
        <v>0</v>
      </c>
      <c r="AZ320" s="2">
        <v>0</v>
      </c>
      <c r="BA320" s="2">
        <f t="shared" si="338"/>
        <v>0</v>
      </c>
      <c r="BB320" s="2">
        <f t="shared" si="350"/>
        <v>0</v>
      </c>
      <c r="BC320" s="2">
        <f t="shared" si="339"/>
        <v>0</v>
      </c>
      <c r="BD320" s="2">
        <f t="shared" si="340"/>
        <v>0</v>
      </c>
      <c r="BE320" s="2">
        <f t="shared" si="341"/>
        <v>0</v>
      </c>
      <c r="BF320" s="2">
        <f t="shared" si="342"/>
        <v>0</v>
      </c>
      <c r="BG320" s="2">
        <f t="shared" si="343"/>
        <v>0</v>
      </c>
      <c r="BH320" s="2">
        <f t="shared" si="351"/>
        <v>0</v>
      </c>
      <c r="BI320" s="2">
        <f t="shared" si="352"/>
        <v>0</v>
      </c>
      <c r="BJ320" s="2">
        <f t="shared" si="353"/>
        <v>0</v>
      </c>
      <c r="BK320" s="11">
        <f t="shared" si="354"/>
        <v>2.8440482792816163E-2</v>
      </c>
      <c r="BL320" s="17">
        <f t="shared" si="405"/>
        <v>2.4051585750506675E-4</v>
      </c>
      <c r="BM320" s="17">
        <f t="shared" si="406"/>
        <v>7.5991355318805923E-2</v>
      </c>
      <c r="BN320" s="12">
        <f>(BN$3*temperature!$I430+BN$4*temperature!$I430^2+BN$5*temperature!$I430^6)*(K320/K$56)^$BP$1</f>
        <v>-337.23722820074374</v>
      </c>
      <c r="BO320" s="12">
        <f>(BO$3*temperature!$I430+BO$4*temperature!$I430^2+BO$5*temperature!$I430^6)*(L320/L$56)^$BP$1</f>
        <v>-46.94390816962725</v>
      </c>
      <c r="BP320" s="12">
        <f>(BP$3*temperature!$I430+BP$4*temperature!$I430^2+BP$5*temperature!$I430^6)*(M320/M$56)^$BP$1</f>
        <v>-38.715216390690301</v>
      </c>
      <c r="BQ320" s="12">
        <f>(BQ$3*temperature!$M430+BQ$4*temperature!$M430^2+BQ$5*temperature!$M430^6)*(K320/K$56)^$BP$1</f>
        <v>-337.2372956837994</v>
      </c>
      <c r="BR320" s="12">
        <f>(BR$3*temperature!$M430+BR$4*temperature!$M430^2+BR$5*temperature!$M430^6)*(L320/L$56)^$BP$1</f>
        <v>-46.943917145173906</v>
      </c>
      <c r="BS320" s="12">
        <f>(BS$3*temperature!$M430+BS$4*temperature!$M430^2+BS$5*temperature!$M430^6)*(M320/M$56)^$BP$1</f>
        <v>-38.715223441050966</v>
      </c>
      <c r="BT320" s="19">
        <f t="shared" si="344"/>
        <v>-6.7483055659067759E-5</v>
      </c>
      <c r="BU320" s="19">
        <f t="shared" si="345"/>
        <v>-8.9755466561314279E-6</v>
      </c>
      <c r="BV320" s="19">
        <f t="shared" si="346"/>
        <v>-7.0503606650618167E-6</v>
      </c>
      <c r="BW320" s="19">
        <f t="shared" si="347"/>
        <v>-1.1031702428825734E-2</v>
      </c>
      <c r="BX320" s="19">
        <f t="shared" si="348"/>
        <v>-2.653299369409749E-6</v>
      </c>
      <c r="BY320" s="19">
        <f t="shared" si="349"/>
        <v>-8.3831401904023071E-4</v>
      </c>
      <c r="BZ320" s="2">
        <f t="shared" si="355"/>
        <v>505.13129464111745</v>
      </c>
    </row>
    <row r="321" spans="1:78" x14ac:dyDescent="0.3">
      <c r="A321" s="2">
        <f t="shared" si="363"/>
        <v>2275</v>
      </c>
      <c r="B321" s="5">
        <f t="shared" si="364"/>
        <v>1165.4056865382177</v>
      </c>
      <c r="C321" s="5">
        <f t="shared" si="365"/>
        <v>2964.1699658818952</v>
      </c>
      <c r="D321" s="5">
        <f t="shared" si="366"/>
        <v>4369.9565186178443</v>
      </c>
      <c r="E321" s="15">
        <f t="shared" si="367"/>
        <v>5.1331431245706503E-9</v>
      </c>
      <c r="F321" s="15">
        <f t="shared" si="368"/>
        <v>1.0112636160783674E-8</v>
      </c>
      <c r="G321" s="15">
        <f t="shared" si="369"/>
        <v>2.0644586994147596E-8</v>
      </c>
      <c r="H321" s="5">
        <f t="shared" si="370"/>
        <v>349.6217059614653</v>
      </c>
      <c r="I321" s="5">
        <f t="shared" si="371"/>
        <v>91008.993235821254</v>
      </c>
      <c r="J321" s="5">
        <f t="shared" si="372"/>
        <v>37009.548662103029</v>
      </c>
      <c r="K321" s="5">
        <f t="shared" si="373"/>
        <v>300</v>
      </c>
      <c r="L321" s="5">
        <f t="shared" si="374"/>
        <v>30703.027924629958</v>
      </c>
      <c r="M321" s="5">
        <f t="shared" si="375"/>
        <v>8469.0885377066934</v>
      </c>
      <c r="N321" s="15">
        <f t="shared" si="376"/>
        <v>0</v>
      </c>
      <c r="O321" s="15">
        <f t="shared" si="377"/>
        <v>-1.9965616040759082E-3</v>
      </c>
      <c r="P321" s="15">
        <f t="shared" si="378"/>
        <v>-5.9910900739179596E-4</v>
      </c>
      <c r="Q321" s="5">
        <f t="shared" si="379"/>
        <v>2.8163520853784978</v>
      </c>
      <c r="R321" s="5">
        <f t="shared" si="380"/>
        <v>2120.1902657526784</v>
      </c>
      <c r="S321" s="5">
        <f t="shared" si="381"/>
        <v>1816.5629640459804</v>
      </c>
      <c r="T321" s="5">
        <f t="shared" si="382"/>
        <v>8.0554268724062315</v>
      </c>
      <c r="U321" s="5">
        <f t="shared" si="383"/>
        <v>23.296491812175862</v>
      </c>
      <c r="V321" s="5">
        <f t="shared" si="384"/>
        <v>49.083629217724059</v>
      </c>
      <c r="W321" s="15">
        <f t="shared" si="385"/>
        <v>-1.0734613539272964E-2</v>
      </c>
      <c r="X321" s="15">
        <f t="shared" si="386"/>
        <v>-1.217998157191269E-2</v>
      </c>
      <c r="Y321" s="15">
        <f t="shared" si="387"/>
        <v>-9.7425357312937999E-3</v>
      </c>
      <c r="Z321" s="5">
        <f t="shared" si="402"/>
        <v>2.2480073123315303</v>
      </c>
      <c r="AA321" s="5">
        <f t="shared" si="403"/>
        <v>6689.8362070249741</v>
      </c>
      <c r="AB321" s="5">
        <f t="shared" si="404"/>
        <v>57022.046398722283</v>
      </c>
      <c r="AC321" s="16">
        <f t="shared" si="388"/>
        <v>0.78962990655935394</v>
      </c>
      <c r="AD321" s="16">
        <f t="shared" si="389"/>
        <v>3.110645451220726</v>
      </c>
      <c r="AE321" s="16">
        <f t="shared" si="390"/>
        <v>31.065633156224589</v>
      </c>
      <c r="AF321" s="15">
        <f t="shared" si="391"/>
        <v>-4.0504037456468023E-3</v>
      </c>
      <c r="AG321" s="15">
        <f t="shared" si="392"/>
        <v>2.9673830763510267E-4</v>
      </c>
      <c r="AH321" s="15">
        <f t="shared" si="393"/>
        <v>9.7937136394747881E-3</v>
      </c>
      <c r="AI321" s="1">
        <f t="shared" si="357"/>
        <v>11153.542782361215</v>
      </c>
      <c r="AJ321" s="1">
        <f t="shared" si="358"/>
        <v>185149.24650404387</v>
      </c>
      <c r="AK321" s="1">
        <f t="shared" si="359"/>
        <v>74325.265581745727</v>
      </c>
      <c r="AL321" s="14">
        <f t="shared" si="394"/>
        <v>100.87949003502605</v>
      </c>
      <c r="AM321" s="14">
        <f t="shared" si="395"/>
        <v>25.311750565873506</v>
      </c>
      <c r="AN321" s="14">
        <f t="shared" si="396"/>
        <v>7.840651400407932</v>
      </c>
      <c r="AO321" s="11">
        <f t="shared" si="397"/>
        <v>1.4376025616952821E-3</v>
      </c>
      <c r="AP321" s="11">
        <f t="shared" si="398"/>
        <v>1.811000065044322E-3</v>
      </c>
      <c r="AQ321" s="11">
        <f t="shared" si="399"/>
        <v>1.6428055606352854E-3</v>
      </c>
      <c r="AR321" s="1">
        <f t="shared" si="356"/>
        <v>349.6217059614653</v>
      </c>
      <c r="AS321" s="1">
        <f t="shared" si="400"/>
        <v>91008.993235821254</v>
      </c>
      <c r="AT321" s="1">
        <f t="shared" si="401"/>
        <v>37009.548662103029</v>
      </c>
      <c r="AU321" s="1">
        <f t="shared" si="360"/>
        <v>69.924341192293056</v>
      </c>
      <c r="AV321" s="1">
        <f t="shared" si="361"/>
        <v>18201.798647164251</v>
      </c>
      <c r="AW321" s="1">
        <f t="shared" si="362"/>
        <v>7401.9097324206059</v>
      </c>
      <c r="AX321" s="2">
        <v>0</v>
      </c>
      <c r="AY321" s="2">
        <v>0</v>
      </c>
      <c r="AZ321" s="2">
        <v>0</v>
      </c>
      <c r="BA321" s="2">
        <f t="shared" si="338"/>
        <v>0</v>
      </c>
      <c r="BB321" s="2">
        <f t="shared" si="350"/>
        <v>0</v>
      </c>
      <c r="BC321" s="2">
        <f t="shared" si="339"/>
        <v>0</v>
      </c>
      <c r="BD321" s="2">
        <f t="shared" si="340"/>
        <v>0</v>
      </c>
      <c r="BE321" s="2">
        <f t="shared" si="341"/>
        <v>0</v>
      </c>
      <c r="BF321" s="2">
        <f t="shared" si="342"/>
        <v>0</v>
      </c>
      <c r="BG321" s="2">
        <f t="shared" si="343"/>
        <v>0</v>
      </c>
      <c r="BH321" s="2">
        <f t="shared" si="351"/>
        <v>0</v>
      </c>
      <c r="BI321" s="2">
        <f t="shared" si="352"/>
        <v>0</v>
      </c>
      <c r="BJ321" s="2">
        <f t="shared" si="353"/>
        <v>0</v>
      </c>
      <c r="BK321" s="11">
        <f t="shared" si="354"/>
        <v>2.8411363486142455E-2</v>
      </c>
      <c r="BL321" s="17">
        <f t="shared" si="405"/>
        <v>2.338646343947156E-4</v>
      </c>
      <c r="BM321" s="17">
        <f t="shared" si="406"/>
        <v>7.5238965662184076E-2</v>
      </c>
      <c r="BN321" s="12">
        <f>(BN$3*temperature!$I431+BN$4*temperature!$I431^2+BN$5*temperature!$I431^6)*(K321/K$56)^$BP$1</f>
        <v>-338.44808351375639</v>
      </c>
      <c r="BO321" s="12">
        <f>(BO$3*temperature!$I431+BO$4*temperature!$I431^2+BO$5*temperature!$I431^6)*(L321/L$56)^$BP$1</f>
        <v>-47.128494234276999</v>
      </c>
      <c r="BP321" s="12">
        <f>(BP$3*temperature!$I431+BP$4*temperature!$I431^2+BP$5*temperature!$I431^6)*(M321/M$56)^$BP$1</f>
        <v>-38.847534100750153</v>
      </c>
      <c r="BQ321" s="12">
        <f>(BQ$3*temperature!$M431+BQ$4*temperature!$M431^2+BQ$5*temperature!$M431^6)*(K321/K$56)^$BP$1</f>
        <v>-338.44815092106978</v>
      </c>
      <c r="BR321" s="12">
        <f>(BR$3*temperature!$M431+BR$4*temperature!$M431^2+BR$5*temperature!$M431^6)*(L321/L$56)^$BP$1</f>
        <v>-47.128503203735136</v>
      </c>
      <c r="BS321" s="12">
        <f>(BS$3*temperature!$M431+BS$4*temperature!$M431^2+BS$5*temperature!$M431^6)*(M321/M$56)^$BP$1</f>
        <v>-38.84754114342816</v>
      </c>
      <c r="BT321" s="19">
        <f t="shared" si="344"/>
        <v>-6.740731339505146E-5</v>
      </c>
      <c r="BU321" s="19">
        <f t="shared" si="345"/>
        <v>-8.9694581362209647E-6</v>
      </c>
      <c r="BV321" s="19">
        <f t="shared" si="346"/>
        <v>-7.0426780069965389E-6</v>
      </c>
      <c r="BW321" s="19">
        <f t="shared" si="347"/>
        <v>-1.1005147491632339E-2</v>
      </c>
      <c r="BX321" s="19">
        <f t="shared" si="348"/>
        <v>-2.5737147945905185E-6</v>
      </c>
      <c r="BY321" s="19">
        <f t="shared" si="349"/>
        <v>-8.2801591423019673E-4</v>
      </c>
      <c r="BZ321" s="2">
        <f t="shared" si="355"/>
        <v>500.12999726141453</v>
      </c>
    </row>
    <row r="322" spans="1:78" x14ac:dyDescent="0.3">
      <c r="A322" s="2">
        <f t="shared" si="363"/>
        <v>2276</v>
      </c>
      <c r="B322" s="5">
        <f t="shared" si="364"/>
        <v>1165.4056922213019</v>
      </c>
      <c r="C322" s="5">
        <f t="shared" si="365"/>
        <v>2964.1699943586887</v>
      </c>
      <c r="D322" s="5">
        <f t="shared" si="366"/>
        <v>4369.9566043229952</v>
      </c>
      <c r="E322" s="15">
        <f t="shared" si="367"/>
        <v>4.8764859683421175E-9</v>
      </c>
      <c r="F322" s="15">
        <f t="shared" si="368"/>
        <v>9.6070043527444895E-9</v>
      </c>
      <c r="G322" s="15">
        <f t="shared" si="369"/>
        <v>1.9612357644440214E-8</v>
      </c>
      <c r="H322" s="5">
        <f t="shared" si="370"/>
        <v>349.62170766639059</v>
      </c>
      <c r="I322" s="5">
        <f t="shared" si="371"/>
        <v>90824.21661144025</v>
      </c>
      <c r="J322" s="5">
        <f t="shared" si="372"/>
        <v>36986.656896714157</v>
      </c>
      <c r="K322" s="5">
        <f t="shared" si="373"/>
        <v>300</v>
      </c>
      <c r="L322" s="5">
        <f t="shared" si="374"/>
        <v>30640.690913238421</v>
      </c>
      <c r="M322" s="5">
        <f t="shared" si="375"/>
        <v>8463.8499293391105</v>
      </c>
      <c r="N322" s="15">
        <f t="shared" si="376"/>
        <v>0</v>
      </c>
      <c r="O322" s="15">
        <f t="shared" si="377"/>
        <v>-2.0303212941916726E-3</v>
      </c>
      <c r="P322" s="15">
        <f t="shared" si="378"/>
        <v>-6.1855633510732311E-4</v>
      </c>
      <c r="Q322" s="5">
        <f t="shared" si="379"/>
        <v>2.7861196477379067</v>
      </c>
      <c r="R322" s="5">
        <f t="shared" si="380"/>
        <v>2090.1141707924471</v>
      </c>
      <c r="S322" s="5">
        <f t="shared" si="381"/>
        <v>1797.752370355711</v>
      </c>
      <c r="T322" s="5">
        <f t="shared" si="382"/>
        <v>7.9689549780370763</v>
      </c>
      <c r="U322" s="5">
        <f t="shared" si="383"/>
        <v>23.012740971213347</v>
      </c>
      <c r="V322" s="5">
        <f t="shared" si="384"/>
        <v>48.605430206248805</v>
      </c>
      <c r="W322" s="15">
        <f t="shared" si="385"/>
        <v>-1.0734613539272964E-2</v>
      </c>
      <c r="X322" s="15">
        <f t="shared" si="386"/>
        <v>-1.217998157191269E-2</v>
      </c>
      <c r="Y322" s="15">
        <f t="shared" si="387"/>
        <v>-9.7425357312937999E-3</v>
      </c>
      <c r="Z322" s="5">
        <f t="shared" si="402"/>
        <v>2.2148682390077141</v>
      </c>
      <c r="AA322" s="5">
        <f t="shared" si="403"/>
        <v>6597.117242564108</v>
      </c>
      <c r="AB322" s="5">
        <f t="shared" si="404"/>
        <v>56985.364140806167</v>
      </c>
      <c r="AC322" s="16">
        <f t="shared" si="388"/>
        <v>0.78643158662815116</v>
      </c>
      <c r="AD322" s="16">
        <f t="shared" si="389"/>
        <v>3.111568498887574</v>
      </c>
      <c r="AE322" s="16">
        <f t="shared" si="390"/>
        <v>31.369881071385628</v>
      </c>
      <c r="AF322" s="15">
        <f t="shared" si="391"/>
        <v>-4.0504037456468023E-3</v>
      </c>
      <c r="AG322" s="15">
        <f t="shared" si="392"/>
        <v>2.9673830763510267E-4</v>
      </c>
      <c r="AH322" s="15">
        <f t="shared" si="393"/>
        <v>9.7937136394747881E-3</v>
      </c>
      <c r="AI322" s="1">
        <f t="shared" si="357"/>
        <v>10108.112845317386</v>
      </c>
      <c r="AJ322" s="1">
        <f t="shared" si="358"/>
        <v>184836.12050080375</v>
      </c>
      <c r="AK322" s="1">
        <f t="shared" si="359"/>
        <v>74294.648755991759</v>
      </c>
      <c r="AL322" s="14">
        <f t="shared" si="394"/>
        <v>101.02306440218995</v>
      </c>
      <c r="AM322" s="14">
        <f t="shared" si="395"/>
        <v>25.35713175197548</v>
      </c>
      <c r="AN322" s="14">
        <f t="shared" si="396"/>
        <v>7.8534032594703289</v>
      </c>
      <c r="AO322" s="11">
        <f t="shared" si="397"/>
        <v>1.4232265360783294E-3</v>
      </c>
      <c r="AP322" s="11">
        <f t="shared" si="398"/>
        <v>1.7928900643938788E-3</v>
      </c>
      <c r="AQ322" s="11">
        <f t="shared" si="399"/>
        <v>1.6263775050289326E-3</v>
      </c>
      <c r="AR322" s="1">
        <f t="shared" si="356"/>
        <v>349.62170766639059</v>
      </c>
      <c r="AS322" s="1">
        <f t="shared" si="400"/>
        <v>90824.21661144025</v>
      </c>
      <c r="AT322" s="1">
        <f t="shared" si="401"/>
        <v>36986.656896714157</v>
      </c>
      <c r="AU322" s="1">
        <f t="shared" si="360"/>
        <v>69.924341533278124</v>
      </c>
      <c r="AV322" s="1">
        <f t="shared" si="361"/>
        <v>18164.843322288052</v>
      </c>
      <c r="AW322" s="1">
        <f t="shared" si="362"/>
        <v>7397.3313793428315</v>
      </c>
      <c r="AX322" s="2">
        <v>0</v>
      </c>
      <c r="AY322" s="2">
        <v>0</v>
      </c>
      <c r="AZ322" s="2">
        <v>0</v>
      </c>
      <c r="BA322" s="2">
        <f t="shared" si="338"/>
        <v>0</v>
      </c>
      <c r="BB322" s="2">
        <f t="shared" si="350"/>
        <v>0</v>
      </c>
      <c r="BC322" s="2">
        <f t="shared" si="339"/>
        <v>0</v>
      </c>
      <c r="BD322" s="2">
        <f t="shared" si="340"/>
        <v>0</v>
      </c>
      <c r="BE322" s="2">
        <f t="shared" si="341"/>
        <v>0</v>
      </c>
      <c r="BF322" s="2">
        <f t="shared" si="342"/>
        <v>0</v>
      </c>
      <c r="BG322" s="2">
        <f t="shared" si="343"/>
        <v>0</v>
      </c>
      <c r="BH322" s="2">
        <f t="shared" si="351"/>
        <v>0</v>
      </c>
      <c r="BI322" s="2">
        <f t="shared" si="352"/>
        <v>0</v>
      </c>
      <c r="BJ322" s="2">
        <f t="shared" si="353"/>
        <v>0</v>
      </c>
      <c r="BK322" s="11">
        <f t="shared" si="354"/>
        <v>2.8382229755231164E-2</v>
      </c>
      <c r="BL322" s="17">
        <f t="shared" si="405"/>
        <v>2.274037828617078E-4</v>
      </c>
      <c r="BM322" s="17">
        <f t="shared" si="406"/>
        <v>7.4494025408103043E-2</v>
      </c>
      <c r="BN322" s="12">
        <f>(BN$3*temperature!$I432+BN$4*temperature!$I432^2+BN$5*temperature!$I432^6)*(K322/K$56)^$BP$1</f>
        <v>-339.65357013573947</v>
      </c>
      <c r="BO322" s="12">
        <f>(BO$3*temperature!$I432+BO$4*temperature!$I432^2+BO$5*temperature!$I432^6)*(L322/L$56)^$BP$1</f>
        <v>-47.312929624349962</v>
      </c>
      <c r="BP322" s="12">
        <f>(BP$3*temperature!$I432+BP$4*temperature!$I432^2+BP$5*temperature!$I432^6)*(M322/M$56)^$BP$1</f>
        <v>-38.979504506289082</v>
      </c>
      <c r="BQ322" s="12">
        <f>(BQ$3*temperature!$M432+BQ$4*temperature!$M432^2+BQ$5*temperature!$M432^6)*(K322/K$56)^$BP$1</f>
        <v>-339.65363746756856</v>
      </c>
      <c r="BR322" s="12">
        <f>(BR$3*temperature!$M432+BR$4*temperature!$M432^2+BR$5*temperature!$M432^6)*(L322/L$56)^$BP$1</f>
        <v>-47.312938587827219</v>
      </c>
      <c r="BS322" s="12">
        <f>(BS$3*temperature!$M432+BS$4*temperature!$M432^2+BS$5*temperature!$M432^6)*(M322/M$56)^$BP$1</f>
        <v>-38.979511541352849</v>
      </c>
      <c r="BT322" s="19">
        <f t="shared" si="344"/>
        <v>-6.7331829086469952E-5</v>
      </c>
      <c r="BU322" s="19">
        <f t="shared" si="345"/>
        <v>-8.9634772564295417E-6</v>
      </c>
      <c r="BV322" s="19">
        <f t="shared" si="346"/>
        <v>-7.0350637670912874E-6</v>
      </c>
      <c r="BW322" s="19">
        <f t="shared" si="347"/>
        <v>-1.0978449587950989E-2</v>
      </c>
      <c r="BX322" s="19">
        <f t="shared" si="348"/>
        <v>-2.4965409662566123E-6</v>
      </c>
      <c r="BY322" s="19">
        <f t="shared" si="349"/>
        <v>-8.1782890254639942E-4</v>
      </c>
      <c r="BZ322" s="2">
        <f t="shared" si="355"/>
        <v>495.17821752504085</v>
      </c>
    </row>
    <row r="323" spans="1:78" x14ac:dyDescent="0.3">
      <c r="A323" s="2">
        <f t="shared" si="363"/>
        <v>2277</v>
      </c>
      <c r="B323" s="5">
        <f t="shared" si="364"/>
        <v>1165.4056976202321</v>
      </c>
      <c r="C323" s="5">
        <f t="shared" si="365"/>
        <v>2964.1700214116427</v>
      </c>
      <c r="D323" s="5">
        <f t="shared" si="366"/>
        <v>4369.956685742889</v>
      </c>
      <c r="E323" s="15">
        <f t="shared" si="367"/>
        <v>4.6326616699250113E-9</v>
      </c>
      <c r="F323" s="15">
        <f t="shared" si="368"/>
        <v>9.1266541351072643E-9</v>
      </c>
      <c r="G323" s="15">
        <f t="shared" si="369"/>
        <v>1.8631739762218202E-8</v>
      </c>
      <c r="H323" s="5">
        <f t="shared" si="370"/>
        <v>349.62170928606963</v>
      </c>
      <c r="I323" s="5">
        <f t="shared" si="371"/>
        <v>90636.7410236172</v>
      </c>
      <c r="J323" s="5">
        <f t="shared" si="372"/>
        <v>36963.064160727576</v>
      </c>
      <c r="K323" s="5">
        <f t="shared" si="373"/>
        <v>300</v>
      </c>
      <c r="L323" s="5">
        <f t="shared" si="374"/>
        <v>30577.443388504675</v>
      </c>
      <c r="M323" s="5">
        <f t="shared" si="375"/>
        <v>8458.4509227106646</v>
      </c>
      <c r="N323" s="15">
        <f t="shared" si="376"/>
        <v>0</v>
      </c>
      <c r="O323" s="15">
        <f t="shared" si="377"/>
        <v>-2.0641677079944465E-3</v>
      </c>
      <c r="P323" s="15">
        <f t="shared" si="378"/>
        <v>-6.3789016505721996E-4</v>
      </c>
      <c r="Q323" s="5">
        <f t="shared" si="379"/>
        <v>2.7562117428138615</v>
      </c>
      <c r="R323" s="5">
        <f t="shared" si="380"/>
        <v>2060.3948399930759</v>
      </c>
      <c r="S323" s="5">
        <f t="shared" si="381"/>
        <v>1779.1021406766465</v>
      </c>
      <c r="T323" s="5">
        <f t="shared" si="382"/>
        <v>7.8834113260359828</v>
      </c>
      <c r="U323" s="5">
        <f t="shared" si="383"/>
        <v>22.732446210264769</v>
      </c>
      <c r="V323" s="5">
        <f t="shared" si="384"/>
        <v>48.131890065729522</v>
      </c>
      <c r="W323" s="15">
        <f t="shared" si="385"/>
        <v>-1.0734613539272964E-2</v>
      </c>
      <c r="X323" s="15">
        <f t="shared" si="386"/>
        <v>-1.217998157191269E-2</v>
      </c>
      <c r="Y323" s="15">
        <f t="shared" si="387"/>
        <v>-9.7425357312937999E-3</v>
      </c>
      <c r="Z323" s="5">
        <f t="shared" si="402"/>
        <v>2.1822176858571503</v>
      </c>
      <c r="AA323" s="5">
        <f t="shared" si="403"/>
        <v>6505.4632604148983</v>
      </c>
      <c r="AB323" s="5">
        <f t="shared" si="404"/>
        <v>56947.597257738329</v>
      </c>
      <c r="AC323" s="16">
        <f t="shared" si="388"/>
        <v>0.78324622118397758</v>
      </c>
      <c r="AD323" s="16">
        <f t="shared" si="389"/>
        <v>3.1124918204580245</v>
      </c>
      <c r="AE323" s="16">
        <f t="shared" si="390"/>
        <v>31.677108703503158</v>
      </c>
      <c r="AF323" s="15">
        <f t="shared" si="391"/>
        <v>-4.0504037456468023E-3</v>
      </c>
      <c r="AG323" s="15">
        <f t="shared" si="392"/>
        <v>2.9673830763510267E-4</v>
      </c>
      <c r="AH323" s="15">
        <f t="shared" si="393"/>
        <v>9.7937136394747881E-3</v>
      </c>
      <c r="AI323" s="1">
        <f t="shared" si="357"/>
        <v>9167.2259023189254</v>
      </c>
      <c r="AJ323" s="1">
        <f t="shared" si="358"/>
        <v>184517.35177301141</v>
      </c>
      <c r="AK323" s="1">
        <f t="shared" si="359"/>
        <v>74262.515259735403</v>
      </c>
      <c r="AL323" s="14">
        <f t="shared" si="394"/>
        <v>101.16540532114297</v>
      </c>
      <c r="AM323" s="14">
        <f t="shared" si="395"/>
        <v>25.402139676059324</v>
      </c>
      <c r="AN323" s="14">
        <f t="shared" si="396"/>
        <v>7.8660481318854609</v>
      </c>
      <c r="AO323" s="11">
        <f t="shared" si="397"/>
        <v>1.408994270717546E-3</v>
      </c>
      <c r="AP323" s="11">
        <f t="shared" si="398"/>
        <v>1.7749611637499401E-3</v>
      </c>
      <c r="AQ323" s="11">
        <f t="shared" si="399"/>
        <v>1.6101137299786431E-3</v>
      </c>
      <c r="AR323" s="1">
        <f t="shared" si="356"/>
        <v>349.62170928606963</v>
      </c>
      <c r="AS323" s="1">
        <f t="shared" si="400"/>
        <v>90636.7410236172</v>
      </c>
      <c r="AT323" s="1">
        <f t="shared" si="401"/>
        <v>36963.064160727576</v>
      </c>
      <c r="AU323" s="1">
        <f t="shared" si="360"/>
        <v>69.924341857213932</v>
      </c>
      <c r="AV323" s="1">
        <f t="shared" si="361"/>
        <v>18127.348204723439</v>
      </c>
      <c r="AW323" s="1">
        <f t="shared" si="362"/>
        <v>7392.6128321455153</v>
      </c>
      <c r="AX323" s="2">
        <v>0</v>
      </c>
      <c r="AY323" s="2">
        <v>0</v>
      </c>
      <c r="AZ323" s="2">
        <v>0</v>
      </c>
      <c r="BA323" s="2">
        <f t="shared" si="338"/>
        <v>0</v>
      </c>
      <c r="BB323" s="2">
        <f t="shared" si="350"/>
        <v>0</v>
      </c>
      <c r="BC323" s="2">
        <f t="shared" si="339"/>
        <v>0</v>
      </c>
      <c r="BD323" s="2">
        <f t="shared" si="340"/>
        <v>0</v>
      </c>
      <c r="BE323" s="2">
        <f t="shared" si="341"/>
        <v>0</v>
      </c>
      <c r="BF323" s="2">
        <f t="shared" si="342"/>
        <v>0</v>
      </c>
      <c r="BG323" s="2">
        <f t="shared" si="343"/>
        <v>0</v>
      </c>
      <c r="BH323" s="2">
        <f t="shared" si="351"/>
        <v>0</v>
      </c>
      <c r="BI323" s="2">
        <f t="shared" si="352"/>
        <v>0</v>
      </c>
      <c r="BJ323" s="2">
        <f t="shared" si="353"/>
        <v>0</v>
      </c>
      <c r="BK323" s="11">
        <f t="shared" si="354"/>
        <v>2.8353080362038957E-2</v>
      </c>
      <c r="BL323" s="17">
        <f t="shared" si="405"/>
        <v>2.2112768607041464E-4</v>
      </c>
      <c r="BM323" s="17">
        <f t="shared" si="406"/>
        <v>7.3756460800102022E-2</v>
      </c>
      <c r="BN323" s="12">
        <f>(BN$3*temperature!$I433+BN$4*temperature!$I433^2+BN$5*temperature!$I433^6)*(K323/K$56)^$BP$1</f>
        <v>-340.85373273949892</v>
      </c>
      <c r="BO323" s="12">
        <f>(BO$3*temperature!$I433+BO$4*temperature!$I433^2+BO$5*temperature!$I433^6)*(L323/L$56)^$BP$1</f>
        <v>-47.497225204691574</v>
      </c>
      <c r="BP323" s="12">
        <f>(BP$3*temperature!$I433+BP$4*temperature!$I433^2+BP$5*temperature!$I433^6)*(M323/M$56)^$BP$1</f>
        <v>-39.111133106827602</v>
      </c>
      <c r="BQ323" s="12">
        <f>(BQ$3*temperature!$M433+BQ$4*temperature!$M433^2+BQ$5*temperature!$M433^6)*(K323/K$56)^$BP$1</f>
        <v>-340.8537999960987</v>
      </c>
      <c r="BR323" s="12">
        <f>(BR$3*temperature!$M433+BR$4*temperature!$M433^2+BR$5*temperature!$M433^6)*(L323/L$56)^$BP$1</f>
        <v>-47.497234162295229</v>
      </c>
      <c r="BS323" s="12">
        <f>(BS$3*temperature!$M433+BS$4*temperature!$M433^2+BS$5*temperature!$M433^6)*(M323/M$56)^$BP$1</f>
        <v>-39.111140134344843</v>
      </c>
      <c r="BT323" s="19">
        <f t="shared" si="344"/>
        <v>-6.7256599777465453E-5</v>
      </c>
      <c r="BU323" s="19">
        <f t="shared" si="345"/>
        <v>-8.9576036543803639E-6</v>
      </c>
      <c r="BV323" s="19">
        <f t="shared" si="346"/>
        <v>-7.0275172419087539E-6</v>
      </c>
      <c r="BW323" s="19">
        <f t="shared" si="347"/>
        <v>-1.0951609406925394E-2</v>
      </c>
      <c r="BX323" s="19">
        <f t="shared" si="348"/>
        <v>-2.4217040469003982E-6</v>
      </c>
      <c r="BY323" s="19">
        <f t="shared" si="349"/>
        <v>-8.0775194991992137E-4</v>
      </c>
      <c r="BZ323" s="2">
        <f t="shared" si="355"/>
        <v>490.27546516736038</v>
      </c>
    </row>
    <row r="324" spans="1:78" x14ac:dyDescent="0.3">
      <c r="A324" s="2">
        <f t="shared" si="363"/>
        <v>2278</v>
      </c>
      <c r="B324" s="5">
        <f t="shared" si="364"/>
        <v>1165.4057027492161</v>
      </c>
      <c r="C324" s="5">
        <f t="shared" si="365"/>
        <v>2964.1700471119493</v>
      </c>
      <c r="D324" s="5">
        <f t="shared" si="366"/>
        <v>4369.95676309179</v>
      </c>
      <c r="E324" s="15">
        <f t="shared" si="367"/>
        <v>4.4010285864287604E-9</v>
      </c>
      <c r="F324" s="15">
        <f t="shared" si="368"/>
        <v>8.6703214283519008E-9</v>
      </c>
      <c r="G324" s="15">
        <f t="shared" si="369"/>
        <v>1.770015277410729E-8</v>
      </c>
      <c r="H324" s="5">
        <f t="shared" si="370"/>
        <v>349.62171082476482</v>
      </c>
      <c r="I324" s="5">
        <f t="shared" si="371"/>
        <v>90446.576534213542</v>
      </c>
      <c r="J324" s="5">
        <f t="shared" si="372"/>
        <v>36938.776028430591</v>
      </c>
      <c r="K324" s="5">
        <f t="shared" si="373"/>
        <v>300</v>
      </c>
      <c r="L324" s="5">
        <f t="shared" si="374"/>
        <v>30513.28874412501</v>
      </c>
      <c r="M324" s="5">
        <f t="shared" si="375"/>
        <v>8452.8927929932252</v>
      </c>
      <c r="N324" s="15">
        <f t="shared" si="376"/>
        <v>0</v>
      </c>
      <c r="O324" s="15">
        <f t="shared" si="377"/>
        <v>-2.0981036107088347E-3</v>
      </c>
      <c r="P324" s="15">
        <f t="shared" si="378"/>
        <v>-6.5710964906307012E-4</v>
      </c>
      <c r="Q324" s="5">
        <f t="shared" si="379"/>
        <v>2.7266248869223029</v>
      </c>
      <c r="R324" s="5">
        <f t="shared" si="380"/>
        <v>2031.0290176760052</v>
      </c>
      <c r="S324" s="5">
        <f t="shared" si="381"/>
        <v>1760.6115301405885</v>
      </c>
      <c r="T324" s="5">
        <f t="shared" si="382"/>
        <v>7.798785952079859</v>
      </c>
      <c r="U324" s="5">
        <f t="shared" si="383"/>
        <v>22.455565434339249</v>
      </c>
      <c r="V324" s="5">
        <f t="shared" si="384"/>
        <v>47.662963406949444</v>
      </c>
      <c r="W324" s="15">
        <f t="shared" si="385"/>
        <v>-1.0734613539272964E-2</v>
      </c>
      <c r="X324" s="15">
        <f t="shared" si="386"/>
        <v>-1.217998157191269E-2</v>
      </c>
      <c r="Y324" s="15">
        <f t="shared" si="387"/>
        <v>-9.7425357312937999E-3</v>
      </c>
      <c r="Z324" s="5">
        <f t="shared" si="402"/>
        <v>2.1500484513878306</v>
      </c>
      <c r="AA324" s="5">
        <f t="shared" si="403"/>
        <v>6414.8650579088126</v>
      </c>
      <c r="AB324" s="5">
        <f t="shared" si="404"/>
        <v>56908.754382279134</v>
      </c>
      <c r="AC324" s="16">
        <f t="shared" si="388"/>
        <v>0.78007375775593024</v>
      </c>
      <c r="AD324" s="16">
        <f t="shared" si="389"/>
        <v>3.1134154160133551</v>
      </c>
      <c r="AE324" s="16">
        <f t="shared" si="390"/>
        <v>31.987345235071782</v>
      </c>
      <c r="AF324" s="15">
        <f t="shared" si="391"/>
        <v>-4.0504037456468023E-3</v>
      </c>
      <c r="AG324" s="15">
        <f t="shared" si="392"/>
        <v>2.9673830763510267E-4</v>
      </c>
      <c r="AH324" s="15">
        <f t="shared" si="393"/>
        <v>9.7937136394747881E-3</v>
      </c>
      <c r="AI324" s="1">
        <f t="shared" si="357"/>
        <v>8320.4276539442471</v>
      </c>
      <c r="AJ324" s="1">
        <f t="shared" si="358"/>
        <v>184192.96480043372</v>
      </c>
      <c r="AK324" s="1">
        <f t="shared" si="359"/>
        <v>74228.876565907383</v>
      </c>
      <c r="AL324" s="14">
        <f t="shared" si="394"/>
        <v>101.30652138287036</v>
      </c>
      <c r="AM324" s="14">
        <f t="shared" si="395"/>
        <v>25.446776609346472</v>
      </c>
      <c r="AN324" s="14">
        <f t="shared" si="396"/>
        <v>7.8785867116623036</v>
      </c>
      <c r="AO324" s="11">
        <f t="shared" si="397"/>
        <v>1.3949043280103706E-3</v>
      </c>
      <c r="AP324" s="11">
        <f t="shared" si="398"/>
        <v>1.7572115521124407E-3</v>
      </c>
      <c r="AQ324" s="11">
        <f t="shared" si="399"/>
        <v>1.5940125926788566E-3</v>
      </c>
      <c r="AR324" s="1">
        <f t="shared" si="356"/>
        <v>349.62171082476482</v>
      </c>
      <c r="AS324" s="1">
        <f t="shared" si="400"/>
        <v>90446.576534213542</v>
      </c>
      <c r="AT324" s="1">
        <f t="shared" si="401"/>
        <v>36938.776028430591</v>
      </c>
      <c r="AU324" s="1">
        <f t="shared" si="360"/>
        <v>69.924342164952961</v>
      </c>
      <c r="AV324" s="1">
        <f t="shared" si="361"/>
        <v>18089.315306842709</v>
      </c>
      <c r="AW324" s="1">
        <f t="shared" si="362"/>
        <v>7387.7552056861186</v>
      </c>
      <c r="AX324" s="2">
        <v>0</v>
      </c>
      <c r="AY324" s="2">
        <v>0</v>
      </c>
      <c r="AZ324" s="2">
        <v>0</v>
      </c>
      <c r="BA324" s="2">
        <f t="shared" si="338"/>
        <v>0</v>
      </c>
      <c r="BB324" s="2">
        <f t="shared" si="350"/>
        <v>0</v>
      </c>
      <c r="BC324" s="2">
        <f t="shared" si="339"/>
        <v>0</v>
      </c>
      <c r="BD324" s="2">
        <f t="shared" si="340"/>
        <v>0</v>
      </c>
      <c r="BE324" s="2">
        <f t="shared" si="341"/>
        <v>0</v>
      </c>
      <c r="BF324" s="2">
        <f t="shared" si="342"/>
        <v>0</v>
      </c>
      <c r="BG324" s="2">
        <f t="shared" si="343"/>
        <v>0</v>
      </c>
      <c r="BH324" s="2">
        <f t="shared" si="351"/>
        <v>0</v>
      </c>
      <c r="BI324" s="2">
        <f t="shared" si="352"/>
        <v>0</v>
      </c>
      <c r="BJ324" s="2">
        <f t="shared" si="353"/>
        <v>0</v>
      </c>
      <c r="BK324" s="11">
        <f t="shared" si="354"/>
        <v>2.8323913978192089E-2</v>
      </c>
      <c r="BL324" s="17">
        <f t="shared" si="405"/>
        <v>2.1503089774629265E-4</v>
      </c>
      <c r="BM324" s="17">
        <f t="shared" si="406"/>
        <v>7.3026198811982204E-2</v>
      </c>
      <c r="BN324" s="12">
        <f>(BN$3*temperature!$I434+BN$4*temperature!$I434^2+BN$5*temperature!$I434^6)*(K324/K$56)^$BP$1</f>
        <v>-342.04861437958004</v>
      </c>
      <c r="BO324" s="12">
        <f>(BO$3*temperature!$I434+BO$4*temperature!$I434^2+BO$5*temperature!$I434^6)*(L324/L$56)^$BP$1</f>
        <v>-47.681391664671608</v>
      </c>
      <c r="BP324" s="12">
        <f>(BP$3*temperature!$I434+BP$4*temperature!$I434^2+BP$5*temperature!$I434^6)*(M324/M$56)^$BP$1</f>
        <v>-39.242425194223081</v>
      </c>
      <c r="BQ324" s="12">
        <f>(BQ$3*temperature!$M434+BQ$4*temperature!$M434^2+BQ$5*temperature!$M434^6)*(K324/K$56)^$BP$1</f>
        <v>-342.04868156120364</v>
      </c>
      <c r="BR324" s="12">
        <f>(BR$3*temperature!$M434+BR$4*temperature!$M434^2+BR$5*temperature!$M434^6)*(L324/L$56)^$BP$1</f>
        <v>-47.681400616508704</v>
      </c>
      <c r="BS324" s="12">
        <f>(BS$3*temperature!$M434+BS$4*temperature!$M434^2+BS$5*temperature!$M434^6)*(M324/M$56)^$BP$1</f>
        <v>-39.24243221426083</v>
      </c>
      <c r="BT324" s="19">
        <f t="shared" si="344"/>
        <v>-6.7181623592205142E-5</v>
      </c>
      <c r="BU324" s="19">
        <f t="shared" si="345"/>
        <v>-8.9518370955943283E-6</v>
      </c>
      <c r="BV324" s="19">
        <f t="shared" si="346"/>
        <v>-7.020037749327912E-6</v>
      </c>
      <c r="BW324" s="19">
        <f t="shared" si="347"/>
        <v>-1.0924627752983281E-2</v>
      </c>
      <c r="BX324" s="19">
        <f t="shared" si="348"/>
        <v>-2.3491325132680586E-6</v>
      </c>
      <c r="BY324" s="19">
        <f t="shared" si="349"/>
        <v>-7.9778403823625547E-4</v>
      </c>
      <c r="BZ324" s="2">
        <f t="shared" si="355"/>
        <v>485.42125477730377</v>
      </c>
    </row>
    <row r="325" spans="1:78" x14ac:dyDescent="0.3">
      <c r="A325" s="2">
        <f t="shared" si="363"/>
        <v>2279</v>
      </c>
      <c r="B325" s="5">
        <f t="shared" si="364"/>
        <v>1165.4057076217507</v>
      </c>
      <c r="C325" s="5">
        <f t="shared" si="365"/>
        <v>2964.1700715272414</v>
      </c>
      <c r="D325" s="5">
        <f t="shared" si="366"/>
        <v>4369.9568365732466</v>
      </c>
      <c r="E325" s="15">
        <f t="shared" si="367"/>
        <v>4.1809771571073224E-9</v>
      </c>
      <c r="F325" s="15">
        <f t="shared" si="368"/>
        <v>8.2368053569343059E-9</v>
      </c>
      <c r="G325" s="15">
        <f t="shared" si="369"/>
        <v>1.6815145135401924E-8</v>
      </c>
      <c r="H325" s="5">
        <f t="shared" si="370"/>
        <v>349.62171228652522</v>
      </c>
      <c r="I325" s="5">
        <f t="shared" si="371"/>
        <v>90253.733245771349</v>
      </c>
      <c r="J325" s="5">
        <f t="shared" si="372"/>
        <v>36913.798132739721</v>
      </c>
      <c r="K325" s="5">
        <f t="shared" si="373"/>
        <v>300</v>
      </c>
      <c r="L325" s="5">
        <f t="shared" si="374"/>
        <v>30448.230387559899</v>
      </c>
      <c r="M325" s="5">
        <f t="shared" si="375"/>
        <v>8447.1768287958912</v>
      </c>
      <c r="N325" s="15">
        <f t="shared" si="376"/>
        <v>0</v>
      </c>
      <c r="O325" s="15">
        <f t="shared" si="377"/>
        <v>-2.1321319085160217E-3</v>
      </c>
      <c r="P325" s="15">
        <f t="shared" si="378"/>
        <v>-6.7621397044947962E-4</v>
      </c>
      <c r="Q325" s="5">
        <f t="shared" si="379"/>
        <v>2.6973556337722102</v>
      </c>
      <c r="R325" s="5">
        <f t="shared" si="380"/>
        <v>2002.0134608406042</v>
      </c>
      <c r="S325" s="5">
        <f t="shared" si="381"/>
        <v>1742.2797875597551</v>
      </c>
      <c r="T325" s="5">
        <f t="shared" si="382"/>
        <v>7.7150689988087704</v>
      </c>
      <c r="U325" s="5">
        <f t="shared" si="383"/>
        <v>22.182057061162116</v>
      </c>
      <c r="V325" s="5">
        <f t="shared" si="384"/>
        <v>47.198605282897887</v>
      </c>
      <c r="W325" s="15">
        <f t="shared" si="385"/>
        <v>-1.0734613539272964E-2</v>
      </c>
      <c r="X325" s="15">
        <f t="shared" si="386"/>
        <v>-1.217998157191269E-2</v>
      </c>
      <c r="Y325" s="15">
        <f t="shared" si="387"/>
        <v>-9.7425357312937999E-3</v>
      </c>
      <c r="Z325" s="5">
        <f t="shared" si="402"/>
        <v>2.1183534402658317</v>
      </c>
      <c r="AA325" s="5">
        <f t="shared" si="403"/>
        <v>6325.3134600127778</v>
      </c>
      <c r="AB325" s="5">
        <f t="shared" si="404"/>
        <v>56868.844239300204</v>
      </c>
      <c r="AC325" s="16">
        <f t="shared" si="388"/>
        <v>0.77691414408563486</v>
      </c>
      <c r="AD325" s="16">
        <f t="shared" si="389"/>
        <v>3.1143392856348679</v>
      </c>
      <c r="AE325" s="16">
        <f t="shared" si="390"/>
        <v>32.300620134391096</v>
      </c>
      <c r="AF325" s="15">
        <f t="shared" si="391"/>
        <v>-4.0504037456468023E-3</v>
      </c>
      <c r="AG325" s="15">
        <f t="shared" si="392"/>
        <v>2.9673830763510267E-4</v>
      </c>
      <c r="AH325" s="15">
        <f t="shared" si="393"/>
        <v>9.7937136394747881E-3</v>
      </c>
      <c r="AI325" s="1">
        <f t="shared" si="357"/>
        <v>7558.3092307147754</v>
      </c>
      <c r="AJ325" s="1">
        <f t="shared" si="358"/>
        <v>183862.98362723307</v>
      </c>
      <c r="AK325" s="1">
        <f t="shared" si="359"/>
        <v>74193.744115002759</v>
      </c>
      <c r="AL325" s="14">
        <f t="shared" si="394"/>
        <v>101.44642115895168</v>
      </c>
      <c r="AM325" s="14">
        <f t="shared" si="395"/>
        <v>25.491044825470222</v>
      </c>
      <c r="AN325" s="14">
        <f t="shared" si="396"/>
        <v>7.8910196924288964</v>
      </c>
      <c r="AO325" s="11">
        <f t="shared" si="397"/>
        <v>1.3809552847302668E-3</v>
      </c>
      <c r="AP325" s="11">
        <f t="shared" si="398"/>
        <v>1.7396394365913163E-3</v>
      </c>
      <c r="AQ325" s="11">
        <f t="shared" si="399"/>
        <v>1.578072466752068E-3</v>
      </c>
      <c r="AR325" s="1">
        <f t="shared" si="356"/>
        <v>349.62171228652522</v>
      </c>
      <c r="AS325" s="1">
        <f t="shared" si="400"/>
        <v>90253.733245771349</v>
      </c>
      <c r="AT325" s="1">
        <f t="shared" si="401"/>
        <v>36913.798132739721</v>
      </c>
      <c r="AU325" s="1">
        <f t="shared" si="360"/>
        <v>69.924342457305045</v>
      </c>
      <c r="AV325" s="1">
        <f t="shared" si="361"/>
        <v>18050.746649154269</v>
      </c>
      <c r="AW325" s="1">
        <f t="shared" si="362"/>
        <v>7382.7596265479442</v>
      </c>
      <c r="AX325" s="2">
        <v>0</v>
      </c>
      <c r="AY325" s="2">
        <v>0</v>
      </c>
      <c r="AZ325" s="2">
        <v>0</v>
      </c>
      <c r="BA325" s="2">
        <f t="shared" si="338"/>
        <v>0</v>
      </c>
      <c r="BB325" s="2">
        <f t="shared" si="350"/>
        <v>0</v>
      </c>
      <c r="BC325" s="2">
        <f t="shared" si="339"/>
        <v>0</v>
      </c>
      <c r="BD325" s="2">
        <f t="shared" si="340"/>
        <v>0</v>
      </c>
      <c r="BE325" s="2">
        <f t="shared" si="341"/>
        <v>0</v>
      </c>
      <c r="BF325" s="2">
        <f t="shared" si="342"/>
        <v>0</v>
      </c>
      <c r="BG325" s="2">
        <f t="shared" si="343"/>
        <v>0</v>
      </c>
      <c r="BH325" s="2">
        <f t="shared" si="351"/>
        <v>0</v>
      </c>
      <c r="BI325" s="2">
        <f t="shared" si="352"/>
        <v>0</v>
      </c>
      <c r="BJ325" s="2">
        <f t="shared" si="353"/>
        <v>0</v>
      </c>
      <c r="BK325" s="11">
        <f t="shared" si="354"/>
        <v>2.8294729178585193E-2</v>
      </c>
      <c r="BL325" s="17">
        <f t="shared" si="405"/>
        <v>2.0910813686557216E-4</v>
      </c>
      <c r="BM325" s="17">
        <f t="shared" si="406"/>
        <v>7.2303167140576441E-2</v>
      </c>
      <c r="BN325" s="12">
        <f>(BN$3*temperature!$I435+BN$4*temperature!$I435^2+BN$5*temperature!$I435^6)*(K325/K$56)^$BP$1</f>
        <v>-343.23825656134829</v>
      </c>
      <c r="BO325" s="12">
        <f>(BO$3*temperature!$I435+BO$4*temperature!$I435^2+BO$5*temperature!$I435^6)*(L325/L$56)^$BP$1</f>
        <v>-47.865439529887141</v>
      </c>
      <c r="BP325" s="12">
        <f>(BP$3*temperature!$I435+BP$4*temperature!$I435^2+BP$5*temperature!$I435^6)*(M325/M$56)^$BP$1</f>
        <v>-39.373385860482692</v>
      </c>
      <c r="BQ325" s="12">
        <f>(BQ$3*temperature!$M435+BQ$4*temperature!$M435^2+BQ$5*temperature!$M435^6)*(K325/K$56)^$BP$1</f>
        <v>-343.23832366824593</v>
      </c>
      <c r="BR325" s="12">
        <f>(BR$3*temperature!$M435+BR$4*temperature!$M435^2+BR$5*temperature!$M435^6)*(L325/L$56)^$BP$1</f>
        <v>-47.865448476064373</v>
      </c>
      <c r="BS325" s="12">
        <f>(BS$3*temperature!$M435+BS$4*temperature!$M435^2+BS$5*temperature!$M435^6)*(M325/M$56)^$BP$1</f>
        <v>-39.373392873107257</v>
      </c>
      <c r="BT325" s="19">
        <f t="shared" si="344"/>
        <v>-6.7106897631674656E-5</v>
      </c>
      <c r="BU325" s="19">
        <f t="shared" si="345"/>
        <v>-8.9461772319054944E-6</v>
      </c>
      <c r="BV325" s="19">
        <f t="shared" si="346"/>
        <v>-7.0126245645951713E-6</v>
      </c>
      <c r="BW325" s="19">
        <f t="shared" si="347"/>
        <v>-1.0897505294721723E-2</v>
      </c>
      <c r="BX325" s="19">
        <f t="shared" si="348"/>
        <v>-2.2787570286619673E-6</v>
      </c>
      <c r="BY325" s="19">
        <f t="shared" si="349"/>
        <v>-7.8792414673958149E-4</v>
      </c>
      <c r="BZ325" s="2">
        <f t="shared" si="355"/>
        <v>480.6151057493455</v>
      </c>
    </row>
    <row r="326" spans="1:78" x14ac:dyDescent="0.3">
      <c r="A326" s="2">
        <f t="shared" si="363"/>
        <v>2280</v>
      </c>
      <c r="B326" s="5">
        <f t="shared" si="364"/>
        <v>1165.4057122506588</v>
      </c>
      <c r="C326" s="5">
        <f t="shared" si="365"/>
        <v>2964.1700947217687</v>
      </c>
      <c r="D326" s="5">
        <f t="shared" si="366"/>
        <v>4369.9569063806321</v>
      </c>
      <c r="E326" s="15">
        <f t="shared" si="367"/>
        <v>3.971928299251956E-9</v>
      </c>
      <c r="F326" s="15">
        <f t="shared" si="368"/>
        <v>7.8249650890875896E-9</v>
      </c>
      <c r="G326" s="15">
        <f t="shared" si="369"/>
        <v>1.5974387878631828E-8</v>
      </c>
      <c r="H326" s="5">
        <f t="shared" si="370"/>
        <v>349.62171367519761</v>
      </c>
      <c r="I326" s="5">
        <f t="shared" si="371"/>
        <v>90058.221290283022</v>
      </c>
      <c r="J326" s="5">
        <f t="shared" si="372"/>
        <v>36888.13616293465</v>
      </c>
      <c r="K326" s="5">
        <f t="shared" si="373"/>
        <v>300</v>
      </c>
      <c r="L326" s="5">
        <f t="shared" si="374"/>
        <v>30382.271736243369</v>
      </c>
      <c r="M326" s="5">
        <f t="shared" si="375"/>
        <v>8441.3043316454205</v>
      </c>
      <c r="N326" s="15">
        <f t="shared" si="376"/>
        <v>0</v>
      </c>
      <c r="O326" s="15">
        <f t="shared" si="377"/>
        <v>-2.1662556567976221E-3</v>
      </c>
      <c r="P326" s="15">
        <f t="shared" si="378"/>
        <v>-6.9520234623854371E-4</v>
      </c>
      <c r="Q326" s="5">
        <f t="shared" si="379"/>
        <v>2.6684005740643806</v>
      </c>
      <c r="R326" s="5">
        <f t="shared" si="380"/>
        <v>1973.3449392707</v>
      </c>
      <c r="S326" s="5">
        <f t="shared" si="381"/>
        <v>1724.1061555406816</v>
      </c>
      <c r="T326" s="5">
        <f t="shared" si="382"/>
        <v>7.632250714677733</v>
      </c>
      <c r="U326" s="5">
        <f t="shared" si="383"/>
        <v>21.911880014930045</v>
      </c>
      <c r="V326" s="5">
        <f t="shared" si="384"/>
        <v>46.738771184462024</v>
      </c>
      <c r="W326" s="15">
        <f t="shared" si="385"/>
        <v>-1.0734613539272964E-2</v>
      </c>
      <c r="X326" s="15">
        <f t="shared" si="386"/>
        <v>-1.217998157191269E-2</v>
      </c>
      <c r="Y326" s="15">
        <f t="shared" si="387"/>
        <v>-9.7425357312937999E-3</v>
      </c>
      <c r="Z326" s="5">
        <f t="shared" si="402"/>
        <v>2.0871256617505733</v>
      </c>
      <c r="AA326" s="5">
        <f t="shared" si="403"/>
        <v>6236.7993197310479</v>
      </c>
      <c r="AB326" s="5">
        <f t="shared" si="404"/>
        <v>56827.87564240014</v>
      </c>
      <c r="AC326" s="16">
        <f t="shared" si="388"/>
        <v>0.77376732812638438</v>
      </c>
      <c r="AD326" s="16">
        <f t="shared" si="389"/>
        <v>3.1152634294038886</v>
      </c>
      <c r="AE326" s="16">
        <f t="shared" si="390"/>
        <v>32.616963158364776</v>
      </c>
      <c r="AF326" s="15">
        <f t="shared" si="391"/>
        <v>-4.0504037456468023E-3</v>
      </c>
      <c r="AG326" s="15">
        <f t="shared" si="392"/>
        <v>2.9673830763510267E-4</v>
      </c>
      <c r="AH326" s="15">
        <f t="shared" si="393"/>
        <v>9.7937136394747881E-3</v>
      </c>
      <c r="AI326" s="1">
        <f t="shared" si="357"/>
        <v>6872.4026501006028</v>
      </c>
      <c r="AJ326" s="1">
        <f t="shared" si="358"/>
        <v>183527.43191366404</v>
      </c>
      <c r="AK326" s="1">
        <f t="shared" si="359"/>
        <v>74157.129330050433</v>
      </c>
      <c r="AL326" s="14">
        <f t="shared" si="394"/>
        <v>101.58511320065394</v>
      </c>
      <c r="AM326" s="14">
        <f t="shared" si="395"/>
        <v>25.534946600059946</v>
      </c>
      <c r="AN326" s="14">
        <f t="shared" si="396"/>
        <v>7.9033477673310051</v>
      </c>
      <c r="AO326" s="11">
        <f t="shared" si="397"/>
        <v>1.3671457318829641E-3</v>
      </c>
      <c r="AP326" s="11">
        <f t="shared" si="398"/>
        <v>1.7222430422254031E-3</v>
      </c>
      <c r="AQ326" s="11">
        <f t="shared" si="399"/>
        <v>1.5622917420845474E-3</v>
      </c>
      <c r="AR326" s="1">
        <f t="shared" si="356"/>
        <v>349.62171367519761</v>
      </c>
      <c r="AS326" s="1">
        <f t="shared" si="400"/>
        <v>90058.221290283022</v>
      </c>
      <c r="AT326" s="1">
        <f t="shared" si="401"/>
        <v>36888.13616293465</v>
      </c>
      <c r="AU326" s="1">
        <f t="shared" si="360"/>
        <v>69.924342735039531</v>
      </c>
      <c r="AV326" s="1">
        <f t="shared" si="361"/>
        <v>18011.644258056604</v>
      </c>
      <c r="AW326" s="1">
        <f t="shared" si="362"/>
        <v>7377.6272325869304</v>
      </c>
      <c r="AX326" s="2">
        <v>0</v>
      </c>
      <c r="AY326" s="2">
        <v>0</v>
      </c>
      <c r="AZ326" s="2">
        <v>0</v>
      </c>
      <c r="BA326" s="2">
        <f t="shared" ref="BA326:BA346" si="407">(AX326*Z326+AY326*AA326+AZ326*AB326)/(Z326+AA326+AB326)</f>
        <v>0</v>
      </c>
      <c r="BB326" s="2">
        <f t="shared" si="350"/>
        <v>0</v>
      </c>
      <c r="BC326" s="2">
        <f t="shared" ref="BC326:BC346" si="408">BC$5*AY326^2</f>
        <v>0</v>
      </c>
      <c r="BD326" s="2">
        <f t="shared" ref="BD326:BD346" si="409">BD$5*AZ326^2</f>
        <v>0</v>
      </c>
      <c r="BE326" s="2">
        <f t="shared" ref="BE326:BE346" si="410">BB326*AR326</f>
        <v>0</v>
      </c>
      <c r="BF326" s="2">
        <f t="shared" ref="BF326:BF346" si="411">BC326*AS326</f>
        <v>0</v>
      </c>
      <c r="BG326" s="2">
        <f t="shared" ref="BG326:BG346" si="412">BD326*AT326</f>
        <v>0</v>
      </c>
      <c r="BH326" s="2">
        <f t="shared" si="351"/>
        <v>0</v>
      </c>
      <c r="BI326" s="2">
        <f t="shared" si="352"/>
        <v>0</v>
      </c>
      <c r="BJ326" s="2">
        <f t="shared" si="353"/>
        <v>0</v>
      </c>
      <c r="BK326" s="11">
        <f t="shared" si="354"/>
        <v>2.8265524435394512E-2</v>
      </c>
      <c r="BL326" s="17">
        <f t="shared" si="405"/>
        <v>2.0335428251451836E-4</v>
      </c>
      <c r="BM326" s="17">
        <f t="shared" si="406"/>
        <v>7.1587294198590529E-2</v>
      </c>
      <c r="BN326" s="12">
        <f>(BN$3*temperature!$I436+BN$4*temperature!$I436^2+BN$5*temperature!$I436^6)*(K326/K$56)^$BP$1</f>
        <v>-344.42269930701224</v>
      </c>
      <c r="BO326" s="12">
        <f>(BO$3*temperature!$I436+BO$4*temperature!$I436^2+BO$5*temperature!$I436^6)*(L326/L$56)^$BP$1</f>
        <v>-48.049379173595234</v>
      </c>
      <c r="BP326" s="12">
        <f>(BP$3*temperature!$I436+BP$4*temperature!$I436^2+BP$5*temperature!$I436^6)*(M326/M$56)^$BP$1</f>
        <v>-39.504020005267101</v>
      </c>
      <c r="BQ326" s="12">
        <f>(BQ$3*temperature!$M436+BQ$4*temperature!$M436^2+BQ$5*temperature!$M436^6)*(K326/K$56)^$BP$1</f>
        <v>-344.42276633943186</v>
      </c>
      <c r="BR326" s="12">
        <f>(BR$3*temperature!$M436+BR$4*temperature!$M436^2+BR$5*temperature!$M436^6)*(L326/L$56)^$BP$1</f>
        <v>-48.049388114218992</v>
      </c>
      <c r="BS326" s="12">
        <f>(BS$3*temperature!$M436+BS$4*temperature!$M436^2+BS$5*temperature!$M436^6)*(M326/M$56)^$BP$1</f>
        <v>-39.504027010544107</v>
      </c>
      <c r="BT326" s="19">
        <f t="shared" ref="BT326:BT346" si="413">BQ326-BN326</f>
        <v>-6.703241962213724E-5</v>
      </c>
      <c r="BU326" s="19">
        <f t="shared" ref="BU326:BU346" si="414">BR326-BO326</f>
        <v>-8.9406237577804859E-6</v>
      </c>
      <c r="BV326" s="19">
        <f t="shared" ref="BV326:BV346" si="415">BS326-BP326</f>
        <v>-7.0052770055895053E-6</v>
      </c>
      <c r="BW326" s="19">
        <f t="shared" ref="BW326:BW346" si="416">SUMPRODUCT(BT326:BV326,AR326:AT326)/100</f>
        <v>-1.0870242743127041E-2</v>
      </c>
      <c r="BX326" s="19">
        <f t="shared" ref="BX326:BX346" si="417">BW326*BL326</f>
        <v>-2.2105104137872496E-6</v>
      </c>
      <c r="BY326" s="19">
        <f t="shared" ref="BY326:BY346" si="418">BW326*BM326</f>
        <v>-7.7817126526232927E-4</v>
      </c>
      <c r="BZ326" s="2">
        <f t="shared" si="355"/>
        <v>475.85654223595475</v>
      </c>
    </row>
    <row r="327" spans="1:78" x14ac:dyDescent="0.3">
      <c r="A327" s="2">
        <f t="shared" si="363"/>
        <v>2281</v>
      </c>
      <c r="B327" s="5">
        <f t="shared" si="364"/>
        <v>1165.4057166481214</v>
      </c>
      <c r="C327" s="5">
        <f t="shared" si="365"/>
        <v>2964.1701167565698</v>
      </c>
      <c r="D327" s="5">
        <f t="shared" si="366"/>
        <v>4369.9569726976497</v>
      </c>
      <c r="E327" s="15">
        <f t="shared" si="367"/>
        <v>3.7733318842893578E-9</v>
      </c>
      <c r="F327" s="15">
        <f t="shared" si="368"/>
        <v>7.4337168346332098E-9</v>
      </c>
      <c r="G327" s="15">
        <f t="shared" si="369"/>
        <v>1.5175668484700237E-8</v>
      </c>
      <c r="H327" s="5">
        <f t="shared" si="370"/>
        <v>349.62171499443639</v>
      </c>
      <c r="I327" s="5">
        <f t="shared" si="371"/>
        <v>89860.050817485448</v>
      </c>
      <c r="J327" s="5">
        <f t="shared" si="372"/>
        <v>36861.795862326791</v>
      </c>
      <c r="K327" s="5">
        <f t="shared" si="373"/>
        <v>300</v>
      </c>
      <c r="L327" s="5">
        <f t="shared" si="374"/>
        <v>30315.416213631957</v>
      </c>
      <c r="M327" s="5">
        <f t="shared" si="375"/>
        <v>8435.2766154517467</v>
      </c>
      <c r="N327" s="15">
        <f t="shared" si="376"/>
        <v>0</v>
      </c>
      <c r="O327" s="15">
        <f t="shared" si="377"/>
        <v>-2.2004780679931724E-3</v>
      </c>
      <c r="P327" s="15">
        <f t="shared" si="378"/>
        <v>-7.1407402894796412E-4</v>
      </c>
      <c r="Q327" s="5">
        <f t="shared" si="379"/>
        <v>2.6397563350945021</v>
      </c>
      <c r="R327" s="5">
        <f t="shared" si="380"/>
        <v>1945.0202356361347</v>
      </c>
      <c r="S327" s="5">
        <f t="shared" si="381"/>
        <v>1706.0898705978916</v>
      </c>
      <c r="T327" s="5">
        <f t="shared" si="382"/>
        <v>7.5503214528208273</v>
      </c>
      <c r="U327" s="5">
        <f t="shared" si="383"/>
        <v>21.644993720142235</v>
      </c>
      <c r="V327" s="5">
        <f t="shared" si="384"/>
        <v>46.283417036160635</v>
      </c>
      <c r="W327" s="15">
        <f t="shared" si="385"/>
        <v>-1.0734613539272964E-2</v>
      </c>
      <c r="X327" s="15">
        <f t="shared" si="386"/>
        <v>-1.217998157191269E-2</v>
      </c>
      <c r="Y327" s="15">
        <f t="shared" si="387"/>
        <v>-9.7425357312937999E-3</v>
      </c>
      <c r="Z327" s="5">
        <f t="shared" si="402"/>
        <v>2.0563582281531296</v>
      </c>
      <c r="AA327" s="5">
        <f t="shared" si="403"/>
        <v>6149.3135184871344</v>
      </c>
      <c r="AB327" s="5">
        <f t="shared" si="404"/>
        <v>56785.857490396367</v>
      </c>
      <c r="AC327" s="16">
        <f t="shared" si="388"/>
        <v>0.77063325804228211</v>
      </c>
      <c r="AD327" s="16">
        <f t="shared" si="389"/>
        <v>3.1161878474017675</v>
      </c>
      <c r="AE327" s="16">
        <f t="shared" si="390"/>
        <v>32.936404355327099</v>
      </c>
      <c r="AF327" s="15">
        <f t="shared" si="391"/>
        <v>-4.0504037456468023E-3</v>
      </c>
      <c r="AG327" s="15">
        <f t="shared" si="392"/>
        <v>2.9673830763510267E-4</v>
      </c>
      <c r="AH327" s="15">
        <f t="shared" si="393"/>
        <v>9.7937136394747881E-3</v>
      </c>
      <c r="AI327" s="1">
        <f t="shared" si="357"/>
        <v>6255.0867278255819</v>
      </c>
      <c r="AJ327" s="1">
        <f t="shared" si="358"/>
        <v>183186.33298035423</v>
      </c>
      <c r="AK327" s="1">
        <f t="shared" si="359"/>
        <v>74119.043629632331</v>
      </c>
      <c r="AL327" s="14">
        <f t="shared" si="394"/>
        <v>101.72260603804972</v>
      </c>
      <c r="AM327" s="14">
        <f t="shared" si="395"/>
        <v>25.578484210334341</v>
      </c>
      <c r="AN327" s="14">
        <f t="shared" si="396"/>
        <v>7.9155716289332112</v>
      </c>
      <c r="AO327" s="11">
        <f t="shared" si="397"/>
        <v>1.3534742745641346E-3</v>
      </c>
      <c r="AP327" s="11">
        <f t="shared" si="398"/>
        <v>1.7050206118031492E-3</v>
      </c>
      <c r="AQ327" s="11">
        <f t="shared" si="399"/>
        <v>1.5466688246637019E-3</v>
      </c>
      <c r="AR327" s="1">
        <f t="shared" si="356"/>
        <v>349.62171499443639</v>
      </c>
      <c r="AS327" s="1">
        <f t="shared" si="400"/>
        <v>89860.050817485448</v>
      </c>
      <c r="AT327" s="1">
        <f t="shared" si="401"/>
        <v>36861.795862326791</v>
      </c>
      <c r="AU327" s="1">
        <f t="shared" si="360"/>
        <v>69.924342998887283</v>
      </c>
      <c r="AV327" s="1">
        <f t="shared" si="361"/>
        <v>17972.010163497089</v>
      </c>
      <c r="AW327" s="1">
        <f t="shared" si="362"/>
        <v>7372.3591724653588</v>
      </c>
      <c r="AX327" s="2">
        <v>0</v>
      </c>
      <c r="AY327" s="2">
        <v>0</v>
      </c>
      <c r="AZ327" s="2">
        <v>0</v>
      </c>
      <c r="BA327" s="2">
        <f t="shared" si="407"/>
        <v>0</v>
      </c>
      <c r="BB327" s="2">
        <f t="shared" ref="BB327:BB346" si="419">BB$5*AX327^2</f>
        <v>0</v>
      </c>
      <c r="BC327" s="2">
        <f t="shared" si="408"/>
        <v>0</v>
      </c>
      <c r="BD327" s="2">
        <f t="shared" si="409"/>
        <v>0</v>
      </c>
      <c r="BE327" s="2">
        <f t="shared" si="410"/>
        <v>0</v>
      </c>
      <c r="BF327" s="2">
        <f t="shared" si="411"/>
        <v>0</v>
      </c>
      <c r="BG327" s="2">
        <f t="shared" si="412"/>
        <v>0</v>
      </c>
      <c r="BH327" s="2">
        <f t="shared" ref="BH327:BH346" si="420">2*BB$5*AX327*AR327/Z327*1000</f>
        <v>0</v>
      </c>
      <c r="BI327" s="2">
        <f t="shared" ref="BI327:BI346" si="421">2*BC$5*AY327*AS327/AA327*1000</f>
        <v>0</v>
      </c>
      <c r="BJ327" s="2">
        <f t="shared" ref="BJ327:BJ346" si="422">2*BD$5*AZ327*AT327/AB327*1000</f>
        <v>0</v>
      </c>
      <c r="BK327" s="11">
        <f t="shared" ref="BK327:BK346" si="423">SUM(H327:J327)*SUM(B326:D326)/SUM(H326:J326)/SUM(B327:D327)-1+BK$5</f>
        <v>2.8236298112517239E-2</v>
      </c>
      <c r="BL327" s="17">
        <f t="shared" si="405"/>
        <v>1.9776436891256978E-4</v>
      </c>
      <c r="BM327" s="17">
        <f t="shared" si="406"/>
        <v>7.0878509107515378E-2</v>
      </c>
      <c r="BN327" s="12">
        <f>(BN$3*temperature!$I437+BN$4*temperature!$I437^2+BN$5*temperature!$I437^6)*(K327/K$56)^$BP$1</f>
        <v>-345.60198121873947</v>
      </c>
      <c r="BO327" s="12">
        <f>(BO$3*temperature!$I437+BO$4*temperature!$I437^2+BO$5*temperature!$I437^6)*(L327/L$56)^$BP$1</f>
        <v>-48.233220827893803</v>
      </c>
      <c r="BP327" s="12">
        <f>(BP$3*temperature!$I437+BP$4*temperature!$I437^2+BP$5*temperature!$I437^6)*(M327/M$56)^$BP$1</f>
        <v>-39.634332343098322</v>
      </c>
      <c r="BQ327" s="12">
        <f>(BQ$3*temperature!$M437+BQ$4*temperature!$M437^2+BQ$5*temperature!$M437^6)*(K327/K$56)^$BP$1</f>
        <v>-345.60204817692653</v>
      </c>
      <c r="BR327" s="12">
        <f>(BR$3*temperature!$M437+BR$4*temperature!$M437^2+BR$5*temperature!$M437^6)*(L327/L$56)^$BP$1</f>
        <v>-48.233229763070241</v>
      </c>
      <c r="BS327" s="12">
        <f>(BS$3*temperature!$M437+BS$4*temperature!$M437^2+BS$5*temperature!$M437^6)*(M327/M$56)^$BP$1</f>
        <v>-39.634339341092712</v>
      </c>
      <c r="BT327" s="19">
        <f t="shared" si="413"/>
        <v>-6.6958187062482466E-5</v>
      </c>
      <c r="BU327" s="19">
        <f t="shared" si="414"/>
        <v>-8.9351764387402E-6</v>
      </c>
      <c r="BV327" s="19">
        <f t="shared" si="415"/>
        <v>-6.9979943901898878E-6</v>
      </c>
      <c r="BW327" s="19">
        <f t="shared" si="416"/>
        <v>-1.0842840856989841E-2</v>
      </c>
      <c r="BX327" s="19">
        <f t="shared" si="417"/>
        <v>-2.1443275793020233E-6</v>
      </c>
      <c r="BY327" s="19">
        <f t="shared" si="418"/>
        <v>-7.6852439443349436E-4</v>
      </c>
      <c r="BZ327" s="2">
        <f t="shared" ref="BZ327:BZ359" si="424">LN(K327)*B327*BM327</f>
        <v>471.14509310051432</v>
      </c>
    </row>
    <row r="328" spans="1:78" x14ac:dyDescent="0.3">
      <c r="A328" s="2">
        <f t="shared" si="363"/>
        <v>2282</v>
      </c>
      <c r="B328" s="5">
        <f t="shared" si="364"/>
        <v>1165.4057208257107</v>
      </c>
      <c r="C328" s="5">
        <f t="shared" si="365"/>
        <v>2964.1701376896308</v>
      </c>
      <c r="D328" s="5">
        <f t="shared" si="366"/>
        <v>4369.957035698817</v>
      </c>
      <c r="E328" s="15">
        <f t="shared" si="367"/>
        <v>3.5846652900748897E-9</v>
      </c>
      <c r="F328" s="15">
        <f t="shared" si="368"/>
        <v>7.0620309929015493E-9</v>
      </c>
      <c r="G328" s="15">
        <f t="shared" si="369"/>
        <v>1.4416885060465224E-8</v>
      </c>
      <c r="H328" s="5">
        <f t="shared" si="370"/>
        <v>349.62171624771321</v>
      </c>
      <c r="I328" s="5">
        <f t="shared" si="371"/>
        <v>89659.231982724741</v>
      </c>
      <c r="J328" s="5">
        <f t="shared" si="372"/>
        <v>36834.783025876059</v>
      </c>
      <c r="K328" s="5">
        <f t="shared" si="373"/>
        <v>300</v>
      </c>
      <c r="L328" s="5">
        <f t="shared" si="374"/>
        <v>30247.667245108954</v>
      </c>
      <c r="M328" s="5">
        <f t="shared" si="375"/>
        <v>8429.0950059616916</v>
      </c>
      <c r="N328" s="15">
        <f t="shared" si="376"/>
        <v>0</v>
      </c>
      <c r="O328" s="15">
        <f t="shared" si="377"/>
        <v>-2.234802519139989E-3</v>
      </c>
      <c r="P328" s="15">
        <f t="shared" si="378"/>
        <v>-7.3282830805232457E-4</v>
      </c>
      <c r="Q328" s="5">
        <f t="shared" si="379"/>
        <v>2.6114195803604803</v>
      </c>
      <c r="R328" s="5">
        <f t="shared" si="380"/>
        <v>1917.0361455907482</v>
      </c>
      <c r="S328" s="5">
        <f t="shared" si="381"/>
        <v>1688.2301632679935</v>
      </c>
      <c r="T328" s="5">
        <f t="shared" si="382"/>
        <v>7.4692716699275135</v>
      </c>
      <c r="U328" s="5">
        <f t="shared" si="383"/>
        <v>21.381358095506737</v>
      </c>
      <c r="V328" s="5">
        <f t="shared" si="384"/>
        <v>45.832499191919467</v>
      </c>
      <c r="W328" s="15">
        <f t="shared" si="385"/>
        <v>-1.0734613539272964E-2</v>
      </c>
      <c r="X328" s="15">
        <f t="shared" si="386"/>
        <v>-1.217998157191269E-2</v>
      </c>
      <c r="Y328" s="15">
        <f t="shared" si="387"/>
        <v>-9.7425357312937999E-3</v>
      </c>
      <c r="Z328" s="5">
        <f t="shared" si="402"/>
        <v>2.026044353317257</v>
      </c>
      <c r="AA328" s="5">
        <f t="shared" si="403"/>
        <v>6062.846966490858</v>
      </c>
      <c r="AB328" s="5">
        <f t="shared" si="404"/>
        <v>56742.798763717234</v>
      </c>
      <c r="AC328" s="16">
        <f t="shared" si="388"/>
        <v>0.76751188220738764</v>
      </c>
      <c r="AD328" s="16">
        <f t="shared" si="389"/>
        <v>3.1171125397098787</v>
      </c>
      <c r="AE328" s="16">
        <f t="shared" si="390"/>
        <v>33.258974067897121</v>
      </c>
      <c r="AF328" s="15">
        <f t="shared" si="391"/>
        <v>-4.0504037456468023E-3</v>
      </c>
      <c r="AG328" s="15">
        <f t="shared" si="392"/>
        <v>2.9673830763510267E-4</v>
      </c>
      <c r="AH328" s="15">
        <f t="shared" si="393"/>
        <v>9.7937136394747881E-3</v>
      </c>
      <c r="AI328" s="1">
        <f t="shared" si="357"/>
        <v>5699.502398041911</v>
      </c>
      <c r="AJ328" s="1">
        <f t="shared" si="358"/>
        <v>182839.7098458159</v>
      </c>
      <c r="AK328" s="1">
        <f t="shared" si="359"/>
        <v>74079.498439134448</v>
      </c>
      <c r="AL328" s="14">
        <f t="shared" si="394"/>
        <v>101.85890817915971</v>
      </c>
      <c r="AM328" s="14">
        <f t="shared" si="395"/>
        <v>25.621659934703672</v>
      </c>
      <c r="AN328" s="14">
        <f t="shared" si="396"/>
        <v>7.9276919691223968</v>
      </c>
      <c r="AO328" s="11">
        <f t="shared" si="397"/>
        <v>1.3399395318184932E-3</v>
      </c>
      <c r="AP328" s="11">
        <f t="shared" si="398"/>
        <v>1.6879704056851177E-3</v>
      </c>
      <c r="AQ328" s="11">
        <f t="shared" si="399"/>
        <v>1.5312021364170649E-3</v>
      </c>
      <c r="AR328" s="1">
        <f t="shared" si="356"/>
        <v>349.62171624771321</v>
      </c>
      <c r="AS328" s="1">
        <f t="shared" si="400"/>
        <v>89659.231982724741</v>
      </c>
      <c r="AT328" s="1">
        <f t="shared" si="401"/>
        <v>36834.783025876059</v>
      </c>
      <c r="AU328" s="1">
        <f t="shared" si="360"/>
        <v>69.924343249542645</v>
      </c>
      <c r="AV328" s="1">
        <f t="shared" si="361"/>
        <v>17931.846396544948</v>
      </c>
      <c r="AW328" s="1">
        <f t="shared" si="362"/>
        <v>7366.9566051752117</v>
      </c>
      <c r="AX328" s="2">
        <v>0</v>
      </c>
      <c r="AY328" s="2">
        <v>0</v>
      </c>
      <c r="AZ328" s="2">
        <v>0</v>
      </c>
      <c r="BA328" s="2">
        <f t="shared" si="407"/>
        <v>0</v>
      </c>
      <c r="BB328" s="2">
        <f t="shared" si="419"/>
        <v>0</v>
      </c>
      <c r="BC328" s="2">
        <f t="shared" si="408"/>
        <v>0</v>
      </c>
      <c r="BD328" s="2">
        <f t="shared" si="409"/>
        <v>0</v>
      </c>
      <c r="BE328" s="2">
        <f t="shared" si="410"/>
        <v>0</v>
      </c>
      <c r="BF328" s="2">
        <f t="shared" si="411"/>
        <v>0</v>
      </c>
      <c r="BG328" s="2">
        <f t="shared" si="412"/>
        <v>0</v>
      </c>
      <c r="BH328" s="2">
        <f t="shared" si="420"/>
        <v>0</v>
      </c>
      <c r="BI328" s="2">
        <f t="shared" si="421"/>
        <v>0</v>
      </c>
      <c r="BJ328" s="2">
        <f t="shared" si="422"/>
        <v>0</v>
      </c>
      <c r="BK328" s="11">
        <f t="shared" si="423"/>
        <v>2.8207048460352352E-2</v>
      </c>
      <c r="BL328" s="17">
        <f t="shared" si="405"/>
        <v>1.9233358059387332E-4</v>
      </c>
      <c r="BM328" s="17">
        <f t="shared" si="406"/>
        <v>7.0176741690609279E-2</v>
      </c>
      <c r="BN328" s="12">
        <f>(BN$3*temperature!$I438+BN$4*temperature!$I438^2+BN$5*temperature!$I438^6)*(K328/K$56)^$BP$1</f>
        <v>-346.7761395390055</v>
      </c>
      <c r="BO328" s="12">
        <f>(BO$3*temperature!$I438+BO$4*temperature!$I438^2+BO$5*temperature!$I438^6)*(L328/L$56)^$BP$1</f>
        <v>-48.416974594668673</v>
      </c>
      <c r="BP328" s="12">
        <f>(BP$3*temperature!$I438+BP$4*temperature!$I438^2+BP$5*temperature!$I438^6)*(M328/M$56)^$BP$1</f>
        <v>-39.764327410284487</v>
      </c>
      <c r="BQ328" s="12">
        <f>(BQ$3*temperature!$M438+BQ$4*temperature!$M438^2+BQ$5*temperature!$M438^6)*(K328/K$56)^$BP$1</f>
        <v>-346.77620642320284</v>
      </c>
      <c r="BR328" s="12">
        <f>(BR$3*temperature!$M438+BR$4*temperature!$M438^2+BR$5*temperature!$M438^6)*(L328/L$56)^$BP$1</f>
        <v>-48.416983524503621</v>
      </c>
      <c r="BS328" s="12">
        <f>(BS$3*temperature!$M438+BS$4*temperature!$M438^2+BS$5*temperature!$M438^6)*(M328/M$56)^$BP$1</f>
        <v>-39.764334401060459</v>
      </c>
      <c r="BT328" s="19">
        <f t="shared" si="413"/>
        <v>-6.6884197337913065E-5</v>
      </c>
      <c r="BU328" s="19">
        <f t="shared" si="414"/>
        <v>-8.9298349479349781E-6</v>
      </c>
      <c r="BV328" s="19">
        <f t="shared" si="415"/>
        <v>-6.9907759723264462E-6</v>
      </c>
      <c r="BW328" s="19">
        <f t="shared" si="416"/>
        <v>-1.0815300271506291E-2</v>
      </c>
      <c r="BX328" s="19">
        <f t="shared" si="417"/>
        <v>-2.0801454264166954E-6</v>
      </c>
      <c r="BY328" s="19">
        <f t="shared" si="418"/>
        <v>-7.5898253345987345E-4</v>
      </c>
      <c r="BZ328" s="2">
        <f t="shared" si="424"/>
        <v>466.4802918707046</v>
      </c>
    </row>
    <row r="329" spans="1:78" x14ac:dyDescent="0.3">
      <c r="A329" s="2">
        <f t="shared" si="363"/>
        <v>2283</v>
      </c>
      <c r="B329" s="5">
        <f t="shared" si="364"/>
        <v>1165.4057247944206</v>
      </c>
      <c r="C329" s="5">
        <f t="shared" si="365"/>
        <v>2964.1701575760389</v>
      </c>
      <c r="D329" s="5">
        <f t="shared" si="366"/>
        <v>4369.9570955499266</v>
      </c>
      <c r="E329" s="15">
        <f t="shared" si="367"/>
        <v>3.4054320255711452E-9</v>
      </c>
      <c r="F329" s="15">
        <f t="shared" si="368"/>
        <v>6.7089294432564718E-9</v>
      </c>
      <c r="G329" s="15">
        <f t="shared" si="369"/>
        <v>1.3696040807441962E-8</v>
      </c>
      <c r="H329" s="5">
        <f t="shared" si="370"/>
        <v>349.62171743832619</v>
      </c>
      <c r="I329" s="5">
        <f t="shared" si="371"/>
        <v>89455.774934430345</v>
      </c>
      <c r="J329" s="5">
        <f t="shared" si="372"/>
        <v>36807.103497768563</v>
      </c>
      <c r="K329" s="5">
        <f t="shared" si="373"/>
        <v>300</v>
      </c>
      <c r="L329" s="5">
        <f t="shared" si="374"/>
        <v>30179.028253756907</v>
      </c>
      <c r="M329" s="5">
        <f t="shared" si="375"/>
        <v>8422.7608402037786</v>
      </c>
      <c r="N329" s="15">
        <f t="shared" si="376"/>
        <v>0</v>
      </c>
      <c r="O329" s="15">
        <f t="shared" si="377"/>
        <v>-2.2692325591867624E-3</v>
      </c>
      <c r="P329" s="15">
        <f t="shared" si="378"/>
        <v>-7.5146451112872992E-4</v>
      </c>
      <c r="Q329" s="5">
        <f t="shared" si="379"/>
        <v>2.5833870091739688</v>
      </c>
      <c r="R329" s="5">
        <f t="shared" si="380"/>
        <v>1889.38947786788</v>
      </c>
      <c r="S329" s="5">
        <f t="shared" si="381"/>
        <v>1670.526258224761</v>
      </c>
      <c r="T329" s="5">
        <f t="shared" si="382"/>
        <v>7.3890919251310017</v>
      </c>
      <c r="U329" s="5">
        <f t="shared" si="383"/>
        <v>21.120933547920998</v>
      </c>
      <c r="V329" s="5">
        <f t="shared" si="384"/>
        <v>45.3859744308877</v>
      </c>
      <c r="W329" s="15">
        <f t="shared" si="385"/>
        <v>-1.0734613539272964E-2</v>
      </c>
      <c r="X329" s="15">
        <f t="shared" si="386"/>
        <v>-1.217998157191269E-2</v>
      </c>
      <c r="Y329" s="15">
        <f t="shared" si="387"/>
        <v>-9.7425357312937999E-3</v>
      </c>
      <c r="Z329" s="5">
        <f t="shared" si="402"/>
        <v>1.9961773511228018</v>
      </c>
      <c r="AA329" s="5">
        <f t="shared" si="403"/>
        <v>5977.3906030948865</v>
      </c>
      <c r="AB329" s="5">
        <f t="shared" si="404"/>
        <v>56698.70852071538</v>
      </c>
      <c r="AC329" s="16">
        <f t="shared" si="388"/>
        <v>0.76440314920486641</v>
      </c>
      <c r="AD329" s="16">
        <f t="shared" si="389"/>
        <v>3.1180375064096202</v>
      </c>
      <c r="AE329" s="16">
        <f t="shared" si="390"/>
        <v>33.584702935860825</v>
      </c>
      <c r="AF329" s="15">
        <f t="shared" si="391"/>
        <v>-4.0504037456468023E-3</v>
      </c>
      <c r="AG329" s="15">
        <f t="shared" si="392"/>
        <v>2.9673830763510267E-4</v>
      </c>
      <c r="AH329" s="15">
        <f t="shared" si="393"/>
        <v>9.7937136394747881E-3</v>
      </c>
      <c r="AI329" s="1">
        <f t="shared" si="357"/>
        <v>5199.4765014872619</v>
      </c>
      <c r="AJ329" s="1">
        <f t="shared" si="358"/>
        <v>182487.58525777925</v>
      </c>
      <c r="AK329" s="1">
        <f t="shared" si="359"/>
        <v>74038.505200396205</v>
      </c>
      <c r="AL329" s="14">
        <f t="shared" si="394"/>
        <v>101.99402810911947</v>
      </c>
      <c r="AM329" s="14">
        <f t="shared" si="395"/>
        <v>25.664476052380834</v>
      </c>
      <c r="AN329" s="14">
        <f t="shared" si="396"/>
        <v>7.9397094790135743</v>
      </c>
      <c r="AO329" s="11">
        <f t="shared" si="397"/>
        <v>1.3265401365003082E-3</v>
      </c>
      <c r="AP329" s="11">
        <f t="shared" si="398"/>
        <v>1.6710907016282664E-3</v>
      </c>
      <c r="AQ329" s="11">
        <f t="shared" si="399"/>
        <v>1.5158901150528943E-3</v>
      </c>
      <c r="AR329" s="1">
        <f t="shared" si="356"/>
        <v>349.62171743832619</v>
      </c>
      <c r="AS329" s="1">
        <f t="shared" si="400"/>
        <v>89455.774934430345</v>
      </c>
      <c r="AT329" s="1">
        <f t="shared" si="401"/>
        <v>36807.103497768563</v>
      </c>
      <c r="AU329" s="1">
        <f t="shared" si="360"/>
        <v>69.92434348766524</v>
      </c>
      <c r="AV329" s="1">
        <f t="shared" si="361"/>
        <v>17891.154986886071</v>
      </c>
      <c r="AW329" s="1">
        <f t="shared" si="362"/>
        <v>7361.4206995537133</v>
      </c>
      <c r="AX329" s="2">
        <v>0</v>
      </c>
      <c r="AY329" s="2">
        <v>0</v>
      </c>
      <c r="AZ329" s="2">
        <v>0</v>
      </c>
      <c r="BA329" s="2">
        <f t="shared" si="407"/>
        <v>0</v>
      </c>
      <c r="BB329" s="2">
        <f t="shared" si="419"/>
        <v>0</v>
      </c>
      <c r="BC329" s="2">
        <f t="shared" si="408"/>
        <v>0</v>
      </c>
      <c r="BD329" s="2">
        <f t="shared" si="409"/>
        <v>0</v>
      </c>
      <c r="BE329" s="2">
        <f t="shared" si="410"/>
        <v>0</v>
      </c>
      <c r="BF329" s="2">
        <f t="shared" si="411"/>
        <v>0</v>
      </c>
      <c r="BG329" s="2">
        <f t="shared" si="412"/>
        <v>0</v>
      </c>
      <c r="BH329" s="2">
        <f t="shared" si="420"/>
        <v>0</v>
      </c>
      <c r="BI329" s="2">
        <f t="shared" si="421"/>
        <v>0</v>
      </c>
      <c r="BJ329" s="2">
        <f t="shared" si="422"/>
        <v>0</v>
      </c>
      <c r="BK329" s="11">
        <f t="shared" si="423"/>
        <v>2.8177773610869677E-2</v>
      </c>
      <c r="BL329" s="17">
        <f t="shared" si="405"/>
        <v>1.8705724774195585E-4</v>
      </c>
      <c r="BM329" s="17">
        <f t="shared" si="406"/>
        <v>6.948192246594978E-2</v>
      </c>
      <c r="BN329" s="12">
        <f>(BN$3*temperature!$I439+BN$4*temperature!$I439^2+BN$5*temperature!$I439^6)*(K329/K$56)^$BP$1</f>
        <v>-347.94521020830638</v>
      </c>
      <c r="BO329" s="12">
        <f>(BO$3*temperature!$I439+BO$4*temperature!$I439^2+BO$5*temperature!$I439^6)*(L329/L$56)^$BP$1</f>
        <v>-48.600650456324281</v>
      </c>
      <c r="BP329" s="12">
        <f>(BP$3*temperature!$I439+BP$4*temperature!$I439^2+BP$5*temperature!$I439^6)*(M329/M$56)^$BP$1</f>
        <v>-39.894009571572866</v>
      </c>
      <c r="BQ329" s="12">
        <f>(BQ$3*temperature!$M439+BQ$4*temperature!$M439^2+BQ$5*temperature!$M439^6)*(K329/K$56)^$BP$1</f>
        <v>-347.94527701875467</v>
      </c>
      <c r="BR329" s="12">
        <f>(BR$3*temperature!$M439+BR$4*temperature!$M439^2+BR$5*temperature!$M439^6)*(L329/L$56)^$BP$1</f>
        <v>-48.600659380923375</v>
      </c>
      <c r="BS329" s="12">
        <f>(BS$3*temperature!$M439+BS$4*temperature!$M439^2+BS$5*temperature!$M439^6)*(M329/M$56)^$BP$1</f>
        <v>-39.894016555194028</v>
      </c>
      <c r="BT329" s="19">
        <f t="shared" si="413"/>
        <v>-6.6810448288379121E-5</v>
      </c>
      <c r="BU329" s="19">
        <f t="shared" si="414"/>
        <v>-8.9245990935182817E-6</v>
      </c>
      <c r="BV329" s="19">
        <f t="shared" si="415"/>
        <v>-6.9836211622487099E-6</v>
      </c>
      <c r="BW329" s="19">
        <f t="shared" si="416"/>
        <v>-1.0787621784712952E-2</v>
      </c>
      <c r="BX329" s="19">
        <f t="shared" si="417"/>
        <v>-2.0179028407295706E-6</v>
      </c>
      <c r="BY329" s="19">
        <f t="shared" si="418"/>
        <v>-7.4954470043741607E-4</v>
      </c>
      <c r="BZ329" s="2">
        <f t="shared" si="424"/>
        <v>461.86167669234806</v>
      </c>
    </row>
    <row r="330" spans="1:78" x14ac:dyDescent="0.3">
      <c r="A330" s="2">
        <f t="shared" si="363"/>
        <v>2284</v>
      </c>
      <c r="B330" s="5">
        <f t="shared" si="364"/>
        <v>1165.405728564695</v>
      </c>
      <c r="C330" s="5">
        <f t="shared" si="365"/>
        <v>2964.1701764681275</v>
      </c>
      <c r="D330" s="5">
        <f t="shared" si="366"/>
        <v>4369.9571524084813</v>
      </c>
      <c r="E330" s="15">
        <f t="shared" si="367"/>
        <v>3.2351604242925876E-9</v>
      </c>
      <c r="F330" s="15">
        <f t="shared" si="368"/>
        <v>6.3734829710936477E-9</v>
      </c>
      <c r="G330" s="15">
        <f t="shared" si="369"/>
        <v>1.3011238767069864E-8</v>
      </c>
      <c r="H330" s="5">
        <f t="shared" si="370"/>
        <v>349.62171856940847</v>
      </c>
      <c r="I330" s="5">
        <f t="shared" si="371"/>
        <v>89249.689801235902</v>
      </c>
      <c r="J330" s="5">
        <f t="shared" si="372"/>
        <v>36778.763168966419</v>
      </c>
      <c r="K330" s="5">
        <f t="shared" si="373"/>
        <v>300</v>
      </c>
      <c r="L330" s="5">
        <f t="shared" si="374"/>
        <v>30109.502656011075</v>
      </c>
      <c r="M330" s="5">
        <f t="shared" si="375"/>
        <v>8416.275465926703</v>
      </c>
      <c r="N330" s="15">
        <f t="shared" si="376"/>
        <v>0</v>
      </c>
      <c r="O330" s="15">
        <f t="shared" si="377"/>
        <v>-2.3037719160879933E-3</v>
      </c>
      <c r="P330" s="15">
        <f t="shared" si="378"/>
        <v>-7.6998200472688794E-4</v>
      </c>
      <c r="Q330" s="5">
        <f t="shared" si="379"/>
        <v>2.5556553562760627</v>
      </c>
      <c r="R330" s="5">
        <f t="shared" si="380"/>
        <v>1862.0770543743706</v>
      </c>
      <c r="S330" s="5">
        <f t="shared" si="381"/>
        <v>1652.9773743956478</v>
      </c>
      <c r="T330" s="5">
        <f t="shared" si="382"/>
        <v>7.3097728789085581</v>
      </c>
      <c r="U330" s="5">
        <f t="shared" si="383"/>
        <v>20.863680966525727</v>
      </c>
      <c r="V330" s="5">
        <f t="shared" si="384"/>
        <v>44.943799953295191</v>
      </c>
      <c r="W330" s="15">
        <f t="shared" si="385"/>
        <v>-1.0734613539272964E-2</v>
      </c>
      <c r="X330" s="15">
        <f t="shared" si="386"/>
        <v>-1.217998157191269E-2</v>
      </c>
      <c r="Y330" s="15">
        <f t="shared" si="387"/>
        <v>-9.7425357312937999E-3</v>
      </c>
      <c r="Z330" s="5">
        <f t="shared" si="402"/>
        <v>1.9667506340111622</v>
      </c>
      <c r="AA330" s="5">
        <f t="shared" si="403"/>
        <v>5892.9353971441069</v>
      </c>
      <c r="AB330" s="5">
        <f t="shared" si="404"/>
        <v>56653.595893921891</v>
      </c>
      <c r="AC330" s="16">
        <f t="shared" si="388"/>
        <v>0.7613070078261428</v>
      </c>
      <c r="AD330" s="16">
        <f t="shared" si="389"/>
        <v>3.1189627475824149</v>
      </c>
      <c r="AE330" s="16">
        <f t="shared" si="390"/>
        <v>33.913621899081477</v>
      </c>
      <c r="AF330" s="15">
        <f t="shared" si="391"/>
        <v>-4.0504037456468023E-3</v>
      </c>
      <c r="AG330" s="15">
        <f t="shared" si="392"/>
        <v>2.9673830763510267E-4</v>
      </c>
      <c r="AH330" s="15">
        <f t="shared" si="393"/>
        <v>9.7937136394747881E-3</v>
      </c>
      <c r="AI330" s="1">
        <f t="shared" si="357"/>
        <v>4749.4531948262011</v>
      </c>
      <c r="AJ330" s="1">
        <f t="shared" si="358"/>
        <v>182129.9817188874</v>
      </c>
      <c r="AK330" s="1">
        <f t="shared" si="359"/>
        <v>73996.075379910297</v>
      </c>
      <c r="AL330" s="14">
        <f t="shared" si="394"/>
        <v>102.12797428936985</v>
      </c>
      <c r="AM330" s="14">
        <f t="shared" si="395"/>
        <v>25.706934843001196</v>
      </c>
      <c r="AN330" s="14">
        <f t="shared" si="396"/>
        <v>7.9516248488580468</v>
      </c>
      <c r="AO330" s="11">
        <f t="shared" si="397"/>
        <v>1.3132747351353052E-3</v>
      </c>
      <c r="AP330" s="11">
        <f t="shared" si="398"/>
        <v>1.6543797946119837E-3</v>
      </c>
      <c r="AQ330" s="11">
        <f t="shared" si="399"/>
        <v>1.5007312139023654E-3</v>
      </c>
      <c r="AR330" s="1">
        <f t="shared" si="356"/>
        <v>349.62171856940847</v>
      </c>
      <c r="AS330" s="1">
        <f t="shared" si="400"/>
        <v>89249.689801235902</v>
      </c>
      <c r="AT330" s="1">
        <f t="shared" si="401"/>
        <v>36778.763168966419</v>
      </c>
      <c r="AU330" s="1">
        <f t="shared" si="360"/>
        <v>69.924343713881697</v>
      </c>
      <c r="AV330" s="1">
        <f t="shared" si="361"/>
        <v>17849.937960247182</v>
      </c>
      <c r="AW330" s="1">
        <f t="shared" si="362"/>
        <v>7355.7526337932841</v>
      </c>
      <c r="AX330" s="2">
        <v>0</v>
      </c>
      <c r="AY330" s="2">
        <v>0</v>
      </c>
      <c r="AZ330" s="2">
        <v>0</v>
      </c>
      <c r="BA330" s="2">
        <f t="shared" si="407"/>
        <v>0</v>
      </c>
      <c r="BB330" s="2">
        <f t="shared" si="419"/>
        <v>0</v>
      </c>
      <c r="BC330" s="2">
        <f t="shared" si="408"/>
        <v>0</v>
      </c>
      <c r="BD330" s="2">
        <f t="shared" si="409"/>
        <v>0</v>
      </c>
      <c r="BE330" s="2">
        <f t="shared" si="410"/>
        <v>0</v>
      </c>
      <c r="BF330" s="2">
        <f t="shared" si="411"/>
        <v>0</v>
      </c>
      <c r="BG330" s="2">
        <f t="shared" si="412"/>
        <v>0</v>
      </c>
      <c r="BH330" s="2">
        <f t="shared" si="420"/>
        <v>0</v>
      </c>
      <c r="BI330" s="2">
        <f t="shared" si="421"/>
        <v>0</v>
      </c>
      <c r="BJ330" s="2">
        <f t="shared" si="422"/>
        <v>0</v>
      </c>
      <c r="BK330" s="11">
        <f t="shared" si="423"/>
        <v>2.8148471572940176E-2</v>
      </c>
      <c r="BL330" s="17">
        <f t="shared" si="405"/>
        <v>1.8193084167247389E-4</v>
      </c>
      <c r="BM330" s="17">
        <f t="shared" si="406"/>
        <v>6.8793982639554233E-2</v>
      </c>
      <c r="BN330" s="12">
        <f>(BN$3*temperature!$I440+BN$4*temperature!$I440^2+BN$5*temperature!$I440^6)*(K330/K$56)^$BP$1</f>
        <v>-349.10922792036263</v>
      </c>
      <c r="BO330" s="12">
        <f>(BO$3*temperature!$I440+BO$4*temperature!$I440^2+BO$5*temperature!$I440^6)*(L330/L$56)^$BP$1</f>
        <v>-48.784258286315108</v>
      </c>
      <c r="BP330" s="12">
        <f>(BP$3*temperature!$I440+BP$4*temperature!$I440^2+BP$5*temperature!$I440^6)*(M330/M$56)^$BP$1</f>
        <v>-40.0233830265433</v>
      </c>
      <c r="BQ330" s="12">
        <f>(BQ$3*temperature!$M440+BQ$4*temperature!$M440^2+BQ$5*temperature!$M440^6)*(K330/K$56)^$BP$1</f>
        <v>-349.10929465729998</v>
      </c>
      <c r="BR330" s="12">
        <f>(BR$3*temperature!$M440+BR$4*temperature!$M440^2+BR$5*temperature!$M440^6)*(L330/L$56)^$BP$1</f>
        <v>-48.784267205783721</v>
      </c>
      <c r="BS330" s="12">
        <f>(BS$3*temperature!$M440+BS$4*temperature!$M440^2+BS$5*temperature!$M440^6)*(M330/M$56)^$BP$1</f>
        <v>-40.023390003072521</v>
      </c>
      <c r="BT330" s="19">
        <f t="shared" si="413"/>
        <v>-6.6736937355926784E-5</v>
      </c>
      <c r="BU330" s="19">
        <f t="shared" si="414"/>
        <v>-8.9194686125892986E-6</v>
      </c>
      <c r="BV330" s="19">
        <f t="shared" si="415"/>
        <v>-6.9765292209922336E-6</v>
      </c>
      <c r="BW330" s="19">
        <f t="shared" si="416"/>
        <v>-1.0759806055561401E-2</v>
      </c>
      <c r="BX330" s="19">
        <f t="shared" si="417"/>
        <v>-1.9575405719208669E-6</v>
      </c>
      <c r="BY330" s="19">
        <f t="shared" si="418"/>
        <v>-7.4020991099126151E-4</v>
      </c>
      <c r="BZ330" s="2">
        <f t="shared" si="424"/>
        <v>457.2887902837075</v>
      </c>
    </row>
    <row r="331" spans="1:78" x14ac:dyDescent="0.3">
      <c r="A331" s="2">
        <f t="shared" si="363"/>
        <v>2285</v>
      </c>
      <c r="B331" s="5">
        <f t="shared" si="364"/>
        <v>1165.4057321464559</v>
      </c>
      <c r="C331" s="5">
        <f t="shared" si="365"/>
        <v>2964.1701944156111</v>
      </c>
      <c r="D331" s="5">
        <f t="shared" si="366"/>
        <v>4369.9572064241102</v>
      </c>
      <c r="E331" s="15">
        <f t="shared" si="367"/>
        <v>3.0734024030779582E-9</v>
      </c>
      <c r="F331" s="15">
        <f t="shared" si="368"/>
        <v>6.0548088225389649E-9</v>
      </c>
      <c r="G331" s="15">
        <f t="shared" si="369"/>
        <v>1.2360676828716369E-8</v>
      </c>
      <c r="H331" s="5">
        <f t="shared" si="370"/>
        <v>349.62171964393673</v>
      </c>
      <c r="I331" s="5">
        <f t="shared" si="371"/>
        <v>89040.98667877783</v>
      </c>
      <c r="J331" s="5">
        <f t="shared" si="372"/>
        <v>36749.767974739938</v>
      </c>
      <c r="K331" s="5">
        <f t="shared" si="373"/>
        <v>300</v>
      </c>
      <c r="L331" s="5">
        <f t="shared" si="374"/>
        <v>30039.093857204221</v>
      </c>
      <c r="M331" s="5">
        <f t="shared" si="375"/>
        <v>8409.6402410338214</v>
      </c>
      <c r="N331" s="15">
        <f t="shared" si="376"/>
        <v>0</v>
      </c>
      <c r="O331" s="15">
        <f t="shared" si="377"/>
        <v>-2.3384245037603169E-3</v>
      </c>
      <c r="P331" s="15">
        <f t="shared" si="378"/>
        <v>-7.8838019498583822E-4</v>
      </c>
      <c r="Q331" s="5">
        <f t="shared" si="379"/>
        <v>2.5282213914571079</v>
      </c>
      <c r="R331" s="5">
        <f t="shared" si="380"/>
        <v>1835.0957102838145</v>
      </c>
      <c r="S331" s="5">
        <f t="shared" si="381"/>
        <v>1635.5827250800999</v>
      </c>
      <c r="T331" s="5">
        <f t="shared" si="382"/>
        <v>7.2313052919936158</v>
      </c>
      <c r="U331" s="5">
        <f t="shared" si="383"/>
        <v>20.609561716831177</v>
      </c>
      <c r="V331" s="5">
        <f t="shared" si="384"/>
        <v>44.505933376350093</v>
      </c>
      <c r="W331" s="15">
        <f t="shared" si="385"/>
        <v>-1.0734613539272964E-2</v>
      </c>
      <c r="X331" s="15">
        <f t="shared" si="386"/>
        <v>-1.217998157191269E-2</v>
      </c>
      <c r="Y331" s="15">
        <f t="shared" si="387"/>
        <v>-9.7425357312937999E-3</v>
      </c>
      <c r="Z331" s="5">
        <f t="shared" si="402"/>
        <v>1.9377577115324758</v>
      </c>
      <c r="AA331" s="5">
        <f t="shared" si="403"/>
        <v>5809.4723473209151</v>
      </c>
      <c r="AB331" s="5">
        <f t="shared" si="404"/>
        <v>56607.470086258552</v>
      </c>
      <c r="AC331" s="16">
        <f t="shared" si="388"/>
        <v>0.75822340707005664</v>
      </c>
      <c r="AD331" s="16">
        <f t="shared" si="389"/>
        <v>3.1198882633097096</v>
      </c>
      <c r="AE331" s="16">
        <f t="shared" si="390"/>
        <v>34.245762200438499</v>
      </c>
      <c r="AF331" s="15">
        <f t="shared" si="391"/>
        <v>-4.0504037456468023E-3</v>
      </c>
      <c r="AG331" s="15">
        <f t="shared" si="392"/>
        <v>2.9673830763510267E-4</v>
      </c>
      <c r="AH331" s="15">
        <f t="shared" si="393"/>
        <v>9.7937136394747881E-3</v>
      </c>
      <c r="AI331" s="1">
        <f t="shared" si="357"/>
        <v>4344.432219057463</v>
      </c>
      <c r="AJ331" s="1">
        <f t="shared" si="358"/>
        <v>181766.92150724586</v>
      </c>
      <c r="AK331" s="1">
        <f t="shared" si="359"/>
        <v>73952.220475712544</v>
      </c>
      <c r="AL331" s="14">
        <f t="shared" si="394"/>
        <v>102.26075515687079</v>
      </c>
      <c r="AM331" s="14">
        <f t="shared" si="395"/>
        <v>25.749038586251004</v>
      </c>
      <c r="AN331" s="14">
        <f t="shared" si="396"/>
        <v>7.9634387679538507</v>
      </c>
      <c r="AO331" s="11">
        <f t="shared" si="397"/>
        <v>1.3001419877839522E-3</v>
      </c>
      <c r="AP331" s="11">
        <f t="shared" si="398"/>
        <v>1.6378359966658638E-3</v>
      </c>
      <c r="AQ331" s="11">
        <f t="shared" si="399"/>
        <v>1.4857239017633417E-3</v>
      </c>
      <c r="AR331" s="1">
        <f t="shared" si="356"/>
        <v>349.62171964393673</v>
      </c>
      <c r="AS331" s="1">
        <f t="shared" si="400"/>
        <v>89040.98667877783</v>
      </c>
      <c r="AT331" s="1">
        <f t="shared" si="401"/>
        <v>36749.767974739938</v>
      </c>
      <c r="AU331" s="1">
        <f t="shared" si="360"/>
        <v>69.924343928787351</v>
      </c>
      <c r="AV331" s="1">
        <f t="shared" si="361"/>
        <v>17808.197335755565</v>
      </c>
      <c r="AW331" s="1">
        <f t="shared" si="362"/>
        <v>7349.9535949479878</v>
      </c>
      <c r="AX331" s="2">
        <v>0</v>
      </c>
      <c r="AY331" s="2">
        <v>0</v>
      </c>
      <c r="AZ331" s="2">
        <v>0</v>
      </c>
      <c r="BA331" s="2">
        <f t="shared" si="407"/>
        <v>0</v>
      </c>
      <c r="BB331" s="2">
        <f t="shared" si="419"/>
        <v>0</v>
      </c>
      <c r="BC331" s="2">
        <f t="shared" si="408"/>
        <v>0</v>
      </c>
      <c r="BD331" s="2">
        <f t="shared" si="409"/>
        <v>0</v>
      </c>
      <c r="BE331" s="2">
        <f t="shared" si="410"/>
        <v>0</v>
      </c>
      <c r="BF331" s="2">
        <f t="shared" si="411"/>
        <v>0</v>
      </c>
      <c r="BG331" s="2">
        <f t="shared" si="412"/>
        <v>0</v>
      </c>
      <c r="BH331" s="2">
        <f t="shared" si="420"/>
        <v>0</v>
      </c>
      <c r="BI331" s="2">
        <f t="shared" si="421"/>
        <v>0</v>
      </c>
      <c r="BJ331" s="2">
        <f t="shared" si="422"/>
        <v>0</v>
      </c>
      <c r="BK331" s="11">
        <f t="shared" si="423"/>
        <v>2.8119140227873735E-2</v>
      </c>
      <c r="BL331" s="17">
        <f t="shared" si="405"/>
        <v>1.7694997045917133E-4</v>
      </c>
      <c r="BM331" s="17">
        <f t="shared" si="406"/>
        <v>6.8112854098568543E-2</v>
      </c>
      <c r="BN331" s="12">
        <f>(BN$3*temperature!$I441+BN$4*temperature!$I441^2+BN$5*temperature!$I441^6)*(K331/K$56)^$BP$1</f>
        <v>-350.2682261749294</v>
      </c>
      <c r="BO331" s="12">
        <f>(BO$3*temperature!$I441+BO$4*temperature!$I441^2+BO$5*temperature!$I441^6)*(L331/L$56)^$BP$1</f>
        <v>-48.967807859494513</v>
      </c>
      <c r="BP331" s="12">
        <f>(BP$3*temperature!$I441+BP$4*temperature!$I441^2+BP$5*temperature!$I441^6)*(M331/M$56)^$BP$1</f>
        <v>-40.152451815751988</v>
      </c>
      <c r="BQ331" s="12">
        <f>(BQ$3*temperature!$M441+BQ$4*temperature!$M441^2+BQ$5*temperature!$M441^6)*(K331/K$56)^$BP$1</f>
        <v>-350.26829283859138</v>
      </c>
      <c r="BR331" s="12">
        <f>(BR$3*temperature!$M441+BR$4*temperature!$M441^2+BR$5*temperature!$M441^6)*(L331/L$56)^$BP$1</f>
        <v>-48.96781677393777</v>
      </c>
      <c r="BS331" s="12">
        <f>(BS$3*temperature!$M441+BS$4*temperature!$M441^2+BS$5*temperature!$M441^6)*(M331/M$56)^$BP$1</f>
        <v>-40.152458785251497</v>
      </c>
      <c r="BT331" s="19">
        <f t="shared" si="413"/>
        <v>-6.6663661982602207E-5</v>
      </c>
      <c r="BU331" s="19">
        <f t="shared" si="414"/>
        <v>-8.9144432564580711E-6</v>
      </c>
      <c r="BV331" s="19">
        <f t="shared" si="415"/>
        <v>-6.9694995090685552E-6</v>
      </c>
      <c r="BW331" s="19">
        <f t="shared" si="416"/>
        <v>-1.0731853772454567E-2</v>
      </c>
      <c r="BX331" s="19">
        <f t="shared" si="417"/>
        <v>-1.8990012080079821E-6</v>
      </c>
      <c r="BY331" s="19">
        <f t="shared" si="418"/>
        <v>-7.309771902103703E-4</v>
      </c>
      <c r="BZ331" s="2">
        <f t="shared" si="424"/>
        <v>452.76117989023766</v>
      </c>
    </row>
    <row r="332" spans="1:78" x14ac:dyDescent="0.3">
      <c r="A332" s="2">
        <f t="shared" si="363"/>
        <v>2286</v>
      </c>
      <c r="B332" s="5">
        <f t="shared" si="364"/>
        <v>1165.4057355491286</v>
      </c>
      <c r="C332" s="5">
        <f t="shared" si="365"/>
        <v>2964.170211465721</v>
      </c>
      <c r="D332" s="5">
        <f t="shared" si="366"/>
        <v>4369.9572577389581</v>
      </c>
      <c r="E332" s="15">
        <f t="shared" si="367"/>
        <v>2.9197322829240603E-9</v>
      </c>
      <c r="F332" s="15">
        <f t="shared" si="368"/>
        <v>5.7520683814120161E-9</v>
      </c>
      <c r="G332" s="15">
        <f t="shared" si="369"/>
        <v>1.174264298728055E-8</v>
      </c>
      <c r="H332" s="5">
        <f t="shared" si="370"/>
        <v>349.62172066473858</v>
      </c>
      <c r="I332" s="5">
        <f t="shared" si="371"/>
        <v>88829.675616198045</v>
      </c>
      <c r="J332" s="5">
        <f t="shared" si="372"/>
        <v>36720.12389219155</v>
      </c>
      <c r="K332" s="5">
        <f t="shared" si="373"/>
        <v>300</v>
      </c>
      <c r="L332" s="5">
        <f t="shared" si="374"/>
        <v>29967.805247011642</v>
      </c>
      <c r="M332" s="5">
        <f t="shared" si="375"/>
        <v>8402.8565330157853</v>
      </c>
      <c r="N332" s="15">
        <f t="shared" si="376"/>
        <v>0</v>
      </c>
      <c r="O332" s="15">
        <f t="shared" si="377"/>
        <v>-2.3731944289485662E-3</v>
      </c>
      <c r="P332" s="15">
        <f t="shared" si="378"/>
        <v>-8.0665852802308535E-4</v>
      </c>
      <c r="Q332" s="5">
        <f t="shared" si="379"/>
        <v>2.5010819191805824</v>
      </c>
      <c r="R332" s="5">
        <f t="shared" si="380"/>
        <v>1808.4422941296571</v>
      </c>
      <c r="S332" s="5">
        <f t="shared" si="381"/>
        <v>1618.3415180699667</v>
      </c>
      <c r="T332" s="5">
        <f t="shared" si="382"/>
        <v>7.1536800242995646</v>
      </c>
      <c r="U332" s="5">
        <f t="shared" si="383"/>
        <v>20.358537634914978</v>
      </c>
      <c r="V332" s="5">
        <f t="shared" si="384"/>
        <v>44.07233273017642</v>
      </c>
      <c r="W332" s="15">
        <f t="shared" si="385"/>
        <v>-1.0734613539272964E-2</v>
      </c>
      <c r="X332" s="15">
        <f t="shared" si="386"/>
        <v>-1.217998157191269E-2</v>
      </c>
      <c r="Y332" s="15">
        <f t="shared" si="387"/>
        <v>-9.7425357312937999E-3</v>
      </c>
      <c r="Z332" s="5">
        <f t="shared" si="402"/>
        <v>1.9091921889142156</v>
      </c>
      <c r="AA332" s="5">
        <f t="shared" si="403"/>
        <v>5726.9924824887175</v>
      </c>
      <c r="AB332" s="5">
        <f t="shared" si="404"/>
        <v>56560.340367223944</v>
      </c>
      <c r="AC332" s="16">
        <f t="shared" si="388"/>
        <v>0.75515229614202306</v>
      </c>
      <c r="AD332" s="16">
        <f t="shared" si="389"/>
        <v>3.1208140536729747</v>
      </c>
      <c r="AE332" s="16">
        <f t="shared" si="390"/>
        <v>34.581155388795146</v>
      </c>
      <c r="AF332" s="15">
        <f t="shared" si="391"/>
        <v>-4.0504037456468023E-3</v>
      </c>
      <c r="AG332" s="15">
        <f t="shared" si="392"/>
        <v>2.9673830763510267E-4</v>
      </c>
      <c r="AH332" s="15">
        <f t="shared" si="393"/>
        <v>9.7937136394747881E-3</v>
      </c>
      <c r="AI332" s="1">
        <f t="shared" si="357"/>
        <v>3979.9133410805043</v>
      </c>
      <c r="AJ332" s="1">
        <f t="shared" si="358"/>
        <v>181398.42669227684</v>
      </c>
      <c r="AK332" s="1">
        <f t="shared" si="359"/>
        <v>73906.952023089281</v>
      </c>
      <c r="AL332" s="14">
        <f t="shared" si="394"/>
        <v>102.3923791233379</v>
      </c>
      <c r="AM332" s="14">
        <f t="shared" si="395"/>
        <v>25.790789561504344</v>
      </c>
      <c r="AN332" s="14">
        <f t="shared" si="396"/>
        <v>7.9751519245584506</v>
      </c>
      <c r="AO332" s="11">
        <f t="shared" si="397"/>
        <v>1.2871405679061127E-3</v>
      </c>
      <c r="AP332" s="11">
        <f t="shared" si="398"/>
        <v>1.6214576366992051E-3</v>
      </c>
      <c r="AQ332" s="11">
        <f t="shared" si="399"/>
        <v>1.4708666627457083E-3</v>
      </c>
      <c r="AR332" s="1">
        <f t="shared" si="356"/>
        <v>349.62172066473858</v>
      </c>
      <c r="AS332" s="1">
        <f t="shared" si="400"/>
        <v>88829.675616198045</v>
      </c>
      <c r="AT332" s="1">
        <f t="shared" si="401"/>
        <v>36720.12389219155</v>
      </c>
      <c r="AU332" s="1">
        <f t="shared" si="360"/>
        <v>69.924344132947724</v>
      </c>
      <c r="AV332" s="1">
        <f t="shared" si="361"/>
        <v>17765.935123239611</v>
      </c>
      <c r="AW332" s="1">
        <f t="shared" si="362"/>
        <v>7344.02477843831</v>
      </c>
      <c r="AX332" s="2">
        <v>0</v>
      </c>
      <c r="AY332" s="2">
        <v>0</v>
      </c>
      <c r="AZ332" s="2">
        <v>0</v>
      </c>
      <c r="BA332" s="2">
        <f t="shared" si="407"/>
        <v>0</v>
      </c>
      <c r="BB332" s="2">
        <f t="shared" si="419"/>
        <v>0</v>
      </c>
      <c r="BC332" s="2">
        <f t="shared" si="408"/>
        <v>0</v>
      </c>
      <c r="BD332" s="2">
        <f t="shared" si="409"/>
        <v>0</v>
      </c>
      <c r="BE332" s="2">
        <f t="shared" si="410"/>
        <v>0</v>
      </c>
      <c r="BF332" s="2">
        <f t="shared" si="411"/>
        <v>0</v>
      </c>
      <c r="BG332" s="2">
        <f t="shared" si="412"/>
        <v>0</v>
      </c>
      <c r="BH332" s="2">
        <f t="shared" si="420"/>
        <v>0</v>
      </c>
      <c r="BI332" s="2">
        <f t="shared" si="421"/>
        <v>0</v>
      </c>
      <c r="BJ332" s="2">
        <f t="shared" si="422"/>
        <v>0</v>
      </c>
      <c r="BK332" s="11">
        <f t="shared" si="423"/>
        <v>2.8089777325118276E-2</v>
      </c>
      <c r="BL332" s="17">
        <f t="shared" si="405"/>
        <v>1.7211037469835636E-4</v>
      </c>
      <c r="BM332" s="17">
        <f t="shared" si="406"/>
        <v>6.7438469404523305E-2</v>
      </c>
      <c r="BN332" s="12">
        <f>(BN$3*temperature!$I442+BN$4*temperature!$I442^2+BN$5*temperature!$I442^6)*(K332/K$56)^$BP$1</f>
        <v>-351.42223732832826</v>
      </c>
      <c r="BO332" s="12">
        <f>(BO$3*temperature!$I442+BO$4*temperature!$I442^2+BO$5*temperature!$I442^6)*(L332/L$56)^$BP$1</f>
        <v>-49.151308862297441</v>
      </c>
      <c r="BP332" s="12">
        <f>(BP$3*temperature!$I442+BP$4*temperature!$I442^2+BP$5*temperature!$I442^6)*(M332/M$56)^$BP$1</f>
        <v>-40.281219826636686</v>
      </c>
      <c r="BQ332" s="12">
        <f>(BQ$3*temperature!$M442+BQ$4*temperature!$M442^2+BQ$5*temperature!$M442^6)*(K332/K$56)^$BP$1</f>
        <v>-351.4223039189477</v>
      </c>
      <c r="BR332" s="12">
        <f>(BR$3*temperature!$M442+BR$4*temperature!$M442^2+BR$5*temperature!$M442^6)*(L332/L$56)^$BP$1</f>
        <v>-49.151317771820246</v>
      </c>
      <c r="BS332" s="12">
        <f>(BS$3*temperature!$M442+BS$4*temperature!$M442^2+BS$5*temperature!$M442^6)*(M332/M$56)^$BP$1</f>
        <v>-40.281226789167981</v>
      </c>
      <c r="BT332" s="19">
        <f t="shared" si="413"/>
        <v>-6.6590619439921284E-5</v>
      </c>
      <c r="BU332" s="19">
        <f t="shared" si="414"/>
        <v>-8.9095228048563513E-6</v>
      </c>
      <c r="BV332" s="19">
        <f t="shared" si="415"/>
        <v>-6.9625312946186568E-6</v>
      </c>
      <c r="BW332" s="19">
        <f t="shared" si="416"/>
        <v>-1.0703765593408824E-2</v>
      </c>
      <c r="BX332" s="19">
        <f t="shared" si="417"/>
        <v>-1.8422291069649675E-6</v>
      </c>
      <c r="BY332" s="19">
        <f t="shared" si="418"/>
        <v>-7.2184556848429028E-4</v>
      </c>
      <c r="BZ332" s="2">
        <f t="shared" si="424"/>
        <v>448.27839723978121</v>
      </c>
    </row>
    <row r="333" spans="1:78" x14ac:dyDescent="0.3">
      <c r="A333" s="2">
        <f t="shared" si="363"/>
        <v>2287</v>
      </c>
      <c r="B333" s="5">
        <f t="shared" si="364"/>
        <v>1165.4057387816677</v>
      </c>
      <c r="C333" s="5">
        <f t="shared" si="365"/>
        <v>2964.170227663325</v>
      </c>
      <c r="D333" s="5">
        <f t="shared" si="366"/>
        <v>4369.9573064880633</v>
      </c>
      <c r="E333" s="15">
        <f t="shared" si="367"/>
        <v>2.773745668777857E-9</v>
      </c>
      <c r="F333" s="15">
        <f t="shared" si="368"/>
        <v>5.4644649623414151E-9</v>
      </c>
      <c r="G333" s="15">
        <f t="shared" si="369"/>
        <v>1.1155510837916522E-8</v>
      </c>
      <c r="H333" s="5">
        <f t="shared" si="370"/>
        <v>349.62172163450026</v>
      </c>
      <c r="I333" s="5">
        <f t="shared" si="371"/>
        <v>88615.766602372241</v>
      </c>
      <c r="J333" s="5">
        <f t="shared" si="372"/>
        <v>36689.836937778666</v>
      </c>
      <c r="K333" s="5">
        <f t="shared" si="373"/>
        <v>300</v>
      </c>
      <c r="L333" s="5">
        <f t="shared" si="374"/>
        <v>29895.640194803735</v>
      </c>
      <c r="M333" s="5">
        <f t="shared" si="375"/>
        <v>8395.9257183829613</v>
      </c>
      <c r="N333" s="15">
        <f t="shared" si="376"/>
        <v>0</v>
      </c>
      <c r="O333" s="15">
        <f t="shared" si="377"/>
        <v>-2.4080859980596392E-3</v>
      </c>
      <c r="P333" s="15">
        <f t="shared" si="378"/>
        <v>-8.2481649015331282E-4</v>
      </c>
      <c r="Q333" s="5">
        <f t="shared" si="379"/>
        <v>2.4742337782110106</v>
      </c>
      <c r="R333" s="5">
        <f t="shared" si="380"/>
        <v>1782.1136678985667</v>
      </c>
      <c r="S333" s="5">
        <f t="shared" si="381"/>
        <v>1601.2529557721746</v>
      </c>
      <c r="T333" s="5">
        <f t="shared" si="382"/>
        <v>7.0768880338550924</v>
      </c>
      <c r="U333" s="5">
        <f t="shared" si="383"/>
        <v>20.110571021690621</v>
      </c>
      <c r="V333" s="5">
        <f t="shared" si="384"/>
        <v>43.642956453791207</v>
      </c>
      <c r="W333" s="15">
        <f t="shared" si="385"/>
        <v>-1.0734613539272964E-2</v>
      </c>
      <c r="X333" s="15">
        <f t="shared" si="386"/>
        <v>-1.217998157191269E-2</v>
      </c>
      <c r="Y333" s="15">
        <f t="shared" si="387"/>
        <v>-9.7425357312937999E-3</v>
      </c>
      <c r="Z333" s="5">
        <f t="shared" si="402"/>
        <v>1.8810477656508786</v>
      </c>
      <c r="AA333" s="5">
        <f t="shared" si="403"/>
        <v>5645.4868620355392</v>
      </c>
      <c r="AB333" s="5">
        <f t="shared" si="404"/>
        <v>56512.216069067894</v>
      </c>
      <c r="AC333" s="16">
        <f t="shared" si="388"/>
        <v>0.75209362445319561</v>
      </c>
      <c r="AD333" s="16">
        <f t="shared" si="389"/>
        <v>3.1217401187537055</v>
      </c>
      <c r="AE333" s="16">
        <f t="shared" si="390"/>
        <v>34.919833321995185</v>
      </c>
      <c r="AF333" s="15">
        <f t="shared" si="391"/>
        <v>-4.0504037456468023E-3</v>
      </c>
      <c r="AG333" s="15">
        <f t="shared" si="392"/>
        <v>2.9673830763510267E-4</v>
      </c>
      <c r="AH333" s="15">
        <f t="shared" si="393"/>
        <v>9.7937136394747881E-3</v>
      </c>
      <c r="AI333" s="1">
        <f t="shared" si="357"/>
        <v>3651.8463511054015</v>
      </c>
      <c r="AJ333" s="1">
        <f t="shared" si="358"/>
        <v>181024.51914628877</v>
      </c>
      <c r="AK333" s="1">
        <f t="shared" si="359"/>
        <v>73860.281599218666</v>
      </c>
      <c r="AL333" s="14">
        <f t="shared" si="394"/>
        <v>102.52285457450182</v>
      </c>
      <c r="AM333" s="14">
        <f t="shared" si="395"/>
        <v>25.832190047468437</v>
      </c>
      <c r="AN333" s="14">
        <f t="shared" si="396"/>
        <v>7.9867650058036546</v>
      </c>
      <c r="AO333" s="11">
        <f t="shared" si="397"/>
        <v>1.2742691622270516E-3</v>
      </c>
      <c r="AP333" s="11">
        <f t="shared" si="398"/>
        <v>1.6052430603322131E-3</v>
      </c>
      <c r="AQ333" s="11">
        <f t="shared" si="399"/>
        <v>1.4561579961182513E-3</v>
      </c>
      <c r="AR333" s="1">
        <f t="shared" si="356"/>
        <v>349.62172163450026</v>
      </c>
      <c r="AS333" s="1">
        <f t="shared" si="400"/>
        <v>88615.766602372241</v>
      </c>
      <c r="AT333" s="1">
        <f t="shared" si="401"/>
        <v>36689.836937778666</v>
      </c>
      <c r="AU333" s="1">
        <f t="shared" si="360"/>
        <v>69.924344326900055</v>
      </c>
      <c r="AV333" s="1">
        <f t="shared" si="361"/>
        <v>17723.153320474448</v>
      </c>
      <c r="AW333" s="1">
        <f t="shared" si="362"/>
        <v>7337.9673875557337</v>
      </c>
      <c r="AX333" s="2">
        <v>0</v>
      </c>
      <c r="AY333" s="2">
        <v>0</v>
      </c>
      <c r="AZ333" s="2">
        <v>0</v>
      </c>
      <c r="BA333" s="2">
        <f t="shared" si="407"/>
        <v>0</v>
      </c>
      <c r="BB333" s="2">
        <f t="shared" si="419"/>
        <v>0</v>
      </c>
      <c r="BC333" s="2">
        <f t="shared" si="408"/>
        <v>0</v>
      </c>
      <c r="BD333" s="2">
        <f t="shared" si="409"/>
        <v>0</v>
      </c>
      <c r="BE333" s="2">
        <f t="shared" si="410"/>
        <v>0</v>
      </c>
      <c r="BF333" s="2">
        <f t="shared" si="411"/>
        <v>0</v>
      </c>
      <c r="BG333" s="2">
        <f t="shared" si="412"/>
        <v>0</v>
      </c>
      <c r="BH333" s="2">
        <f t="shared" si="420"/>
        <v>0</v>
      </c>
      <c r="BI333" s="2">
        <f t="shared" si="421"/>
        <v>0</v>
      </c>
      <c r="BJ333" s="2">
        <f t="shared" si="422"/>
        <v>0</v>
      </c>
      <c r="BK333" s="11">
        <f t="shared" si="423"/>
        <v>2.8060380478067332E-2</v>
      </c>
      <c r="BL333" s="17">
        <f t="shared" si="405"/>
        <v>1.6740792340738252E-4</v>
      </c>
      <c r="BM333" s="17">
        <f t="shared" si="406"/>
        <v>6.6770761786656738E-2</v>
      </c>
      <c r="BN333" s="12">
        <f>(BN$3*temperature!$I443+BN$4*temperature!$I443^2+BN$5*temperature!$I443^6)*(K333/K$56)^$BP$1</f>
        <v>-352.57129264180242</v>
      </c>
      <c r="BO333" s="12">
        <f>(BO$3*temperature!$I443+BO$4*temperature!$I443^2+BO$5*temperature!$I443^6)*(L333/L$56)^$BP$1</f>
        <v>-49.334770902773521</v>
      </c>
      <c r="BP333" s="12">
        <f>(BP$3*temperature!$I443+BP$4*temperature!$I443^2+BP$5*temperature!$I443^6)*(M333/M$56)^$BP$1</f>
        <v>-40.40969079919256</v>
      </c>
      <c r="BQ333" s="12">
        <f>(BQ$3*temperature!$M443+BQ$4*temperature!$M443^2+BQ$5*temperature!$M443^6)*(K333/K$56)^$BP$1</f>
        <v>-352.57135915961004</v>
      </c>
      <c r="BR333" s="12">
        <f>(BR$3*temperature!$M443+BR$4*temperature!$M443^2+BR$5*temperature!$M443^6)*(L333/L$56)^$BP$1</f>
        <v>-49.334779807480594</v>
      </c>
      <c r="BS333" s="12">
        <f>(BS$3*temperature!$M443+BS$4*temperature!$M443^2+BS$5*temperature!$M443^6)*(M333/M$56)^$BP$1</f>
        <v>-40.409697754816527</v>
      </c>
      <c r="BT333" s="19">
        <f t="shared" si="413"/>
        <v>-6.6517807624677516E-5</v>
      </c>
      <c r="BU333" s="19">
        <f t="shared" si="414"/>
        <v>-8.9047070730430278E-6</v>
      </c>
      <c r="BV333" s="19">
        <f t="shared" si="415"/>
        <v>-6.9556239665757857E-6</v>
      </c>
      <c r="BW333" s="19">
        <f t="shared" si="416"/>
        <v>-1.0675542232025373E-2</v>
      </c>
      <c r="BX333" s="19">
        <f t="shared" si="417"/>
        <v>-1.7871703563111809E-6</v>
      </c>
      <c r="BY333" s="19">
        <f t="shared" si="418"/>
        <v>-7.1281408731795992E-4</v>
      </c>
      <c r="BZ333" s="2">
        <f t="shared" si="424"/>
        <v>443.83999849820935</v>
      </c>
    </row>
    <row r="334" spans="1:78" x14ac:dyDescent="0.3">
      <c r="A334" s="2">
        <f t="shared" si="363"/>
        <v>2288</v>
      </c>
      <c r="B334" s="5">
        <f t="shared" si="364"/>
        <v>1165.4057418525799</v>
      </c>
      <c r="C334" s="5">
        <f t="shared" si="365"/>
        <v>2964.1702430510491</v>
      </c>
      <c r="D334" s="5">
        <f t="shared" si="366"/>
        <v>4369.9573527997145</v>
      </c>
      <c r="E334" s="15">
        <f t="shared" si="367"/>
        <v>2.6350583853389641E-9</v>
      </c>
      <c r="F334" s="15">
        <f t="shared" si="368"/>
        <v>5.1912417142243443E-9</v>
      </c>
      <c r="G334" s="15">
        <f t="shared" si="369"/>
        <v>1.0597735296020695E-8</v>
      </c>
      <c r="H334" s="5">
        <f t="shared" si="370"/>
        <v>349.62172255577394</v>
      </c>
      <c r="I334" s="5">
        <f t="shared" si="371"/>
        <v>88399.269551886144</v>
      </c>
      <c r="J334" s="5">
        <f t="shared" si="372"/>
        <v>36658.913164844627</v>
      </c>
      <c r="K334" s="5">
        <f t="shared" si="373"/>
        <v>300</v>
      </c>
      <c r="L334" s="5">
        <f t="shared" si="374"/>
        <v>29822.602044913561</v>
      </c>
      <c r="M334" s="5">
        <f t="shared" si="375"/>
        <v>8388.8491820997406</v>
      </c>
      <c r="N334" s="15">
        <f t="shared" si="376"/>
        <v>0</v>
      </c>
      <c r="O334" s="15">
        <f t="shared" si="377"/>
        <v>-2.4431037239627251E-3</v>
      </c>
      <c r="P334" s="15">
        <f t="shared" si="378"/>
        <v>-8.428536078787241E-4</v>
      </c>
      <c r="Q334" s="5">
        <f t="shared" si="379"/>
        <v>2.4476738412458645</v>
      </c>
      <c r="R334" s="5">
        <f t="shared" si="380"/>
        <v>1756.1067071244806</v>
      </c>
      <c r="S334" s="5">
        <f t="shared" si="381"/>
        <v>1584.3162353339003</v>
      </c>
      <c r="T334" s="5">
        <f t="shared" si="382"/>
        <v>7.0009203757509528</v>
      </c>
      <c r="U334" s="5">
        <f t="shared" si="383"/>
        <v>19.865624637245787</v>
      </c>
      <c r="V334" s="5">
        <f t="shared" si="384"/>
        <v>43.217763391120847</v>
      </c>
      <c r="W334" s="15">
        <f t="shared" si="385"/>
        <v>-1.0734613539272964E-2</v>
      </c>
      <c r="X334" s="15">
        <f t="shared" si="386"/>
        <v>-1.217998157191269E-2</v>
      </c>
      <c r="Y334" s="15">
        <f t="shared" si="387"/>
        <v>-9.7425357312937999E-3</v>
      </c>
      <c r="Z334" s="5">
        <f t="shared" si="402"/>
        <v>1.8533182341144587</v>
      </c>
      <c r="AA334" s="5">
        <f t="shared" si="403"/>
        <v>5564.9465762190339</v>
      </c>
      <c r="AB334" s="5">
        <f t="shared" si="404"/>
        <v>56463.10658296528</v>
      </c>
      <c r="AC334" s="16">
        <f t="shared" si="388"/>
        <v>0.74904734161963327</v>
      </c>
      <c r="AD334" s="16">
        <f t="shared" si="389"/>
        <v>3.1226664586334212</v>
      </c>
      <c r="AE334" s="16">
        <f t="shared" si="390"/>
        <v>35.261828169888993</v>
      </c>
      <c r="AF334" s="15">
        <f t="shared" si="391"/>
        <v>-4.0504037456468023E-3</v>
      </c>
      <c r="AG334" s="15">
        <f t="shared" si="392"/>
        <v>2.9673830763510267E-4</v>
      </c>
      <c r="AH334" s="15">
        <f t="shared" si="393"/>
        <v>9.7937136394747881E-3</v>
      </c>
      <c r="AI334" s="1">
        <f t="shared" si="357"/>
        <v>3356.5860603217616</v>
      </c>
      <c r="AJ334" s="1">
        <f t="shared" si="358"/>
        <v>180645.22055213433</v>
      </c>
      <c r="AK334" s="1">
        <f t="shared" si="359"/>
        <v>73812.220826852543</v>
      </c>
      <c r="AL334" s="14">
        <f t="shared" si="394"/>
        <v>102.65218986938953</v>
      </c>
      <c r="AM334" s="14">
        <f t="shared" si="395"/>
        <v>25.87324232183725</v>
      </c>
      <c r="AN334" s="14">
        <f t="shared" si="396"/>
        <v>7.9982786976127107</v>
      </c>
      <c r="AO334" s="11">
        <f t="shared" si="397"/>
        <v>1.2615264706047811E-3</v>
      </c>
      <c r="AP334" s="11">
        <f t="shared" si="398"/>
        <v>1.5891906297288909E-3</v>
      </c>
      <c r="AQ334" s="11">
        <f t="shared" si="399"/>
        <v>1.4415964161570687E-3</v>
      </c>
      <c r="AR334" s="1">
        <f t="shared" si="356"/>
        <v>349.62172255577394</v>
      </c>
      <c r="AS334" s="1">
        <f t="shared" si="400"/>
        <v>88399.269551886144</v>
      </c>
      <c r="AT334" s="1">
        <f t="shared" si="401"/>
        <v>36658.913164844627</v>
      </c>
      <c r="AU334" s="1">
        <f t="shared" si="360"/>
        <v>69.924344511154786</v>
      </c>
      <c r="AV334" s="1">
        <f t="shared" si="361"/>
        <v>17679.853910377231</v>
      </c>
      <c r="AW334" s="1">
        <f t="shared" si="362"/>
        <v>7331.782632968926</v>
      </c>
      <c r="AX334" s="2">
        <v>0</v>
      </c>
      <c r="AY334" s="2">
        <v>0</v>
      </c>
      <c r="AZ334" s="2">
        <v>0</v>
      </c>
      <c r="BA334" s="2">
        <f t="shared" si="407"/>
        <v>0</v>
      </c>
      <c r="BB334" s="2">
        <f t="shared" si="419"/>
        <v>0</v>
      </c>
      <c r="BC334" s="2">
        <f t="shared" si="408"/>
        <v>0</v>
      </c>
      <c r="BD334" s="2">
        <f t="shared" si="409"/>
        <v>0</v>
      </c>
      <c r="BE334" s="2">
        <f t="shared" si="410"/>
        <v>0</v>
      </c>
      <c r="BF334" s="2">
        <f t="shared" si="411"/>
        <v>0</v>
      </c>
      <c r="BG334" s="2">
        <f t="shared" si="412"/>
        <v>0</v>
      </c>
      <c r="BH334" s="2">
        <f t="shared" si="420"/>
        <v>0</v>
      </c>
      <c r="BI334" s="2">
        <f t="shared" si="421"/>
        <v>0</v>
      </c>
      <c r="BJ334" s="2">
        <f t="shared" si="422"/>
        <v>0</v>
      </c>
      <c r="BK334" s="11">
        <f t="shared" si="423"/>
        <v>2.8030947159996072E-2</v>
      </c>
      <c r="BL334" s="17">
        <f t="shared" si="405"/>
        <v>1.6283861005278184E-4</v>
      </c>
      <c r="BM334" s="17">
        <f t="shared" si="406"/>
        <v>6.6109665135303697E-2</v>
      </c>
      <c r="BN334" s="12">
        <f>(BN$3*temperature!$I444+BN$4*temperature!$I444^2+BN$5*temperature!$I444^6)*(K334/K$56)^$BP$1</f>
        <v>-353.71542232780178</v>
      </c>
      <c r="BO334" s="12">
        <f>(BO$3*temperature!$I444+BO$4*temperature!$I444^2+BO$5*temperature!$I444^6)*(L334/L$56)^$BP$1</f>
        <v>-49.518203520486388</v>
      </c>
      <c r="BP334" s="12">
        <f>(BP$3*temperature!$I444+BP$4*temperature!$I444^2+BP$5*temperature!$I444^6)*(M334/M$56)^$BP$1</f>
        <v>-40.537868331428584</v>
      </c>
      <c r="BQ334" s="12">
        <f>(BQ$3*temperature!$M444+BQ$4*temperature!$M444^2+BQ$5*temperature!$M444^6)*(K334/K$56)^$BP$1</f>
        <v>-353.71548877302558</v>
      </c>
      <c r="BR334" s="12">
        <f>(BR$3*temperature!$M444+BR$4*temperature!$M444^2+BR$5*temperature!$M444^6)*(L334/L$56)^$BP$1</f>
        <v>-49.518212420482214</v>
      </c>
      <c r="BS334" s="12">
        <f>(BS$3*temperature!$M444+BS$4*temperature!$M444^2+BS$5*temperature!$M444^6)*(M334/M$56)^$BP$1</f>
        <v>-40.537875280205398</v>
      </c>
      <c r="BT334" s="19">
        <f t="shared" si="413"/>
        <v>-6.64452238083868E-5</v>
      </c>
      <c r="BU334" s="19">
        <f t="shared" si="414"/>
        <v>-8.8999958265389978E-6</v>
      </c>
      <c r="BV334" s="19">
        <f t="shared" si="415"/>
        <v>-6.9487768143972062E-6</v>
      </c>
      <c r="BW334" s="19">
        <f t="shared" si="416"/>
        <v>-1.0647184295252474E-2</v>
      </c>
      <c r="BX334" s="19">
        <f t="shared" si="417"/>
        <v>-1.7337726916147204E-6</v>
      </c>
      <c r="BY334" s="19">
        <f t="shared" si="418"/>
        <v>-7.0388178839300556E-4</v>
      </c>
      <c r="BZ334" s="2">
        <f t="shared" si="424"/>
        <v>439.44554422549874</v>
      </c>
    </row>
    <row r="335" spans="1:78" x14ac:dyDescent="0.3">
      <c r="A335" s="2">
        <f t="shared" si="363"/>
        <v>2289</v>
      </c>
      <c r="B335" s="5">
        <f t="shared" si="364"/>
        <v>1165.4057447699465</v>
      </c>
      <c r="C335" s="5">
        <f t="shared" si="365"/>
        <v>2964.1702576693874</v>
      </c>
      <c r="D335" s="5">
        <f t="shared" si="366"/>
        <v>4369.9573967957831</v>
      </c>
      <c r="E335" s="15">
        <f t="shared" si="367"/>
        <v>2.5033054660720158E-9</v>
      </c>
      <c r="F335" s="15">
        <f t="shared" si="368"/>
        <v>4.931679628513127E-9</v>
      </c>
      <c r="G335" s="15">
        <f t="shared" si="369"/>
        <v>1.006784853121966E-8</v>
      </c>
      <c r="H335" s="5">
        <f t="shared" si="370"/>
        <v>349.62172343098393</v>
      </c>
      <c r="I335" s="5">
        <f t="shared" si="371"/>
        <v>88180.194290770582</v>
      </c>
      <c r="J335" s="5">
        <f t="shared" si="372"/>
        <v>36627.358661161859</v>
      </c>
      <c r="K335" s="5">
        <f t="shared" si="373"/>
        <v>300</v>
      </c>
      <c r="L335" s="5">
        <f t="shared" si="374"/>
        <v>29748.694111823137</v>
      </c>
      <c r="M335" s="5">
        <f t="shared" si="375"/>
        <v>8381.6283170216757</v>
      </c>
      <c r="N335" s="15">
        <f t="shared" si="376"/>
        <v>0</v>
      </c>
      <c r="O335" s="15">
        <f t="shared" si="377"/>
        <v>-2.4782523328822359E-3</v>
      </c>
      <c r="P335" s="15">
        <f t="shared" si="378"/>
        <v>-8.6076944778945563E-4</v>
      </c>
      <c r="Q335" s="5">
        <f t="shared" si="379"/>
        <v>2.4213990145514037</v>
      </c>
      <c r="R335" s="5">
        <f t="shared" si="380"/>
        <v>1730.4183009834619</v>
      </c>
      <c r="S335" s="5">
        <f t="shared" si="381"/>
        <v>1567.5305487702412</v>
      </c>
      <c r="T335" s="5">
        <f t="shared" si="382"/>
        <v>6.9257682010980446</v>
      </c>
      <c r="U335" s="5">
        <f t="shared" si="383"/>
        <v>19.623661695249599</v>
      </c>
      <c r="V335" s="5">
        <f t="shared" si="384"/>
        <v>42.796712787056251</v>
      </c>
      <c r="W335" s="15">
        <f t="shared" si="385"/>
        <v>-1.0734613539272964E-2</v>
      </c>
      <c r="X335" s="15">
        <f t="shared" si="386"/>
        <v>-1.217998157191269E-2</v>
      </c>
      <c r="Y335" s="15">
        <f t="shared" si="387"/>
        <v>-9.7425357312937999E-3</v>
      </c>
      <c r="Z335" s="5">
        <f t="shared" si="402"/>
        <v>1.8259974781853949</v>
      </c>
      <c r="AA335" s="5">
        <f t="shared" si="403"/>
        <v>5485.3627465141853</v>
      </c>
      <c r="AB335" s="5">
        <f t="shared" si="404"/>
        <v>56413.021355203229</v>
      </c>
      <c r="AC335" s="16">
        <f t="shared" si="388"/>
        <v>0.74601339746147033</v>
      </c>
      <c r="AD335" s="16">
        <f t="shared" si="389"/>
        <v>3.123593073393665</v>
      </c>
      <c r="AE335" s="16">
        <f t="shared" si="390"/>
        <v>35.607172417389251</v>
      </c>
      <c r="AF335" s="15">
        <f t="shared" si="391"/>
        <v>-4.0504037456468023E-3</v>
      </c>
      <c r="AG335" s="15">
        <f t="shared" si="392"/>
        <v>2.9673830763510267E-4</v>
      </c>
      <c r="AH335" s="15">
        <f t="shared" si="393"/>
        <v>9.7937136394747881E-3</v>
      </c>
      <c r="AI335" s="1">
        <f t="shared" si="357"/>
        <v>3090.8517988007402</v>
      </c>
      <c r="AJ335" s="1">
        <f t="shared" si="358"/>
        <v>180260.55240729812</v>
      </c>
      <c r="AK335" s="1">
        <f t="shared" si="359"/>
        <v>73762.781377136213</v>
      </c>
      <c r="AL335" s="14">
        <f t="shared" si="394"/>
        <v>102.78039333962745</v>
      </c>
      <c r="AM335" s="14">
        <f t="shared" si="395"/>
        <v>25.913948660953231</v>
      </c>
      <c r="AN335" s="14">
        <f t="shared" si="396"/>
        <v>8.0096936846195543</v>
      </c>
      <c r="AO335" s="11">
        <f t="shared" si="397"/>
        <v>1.2489112058987333E-3</v>
      </c>
      <c r="AP335" s="11">
        <f t="shared" si="398"/>
        <v>1.5732987234316021E-3</v>
      </c>
      <c r="AQ335" s="11">
        <f t="shared" si="399"/>
        <v>1.427180451995498E-3</v>
      </c>
      <c r="AR335" s="1">
        <f t="shared" si="356"/>
        <v>349.62172343098393</v>
      </c>
      <c r="AS335" s="1">
        <f t="shared" si="400"/>
        <v>88180.194290770582</v>
      </c>
      <c r="AT335" s="1">
        <f t="shared" si="401"/>
        <v>36627.358661161859</v>
      </c>
      <c r="AU335" s="1">
        <f t="shared" si="360"/>
        <v>69.92434468619679</v>
      </c>
      <c r="AV335" s="1">
        <f t="shared" si="361"/>
        <v>17636.038858154116</v>
      </c>
      <c r="AW335" s="1">
        <f t="shared" si="362"/>
        <v>7325.4717322323722</v>
      </c>
      <c r="AX335" s="2">
        <v>0</v>
      </c>
      <c r="AY335" s="2">
        <v>0</v>
      </c>
      <c r="AZ335" s="2">
        <v>0</v>
      </c>
      <c r="BA335" s="2">
        <f t="shared" si="407"/>
        <v>0</v>
      </c>
      <c r="BB335" s="2">
        <f t="shared" si="419"/>
        <v>0</v>
      </c>
      <c r="BC335" s="2">
        <f t="shared" si="408"/>
        <v>0</v>
      </c>
      <c r="BD335" s="2">
        <f t="shared" si="409"/>
        <v>0</v>
      </c>
      <c r="BE335" s="2">
        <f t="shared" si="410"/>
        <v>0</v>
      </c>
      <c r="BF335" s="2">
        <f t="shared" si="411"/>
        <v>0</v>
      </c>
      <c r="BG335" s="2">
        <f t="shared" si="412"/>
        <v>0</v>
      </c>
      <c r="BH335" s="2">
        <f t="shared" si="420"/>
        <v>0</v>
      </c>
      <c r="BI335" s="2">
        <f t="shared" si="421"/>
        <v>0</v>
      </c>
      <c r="BJ335" s="2">
        <f t="shared" si="422"/>
        <v>0</v>
      </c>
      <c r="BK335" s="11">
        <f t="shared" si="423"/>
        <v>2.8001474699997669E-2</v>
      </c>
      <c r="BL335" s="17">
        <f t="shared" si="405"/>
        <v>1.5839854870384432E-4</v>
      </c>
      <c r="BM335" s="17">
        <f t="shared" si="406"/>
        <v>6.54551139953502E-2</v>
      </c>
      <c r="BN335" s="12">
        <f>(BN$3*temperature!$I445+BN$4*temperature!$I445^2+BN$5*temperature!$I445^6)*(K335/K$56)^$BP$1</f>
        <v>-354.85465559428769</v>
      </c>
      <c r="BO335" s="12">
        <f>(BO$3*temperature!$I445+BO$4*temperature!$I445^2+BO$5*temperature!$I445^6)*(L335/L$56)^$BP$1</f>
        <v>-49.701616196295255</v>
      </c>
      <c r="BP335" s="12">
        <f>(BP$3*temperature!$I445+BP$4*temperature!$I445^2+BP$5*temperature!$I445^6)*(M335/M$56)^$BP$1</f>
        <v>-40.665755884613219</v>
      </c>
      <c r="BQ335" s="12">
        <f>(BQ$3*temperature!$M445+BQ$4*temperature!$M445^2+BQ$5*temperature!$M445^6)*(K335/K$56)^$BP$1</f>
        <v>-354.85472196715347</v>
      </c>
      <c r="BR335" s="12">
        <f>(BR$3*temperature!$M445+BR$4*temperature!$M445^2+BR$5*temperature!$M445^6)*(L335/L$56)^$BP$1</f>
        <v>-49.701625091684221</v>
      </c>
      <c r="BS335" s="12">
        <f>(BS$3*temperature!$M445+BS$4*temperature!$M445^2+BS$5*temperature!$M445^6)*(M335/M$56)^$BP$1</f>
        <v>-40.665762826602446</v>
      </c>
      <c r="BT335" s="19">
        <f t="shared" si="413"/>
        <v>-6.6372865774155798E-5</v>
      </c>
      <c r="BU335" s="19">
        <f t="shared" si="414"/>
        <v>-8.8953889658682783E-6</v>
      </c>
      <c r="BV335" s="19">
        <f t="shared" si="415"/>
        <v>-6.9419892270161654E-6</v>
      </c>
      <c r="BW335" s="19">
        <f t="shared" si="416"/>
        <v>-1.0618692522630981E-2</v>
      </c>
      <c r="BX335" s="19">
        <f t="shared" si="417"/>
        <v>-1.681985484717111E-6</v>
      </c>
      <c r="BY335" s="19">
        <f t="shared" si="418"/>
        <v>-6.9504772955038361E-4</v>
      </c>
      <c r="BZ335" s="2">
        <f t="shared" si="424"/>
        <v>435.09459933224275</v>
      </c>
    </row>
    <row r="336" spans="1:78" x14ac:dyDescent="0.3">
      <c r="A336" s="2">
        <f t="shared" si="363"/>
        <v>2290</v>
      </c>
      <c r="B336" s="5">
        <f t="shared" si="364"/>
        <v>1165.4057475414447</v>
      </c>
      <c r="C336" s="5">
        <f t="shared" si="365"/>
        <v>2964.1702715568085</v>
      </c>
      <c r="D336" s="5">
        <f t="shared" si="366"/>
        <v>4369.9574385920487</v>
      </c>
      <c r="E336" s="15">
        <f t="shared" si="367"/>
        <v>2.3781401927684147E-9</v>
      </c>
      <c r="F336" s="15">
        <f t="shared" si="368"/>
        <v>4.6850956470874707E-9</v>
      </c>
      <c r="G336" s="15">
        <f t="shared" si="369"/>
        <v>9.5644561046586765E-9</v>
      </c>
      <c r="H336" s="5">
        <f t="shared" si="370"/>
        <v>349.62172426243342</v>
      </c>
      <c r="I336" s="5">
        <f t="shared" si="371"/>
        <v>87958.55054201126</v>
      </c>
      <c r="J336" s="5">
        <f t="shared" si="372"/>
        <v>36595.17954649507</v>
      </c>
      <c r="K336" s="5">
        <f t="shared" si="373"/>
        <v>300</v>
      </c>
      <c r="L336" s="5">
        <f t="shared" si="374"/>
        <v>29673.919675273799</v>
      </c>
      <c r="M336" s="5">
        <f t="shared" si="375"/>
        <v>8374.2645233372405</v>
      </c>
      <c r="N336" s="15">
        <f t="shared" si="376"/>
        <v>0</v>
      </c>
      <c r="O336" s="15">
        <f t="shared" si="377"/>
        <v>-2.5135367713374768E-3</v>
      </c>
      <c r="P336" s="15">
        <f t="shared" si="378"/>
        <v>-8.785636162701449E-4</v>
      </c>
      <c r="Q336" s="5">
        <f t="shared" si="379"/>
        <v>2.3954062376024301</v>
      </c>
      <c r="R336" s="5">
        <f t="shared" si="380"/>
        <v>1705.0453523895708</v>
      </c>
      <c r="S336" s="5">
        <f t="shared" si="381"/>
        <v>1550.8950830945207</v>
      </c>
      <c r="T336" s="5">
        <f t="shared" si="382"/>
        <v>6.8514227559966709</v>
      </c>
      <c r="U336" s="5">
        <f t="shared" si="383"/>
        <v>19.384645857428008</v>
      </c>
      <c r="V336" s="5">
        <f t="shared" si="384"/>
        <v>42.379764283546436</v>
      </c>
      <c r="W336" s="15">
        <f t="shared" si="385"/>
        <v>-1.0734613539272964E-2</v>
      </c>
      <c r="X336" s="15">
        <f t="shared" si="386"/>
        <v>-1.217998157191269E-2</v>
      </c>
      <c r="Y336" s="15">
        <f t="shared" si="387"/>
        <v>-9.7425357312937999E-3</v>
      </c>
      <c r="Z336" s="5">
        <f t="shared" si="402"/>
        <v>1.7990794719036909</v>
      </c>
      <c r="AA336" s="5">
        <f t="shared" si="403"/>
        <v>5406.7265259641053</v>
      </c>
      <c r="AB336" s="5">
        <f t="shared" si="404"/>
        <v>56361.969883388236</v>
      </c>
      <c r="AC336" s="16">
        <f t="shared" si="388"/>
        <v>0.74299174200208973</v>
      </c>
      <c r="AD336" s="16">
        <f t="shared" si="389"/>
        <v>3.1245199631160046</v>
      </c>
      <c r="AE336" s="16">
        <f t="shared" si="390"/>
        <v>35.955898867556563</v>
      </c>
      <c r="AF336" s="15">
        <f t="shared" si="391"/>
        <v>-4.0504037456468023E-3</v>
      </c>
      <c r="AG336" s="15">
        <f t="shared" si="392"/>
        <v>2.9673830763510267E-4</v>
      </c>
      <c r="AH336" s="15">
        <f t="shared" si="393"/>
        <v>9.7937136394747881E-3</v>
      </c>
      <c r="AI336" s="1">
        <f t="shared" si="357"/>
        <v>2851.6909636068631</v>
      </c>
      <c r="AJ336" s="1">
        <f t="shared" si="358"/>
        <v>179870.53602472245</v>
      </c>
      <c r="AK336" s="1">
        <f t="shared" si="359"/>
        <v>73711.97497165497</v>
      </c>
      <c r="AL336" s="14">
        <f t="shared" si="394"/>
        <v>102.9074732887661</v>
      </c>
      <c r="AM336" s="14">
        <f t="shared" si="395"/>
        <v>25.954311339477108</v>
      </c>
      <c r="AN336" s="14">
        <f t="shared" si="396"/>
        <v>8.021010650090183</v>
      </c>
      <c r="AO336" s="11">
        <f t="shared" si="397"/>
        <v>1.2364220938397459E-3</v>
      </c>
      <c r="AP336" s="11">
        <f t="shared" si="398"/>
        <v>1.557565736197286E-3</v>
      </c>
      <c r="AQ336" s="11">
        <f t="shared" si="399"/>
        <v>1.4129086474755431E-3</v>
      </c>
      <c r="AR336" s="1">
        <f t="shared" si="356"/>
        <v>349.62172426243342</v>
      </c>
      <c r="AS336" s="1">
        <f t="shared" si="400"/>
        <v>87958.55054201126</v>
      </c>
      <c r="AT336" s="1">
        <f t="shared" si="401"/>
        <v>36595.17954649507</v>
      </c>
      <c r="AU336" s="1">
        <f t="shared" si="360"/>
        <v>69.924344852486684</v>
      </c>
      <c r="AV336" s="1">
        <f t="shared" si="361"/>
        <v>17591.710108402254</v>
      </c>
      <c r="AW336" s="1">
        <f t="shared" si="362"/>
        <v>7319.0359092990147</v>
      </c>
      <c r="AX336" s="2">
        <v>0</v>
      </c>
      <c r="AY336" s="2">
        <v>0</v>
      </c>
      <c r="AZ336" s="2">
        <v>0</v>
      </c>
      <c r="BA336" s="2">
        <f t="shared" si="407"/>
        <v>0</v>
      </c>
      <c r="BB336" s="2">
        <f t="shared" si="419"/>
        <v>0</v>
      </c>
      <c r="BC336" s="2">
        <f t="shared" si="408"/>
        <v>0</v>
      </c>
      <c r="BD336" s="2">
        <f t="shared" si="409"/>
        <v>0</v>
      </c>
      <c r="BE336" s="2">
        <f t="shared" si="410"/>
        <v>0</v>
      </c>
      <c r="BF336" s="2">
        <f t="shared" si="411"/>
        <v>0</v>
      </c>
      <c r="BG336" s="2">
        <f t="shared" si="412"/>
        <v>0</v>
      </c>
      <c r="BH336" s="2">
        <f t="shared" si="420"/>
        <v>0</v>
      </c>
      <c r="BI336" s="2">
        <f t="shared" si="421"/>
        <v>0</v>
      </c>
      <c r="BJ336" s="2">
        <f t="shared" si="422"/>
        <v>0</v>
      </c>
      <c r="BK336" s="11">
        <f t="shared" si="423"/>
        <v>2.7971960278980607E-2</v>
      </c>
      <c r="BL336" s="17">
        <f t="shared" si="405"/>
        <v>1.5408397030760085E-4</v>
      </c>
      <c r="BM336" s="17">
        <f t="shared" si="406"/>
        <v>6.480704355975267E-2</v>
      </c>
      <c r="BN336" s="12">
        <f>(BN$3*temperature!$I446+BN$4*temperature!$I446^2+BN$5*temperature!$I446^6)*(K336/K$56)^$BP$1</f>
        <v>-355.98902068715188</v>
      </c>
      <c r="BO336" s="12">
        <f>(BO$3*temperature!$I446+BO$4*temperature!$I446^2+BO$5*temperature!$I446^6)*(L336/L$56)^$BP$1</f>
        <v>-49.885018362034955</v>
      </c>
      <c r="BP336" s="12">
        <f>(BP$3*temperature!$I446+BP$4*temperature!$I446^2+BP$5*temperature!$I446^6)*(M336/M$56)^$BP$1</f>
        <v>-40.793356788318</v>
      </c>
      <c r="BQ336" s="12">
        <f>(BQ$3*temperature!$M446+BQ$4*temperature!$M446^2+BQ$5*temperature!$M446^6)*(K336/K$56)^$BP$1</f>
        <v>-355.98908698788307</v>
      </c>
      <c r="BR336" s="12">
        <f>(BR$3*temperature!$M446+BR$4*temperature!$M446^2+BR$5*temperature!$M446^6)*(L336/L$56)^$BP$1</f>
        <v>-49.885027252921276</v>
      </c>
      <c r="BS336" s="12">
        <f>(BS$3*temperature!$M446+BS$4*temperature!$M446^2+BS$5*temperature!$M446^6)*(M336/M$56)^$BP$1</f>
        <v>-40.793363723578572</v>
      </c>
      <c r="BT336" s="19">
        <f t="shared" si="413"/>
        <v>-6.6300731191404338E-5</v>
      </c>
      <c r="BU336" s="19">
        <f t="shared" si="414"/>
        <v>-8.8908863205006128E-6</v>
      </c>
      <c r="BV336" s="19">
        <f t="shared" si="415"/>
        <v>-6.9352605720496285E-6</v>
      </c>
      <c r="BW336" s="19">
        <f t="shared" si="416"/>
        <v>-1.0590067555799127E-2</v>
      </c>
      <c r="BX336" s="19">
        <f t="shared" si="417"/>
        <v>-1.6317596548232397E-6</v>
      </c>
      <c r="BY336" s="19">
        <f t="shared" si="418"/>
        <v>-6.8631096938939751E-4</v>
      </c>
      <c r="BZ336" s="2">
        <f t="shared" si="424"/>
        <v>430.78673303659275</v>
      </c>
    </row>
    <row r="337" spans="1:78" x14ac:dyDescent="0.3">
      <c r="A337" s="2">
        <f t="shared" si="363"/>
        <v>2291</v>
      </c>
      <c r="B337" s="5">
        <f t="shared" si="364"/>
        <v>1165.4057501743682</v>
      </c>
      <c r="C337" s="5">
        <f t="shared" si="365"/>
        <v>2964.1702847498586</v>
      </c>
      <c r="D337" s="5">
        <f t="shared" si="366"/>
        <v>4369.9574782985019</v>
      </c>
      <c r="E337" s="15">
        <f t="shared" si="367"/>
        <v>2.2592331831299939E-9</v>
      </c>
      <c r="F337" s="15">
        <f t="shared" si="368"/>
        <v>4.4508408647330969E-9</v>
      </c>
      <c r="G337" s="15">
        <f t="shared" si="369"/>
        <v>9.0862332994257425E-9</v>
      </c>
      <c r="H337" s="5">
        <f t="shared" si="370"/>
        <v>349.62172505231047</v>
      </c>
      <c r="I337" s="5">
        <f t="shared" si="371"/>
        <v>87734.347910839162</v>
      </c>
      <c r="J337" s="5">
        <f t="shared" si="372"/>
        <v>36562.381970188137</v>
      </c>
      <c r="K337" s="5">
        <f t="shared" si="373"/>
        <v>300</v>
      </c>
      <c r="L337" s="5">
        <f t="shared" si="374"/>
        <v>29598.281975302547</v>
      </c>
      <c r="M337" s="5">
        <f t="shared" si="375"/>
        <v>8366.7592080150316</v>
      </c>
      <c r="N337" s="15">
        <f t="shared" si="376"/>
        <v>0</v>
      </c>
      <c r="O337" s="15">
        <f t="shared" si="377"/>
        <v>-2.5489622132487399E-3</v>
      </c>
      <c r="P337" s="15">
        <f t="shared" si="378"/>
        <v>-8.9623575912767262E-4</v>
      </c>
      <c r="Q337" s="5">
        <f t="shared" si="379"/>
        <v>2.3696924827258918</v>
      </c>
      <c r="R337" s="5">
        <f t="shared" si="380"/>
        <v>1679.9847780917414</v>
      </c>
      <c r="S337" s="5">
        <f t="shared" si="381"/>
        <v>1534.4090204511795</v>
      </c>
      <c r="T337" s="5">
        <f t="shared" si="382"/>
        <v>6.7778753805168659</v>
      </c>
      <c r="U337" s="5">
        <f t="shared" si="383"/>
        <v>19.148541228106481</v>
      </c>
      <c r="V337" s="5">
        <f t="shared" si="384"/>
        <v>41.966877915730173</v>
      </c>
      <c r="W337" s="15">
        <f t="shared" si="385"/>
        <v>-1.0734613539272964E-2</v>
      </c>
      <c r="X337" s="15">
        <f t="shared" si="386"/>
        <v>-1.217998157191269E-2</v>
      </c>
      <c r="Y337" s="15">
        <f t="shared" si="387"/>
        <v>-9.7425357312937999E-3</v>
      </c>
      <c r="Z337" s="5">
        <f t="shared" si="402"/>
        <v>1.7725582781399216</v>
      </c>
      <c r="AA337" s="5">
        <f t="shared" si="403"/>
        <v>5329.0290995345904</v>
      </c>
      <c r="AB337" s="5">
        <f t="shared" si="404"/>
        <v>56309.961712685013</v>
      </c>
      <c r="AC337" s="16">
        <f t="shared" si="388"/>
        <v>0.73998232546729981</v>
      </c>
      <c r="AD337" s="16">
        <f t="shared" si="389"/>
        <v>3.1254471278820315</v>
      </c>
      <c r="AE337" s="16">
        <f t="shared" si="390"/>
        <v>36.308040644715327</v>
      </c>
      <c r="AF337" s="15">
        <f t="shared" si="391"/>
        <v>-4.0504037456468023E-3</v>
      </c>
      <c r="AG337" s="15">
        <f t="shared" si="392"/>
        <v>2.9673830763510267E-4</v>
      </c>
      <c r="AH337" s="15">
        <f t="shared" si="393"/>
        <v>9.7937136394747881E-3</v>
      </c>
      <c r="AI337" s="1">
        <f t="shared" si="357"/>
        <v>2636.4462120986636</v>
      </c>
      <c r="AJ337" s="1">
        <f t="shared" si="358"/>
        <v>179475.19253065245</v>
      </c>
      <c r="AK337" s="1">
        <f t="shared" si="359"/>
        <v>73659.813383788482</v>
      </c>
      <c r="AL337" s="14">
        <f t="shared" si="394"/>
        <v>103.03343799162559</v>
      </c>
      <c r="AM337" s="14">
        <f t="shared" si="395"/>
        <v>25.994332630065585</v>
      </c>
      <c r="AN337" s="14">
        <f t="shared" si="396"/>
        <v>8.0322302758460999</v>
      </c>
      <c r="AO337" s="11">
        <f t="shared" si="397"/>
        <v>1.2240578729013484E-3</v>
      </c>
      <c r="AP337" s="11">
        <f t="shared" si="398"/>
        <v>1.5419900788353131E-3</v>
      </c>
      <c r="AQ337" s="11">
        <f t="shared" si="399"/>
        <v>1.3987795610007877E-3</v>
      </c>
      <c r="AR337" s="1">
        <f t="shared" si="356"/>
        <v>349.62172505231047</v>
      </c>
      <c r="AS337" s="1">
        <f t="shared" si="400"/>
        <v>87734.347910839162</v>
      </c>
      <c r="AT337" s="1">
        <f t="shared" si="401"/>
        <v>36562.381970188137</v>
      </c>
      <c r="AU337" s="1">
        <f t="shared" si="360"/>
        <v>69.92434501046209</v>
      </c>
      <c r="AV337" s="1">
        <f t="shared" si="361"/>
        <v>17546.869582167834</v>
      </c>
      <c r="AW337" s="1">
        <f t="shared" si="362"/>
        <v>7312.4763940376279</v>
      </c>
      <c r="AX337" s="2">
        <v>0</v>
      </c>
      <c r="AY337" s="2">
        <v>0</v>
      </c>
      <c r="AZ337" s="2">
        <v>0</v>
      </c>
      <c r="BA337" s="2">
        <f t="shared" si="407"/>
        <v>0</v>
      </c>
      <c r="BB337" s="2">
        <f t="shared" si="419"/>
        <v>0</v>
      </c>
      <c r="BC337" s="2">
        <f t="shared" si="408"/>
        <v>0</v>
      </c>
      <c r="BD337" s="2">
        <f t="shared" si="409"/>
        <v>0</v>
      </c>
      <c r="BE337" s="2">
        <f t="shared" si="410"/>
        <v>0</v>
      </c>
      <c r="BF337" s="2">
        <f t="shared" si="411"/>
        <v>0</v>
      </c>
      <c r="BG337" s="2">
        <f t="shared" si="412"/>
        <v>0</v>
      </c>
      <c r="BH337" s="2">
        <f t="shared" si="420"/>
        <v>0</v>
      </c>
      <c r="BI337" s="2">
        <f t="shared" si="421"/>
        <v>0</v>
      </c>
      <c r="BJ337" s="2">
        <f t="shared" si="422"/>
        <v>0</v>
      </c>
      <c r="BK337" s="11">
        <f t="shared" si="423"/>
        <v>2.7942400925621252E-2</v>
      </c>
      <c r="BL337" s="17">
        <f t="shared" si="405"/>
        <v>1.4989121908129101E-4</v>
      </c>
      <c r="BM337" s="17">
        <f t="shared" si="406"/>
        <v>6.416538966312145E-2</v>
      </c>
      <c r="BN337" s="12">
        <f>(BN$3*temperature!$I447+BN$4*temperature!$I447^2+BN$5*temperature!$I447^6)*(K337/K$56)^$BP$1</f>
        <v>-357.11854493083462</v>
      </c>
      <c r="BO337" s="12">
        <f>(BO$3*temperature!$I447+BO$4*temperature!$I447^2+BO$5*temperature!$I447^6)*(L337/L$56)^$BP$1</f>
        <v>-50.068419410110003</v>
      </c>
      <c r="BP337" s="12">
        <f>(BP$3*temperature!$I447+BP$4*temperature!$I447^2+BP$5*temperature!$I447^6)*(M337/M$56)^$BP$1</f>
        <v>-40.920674245267463</v>
      </c>
      <c r="BQ337" s="12">
        <f>(BQ$3*temperature!$M447+BQ$4*temperature!$M447^2+BQ$5*temperature!$M447^6)*(K337/K$56)^$BP$1</f>
        <v>-357.11861115965223</v>
      </c>
      <c r="BR337" s="12">
        <f>(BR$3*temperature!$M447+BR$4*temperature!$M447^2+BR$5*temperature!$M447^6)*(L337/L$56)^$BP$1</f>
        <v>-50.06842829659773</v>
      </c>
      <c r="BS337" s="12">
        <f>(BS$3*temperature!$M447+BS$4*temperature!$M447^2+BS$5*temperature!$M447^6)*(M337/M$56)^$BP$1</f>
        <v>-40.920681173857609</v>
      </c>
      <c r="BT337" s="19">
        <f t="shared" si="413"/>
        <v>-6.622881761586541E-5</v>
      </c>
      <c r="BU337" s="19">
        <f t="shared" si="414"/>
        <v>-8.886487727011172E-6</v>
      </c>
      <c r="BV337" s="19">
        <f t="shared" si="415"/>
        <v>-6.9285901460602872E-6</v>
      </c>
      <c r="BW337" s="19">
        <f t="shared" si="416"/>
        <v>-1.0561309988451721E-2</v>
      </c>
      <c r="BX337" s="19">
        <f t="shared" si="417"/>
        <v>-1.5830476292644439E-6</v>
      </c>
      <c r="BY337" s="19">
        <f t="shared" si="418"/>
        <v>-6.7767057076202142E-4</v>
      </c>
      <c r="BZ337" s="2">
        <f t="shared" si="424"/>
        <v>426.52151882162417</v>
      </c>
    </row>
    <row r="338" spans="1:78" x14ac:dyDescent="0.3">
      <c r="A338" s="2">
        <f t="shared" si="363"/>
        <v>2292</v>
      </c>
      <c r="B338" s="5">
        <f t="shared" si="364"/>
        <v>1165.4057526756455</v>
      </c>
      <c r="C338" s="5">
        <f t="shared" si="365"/>
        <v>2964.1702972832563</v>
      </c>
      <c r="D338" s="5">
        <f t="shared" si="366"/>
        <v>4369.9575160196327</v>
      </c>
      <c r="E338" s="15">
        <f t="shared" si="367"/>
        <v>2.146271523973494E-9</v>
      </c>
      <c r="F338" s="15">
        <f t="shared" si="368"/>
        <v>4.2282988214964422E-9</v>
      </c>
      <c r="G338" s="15">
        <f t="shared" si="369"/>
        <v>8.6319216344544554E-9</v>
      </c>
      <c r="H338" s="5">
        <f t="shared" si="370"/>
        <v>349.62172580269367</v>
      </c>
      <c r="I338" s="5">
        <f t="shared" si="371"/>
        <v>87507.595869809258</v>
      </c>
      <c r="J338" s="5">
        <f t="shared" si="372"/>
        <v>36528.972108779664</v>
      </c>
      <c r="K338" s="5">
        <f t="shared" si="373"/>
        <v>300</v>
      </c>
      <c r="L338" s="5">
        <f t="shared" si="374"/>
        <v>29521.784207207114</v>
      </c>
      <c r="M338" s="5">
        <f t="shared" si="375"/>
        <v>8359.1137842575663</v>
      </c>
      <c r="N338" s="15">
        <f t="shared" si="376"/>
        <v>0</v>
      </c>
      <c r="O338" s="15">
        <f t="shared" si="377"/>
        <v>-2.5845340671889483E-3</v>
      </c>
      <c r="P338" s="15">
        <f t="shared" si="378"/>
        <v>-9.1378556109766862E-4</v>
      </c>
      <c r="Q338" s="5">
        <f t="shared" si="379"/>
        <v>2.344254754748317</v>
      </c>
      <c r="R338" s="5">
        <f t="shared" si="380"/>
        <v>1655.2335087716774</v>
      </c>
      <c r="S338" s="5">
        <f t="shared" si="381"/>
        <v>1518.0715382512512</v>
      </c>
      <c r="T338" s="5">
        <f t="shared" si="382"/>
        <v>6.705117507689665</v>
      </c>
      <c r="U338" s="5">
        <f t="shared" si="383"/>
        <v>18.915312348819135</v>
      </c>
      <c r="V338" s="5">
        <f t="shared" si="384"/>
        <v>41.558014108105326</v>
      </c>
      <c r="W338" s="15">
        <f t="shared" si="385"/>
        <v>-1.0734613539272964E-2</v>
      </c>
      <c r="X338" s="15">
        <f t="shared" si="386"/>
        <v>-1.217998157191269E-2</v>
      </c>
      <c r="Y338" s="15">
        <f t="shared" si="387"/>
        <v>-9.7425357312937999E-3</v>
      </c>
      <c r="Z338" s="5">
        <f t="shared" si="402"/>
        <v>1.7464280472858169</v>
      </c>
      <c r="AA338" s="5">
        <f t="shared" si="403"/>
        <v>5252.2616844723962</v>
      </c>
      <c r="AB338" s="5">
        <f t="shared" si="404"/>
        <v>56257.006432092843</v>
      </c>
      <c r="AC338" s="16">
        <f t="shared" si="388"/>
        <v>0.73698509828451464</v>
      </c>
      <c r="AD338" s="16">
        <f t="shared" si="389"/>
        <v>3.1263745677733623</v>
      </c>
      <c r="AE338" s="16">
        <f t="shared" si="390"/>
        <v>36.663631197600083</v>
      </c>
      <c r="AF338" s="15">
        <f t="shared" si="391"/>
        <v>-4.0504037456468023E-3</v>
      </c>
      <c r="AG338" s="15">
        <f t="shared" si="392"/>
        <v>2.9673830763510267E-4</v>
      </c>
      <c r="AH338" s="15">
        <f t="shared" si="393"/>
        <v>9.7937136394747881E-3</v>
      </c>
      <c r="AI338" s="1">
        <f t="shared" si="357"/>
        <v>2442.7259358992596</v>
      </c>
      <c r="AJ338" s="1">
        <f t="shared" si="358"/>
        <v>179074.54285975505</v>
      </c>
      <c r="AK338" s="1">
        <f t="shared" si="359"/>
        <v>73606.308439447268</v>
      </c>
      <c r="AL338" s="14">
        <f t="shared" si="394"/>
        <v>103.15829569366188</v>
      </c>
      <c r="AM338" s="14">
        <f t="shared" si="395"/>
        <v>26.034014803056877</v>
      </c>
      <c r="AN338" s="14">
        <f t="shared" si="396"/>
        <v>8.0433532421898146</v>
      </c>
      <c r="AO338" s="11">
        <f t="shared" si="397"/>
        <v>1.2118172941723349E-3</v>
      </c>
      <c r="AP338" s="11">
        <f t="shared" si="398"/>
        <v>1.5265701780469599E-3</v>
      </c>
      <c r="AQ338" s="11">
        <f t="shared" si="399"/>
        <v>1.3847917653907799E-3</v>
      </c>
      <c r="AR338" s="1">
        <f t="shared" si="356"/>
        <v>349.62172580269367</v>
      </c>
      <c r="AS338" s="1">
        <f t="shared" si="400"/>
        <v>87507.595869809258</v>
      </c>
      <c r="AT338" s="1">
        <f t="shared" si="401"/>
        <v>36528.972108779664</v>
      </c>
      <c r="AU338" s="1">
        <f t="shared" si="360"/>
        <v>69.924345160538735</v>
      </c>
      <c r="AV338" s="1">
        <f t="shared" si="361"/>
        <v>17501.519173961853</v>
      </c>
      <c r="AW338" s="1">
        <f t="shared" si="362"/>
        <v>7305.7944217559334</v>
      </c>
      <c r="AX338" s="2">
        <v>0</v>
      </c>
      <c r="AY338" s="2">
        <v>0</v>
      </c>
      <c r="AZ338" s="2">
        <v>0</v>
      </c>
      <c r="BA338" s="2">
        <f t="shared" si="407"/>
        <v>0</v>
      </c>
      <c r="BB338" s="2">
        <f t="shared" si="419"/>
        <v>0</v>
      </c>
      <c r="BC338" s="2">
        <f t="shared" si="408"/>
        <v>0</v>
      </c>
      <c r="BD338" s="2">
        <f t="shared" si="409"/>
        <v>0</v>
      </c>
      <c r="BE338" s="2">
        <f t="shared" si="410"/>
        <v>0</v>
      </c>
      <c r="BF338" s="2">
        <f t="shared" si="411"/>
        <v>0</v>
      </c>
      <c r="BG338" s="2">
        <f t="shared" si="412"/>
        <v>0</v>
      </c>
      <c r="BH338" s="2">
        <f t="shared" si="420"/>
        <v>0</v>
      </c>
      <c r="BI338" s="2">
        <f t="shared" si="421"/>
        <v>0</v>
      </c>
      <c r="BJ338" s="2">
        <f t="shared" si="422"/>
        <v>0</v>
      </c>
      <c r="BK338" s="11">
        <f t="shared" si="423"/>
        <v>2.7912793512291673E-2</v>
      </c>
      <c r="BL338" s="17">
        <f t="shared" si="405"/>
        <v>1.4581674901854416E-4</v>
      </c>
      <c r="BM338" s="17">
        <f t="shared" si="406"/>
        <v>6.3530088775367768E-2</v>
      </c>
      <c r="BN338" s="12">
        <f>(BN$3*temperature!$I448+BN$4*temperature!$I448^2+BN$5*temperature!$I448^6)*(K338/K$56)^$BP$1</f>
        <v>-358.24325476722316</v>
      </c>
      <c r="BO338" s="12">
        <f>(BO$3*temperature!$I448+BO$4*temperature!$I448^2+BO$5*temperature!$I448^6)*(L338/L$56)^$BP$1</f>
        <v>-50.251828703018603</v>
      </c>
      <c r="BP338" s="12">
        <f>(BP$3*temperature!$I448+BP$4*temperature!$I448^2+BP$5*temperature!$I448^6)*(M338/M$56)^$BP$1</f>
        <v>-41.047711336003019</v>
      </c>
      <c r="BQ338" s="12">
        <f>(BQ$3*temperature!$M448+BQ$4*temperature!$M448^2+BQ$5*temperature!$M448^6)*(K338/K$56)^$BP$1</f>
        <v>-358.24332092434565</v>
      </c>
      <c r="BR338" s="12">
        <f>(BR$3*temperature!$M448+BR$4*temperature!$M448^2+BR$5*temperature!$M448^6)*(L338/L$56)^$BP$1</f>
        <v>-50.25183758521171</v>
      </c>
      <c r="BS338" s="12">
        <f>(BS$3*temperature!$M448+BS$4*temperature!$M448^2+BS$5*temperature!$M448^6)*(M338/M$56)^$BP$1</f>
        <v>-41.047718257980392</v>
      </c>
      <c r="BT338" s="19">
        <f t="shared" si="413"/>
        <v>-6.6157122489585163E-5</v>
      </c>
      <c r="BU338" s="19">
        <f t="shared" si="414"/>
        <v>-8.8821931072402549E-6</v>
      </c>
      <c r="BV338" s="19">
        <f t="shared" si="415"/>
        <v>-6.9219773735085255E-6</v>
      </c>
      <c r="BW338" s="19">
        <f t="shared" si="416"/>
        <v>-1.0532420506194313E-2</v>
      </c>
      <c r="BX338" s="19">
        <f t="shared" si="417"/>
        <v>-1.5358033175095039E-6</v>
      </c>
      <c r="BY338" s="19">
        <f t="shared" si="418"/>
        <v>-6.6912560977802865E-4</v>
      </c>
      <c r="BZ338" s="2">
        <f t="shared" si="424"/>
        <v>422.29853439312399</v>
      </c>
    </row>
    <row r="339" spans="1:78" x14ac:dyDescent="0.3">
      <c r="A339" s="2">
        <f t="shared" si="363"/>
        <v>2293</v>
      </c>
      <c r="B339" s="5">
        <f t="shared" si="364"/>
        <v>1165.4057550518587</v>
      </c>
      <c r="C339" s="5">
        <f t="shared" si="365"/>
        <v>2964.1703091899844</v>
      </c>
      <c r="D339" s="5">
        <f t="shared" si="366"/>
        <v>4369.9575518547072</v>
      </c>
      <c r="E339" s="15">
        <f t="shared" si="367"/>
        <v>2.0389579477748191E-9</v>
      </c>
      <c r="F339" s="15">
        <f t="shared" si="368"/>
        <v>4.01688388042162E-9</v>
      </c>
      <c r="G339" s="15">
        <f t="shared" si="369"/>
        <v>8.2003255527317319E-9</v>
      </c>
      <c r="H339" s="5">
        <f t="shared" si="370"/>
        <v>349.62172651555761</v>
      </c>
      <c r="I339" s="5">
        <f t="shared" si="371"/>
        <v>87278.303743669763</v>
      </c>
      <c r="J339" s="5">
        <f t="shared" si="372"/>
        <v>36494.956163651332</v>
      </c>
      <c r="K339" s="5">
        <f t="shared" si="373"/>
        <v>300</v>
      </c>
      <c r="L339" s="5">
        <f t="shared" si="374"/>
        <v>29444.429516440374</v>
      </c>
      <c r="M339" s="5">
        <f t="shared" si="375"/>
        <v>8351.3296709626084</v>
      </c>
      <c r="N339" s="15">
        <f t="shared" si="376"/>
        <v>0</v>
      </c>
      <c r="O339" s="15">
        <f t="shared" si="377"/>
        <v>-2.6202579838604523E-3</v>
      </c>
      <c r="P339" s="15">
        <f t="shared" si="378"/>
        <v>-9.3121274525742592E-4</v>
      </c>
      <c r="Q339" s="5">
        <f t="shared" si="379"/>
        <v>2.3190900906470175</v>
      </c>
      <c r="R339" s="5">
        <f t="shared" si="380"/>
        <v>1630.7884891426615</v>
      </c>
      <c r="S339" s="5">
        <f t="shared" si="381"/>
        <v>1501.8818093103757</v>
      </c>
      <c r="T339" s="5">
        <f t="shared" si="382"/>
        <v>6.6331406625092031</v>
      </c>
      <c r="U339" s="5">
        <f t="shared" si="383"/>
        <v>18.684924192983544</v>
      </c>
      <c r="V339" s="5">
        <f t="shared" si="384"/>
        <v>41.1531336707355</v>
      </c>
      <c r="W339" s="15">
        <f t="shared" si="385"/>
        <v>-1.0734613539272964E-2</v>
      </c>
      <c r="X339" s="15">
        <f t="shared" si="386"/>
        <v>-1.217998157191269E-2</v>
      </c>
      <c r="Y339" s="15">
        <f t="shared" si="387"/>
        <v>-9.7425357312937999E-3</v>
      </c>
      <c r="Z339" s="5">
        <f t="shared" si="402"/>
        <v>1.7206830159641484</v>
      </c>
      <c r="AA339" s="5">
        <f t="shared" si="403"/>
        <v>5176.4155306672956</v>
      </c>
      <c r="AB339" s="5">
        <f t="shared" si="404"/>
        <v>56203.113670767023</v>
      </c>
      <c r="AC339" s="16">
        <f t="shared" si="388"/>
        <v>0.73400001108193713</v>
      </c>
      <c r="AD339" s="16">
        <f t="shared" si="389"/>
        <v>3.1273022828716366</v>
      </c>
      <c r="AE339" s="16">
        <f t="shared" si="390"/>
        <v>37.022704302532695</v>
      </c>
      <c r="AF339" s="15">
        <f t="shared" si="391"/>
        <v>-4.0504037456468023E-3</v>
      </c>
      <c r="AG339" s="15">
        <f t="shared" si="392"/>
        <v>2.9673830763510267E-4</v>
      </c>
      <c r="AH339" s="15">
        <f t="shared" si="393"/>
        <v>9.7937136394747881E-3</v>
      </c>
      <c r="AI339" s="1">
        <f t="shared" si="357"/>
        <v>2268.3776874698729</v>
      </c>
      <c r="AJ339" s="1">
        <f t="shared" si="358"/>
        <v>178668.60774774142</v>
      </c>
      <c r="AK339" s="1">
        <f t="shared" si="359"/>
        <v>73551.472017258464</v>
      </c>
      <c r="AL339" s="14">
        <f t="shared" si="394"/>
        <v>103.28205461035321</v>
      </c>
      <c r="AM339" s="14">
        <f t="shared" si="395"/>
        <v>26.073360126163923</v>
      </c>
      <c r="AN339" s="14">
        <f t="shared" si="396"/>
        <v>8.05438022783237</v>
      </c>
      <c r="AO339" s="11">
        <f t="shared" si="397"/>
        <v>1.1996991212306115E-3</v>
      </c>
      <c r="AP339" s="11">
        <f t="shared" si="398"/>
        <v>1.5113044762664902E-3</v>
      </c>
      <c r="AQ339" s="11">
        <f t="shared" si="399"/>
        <v>1.3709438477368721E-3</v>
      </c>
      <c r="AR339" s="1">
        <f t="shared" si="356"/>
        <v>349.62172651555761</v>
      </c>
      <c r="AS339" s="1">
        <f t="shared" si="400"/>
        <v>87278.303743669763</v>
      </c>
      <c r="AT339" s="1">
        <f t="shared" si="401"/>
        <v>36494.956163651332</v>
      </c>
      <c r="AU339" s="1">
        <f t="shared" si="360"/>
        <v>69.924345303111522</v>
      </c>
      <c r="AV339" s="1">
        <f t="shared" si="361"/>
        <v>17455.660748733953</v>
      </c>
      <c r="AW339" s="1">
        <f t="shared" si="362"/>
        <v>7298.9912327302663</v>
      </c>
      <c r="AX339" s="2">
        <v>0</v>
      </c>
      <c r="AY339" s="2">
        <v>0</v>
      </c>
      <c r="AZ339" s="2">
        <v>0</v>
      </c>
      <c r="BA339" s="2">
        <f t="shared" si="407"/>
        <v>0</v>
      </c>
      <c r="BB339" s="2">
        <f t="shared" si="419"/>
        <v>0</v>
      </c>
      <c r="BC339" s="2">
        <f t="shared" si="408"/>
        <v>0</v>
      </c>
      <c r="BD339" s="2">
        <f t="shared" si="409"/>
        <v>0</v>
      </c>
      <c r="BE339" s="2">
        <f t="shared" si="410"/>
        <v>0</v>
      </c>
      <c r="BF339" s="2">
        <f t="shared" si="411"/>
        <v>0</v>
      </c>
      <c r="BG339" s="2">
        <f t="shared" si="412"/>
        <v>0</v>
      </c>
      <c r="BH339" s="2">
        <f t="shared" si="420"/>
        <v>0</v>
      </c>
      <c r="BI339" s="2">
        <f t="shared" si="421"/>
        <v>0</v>
      </c>
      <c r="BJ339" s="2">
        <f t="shared" si="422"/>
        <v>0</v>
      </c>
      <c r="BK339" s="11">
        <f t="shared" si="423"/>
        <v>2.7883134750901289E-2</v>
      </c>
      <c r="BL339" s="17">
        <f t="shared" si="405"/>
        <v>1.4185712050562244E-4</v>
      </c>
      <c r="BM339" s="17">
        <f t="shared" si="406"/>
        <v>6.2901077995413626E-2</v>
      </c>
      <c r="BN339" s="12">
        <f>(BN$3*temperature!$I449+BN$4*temperature!$I449^2+BN$5*temperature!$I449^6)*(K339/K$56)^$BP$1</f>
        <v>-359.36317579290966</v>
      </c>
      <c r="BO339" s="12">
        <f>(BO$3*temperature!$I449+BO$4*temperature!$I449^2+BO$5*temperature!$I449^6)*(L339/L$56)^$BP$1</f>
        <v>-50.435255582822798</v>
      </c>
      <c r="BP339" s="12">
        <f>(BP$3*temperature!$I449+BP$4*temperature!$I449^2+BP$5*temperature!$I449^6)*(M339/M$56)^$BP$1</f>
        <v>-41.174471023368632</v>
      </c>
      <c r="BQ339" s="12">
        <f>(BQ$3*temperature!$M449+BQ$4*temperature!$M449^2+BQ$5*temperature!$M449^6)*(K339/K$56)^$BP$1</f>
        <v>-359.36324187855354</v>
      </c>
      <c r="BR339" s="12">
        <f>(BR$3*temperature!$M449+BR$4*temperature!$M449^2+BR$5*temperature!$M449^6)*(L339/L$56)^$BP$1</f>
        <v>-50.435264460825131</v>
      </c>
      <c r="BS339" s="12">
        <f>(BS$3*temperature!$M449+BS$4*temperature!$M449^2+BS$5*temperature!$M449^6)*(M339/M$56)^$BP$1</f>
        <v>-41.174477938790197</v>
      </c>
      <c r="BT339" s="19">
        <f t="shared" si="413"/>
        <v>-6.6085643879887357E-5</v>
      </c>
      <c r="BU339" s="19">
        <f t="shared" si="414"/>
        <v>-8.8780023332901692E-6</v>
      </c>
      <c r="BV339" s="19">
        <f t="shared" si="415"/>
        <v>-6.9154215651678896E-6</v>
      </c>
      <c r="BW339" s="19">
        <f t="shared" si="416"/>
        <v>-1.0503399680670579E-2</v>
      </c>
      <c r="BX339" s="19">
        <f t="shared" si="417"/>
        <v>-1.4899820342196026E-6</v>
      </c>
      <c r="BY339" s="19">
        <f t="shared" si="418"/>
        <v>-6.6067516253086268E-4</v>
      </c>
      <c r="BZ339" s="2">
        <f t="shared" si="424"/>
        <v>418.11736163779489</v>
      </c>
    </row>
    <row r="340" spans="1:78" x14ac:dyDescent="0.3">
      <c r="A340" s="2">
        <f t="shared" si="363"/>
        <v>2294</v>
      </c>
      <c r="B340" s="5">
        <f t="shared" si="364"/>
        <v>1165.4057573092614</v>
      </c>
      <c r="C340" s="5">
        <f t="shared" si="365"/>
        <v>2964.170320501376</v>
      </c>
      <c r="D340" s="5">
        <f t="shared" si="366"/>
        <v>4369.9575858980279</v>
      </c>
      <c r="E340" s="15">
        <f t="shared" si="367"/>
        <v>1.937010050386078E-9</v>
      </c>
      <c r="F340" s="15">
        <f t="shared" si="368"/>
        <v>3.8160396864005389E-9</v>
      </c>
      <c r="G340" s="15">
        <f t="shared" si="369"/>
        <v>7.7903092750951451E-9</v>
      </c>
      <c r="H340" s="5">
        <f t="shared" si="370"/>
        <v>349.62172719277839</v>
      </c>
      <c r="I340" s="5">
        <f t="shared" si="371"/>
        <v>87046.480694022714</v>
      </c>
      <c r="J340" s="5">
        <f t="shared" si="372"/>
        <v>36460.340358711881</v>
      </c>
      <c r="K340" s="5">
        <f t="shared" si="373"/>
        <v>300</v>
      </c>
      <c r="L340" s="5">
        <f t="shared" si="374"/>
        <v>29366.22099343441</v>
      </c>
      <c r="M340" s="5">
        <f t="shared" si="375"/>
        <v>8343.4082921926729</v>
      </c>
      <c r="N340" s="15">
        <f t="shared" si="376"/>
        <v>0</v>
      </c>
      <c r="O340" s="15">
        <f t="shared" si="377"/>
        <v>-2.6561398638168532E-3</v>
      </c>
      <c r="P340" s="15">
        <f t="shared" si="378"/>
        <v>-9.4851707237442184E-4</v>
      </c>
      <c r="Q340" s="5">
        <f t="shared" si="379"/>
        <v>2.2941955592050438</v>
      </c>
      <c r="R340" s="5">
        <f t="shared" si="380"/>
        <v>1606.6466780491576</v>
      </c>
      <c r="S340" s="5">
        <f t="shared" si="381"/>
        <v>1485.8390019892465</v>
      </c>
      <c r="T340" s="5">
        <f t="shared" si="382"/>
        <v>6.56193646094553</v>
      </c>
      <c r="U340" s="5">
        <f t="shared" si="383"/>
        <v>18.457342160640419</v>
      </c>
      <c r="V340" s="5">
        <f t="shared" si="384"/>
        <v>40.75219779549365</v>
      </c>
      <c r="W340" s="15">
        <f t="shared" si="385"/>
        <v>-1.0734613539272964E-2</v>
      </c>
      <c r="X340" s="15">
        <f t="shared" si="386"/>
        <v>-1.217998157191269E-2</v>
      </c>
      <c r="Y340" s="15">
        <f t="shared" si="387"/>
        <v>-9.7425357312937999E-3</v>
      </c>
      <c r="Z340" s="5">
        <f t="shared" si="402"/>
        <v>1.6953175057576237</v>
      </c>
      <c r="AA340" s="5">
        <f t="shared" si="403"/>
        <v>5101.4819210175956</v>
      </c>
      <c r="AB340" s="5">
        <f t="shared" si="404"/>
        <v>56148.293094391694</v>
      </c>
      <c r="AC340" s="16">
        <f t="shared" si="388"/>
        <v>0.73102701468774611</v>
      </c>
      <c r="AD340" s="16">
        <f t="shared" si="389"/>
        <v>3.1282302732585192</v>
      </c>
      <c r="AE340" s="16">
        <f t="shared" si="390"/>
        <v>37.385294066630649</v>
      </c>
      <c r="AF340" s="15">
        <f t="shared" si="391"/>
        <v>-4.0504037456468023E-3</v>
      </c>
      <c r="AG340" s="15">
        <f t="shared" si="392"/>
        <v>2.9673830763510267E-4</v>
      </c>
      <c r="AH340" s="15">
        <f t="shared" si="393"/>
        <v>9.7937136394747881E-3</v>
      </c>
      <c r="AI340" s="1">
        <f t="shared" si="357"/>
        <v>2111.4642640259972</v>
      </c>
      <c r="AJ340" s="1">
        <f t="shared" si="358"/>
        <v>178257.40772170125</v>
      </c>
      <c r="AK340" s="1">
        <f t="shared" si="359"/>
        <v>73495.316048262874</v>
      </c>
      <c r="AL340" s="14">
        <f t="shared" si="394"/>
        <v>103.40472292660661</v>
      </c>
      <c r="AM340" s="14">
        <f t="shared" si="395"/>
        <v>26.112370864175205</v>
      </c>
      <c r="AN340" s="14">
        <f t="shared" si="396"/>
        <v>8.0653119098228441</v>
      </c>
      <c r="AO340" s="11">
        <f t="shared" si="397"/>
        <v>1.1877021300183055E-3</v>
      </c>
      <c r="AP340" s="11">
        <f t="shared" si="398"/>
        <v>1.4961914315038253E-3</v>
      </c>
      <c r="AQ340" s="11">
        <f t="shared" si="399"/>
        <v>1.3572344092595034E-3</v>
      </c>
      <c r="AR340" s="1">
        <f t="shared" si="356"/>
        <v>349.62172719277839</v>
      </c>
      <c r="AS340" s="1">
        <f t="shared" si="400"/>
        <v>87046.480694022714</v>
      </c>
      <c r="AT340" s="1">
        <f t="shared" si="401"/>
        <v>36460.340358711881</v>
      </c>
      <c r="AU340" s="1">
        <f t="shared" si="360"/>
        <v>69.924345438555676</v>
      </c>
      <c r="AV340" s="1">
        <f t="shared" si="361"/>
        <v>17409.296138804544</v>
      </c>
      <c r="AW340" s="1">
        <f t="shared" si="362"/>
        <v>7292.0680717423766</v>
      </c>
      <c r="AX340" s="2">
        <v>0</v>
      </c>
      <c r="AY340" s="2">
        <v>0</v>
      </c>
      <c r="AZ340" s="2">
        <v>0</v>
      </c>
      <c r="BA340" s="2">
        <f t="shared" si="407"/>
        <v>0</v>
      </c>
      <c r="BB340" s="2">
        <f t="shared" si="419"/>
        <v>0</v>
      </c>
      <c r="BC340" s="2">
        <f t="shared" si="408"/>
        <v>0</v>
      </c>
      <c r="BD340" s="2">
        <f t="shared" si="409"/>
        <v>0</v>
      </c>
      <c r="BE340" s="2">
        <f t="shared" si="410"/>
        <v>0</v>
      </c>
      <c r="BF340" s="2">
        <f t="shared" si="411"/>
        <v>0</v>
      </c>
      <c r="BG340" s="2">
        <f t="shared" si="412"/>
        <v>0</v>
      </c>
      <c r="BH340" s="2">
        <f t="shared" si="420"/>
        <v>0</v>
      </c>
      <c r="BI340" s="2">
        <f t="shared" si="421"/>
        <v>0</v>
      </c>
      <c r="BJ340" s="2">
        <f t="shared" si="422"/>
        <v>0</v>
      </c>
      <c r="BK340" s="11">
        <f t="shared" si="423"/>
        <v>2.7853421188641175E-2</v>
      </c>
      <c r="BL340" s="17">
        <f t="shared" si="405"/>
        <v>1.3800899704420223E-4</v>
      </c>
      <c r="BM340" s="17">
        <f t="shared" si="406"/>
        <v>6.2278295044963988E-2</v>
      </c>
      <c r="BN340" s="12">
        <f>(BN$3*temperature!$I450+BN$4*temperature!$I450^2+BN$5*temperature!$I450^6)*(K340/K$56)^$BP$1</f>
        <v>-360.47833279488128</v>
      </c>
      <c r="BO340" s="12">
        <f>(BO$3*temperature!$I450+BO$4*temperature!$I450^2+BO$5*temperature!$I450^6)*(L340/L$56)^$BP$1</f>
        <v>-50.618709380580363</v>
      </c>
      <c r="BP340" s="12">
        <f>(BP$3*temperature!$I450+BP$4*temperature!$I450^2+BP$5*temperature!$I450^6)*(M340/M$56)^$BP$1</f>
        <v>-41.300956156825116</v>
      </c>
      <c r="BQ340" s="12">
        <f>(BQ$3*temperature!$M450+BQ$4*temperature!$M450^2+BQ$5*temperature!$M450^6)*(K340/K$56)^$BP$1</f>
        <v>-360.47839880926023</v>
      </c>
      <c r="BR340" s="12">
        <f>(BR$3*temperature!$M450+BR$4*temperature!$M450^2+BR$5*temperature!$M450^6)*(L340/L$56)^$BP$1</f>
        <v>-50.61871825449569</v>
      </c>
      <c r="BS340" s="12">
        <f>(BS$3*temperature!$M450+BS$4*temperature!$M450^2+BS$5*temperature!$M450^6)*(M340/M$56)^$BP$1</f>
        <v>-41.300963065747261</v>
      </c>
      <c r="BT340" s="19">
        <f t="shared" si="413"/>
        <v>-6.6014378944601049E-5</v>
      </c>
      <c r="BU340" s="19">
        <f t="shared" si="414"/>
        <v>-8.8739153270012139E-6</v>
      </c>
      <c r="BV340" s="19">
        <f t="shared" si="415"/>
        <v>-6.9089221454987637E-6</v>
      </c>
      <c r="BW340" s="19">
        <f t="shared" si="416"/>
        <v>-1.0474248133151003E-2</v>
      </c>
      <c r="BX340" s="19">
        <f t="shared" si="417"/>
        <v>-1.4455404796482775E-6</v>
      </c>
      <c r="BY340" s="19">
        <f t="shared" si="418"/>
        <v>-6.5231831561054143E-4</v>
      </c>
      <c r="BZ340" s="2">
        <f t="shared" si="424"/>
        <v>413.97758658187371</v>
      </c>
    </row>
    <row r="341" spans="1:78" x14ac:dyDescent="0.3">
      <c r="A341" s="2">
        <f t="shared" si="363"/>
        <v>2295</v>
      </c>
      <c r="B341" s="5">
        <f t="shared" si="364"/>
        <v>1165.405759453794</v>
      </c>
      <c r="C341" s="5">
        <f t="shared" si="365"/>
        <v>2964.1703312471977</v>
      </c>
      <c r="D341" s="5">
        <f t="shared" si="366"/>
        <v>4369.9576182391829</v>
      </c>
      <c r="E341" s="15">
        <f t="shared" si="367"/>
        <v>1.840159547866774E-9</v>
      </c>
      <c r="F341" s="15">
        <f t="shared" si="368"/>
        <v>3.6252377020805117E-9</v>
      </c>
      <c r="G341" s="15">
        <f t="shared" si="369"/>
        <v>7.4007938113403873E-9</v>
      </c>
      <c r="H341" s="5">
        <f t="shared" si="370"/>
        <v>349.62172783613818</v>
      </c>
      <c r="I341" s="5">
        <f t="shared" si="371"/>
        <v>86812.135703773325</v>
      </c>
      <c r="J341" s="5">
        <f t="shared" si="372"/>
        <v>36425.130938119983</v>
      </c>
      <c r="K341" s="5">
        <f t="shared" si="373"/>
        <v>300</v>
      </c>
      <c r="L341" s="5">
        <f t="shared" si="374"/>
        <v>29287.161668353398</v>
      </c>
      <c r="M341" s="5">
        <f t="shared" si="375"/>
        <v>8335.3510766534655</v>
      </c>
      <c r="N341" s="15">
        <f t="shared" si="376"/>
        <v>0</v>
      </c>
      <c r="O341" s="15">
        <f t="shared" si="377"/>
        <v>-2.6921858654774811E-3</v>
      </c>
      <c r="P341" s="15">
        <f t="shared" si="378"/>
        <v>-9.6569834017912193E-4</v>
      </c>
      <c r="Q341" s="5">
        <f t="shared" si="379"/>
        <v>2.2695682606698293</v>
      </c>
      <c r="R341" s="5">
        <f t="shared" si="380"/>
        <v>1582.8050485670151</v>
      </c>
      <c r="S341" s="5">
        <f t="shared" si="381"/>
        <v>1469.9422803364048</v>
      </c>
      <c r="T341" s="5">
        <f t="shared" si="382"/>
        <v>6.4914966089680153</v>
      </c>
      <c r="U341" s="5">
        <f t="shared" si="383"/>
        <v>18.232532073257332</v>
      </c>
      <c r="V341" s="5">
        <f t="shared" si="384"/>
        <v>40.3551680523423</v>
      </c>
      <c r="W341" s="15">
        <f t="shared" si="385"/>
        <v>-1.0734613539272964E-2</v>
      </c>
      <c r="X341" s="15">
        <f t="shared" si="386"/>
        <v>-1.217998157191269E-2</v>
      </c>
      <c r="Y341" s="15">
        <f t="shared" si="387"/>
        <v>-9.7425357312937999E-3</v>
      </c>
      <c r="Z341" s="5">
        <f t="shared" si="402"/>
        <v>1.6703259219565201</v>
      </c>
      <c r="AA341" s="5">
        <f t="shared" si="403"/>
        <v>5027.4521717987272</v>
      </c>
      <c r="AB341" s="5">
        <f t="shared" si="404"/>
        <v>56092.554401608541</v>
      </c>
      <c r="AC341" s="16">
        <f t="shared" si="388"/>
        <v>0.72806606012928587</v>
      </c>
      <c r="AD341" s="16">
        <f t="shared" si="389"/>
        <v>3.1291585390156986</v>
      </c>
      <c r="AE341" s="16">
        <f t="shared" si="390"/>
        <v>37.751434931046788</v>
      </c>
      <c r="AF341" s="15">
        <f t="shared" si="391"/>
        <v>-4.0504037456468023E-3</v>
      </c>
      <c r="AG341" s="15">
        <f t="shared" si="392"/>
        <v>2.9673830763510267E-4</v>
      </c>
      <c r="AH341" s="15">
        <f t="shared" si="393"/>
        <v>9.7937136394747881E-3</v>
      </c>
      <c r="AI341" s="1">
        <f t="shared" si="357"/>
        <v>1970.2421830619533</v>
      </c>
      <c r="AJ341" s="1">
        <f t="shared" si="358"/>
        <v>177840.96308833567</v>
      </c>
      <c r="AK341" s="1">
        <f t="shared" si="359"/>
        <v>73437.852515178965</v>
      </c>
      <c r="AL341" s="14">
        <f t="shared" si="394"/>
        <v>103.52630879618376</v>
      </c>
      <c r="AM341" s="14">
        <f t="shared" si="395"/>
        <v>26.151049278663002</v>
      </c>
      <c r="AN341" s="14">
        <f t="shared" si="396"/>
        <v>8.0761489634798131</v>
      </c>
      <c r="AO341" s="11">
        <f t="shared" si="397"/>
        <v>1.1758251087181223E-3</v>
      </c>
      <c r="AP341" s="11">
        <f t="shared" si="398"/>
        <v>1.4812295171887869E-3</v>
      </c>
      <c r="AQ341" s="11">
        <f t="shared" si="399"/>
        <v>1.3436620651669084E-3</v>
      </c>
      <c r="AR341" s="1">
        <f t="shared" si="356"/>
        <v>349.62172783613818</v>
      </c>
      <c r="AS341" s="1">
        <f t="shared" si="400"/>
        <v>86812.135703773325</v>
      </c>
      <c r="AT341" s="1">
        <f t="shared" si="401"/>
        <v>36425.130938119983</v>
      </c>
      <c r="AU341" s="1">
        <f t="shared" si="360"/>
        <v>69.924345567227633</v>
      </c>
      <c r="AV341" s="1">
        <f t="shared" si="361"/>
        <v>17362.427140754666</v>
      </c>
      <c r="AW341" s="1">
        <f t="shared" si="362"/>
        <v>7285.0261876239965</v>
      </c>
      <c r="AX341" s="2">
        <v>0</v>
      </c>
      <c r="AY341" s="2">
        <v>0</v>
      </c>
      <c r="AZ341" s="2">
        <v>0</v>
      </c>
      <c r="BA341" s="2">
        <f t="shared" si="407"/>
        <v>0</v>
      </c>
      <c r="BB341" s="2">
        <f t="shared" si="419"/>
        <v>0</v>
      </c>
      <c r="BC341" s="2">
        <f t="shared" si="408"/>
        <v>0</v>
      </c>
      <c r="BD341" s="2">
        <f t="shared" si="409"/>
        <v>0</v>
      </c>
      <c r="BE341" s="2">
        <f t="shared" si="410"/>
        <v>0</v>
      </c>
      <c r="BF341" s="2">
        <f t="shared" si="411"/>
        <v>0</v>
      </c>
      <c r="BG341" s="2">
        <f t="shared" si="412"/>
        <v>0</v>
      </c>
      <c r="BH341" s="2">
        <f t="shared" si="420"/>
        <v>0</v>
      </c>
      <c r="BI341" s="2">
        <f t="shared" si="421"/>
        <v>0</v>
      </c>
      <c r="BJ341" s="2">
        <f t="shared" si="422"/>
        <v>0</v>
      </c>
      <c r="BK341" s="11">
        <f t="shared" si="423"/>
        <v>2.7823649203598338E-2</v>
      </c>
      <c r="BL341" s="17">
        <f t="shared" si="405"/>
        <v>1.3426914207728606E-4</v>
      </c>
      <c r="BM341" s="17">
        <f t="shared" si="406"/>
        <v>6.1661678262340584E-2</v>
      </c>
      <c r="BN341" s="12">
        <f>(BN$3*temperature!$I451+BN$4*temperature!$I451^2+BN$5*temperature!$I451^6)*(K341/K$56)^$BP$1</f>
        <v>-361.58874978471431</v>
      </c>
      <c r="BO341" s="12">
        <f>(BO$3*temperature!$I451+BO$4*temperature!$I451^2+BO$5*temperature!$I451^6)*(L341/L$56)^$BP$1</f>
        <v>-50.802199425754978</v>
      </c>
      <c r="BP341" s="12">
        <f>(BP$3*temperature!$I451+BP$4*temperature!$I451^2+BP$5*temperature!$I451^6)*(M341/M$56)^$BP$1</f>
        <v>-41.427169476600525</v>
      </c>
      <c r="BQ341" s="12">
        <f>(BQ$3*temperature!$M451+BQ$4*temperature!$M451^2+BQ$5*temperature!$M451^6)*(K341/K$56)^$BP$1</f>
        <v>-361.58881572803995</v>
      </c>
      <c r="BR341" s="12">
        <f>(BR$3*temperature!$M451+BR$4*temperature!$M451^2+BR$5*temperature!$M451^6)*(L341/L$56)^$BP$1</f>
        <v>-50.802208295687031</v>
      </c>
      <c r="BS341" s="12">
        <f>(BS$3*temperature!$M451+BS$4*temperature!$M451^2+BS$5*temperature!$M451^6)*(M341/M$56)^$BP$1</f>
        <v>-41.427176379078979</v>
      </c>
      <c r="BT341" s="19">
        <f t="shared" si="413"/>
        <v>-6.5943325637363159E-5</v>
      </c>
      <c r="BU341" s="19">
        <f t="shared" si="414"/>
        <v>-8.8699320528462522E-6</v>
      </c>
      <c r="BV341" s="19">
        <f t="shared" si="415"/>
        <v>-6.9024784536964034E-6</v>
      </c>
      <c r="BW341" s="19">
        <f t="shared" si="416"/>
        <v>-1.0444966459769771E-2</v>
      </c>
      <c r="BX341" s="19">
        <f t="shared" si="417"/>
        <v>-1.4024366855793149E-6</v>
      </c>
      <c r="BY341" s="19">
        <f t="shared" si="418"/>
        <v>-6.4405416130326222E-4</v>
      </c>
      <c r="BZ341" s="2">
        <f t="shared" si="424"/>
        <v>409.87879935015695</v>
      </c>
    </row>
    <row r="342" spans="1:78" x14ac:dyDescent="0.3">
      <c r="A342" s="2">
        <f t="shared" si="363"/>
        <v>2296</v>
      </c>
      <c r="B342" s="5">
        <f t="shared" si="364"/>
        <v>1165.4057614910998</v>
      </c>
      <c r="C342" s="5">
        <f t="shared" si="365"/>
        <v>2964.1703414557287</v>
      </c>
      <c r="D342" s="5">
        <f t="shared" si="366"/>
        <v>4369.9576489632809</v>
      </c>
      <c r="E342" s="15">
        <f t="shared" si="367"/>
        <v>1.7481515704734353E-9</v>
      </c>
      <c r="F342" s="15">
        <f t="shared" si="368"/>
        <v>3.443975816976486E-9</v>
      </c>
      <c r="G342" s="15">
        <f t="shared" si="369"/>
        <v>7.0307541207733676E-9</v>
      </c>
      <c r="H342" s="5">
        <f t="shared" si="370"/>
        <v>349.62172844732993</v>
      </c>
      <c r="I342" s="5">
        <f t="shared" si="371"/>
        <v>86575.277561363357</v>
      </c>
      <c r="J342" s="5">
        <f t="shared" si="372"/>
        <v>36389.334164048349</v>
      </c>
      <c r="K342" s="5">
        <f t="shared" si="373"/>
        <v>300</v>
      </c>
      <c r="L342" s="5">
        <f t="shared" si="374"/>
        <v>29207.254505773621</v>
      </c>
      <c r="M342" s="5">
        <f t="shared" si="375"/>
        <v>8327.1594571817586</v>
      </c>
      <c r="N342" s="15">
        <f t="shared" si="376"/>
        <v>0</v>
      </c>
      <c r="O342" s="15">
        <f t="shared" si="377"/>
        <v>-2.7284024134752727E-3</v>
      </c>
      <c r="P342" s="15">
        <f t="shared" si="378"/>
        <v>-9.8275638258971121E-4</v>
      </c>
      <c r="Q342" s="5">
        <f t="shared" si="379"/>
        <v>2.2452053264154981</v>
      </c>
      <c r="R342" s="5">
        <f t="shared" si="380"/>
        <v>1559.2605881040561</v>
      </c>
      <c r="S342" s="5">
        <f t="shared" si="381"/>
        <v>1454.1908042332516</v>
      </c>
      <c r="T342" s="5">
        <f t="shared" si="382"/>
        <v>6.4218129015792424</v>
      </c>
      <c r="U342" s="5">
        <f t="shared" si="383"/>
        <v>18.010460168595749</v>
      </c>
      <c r="V342" s="5">
        <f t="shared" si="384"/>
        <v>39.962006385649993</v>
      </c>
      <c r="W342" s="15">
        <f t="shared" si="385"/>
        <v>-1.0734613539272964E-2</v>
      </c>
      <c r="X342" s="15">
        <f t="shared" si="386"/>
        <v>-1.217998157191269E-2</v>
      </c>
      <c r="Y342" s="15">
        <f t="shared" si="387"/>
        <v>-9.7425357312937999E-3</v>
      </c>
      <c r="Z342" s="5">
        <f t="shared" si="402"/>
        <v>1.6457027523247711</v>
      </c>
      <c r="AA342" s="5">
        <f t="shared" si="403"/>
        <v>4954.3176330343404</v>
      </c>
      <c r="AB342" s="5">
        <f t="shared" si="404"/>
        <v>56035.907320506172</v>
      </c>
      <c r="AC342" s="16">
        <f t="shared" si="388"/>
        <v>0.72511709863225993</v>
      </c>
      <c r="AD342" s="16">
        <f t="shared" si="389"/>
        <v>3.1300870802248881</v>
      </c>
      <c r="AE342" s="16">
        <f t="shared" si="390"/>
        <v>38.121161674240724</v>
      </c>
      <c r="AF342" s="15">
        <f t="shared" si="391"/>
        <v>-4.0504037456468023E-3</v>
      </c>
      <c r="AG342" s="15">
        <f t="shared" si="392"/>
        <v>2.9673830763510267E-4</v>
      </c>
      <c r="AH342" s="15">
        <f t="shared" si="393"/>
        <v>9.7937136394747881E-3</v>
      </c>
      <c r="AI342" s="1">
        <f t="shared" si="357"/>
        <v>1843.1423103229856</v>
      </c>
      <c r="AJ342" s="1">
        <f t="shared" si="358"/>
        <v>177419.29392025678</v>
      </c>
      <c r="AK342" s="1">
        <f t="shared" si="359"/>
        <v>73379.093451285065</v>
      </c>
      <c r="AL342" s="14">
        <f t="shared" si="394"/>
        <v>103.64682034114625</v>
      </c>
      <c r="AM342" s="14">
        <f t="shared" si="395"/>
        <v>26.189397627699048</v>
      </c>
      <c r="AN342" s="14">
        <f t="shared" si="396"/>
        <v>8.0868920623247309</v>
      </c>
      <c r="AO342" s="11">
        <f t="shared" si="397"/>
        <v>1.1640668576309411E-3</v>
      </c>
      <c r="AP342" s="11">
        <f t="shared" si="398"/>
        <v>1.466417222016899E-3</v>
      </c>
      <c r="AQ342" s="11">
        <f t="shared" si="399"/>
        <v>1.3302254445152393E-3</v>
      </c>
      <c r="AR342" s="1">
        <f t="shared" si="356"/>
        <v>349.62172844732993</v>
      </c>
      <c r="AS342" s="1">
        <f t="shared" si="400"/>
        <v>86575.277561363357</v>
      </c>
      <c r="AT342" s="1">
        <f t="shared" si="401"/>
        <v>36389.334164048349</v>
      </c>
      <c r="AU342" s="1">
        <f t="shared" si="360"/>
        <v>69.924345689465994</v>
      </c>
      <c r="AV342" s="1">
        <f t="shared" si="361"/>
        <v>17315.055512272673</v>
      </c>
      <c r="AW342" s="1">
        <f t="shared" si="362"/>
        <v>7277.8668328096701</v>
      </c>
      <c r="AX342" s="2">
        <v>0</v>
      </c>
      <c r="AY342" s="2">
        <v>0</v>
      </c>
      <c r="AZ342" s="2">
        <v>0</v>
      </c>
      <c r="BA342" s="2">
        <f t="shared" si="407"/>
        <v>0</v>
      </c>
      <c r="BB342" s="2">
        <f t="shared" si="419"/>
        <v>0</v>
      </c>
      <c r="BC342" s="2">
        <f t="shared" si="408"/>
        <v>0</v>
      </c>
      <c r="BD342" s="2">
        <f t="shared" si="409"/>
        <v>0</v>
      </c>
      <c r="BE342" s="2">
        <f t="shared" si="410"/>
        <v>0</v>
      </c>
      <c r="BF342" s="2">
        <f t="shared" si="411"/>
        <v>0</v>
      </c>
      <c r="BG342" s="2">
        <f t="shared" si="412"/>
        <v>0</v>
      </c>
      <c r="BH342" s="2">
        <f t="shared" si="420"/>
        <v>0</v>
      </c>
      <c r="BI342" s="2">
        <f t="shared" si="421"/>
        <v>0</v>
      </c>
      <c r="BJ342" s="2">
        <f t="shared" si="422"/>
        <v>0</v>
      </c>
      <c r="BK342" s="11">
        <f t="shared" si="423"/>
        <v>2.7793815000199035E-2</v>
      </c>
      <c r="BL342" s="17">
        <f t="shared" si="405"/>
        <v>1.3063441591495148E-4</v>
      </c>
      <c r="BM342" s="17">
        <f t="shared" si="406"/>
        <v>6.1051166596376813E-2</v>
      </c>
      <c r="BN342" s="12">
        <f>(BN$3*temperature!$I452+BN$4*temperature!$I452^2+BN$5*temperature!$I452^6)*(K342/K$56)^$BP$1</f>
        <v>-362.69445003133637</v>
      </c>
      <c r="BO342" s="12">
        <f>(BO$3*temperature!$I452+BO$4*temperature!$I452^2+BO$5*temperature!$I452^6)*(L342/L$56)^$BP$1</f>
        <v>-50.985735055620836</v>
      </c>
      <c r="BP342" s="12">
        <f>(BP$3*temperature!$I452+BP$4*temperature!$I452^2+BP$5*temperature!$I452^6)*(M342/M$56)^$BP$1</f>
        <v>-41.553113617682683</v>
      </c>
      <c r="BQ342" s="12">
        <f>(BQ$3*temperature!$M452+BQ$4*temperature!$M452^2+BQ$5*temperature!$M452^6)*(K342/K$56)^$BP$1</f>
        <v>-362.69451590381794</v>
      </c>
      <c r="BR342" s="12">
        <f>(BR$3*temperature!$M452+BR$4*temperature!$M452^2+BR$5*temperature!$M452^6)*(L342/L$56)^$BP$1</f>
        <v>-50.985743921673269</v>
      </c>
      <c r="BS342" s="12">
        <f>(BS$3*temperature!$M452+BS$4*temperature!$M452^2+BS$5*temperature!$M452^6)*(M342/M$56)^$BP$1</f>
        <v>-41.553120513772576</v>
      </c>
      <c r="BT342" s="19">
        <f t="shared" si="413"/>
        <v>-6.5872481570750097E-5</v>
      </c>
      <c r="BU342" s="19">
        <f t="shared" si="414"/>
        <v>-8.8660524326655832E-6</v>
      </c>
      <c r="BV342" s="19">
        <f t="shared" si="415"/>
        <v>-6.8960898929049108E-6</v>
      </c>
      <c r="BW342" s="19">
        <f t="shared" si="416"/>
        <v>-1.0415555206337374E-2</v>
      </c>
      <c r="BX342" s="19">
        <f t="shared" si="417"/>
        <v>-1.3606299708098148E-6</v>
      </c>
      <c r="BY342" s="19">
        <f t="shared" si="418"/>
        <v>-6.3588179609586288E-4</v>
      </c>
      <c r="BZ342" s="2">
        <f t="shared" si="424"/>
        <v>405.82059412543288</v>
      </c>
    </row>
    <row r="343" spans="1:78" x14ac:dyDescent="0.3">
      <c r="A343" s="2">
        <f t="shared" si="363"/>
        <v>2297</v>
      </c>
      <c r="B343" s="5">
        <f t="shared" si="364"/>
        <v>1165.4057634265405</v>
      </c>
      <c r="C343" s="5">
        <f t="shared" si="365"/>
        <v>2964.1703511538331</v>
      </c>
      <c r="D343" s="5">
        <f t="shared" si="366"/>
        <v>4369.9576781511742</v>
      </c>
      <c r="E343" s="15">
        <f t="shared" si="367"/>
        <v>1.6607439919497635E-9</v>
      </c>
      <c r="F343" s="15">
        <f t="shared" si="368"/>
        <v>3.2717770261276618E-9</v>
      </c>
      <c r="G343" s="15">
        <f t="shared" si="369"/>
        <v>6.6792164147346991E-9</v>
      </c>
      <c r="H343" s="5">
        <f t="shared" si="370"/>
        <v>349.62172902796215</v>
      </c>
      <c r="I343" s="5">
        <f t="shared" si="371"/>
        <v>86335.914844783038</v>
      </c>
      <c r="J343" s="5">
        <f t="shared" si="372"/>
        <v>36352.956314491632</v>
      </c>
      <c r="K343" s="5">
        <f t="shared" si="373"/>
        <v>300</v>
      </c>
      <c r="L343" s="5">
        <f t="shared" si="374"/>
        <v>29126.502399288867</v>
      </c>
      <c r="M343" s="5">
        <f t="shared" si="375"/>
        <v>8318.834870243345</v>
      </c>
      <c r="N343" s="15">
        <f t="shared" si="376"/>
        <v>0</v>
      </c>
      <c r="O343" s="15">
        <f t="shared" si="377"/>
        <v>-2.7647962073529264E-3</v>
      </c>
      <c r="P343" s="15">
        <f t="shared" si="378"/>
        <v>-9.9969106887154435E-4</v>
      </c>
      <c r="Q343" s="5">
        <f t="shared" si="379"/>
        <v>2.2211039186087951</v>
      </c>
      <c r="R343" s="5">
        <f t="shared" si="380"/>
        <v>1536.0102985008332</v>
      </c>
      <c r="S343" s="5">
        <f t="shared" si="381"/>
        <v>1438.583729541162</v>
      </c>
      <c r="T343" s="5">
        <f t="shared" si="382"/>
        <v>6.3528772218592717</v>
      </c>
      <c r="U343" s="5">
        <f t="shared" si="383"/>
        <v>17.791093095640587</v>
      </c>
      <c r="V343" s="5">
        <f t="shared" si="384"/>
        <v>39.572675110543607</v>
      </c>
      <c r="W343" s="15">
        <f t="shared" si="385"/>
        <v>-1.0734613539272964E-2</v>
      </c>
      <c r="X343" s="15">
        <f t="shared" si="386"/>
        <v>-1.217998157191269E-2</v>
      </c>
      <c r="Y343" s="15">
        <f t="shared" si="387"/>
        <v>-9.7425357312937999E-3</v>
      </c>
      <c r="Z343" s="5">
        <f t="shared" si="402"/>
        <v>1.62144256588424</v>
      </c>
      <c r="AA343" s="5">
        <f t="shared" si="403"/>
        <v>4882.0696888691991</v>
      </c>
      <c r="AB343" s="5">
        <f t="shared" si="404"/>
        <v>55978.36160517393</v>
      </c>
      <c r="AC343" s="16">
        <f t="shared" si="388"/>
        <v>0.72218008161992731</v>
      </c>
      <c r="AD343" s="16">
        <f t="shared" si="389"/>
        <v>3.1310158969678246</v>
      </c>
      <c r="AE343" s="16">
        <f t="shared" si="390"/>
        <v>38.494509415282359</v>
      </c>
      <c r="AF343" s="15">
        <f t="shared" si="391"/>
        <v>-4.0504037456468023E-3</v>
      </c>
      <c r="AG343" s="15">
        <f t="shared" si="392"/>
        <v>2.9673830763510267E-4</v>
      </c>
      <c r="AH343" s="15">
        <f t="shared" si="393"/>
        <v>9.7937136394747881E-3</v>
      </c>
      <c r="AI343" s="1">
        <f t="shared" si="357"/>
        <v>1728.7524249801531</v>
      </c>
      <c r="AJ343" s="1">
        <f t="shared" si="358"/>
        <v>176992.42004050378</v>
      </c>
      <c r="AK343" s="1">
        <f t="shared" si="359"/>
        <v>73319.050938966233</v>
      </c>
      <c r="AL343" s="14">
        <f t="shared" si="394"/>
        <v>103.76626565131961</v>
      </c>
      <c r="AM343" s="14">
        <f t="shared" si="395"/>
        <v>26.227418165577401</v>
      </c>
      <c r="AN343" s="14">
        <f t="shared" si="396"/>
        <v>8.0975418780171999</v>
      </c>
      <c r="AO343" s="11">
        <f t="shared" si="397"/>
        <v>1.1524261890546318E-3</v>
      </c>
      <c r="AP343" s="11">
        <f t="shared" si="398"/>
        <v>1.45175304979673E-3</v>
      </c>
      <c r="AQ343" s="11">
        <f t="shared" si="399"/>
        <v>1.3169231900700868E-3</v>
      </c>
      <c r="AR343" s="1">
        <f t="shared" si="356"/>
        <v>349.62172902796215</v>
      </c>
      <c r="AS343" s="1">
        <f t="shared" si="400"/>
        <v>86335.914844783038</v>
      </c>
      <c r="AT343" s="1">
        <f t="shared" si="401"/>
        <v>36352.956314491632</v>
      </c>
      <c r="AU343" s="1">
        <f t="shared" si="360"/>
        <v>69.924345805592438</v>
      </c>
      <c r="AV343" s="1">
        <f t="shared" si="361"/>
        <v>17267.182968956608</v>
      </c>
      <c r="AW343" s="1">
        <f t="shared" si="362"/>
        <v>7270.5912628983269</v>
      </c>
      <c r="AX343" s="2">
        <v>0</v>
      </c>
      <c r="AY343" s="2">
        <v>0</v>
      </c>
      <c r="AZ343" s="2">
        <v>0</v>
      </c>
      <c r="BA343" s="2">
        <f t="shared" si="407"/>
        <v>0</v>
      </c>
      <c r="BB343" s="2">
        <f t="shared" si="419"/>
        <v>0</v>
      </c>
      <c r="BC343" s="2">
        <f t="shared" si="408"/>
        <v>0</v>
      </c>
      <c r="BD343" s="2">
        <f t="shared" si="409"/>
        <v>0</v>
      </c>
      <c r="BE343" s="2">
        <f t="shared" si="410"/>
        <v>0</v>
      </c>
      <c r="BF343" s="2">
        <f t="shared" si="411"/>
        <v>0</v>
      </c>
      <c r="BG343" s="2">
        <f t="shared" si="412"/>
        <v>0</v>
      </c>
      <c r="BH343" s="2">
        <f t="shared" si="420"/>
        <v>0</v>
      </c>
      <c r="BI343" s="2">
        <f t="shared" si="421"/>
        <v>0</v>
      </c>
      <c r="BJ343" s="2">
        <f t="shared" si="422"/>
        <v>0</v>
      </c>
      <c r="BK343" s="11">
        <f t="shared" si="423"/>
        <v>2.7763914604496204E-2</v>
      </c>
      <c r="BL343" s="17">
        <f t="shared" si="405"/>
        <v>1.2710177275675294E-4</v>
      </c>
      <c r="BM343" s="17">
        <f t="shared" si="406"/>
        <v>6.0446699600373084E-2</v>
      </c>
      <c r="BN343" s="12">
        <f>(BN$3*temperature!$I453+BN$4*temperature!$I453^2+BN$5*temperature!$I453^6)*(K343/K$56)^$BP$1</f>
        <v>-363.79545609242308</v>
      </c>
      <c r="BO343" s="12">
        <f>(BO$3*temperature!$I453+BO$4*temperature!$I453^2+BO$5*temperature!$I453^6)*(L343/L$56)^$BP$1</f>
        <v>-51.169325624677768</v>
      </c>
      <c r="BP343" s="12">
        <f>(BP$3*temperature!$I453+BP$4*temperature!$I453^2+BP$5*temperature!$I453^6)*(M343/M$56)^$BP$1</f>
        <v>-41.678791113660424</v>
      </c>
      <c r="BQ343" s="12">
        <f>(BQ$3*temperature!$M453+BQ$4*temperature!$M453^2+BQ$5*temperature!$M453^6)*(K343/K$56)^$BP$1</f>
        <v>-363.79552189426795</v>
      </c>
      <c r="BR343" s="12">
        <f>(BR$3*temperature!$M453+BR$4*temperature!$M453^2+BR$5*temperature!$M453^6)*(L343/L$56)^$BP$1</f>
        <v>-51.169334486954277</v>
      </c>
      <c r="BS343" s="12">
        <f>(BS$3*temperature!$M453+BS$4*temperature!$M453^2+BS$5*temperature!$M453^6)*(M343/M$56)^$BP$1</f>
        <v>-41.67879800341629</v>
      </c>
      <c r="BT343" s="19">
        <f t="shared" si="413"/>
        <v>-6.5801844868929038E-5</v>
      </c>
      <c r="BU343" s="19">
        <f t="shared" si="414"/>
        <v>-8.862276509091771E-6</v>
      </c>
      <c r="BV343" s="19">
        <f t="shared" si="415"/>
        <v>-6.8897558662683878E-6</v>
      </c>
      <c r="BW343" s="19">
        <f t="shared" si="416"/>
        <v>-1.0386014988201402E-2</v>
      </c>
      <c r="BX343" s="19">
        <f t="shared" si="417"/>
        <v>-1.3200809168786047E-6</v>
      </c>
      <c r="BY343" s="19">
        <f t="shared" si="418"/>
        <v>-6.278003280367825E-4</v>
      </c>
      <c r="BZ343" s="2">
        <f t="shared" si="424"/>
        <v>401.80256910831389</v>
      </c>
    </row>
    <row r="344" spans="1:78" x14ac:dyDescent="0.3">
      <c r="A344" s="2">
        <f t="shared" si="363"/>
        <v>2298</v>
      </c>
      <c r="B344" s="5">
        <f t="shared" si="364"/>
        <v>1165.4057652652091</v>
      </c>
      <c r="C344" s="5">
        <f t="shared" si="365"/>
        <v>2964.1703603670321</v>
      </c>
      <c r="D344" s="5">
        <f t="shared" si="366"/>
        <v>4369.9577058796731</v>
      </c>
      <c r="E344" s="15">
        <f t="shared" si="367"/>
        <v>1.5777067923522753E-9</v>
      </c>
      <c r="F344" s="15">
        <f t="shared" si="368"/>
        <v>3.1081881748212786E-9</v>
      </c>
      <c r="G344" s="15">
        <f t="shared" si="369"/>
        <v>6.3452555939979637E-9</v>
      </c>
      <c r="H344" s="5">
        <f t="shared" si="370"/>
        <v>349.62172957956273</v>
      </c>
      <c r="I344" s="5">
        <f t="shared" si="371"/>
        <v>86094.05590535028</v>
      </c>
      <c r="J344" s="5">
        <f t="shared" si="372"/>
        <v>36316.003681119015</v>
      </c>
      <c r="K344" s="5">
        <f t="shared" si="373"/>
        <v>300</v>
      </c>
      <c r="L344" s="5">
        <f t="shared" si="374"/>
        <v>29044.908166037349</v>
      </c>
      <c r="M344" s="5">
        <f t="shared" si="375"/>
        <v>8310.3787554412029</v>
      </c>
      <c r="N344" s="15">
        <f t="shared" si="376"/>
        <v>0</v>
      </c>
      <c r="O344" s="15">
        <f t="shared" si="377"/>
        <v>-2.8013742306907119E-3</v>
      </c>
      <c r="P344" s="15">
        <f t="shared" si="378"/>
        <v>-1.0165023027911557E-3</v>
      </c>
      <c r="Q344" s="5">
        <f t="shared" si="379"/>
        <v>2.1972612298785994</v>
      </c>
      <c r="R344" s="5">
        <f t="shared" si="380"/>
        <v>1513.0511961312418</v>
      </c>
      <c r="S344" s="5">
        <f t="shared" si="381"/>
        <v>1423.1202082505176</v>
      </c>
      <c r="T344" s="5">
        <f t="shared" si="382"/>
        <v>6.2846815400201628</v>
      </c>
      <c r="U344" s="5">
        <f t="shared" si="383"/>
        <v>17.5743979095915</v>
      </c>
      <c r="V344" s="5">
        <f t="shared" si="384"/>
        <v>39.187136909296257</v>
      </c>
      <c r="W344" s="15">
        <f t="shared" si="385"/>
        <v>-1.0734613539272964E-2</v>
      </c>
      <c r="X344" s="15">
        <f t="shared" si="386"/>
        <v>-1.217998157191269E-2</v>
      </c>
      <c r="Y344" s="15">
        <f t="shared" si="387"/>
        <v>-9.7425357312937999E-3</v>
      </c>
      <c r="Z344" s="5">
        <f t="shared" si="402"/>
        <v>1.5975400117169098</v>
      </c>
      <c r="AA344" s="5">
        <f t="shared" si="403"/>
        <v>4810.6997579432318</v>
      </c>
      <c r="AB344" s="5">
        <f t="shared" si="404"/>
        <v>55919.927032323947</v>
      </c>
      <c r="AC344" s="16">
        <f t="shared" si="388"/>
        <v>0.71925496071230244</v>
      </c>
      <c r="AD344" s="16">
        <f t="shared" si="389"/>
        <v>3.1319449893262692</v>
      </c>
      <c r="AE344" s="16">
        <f t="shared" si="390"/>
        <v>38.871513617187702</v>
      </c>
      <c r="AF344" s="15">
        <f t="shared" si="391"/>
        <v>-4.0504037456468023E-3</v>
      </c>
      <c r="AG344" s="15">
        <f t="shared" si="392"/>
        <v>2.9673830763510267E-4</v>
      </c>
      <c r="AH344" s="15">
        <f t="shared" si="393"/>
        <v>9.7937136394747881E-3</v>
      </c>
      <c r="AI344" s="1">
        <f t="shared" si="357"/>
        <v>1625.8015282877302</v>
      </c>
      <c r="AJ344" s="1">
        <f t="shared" si="358"/>
        <v>176560.36100541003</v>
      </c>
      <c r="AK344" s="1">
        <f t="shared" si="359"/>
        <v>73257.737107967929</v>
      </c>
      <c r="AL344" s="14">
        <f t="shared" si="394"/>
        <v>103.88465278377582</v>
      </c>
      <c r="AM344" s="14">
        <f t="shared" si="395"/>
        <v>26.265113142544472</v>
      </c>
      <c r="AN344" s="14">
        <f t="shared" si="396"/>
        <v>8.1080990802921065</v>
      </c>
      <c r="AO344" s="11">
        <f t="shared" si="397"/>
        <v>1.1409019271640855E-3</v>
      </c>
      <c r="AP344" s="11">
        <f t="shared" si="398"/>
        <v>1.4372355192987627E-3</v>
      </c>
      <c r="AQ344" s="11">
        <f t="shared" si="399"/>
        <v>1.303753958169386E-3</v>
      </c>
      <c r="AR344" s="1">
        <f t="shared" si="356"/>
        <v>349.62172957956273</v>
      </c>
      <c r="AS344" s="1">
        <f t="shared" si="400"/>
        <v>86094.05590535028</v>
      </c>
      <c r="AT344" s="1">
        <f t="shared" si="401"/>
        <v>36316.003681119015</v>
      </c>
      <c r="AU344" s="1">
        <f t="shared" si="360"/>
        <v>69.924345915912554</v>
      </c>
      <c r="AV344" s="1">
        <f t="shared" si="361"/>
        <v>17218.811181070058</v>
      </c>
      <c r="AW344" s="1">
        <f t="shared" si="362"/>
        <v>7263.2007362238037</v>
      </c>
      <c r="AX344" s="2">
        <v>0</v>
      </c>
      <c r="AY344" s="2">
        <v>0</v>
      </c>
      <c r="AZ344" s="2">
        <v>0</v>
      </c>
      <c r="BA344" s="2">
        <f t="shared" si="407"/>
        <v>0</v>
      </c>
      <c r="BB344" s="2">
        <f t="shared" si="419"/>
        <v>0</v>
      </c>
      <c r="BC344" s="2">
        <f t="shared" si="408"/>
        <v>0</v>
      </c>
      <c r="BD344" s="2">
        <f t="shared" si="409"/>
        <v>0</v>
      </c>
      <c r="BE344" s="2">
        <f t="shared" si="410"/>
        <v>0</v>
      </c>
      <c r="BF344" s="2">
        <f t="shared" si="411"/>
        <v>0</v>
      </c>
      <c r="BG344" s="2">
        <f t="shared" si="412"/>
        <v>0</v>
      </c>
      <c r="BH344" s="2">
        <f t="shared" si="420"/>
        <v>0</v>
      </c>
      <c r="BI344" s="2">
        <f t="shared" si="421"/>
        <v>0</v>
      </c>
      <c r="BJ344" s="2">
        <f t="shared" si="422"/>
        <v>0</v>
      </c>
      <c r="BK344" s="11">
        <f t="shared" si="423"/>
        <v>2.7733943859212545E-2</v>
      </c>
      <c r="BL344" s="17">
        <f t="shared" si="405"/>
        <v>1.2366825780769333E-4</v>
      </c>
      <c r="BM344" s="17">
        <f t="shared" si="406"/>
        <v>5.9848217426111967E-2</v>
      </c>
      <c r="BN344" s="12">
        <f>(BN$3*temperature!$I454+BN$4*temperature!$I454^2+BN$5*temperature!$I454^6)*(K344/K$56)^$BP$1</f>
        <v>-364.89178984448955</v>
      </c>
      <c r="BO344" s="12">
        <f>(BO$3*temperature!$I454+BO$4*temperature!$I454^2+BO$5*temperature!$I454^6)*(L344/L$56)^$BP$1</f>
        <v>-51.35298051409481</v>
      </c>
      <c r="BP344" s="12">
        <f>(BP$3*temperature!$I454+BP$4*temperature!$I454^2+BP$5*temperature!$I454^6)*(M344/M$56)^$BP$1</f>
        <v>-41.804204400419906</v>
      </c>
      <c r="BQ344" s="12">
        <f>(BQ$3*temperature!$M454+BQ$4*temperature!$M454^2+BQ$5*temperature!$M454^6)*(K344/K$56)^$BP$1</f>
        <v>-364.89185557590253</v>
      </c>
      <c r="BR344" s="12">
        <f>(BR$3*temperature!$M454+BR$4*temperature!$M454^2+BR$5*temperature!$M454^6)*(L344/L$56)^$BP$1</f>
        <v>-51.352989372699049</v>
      </c>
      <c r="BS344" s="12">
        <f>(BS$3*temperature!$M454+BS$4*temperature!$M454^2+BS$5*temperature!$M454^6)*(M344/M$56)^$BP$1</f>
        <v>-41.804211283895668</v>
      </c>
      <c r="BT344" s="19">
        <f t="shared" si="413"/>
        <v>-6.5731412973946135E-5</v>
      </c>
      <c r="BU344" s="19">
        <f t="shared" si="414"/>
        <v>-8.8586042394922515E-6</v>
      </c>
      <c r="BV344" s="19">
        <f t="shared" si="415"/>
        <v>-6.8834757627200815E-6</v>
      </c>
      <c r="BW344" s="19">
        <f t="shared" si="416"/>
        <v>-1.0356346300677144E-2</v>
      </c>
      <c r="BX344" s="19">
        <f t="shared" si="417"/>
        <v>-1.2807513042578921E-6</v>
      </c>
      <c r="BY344" s="19">
        <f t="shared" si="418"/>
        <v>-6.19808865143036E-4</v>
      </c>
      <c r="BZ344" s="2">
        <f t="shared" si="424"/>
        <v>397.82432647746589</v>
      </c>
    </row>
    <row r="345" spans="1:78" x14ac:dyDescent="0.3">
      <c r="A345" s="2">
        <f t="shared" si="363"/>
        <v>2299</v>
      </c>
      <c r="B345" s="5">
        <f t="shared" si="364"/>
        <v>1165.4057670119444</v>
      </c>
      <c r="C345" s="5">
        <f t="shared" si="365"/>
        <v>2964.1703691195712</v>
      </c>
      <c r="D345" s="5">
        <f t="shared" si="366"/>
        <v>4369.9577322217465</v>
      </c>
      <c r="E345" s="15">
        <f t="shared" si="367"/>
        <v>1.4988214527346614E-9</v>
      </c>
      <c r="F345" s="15">
        <f t="shared" si="368"/>
        <v>2.9527787660802143E-9</v>
      </c>
      <c r="G345" s="15">
        <f t="shared" si="369"/>
        <v>6.0279928142980655E-9</v>
      </c>
      <c r="H345" s="5">
        <f t="shared" si="370"/>
        <v>349.62173010358327</v>
      </c>
      <c r="I345" s="5">
        <f t="shared" si="371"/>
        <v>85849.708851246425</v>
      </c>
      <c r="J345" s="5">
        <f t="shared" si="372"/>
        <v>36278.48256717396</v>
      </c>
      <c r="K345" s="5">
        <f t="shared" si="373"/>
        <v>300</v>
      </c>
      <c r="L345" s="5">
        <f t="shared" si="374"/>
        <v>28962.474541146505</v>
      </c>
      <c r="M345" s="5">
        <f t="shared" si="375"/>
        <v>8301.7925550345044</v>
      </c>
      <c r="N345" s="15">
        <f t="shared" si="376"/>
        <v>0</v>
      </c>
      <c r="O345" s="15">
        <f t="shared" si="377"/>
        <v>-2.8381437606759263E-3</v>
      </c>
      <c r="P345" s="15">
        <f t="shared" si="378"/>
        <v>-1.033190021703434E-3</v>
      </c>
      <c r="Q345" s="5">
        <f t="shared" si="379"/>
        <v>2.1736744829889747</v>
      </c>
      <c r="R345" s="5">
        <f t="shared" si="380"/>
        <v>1490.3803120027169</v>
      </c>
      <c r="S345" s="5">
        <f t="shared" si="381"/>
        <v>1407.7993886315403</v>
      </c>
      <c r="T345" s="5">
        <f t="shared" si="382"/>
        <v>6.2172179124706437</v>
      </c>
      <c r="U345" s="5">
        <f t="shared" si="383"/>
        <v>17.360342066915216</v>
      </c>
      <c r="V345" s="5">
        <f t="shared" si="384"/>
        <v>38.805354827750335</v>
      </c>
      <c r="W345" s="15">
        <f t="shared" si="385"/>
        <v>-1.0734613539272964E-2</v>
      </c>
      <c r="X345" s="15">
        <f t="shared" si="386"/>
        <v>-1.217998157191269E-2</v>
      </c>
      <c r="Y345" s="15">
        <f t="shared" si="387"/>
        <v>-9.7425357312937999E-3</v>
      </c>
      <c r="Z345" s="5">
        <f t="shared" si="402"/>
        <v>1.5739898177847325</v>
      </c>
      <c r="AA345" s="5">
        <f t="shared" si="403"/>
        <v>4740.1992937657433</v>
      </c>
      <c r="AB345" s="5">
        <f t="shared" si="404"/>
        <v>55860.613397982852</v>
      </c>
      <c r="AC345" s="16">
        <f t="shared" si="388"/>
        <v>0.71634168772535833</v>
      </c>
      <c r="AD345" s="16">
        <f t="shared" si="389"/>
        <v>3.1328743573820081</v>
      </c>
      <c r="AE345" s="16">
        <f t="shared" si="390"/>
        <v>39.252210090287385</v>
      </c>
      <c r="AF345" s="15">
        <f t="shared" si="391"/>
        <v>-4.0504037456468023E-3</v>
      </c>
      <c r="AG345" s="15">
        <f t="shared" si="392"/>
        <v>2.9673830763510267E-4</v>
      </c>
      <c r="AH345" s="15">
        <f t="shared" si="393"/>
        <v>9.7937136394747881E-3</v>
      </c>
      <c r="AI345" s="1">
        <f t="shared" si="357"/>
        <v>1533.1457213748697</v>
      </c>
      <c r="AJ345" s="1">
        <f t="shared" si="358"/>
        <v>176123.13608593907</v>
      </c>
      <c r="AK345" s="1">
        <f t="shared" si="359"/>
        <v>73195.164133394952</v>
      </c>
      <c r="AL345" s="14">
        <f t="shared" si="394"/>
        <v>104.00198976233396</v>
      </c>
      <c r="AM345" s="14">
        <f t="shared" si="395"/>
        <v>26.302484804536068</v>
      </c>
      <c r="AN345" s="14">
        <f t="shared" si="396"/>
        <v>8.1185643368985758</v>
      </c>
      <c r="AO345" s="11">
        <f t="shared" si="397"/>
        <v>1.1294929078924446E-3</v>
      </c>
      <c r="AP345" s="11">
        <f t="shared" si="398"/>
        <v>1.4228631641057751E-3</v>
      </c>
      <c r="AQ345" s="11">
        <f t="shared" si="399"/>
        <v>1.2907164185876922E-3</v>
      </c>
      <c r="AR345" s="1">
        <f t="shared" si="356"/>
        <v>349.62173010358327</v>
      </c>
      <c r="AS345" s="1">
        <f t="shared" si="400"/>
        <v>85849.708851246425</v>
      </c>
      <c r="AT345" s="1">
        <f t="shared" si="401"/>
        <v>36278.48256717396</v>
      </c>
      <c r="AU345" s="1">
        <f t="shared" si="360"/>
        <v>69.924346020716655</v>
      </c>
      <c r="AV345" s="1">
        <f t="shared" si="361"/>
        <v>17169.941770249286</v>
      </c>
      <c r="AW345" s="1">
        <f t="shared" si="362"/>
        <v>7255.696513434792</v>
      </c>
      <c r="AX345" s="2">
        <v>0</v>
      </c>
      <c r="AY345" s="2">
        <v>0</v>
      </c>
      <c r="AZ345" s="2">
        <v>0</v>
      </c>
      <c r="BA345" s="2">
        <f t="shared" si="407"/>
        <v>0</v>
      </c>
      <c r="BB345" s="2">
        <f t="shared" si="419"/>
        <v>0</v>
      </c>
      <c r="BC345" s="2">
        <f t="shared" si="408"/>
        <v>0</v>
      </c>
      <c r="BD345" s="2">
        <f t="shared" si="409"/>
        <v>0</v>
      </c>
      <c r="BE345" s="2">
        <f t="shared" si="410"/>
        <v>0</v>
      </c>
      <c r="BF345" s="2">
        <f t="shared" si="411"/>
        <v>0</v>
      </c>
      <c r="BG345" s="2">
        <f t="shared" si="412"/>
        <v>0</v>
      </c>
      <c r="BH345" s="2">
        <f t="shared" si="420"/>
        <v>0</v>
      </c>
      <c r="BI345" s="2">
        <f t="shared" si="421"/>
        <v>0</v>
      </c>
      <c r="BJ345" s="2">
        <f t="shared" si="422"/>
        <v>0</v>
      </c>
      <c r="BK345" s="11">
        <f t="shared" si="423"/>
        <v>2.7703898418561551E-2</v>
      </c>
      <c r="BL345" s="17">
        <f t="shared" si="405"/>
        <v>1.2033100448478953E-4</v>
      </c>
      <c r="BM345" s="17">
        <f t="shared" si="406"/>
        <v>5.925566081793264E-2</v>
      </c>
      <c r="BN345" s="12">
        <f>(BN$3*temperature!$I455+BN$4*temperature!$I455^2+BN$5*temperature!$I455^6)*(K345/K$56)^$BP$1</f>
        <v>-365.98347251173107</v>
      </c>
      <c r="BO345" s="12">
        <f>(BO$3*temperature!$I455+BO$4*temperature!$I455^2+BO$5*temperature!$I455^6)*(L345/L$56)^$BP$1</f>
        <v>-51.536709141198116</v>
      </c>
      <c r="BP345" s="12">
        <f>(BP$3*temperature!$I455+BP$4*temperature!$I455^2+BP$5*temperature!$I455^6)*(M345/M$56)^$BP$1</f>
        <v>-41.929355819701165</v>
      </c>
      <c r="BQ345" s="12">
        <f>(BQ$3*temperature!$M455+BQ$4*temperature!$M455^2+BQ$5*temperature!$M455^6)*(K345/K$56)^$BP$1</f>
        <v>-365.98353817291456</v>
      </c>
      <c r="BR345" s="12">
        <f>(BR$3*temperature!$M455+BR$4*temperature!$M455^2+BR$5*temperature!$M455^6)*(L345/L$56)^$BP$1</f>
        <v>-51.53671799623379</v>
      </c>
      <c r="BS345" s="12">
        <f>(BS$3*temperature!$M455+BS$4*temperature!$M455^2+BS$5*temperature!$M455^6)*(M345/M$56)^$BP$1</f>
        <v>-41.929362696950136</v>
      </c>
      <c r="BT345" s="19">
        <f t="shared" si="413"/>
        <v>-6.5661183498377795E-5</v>
      </c>
      <c r="BU345" s="19">
        <f t="shared" si="414"/>
        <v>-8.8550356736050162E-6</v>
      </c>
      <c r="BV345" s="19">
        <f t="shared" si="415"/>
        <v>-6.8772489711932394E-6</v>
      </c>
      <c r="BW345" s="19">
        <f t="shared" si="416"/>
        <v>-1.0326549679332921E-2</v>
      </c>
      <c r="BX345" s="19">
        <f t="shared" si="417"/>
        <v>-1.2426040957762116E-6</v>
      </c>
      <c r="BY345" s="19">
        <f t="shared" si="418"/>
        <v>-6.1190652521808263E-4</v>
      </c>
      <c r="BZ345" s="2">
        <f t="shared" si="424"/>
        <v>393.88547235023123</v>
      </c>
    </row>
    <row r="346" spans="1:78" x14ac:dyDescent="0.3">
      <c r="A346" s="2">
        <f t="shared" si="363"/>
        <v>2300</v>
      </c>
      <c r="B346" s="5">
        <f t="shared" si="364"/>
        <v>1165.4057686713427</v>
      </c>
      <c r="C346" s="5">
        <f t="shared" si="365"/>
        <v>2964.1703774344837</v>
      </c>
      <c r="D346" s="5">
        <f t="shared" si="366"/>
        <v>4369.9577572467169</v>
      </c>
      <c r="E346" s="15">
        <f t="shared" si="367"/>
        <v>1.4238803800979283E-9</v>
      </c>
      <c r="F346" s="15">
        <f t="shared" si="368"/>
        <v>2.8051398277762035E-9</v>
      </c>
      <c r="G346" s="15">
        <f t="shared" si="369"/>
        <v>5.7265931735831616E-9</v>
      </c>
      <c r="H346" s="5">
        <f t="shared" si="370"/>
        <v>349.62173060140282</v>
      </c>
      <c r="I346" s="5">
        <f t="shared" si="371"/>
        <v>85602.881530796731</v>
      </c>
      <c r="J346" s="5">
        <f t="shared" si="372"/>
        <v>36240.399285421612</v>
      </c>
      <c r="K346" s="5">
        <f t="shared" si="373"/>
        <v>300</v>
      </c>
      <c r="L346" s="5">
        <f t="shared" si="374"/>
        <v>28879.204172091755</v>
      </c>
      <c r="M346" s="5">
        <f t="shared" si="375"/>
        <v>8293.0777134685159</v>
      </c>
      <c r="N346" s="15">
        <f t="shared" si="376"/>
        <v>0</v>
      </c>
      <c r="O346" s="15">
        <f t="shared" si="377"/>
        <v>-2.8751123781377563E-3</v>
      </c>
      <c r="P346" s="15">
        <f t="shared" si="378"/>
        <v>-1.0497541956410172E-3</v>
      </c>
      <c r="Q346" s="5">
        <f t="shared" si="379"/>
        <v>2.1503409305157377</v>
      </c>
      <c r="R346" s="5">
        <f t="shared" si="380"/>
        <v>1467.994691855733</v>
      </c>
      <c r="S346" s="5">
        <f t="shared" si="381"/>
        <v>1392.6204153867382</v>
      </c>
      <c r="T346" s="5">
        <f t="shared" si="382"/>
        <v>6.1504784808908264</v>
      </c>
      <c r="U346" s="5">
        <f t="shared" si="383"/>
        <v>17.148893420458087</v>
      </c>
      <c r="V346" s="5">
        <f t="shared" si="384"/>
        <v>38.427292271775443</v>
      </c>
      <c r="W346" s="15">
        <f t="shared" si="385"/>
        <v>-1.0734613539272964E-2</v>
      </c>
      <c r="X346" s="15">
        <f t="shared" si="386"/>
        <v>-1.217998157191269E-2</v>
      </c>
      <c r="Y346" s="15">
        <f t="shared" si="387"/>
        <v>-9.7425357312937999E-3</v>
      </c>
      <c r="Z346" s="5">
        <f t="shared" si="402"/>
        <v>1.5507867897668608</v>
      </c>
      <c r="AA346" s="5">
        <f t="shared" si="403"/>
        <v>4670.5597850889335</v>
      </c>
      <c r="AB346" s="5">
        <f t="shared" si="404"/>
        <v>55800.430514256841</v>
      </c>
      <c r="AC346" s="16">
        <f t="shared" si="388"/>
        <v>0.71344021467023255</v>
      </c>
      <c r="AD346" s="16">
        <f t="shared" si="389"/>
        <v>3.1338040012168511</v>
      </c>
      <c r="AE346" s="16">
        <f t="shared" si="390"/>
        <v>39.636634995628164</v>
      </c>
      <c r="AF346" s="15">
        <f t="shared" si="391"/>
        <v>-4.0504037456468023E-3</v>
      </c>
      <c r="AG346" s="15">
        <f t="shared" si="392"/>
        <v>2.9673830763510267E-4</v>
      </c>
      <c r="AH346" s="15">
        <f t="shared" si="393"/>
        <v>9.7937136394747881E-3</v>
      </c>
      <c r="AI346" s="1">
        <f t="shared" si="357"/>
        <v>1449.7554952580995</v>
      </c>
      <c r="AJ346" s="1">
        <f t="shared" si="358"/>
        <v>175680.76424759446</v>
      </c>
      <c r="AK346" s="1">
        <f t="shared" si="359"/>
        <v>73131.344233490265</v>
      </c>
      <c r="AL346" s="14">
        <f t="shared" si="394"/>
        <v>104.11828457707878</v>
      </c>
      <c r="AM346" s="14">
        <f t="shared" si="395"/>
        <v>26.339535392921363</v>
      </c>
      <c r="AN346" s="14">
        <f t="shared" si="396"/>
        <v>8.128938313540722</v>
      </c>
      <c r="AO346" s="11">
        <f t="shared" si="397"/>
        <v>1.1181979788135201E-3</v>
      </c>
      <c r="AP346" s="11">
        <f t="shared" si="398"/>
        <v>1.4086345324647173E-3</v>
      </c>
      <c r="AQ346" s="11">
        <f t="shared" si="399"/>
        <v>1.2778092544018153E-3</v>
      </c>
      <c r="AR346" s="1">
        <f t="shared" si="356"/>
        <v>349.62173060140282</v>
      </c>
      <c r="AS346" s="1">
        <f t="shared" si="400"/>
        <v>85602.881530796731</v>
      </c>
      <c r="AT346" s="1">
        <f t="shared" si="401"/>
        <v>36240.399285421612</v>
      </c>
      <c r="AU346" s="1">
        <f t="shared" si="360"/>
        <v>69.924346120280561</v>
      </c>
      <c r="AV346" s="1">
        <f t="shared" si="361"/>
        <v>17120.576306159346</v>
      </c>
      <c r="AW346" s="1">
        <f t="shared" si="362"/>
        <v>7248.0798570843226</v>
      </c>
      <c r="AX346" s="2">
        <v>0</v>
      </c>
      <c r="AY346" s="2">
        <v>0</v>
      </c>
      <c r="AZ346" s="2">
        <v>0</v>
      </c>
      <c r="BA346" s="2">
        <f t="shared" si="407"/>
        <v>0</v>
      </c>
      <c r="BB346" s="2">
        <f t="shared" si="419"/>
        <v>0</v>
      </c>
      <c r="BC346" s="2">
        <f t="shared" si="408"/>
        <v>0</v>
      </c>
      <c r="BD346" s="2">
        <f t="shared" si="409"/>
        <v>0</v>
      </c>
      <c r="BE346" s="2">
        <f t="shared" si="410"/>
        <v>0</v>
      </c>
      <c r="BF346" s="2">
        <f t="shared" si="411"/>
        <v>0</v>
      </c>
      <c r="BG346" s="2">
        <f t="shared" si="412"/>
        <v>0</v>
      </c>
      <c r="BH346" s="2">
        <f t="shared" si="420"/>
        <v>0</v>
      </c>
      <c r="BI346" s="2">
        <f t="shared" si="421"/>
        <v>0</v>
      </c>
      <c r="BJ346" s="2">
        <f t="shared" si="422"/>
        <v>0</v>
      </c>
      <c r="BK346" s="11">
        <f t="shared" si="423"/>
        <v>2.7673773742814628E-2</v>
      </c>
      <c r="BL346" s="17">
        <f t="shared" si="405"/>
        <v>1.1708723171134777E-4</v>
      </c>
      <c r="BM346" s="17">
        <f t="shared" si="406"/>
        <v>5.8668971106863997E-2</v>
      </c>
      <c r="BN346" s="12">
        <f>(BN$3*temperature!$I456+BN$4*temperature!$I456^2+BN$5*temperature!$I456^6)*(K346/K$56)^$BP$1</f>
        <v>-367.07052469367039</v>
      </c>
      <c r="BO346" s="12">
        <f>(BO$3*temperature!$I456+BO$4*temperature!$I456^2+BO$5*temperature!$I456^6)*(L346/L$56)^$BP$1</f>
        <v>-51.720520969021294</v>
      </c>
      <c r="BP346" s="12">
        <f>(BP$3*temperature!$I456+BP$4*temperature!$I456^2+BP$5*temperature!$I456^6)*(M346/M$56)^$BP$1</f>
        <v>-42.054247622521018</v>
      </c>
      <c r="BQ346" s="12">
        <f>(BQ$3*temperature!$M456+BQ$4*temperature!$M456^2+BQ$5*temperature!$M456^6)*(K346/K$56)^$BP$1</f>
        <v>-367.07059028482553</v>
      </c>
      <c r="BR346" s="12">
        <f>(BR$3*temperature!$M456+BR$4*temperature!$M456^2+BR$5*temperature!$M456^6)*(L346/L$56)^$BP$1</f>
        <v>-51.720529820592176</v>
      </c>
      <c r="BS346" s="12">
        <f>(BS$3*temperature!$M456+BS$4*temperature!$M456^2+BS$5*temperature!$M456^6)*(M346/M$56)^$BP$1</f>
        <v>-42.054254493595984</v>
      </c>
      <c r="BT346" s="19">
        <f t="shared" si="413"/>
        <v>-6.5591155134825385E-5</v>
      </c>
      <c r="BU346" s="19">
        <f t="shared" si="414"/>
        <v>-8.8515708824843387E-6</v>
      </c>
      <c r="BV346" s="19">
        <f t="shared" si="415"/>
        <v>-6.8710749658862369E-6</v>
      </c>
      <c r="BW346" s="19">
        <f t="shared" si="416"/>
        <v>-1.0296625670689213E-2</v>
      </c>
      <c r="BX346" s="19">
        <f t="shared" si="417"/>
        <v>-1.2056033957489996E-6</v>
      </c>
      <c r="BY346" s="19">
        <f t="shared" si="418"/>
        <v>-6.0409243397185951E-4</v>
      </c>
      <c r="BZ346" s="2">
        <f t="shared" si="424"/>
        <v>389.98561674364055</v>
      </c>
    </row>
    <row r="347" spans="1:78" x14ac:dyDescent="0.3">
      <c r="A347" s="2"/>
      <c r="BZ347" s="2"/>
    </row>
    <row r="348" spans="1:78" x14ac:dyDescent="0.3">
      <c r="A348" s="2"/>
      <c r="AQ348" s="2" t="s">
        <v>75</v>
      </c>
      <c r="AR348" s="1">
        <f t="shared" ref="AR348" si="425">MAX(0.3*B348,AL348*AI348^$AR$5*B348^(1-$AR$5)*(1-BB347+BN347/100))</f>
        <v>0</v>
      </c>
      <c r="AS348" s="1">
        <f t="shared" ref="AS348" si="426">MAX(0.3*C348,AM348*AJ348^$AR$5*C348^(1-$AR$5)*(1-BC347+BO347/100))</f>
        <v>0</v>
      </c>
      <c r="AT348" s="1">
        <f t="shared" ref="AT348" si="427">MAX(0.3*D348,AN348*AK348^$AR$5*D348^(1-$AR$5)*(1-BD347+BP347/100))</f>
        <v>0</v>
      </c>
      <c r="AU348" s="1">
        <f t="shared" ref="AU348" si="428">$AU$5*AR348</f>
        <v>0</v>
      </c>
      <c r="AV348" s="1">
        <f t="shared" ref="AV348" si="429">$AU$5*AS348</f>
        <v>0</v>
      </c>
      <c r="AW348" s="1">
        <f t="shared" ref="AW348" si="430">$AU$5*AT348</f>
        <v>0</v>
      </c>
      <c r="AX348" s="2"/>
      <c r="AY348" s="2"/>
      <c r="AZ348" s="2"/>
      <c r="BH348" s="2"/>
      <c r="BI348" s="2"/>
      <c r="BJ348" s="2"/>
      <c r="BN348">
        <v>0</v>
      </c>
      <c r="BO348">
        <v>0</v>
      </c>
      <c r="BP348">
        <v>0</v>
      </c>
      <c r="BZ348" s="2"/>
    </row>
    <row r="349" spans="1:78" x14ac:dyDescent="0.3">
      <c r="A349" s="2"/>
      <c r="AQ349" s="2" t="s">
        <v>76</v>
      </c>
      <c r="AR349" s="1">
        <f t="shared" ref="AR349:AT350" si="431">MAX(0.3*B349,AL349*AI349^$AR$5*B349^(1-$AR$5)*(1-BB348))</f>
        <v>0</v>
      </c>
      <c r="AS349" s="1">
        <f t="shared" si="431"/>
        <v>0</v>
      </c>
      <c r="AT349" s="1">
        <f t="shared" si="431"/>
        <v>0</v>
      </c>
      <c r="AU349" s="1">
        <f t="shared" ref="AU349:AW349" si="432">$AU$5*AR349</f>
        <v>0</v>
      </c>
      <c r="AV349" s="1">
        <f t="shared" si="432"/>
        <v>0</v>
      </c>
      <c r="AW349" s="1">
        <f t="shared" si="432"/>
        <v>0</v>
      </c>
      <c r="BN349" s="17">
        <v>0.55625502368488189</v>
      </c>
      <c r="BO349" s="17">
        <v>0.25614242432509837</v>
      </c>
      <c r="BP349" s="17">
        <v>6.5535372701661904E-2</v>
      </c>
      <c r="BZ349" s="2"/>
    </row>
    <row r="350" spans="1:78" x14ac:dyDescent="0.3">
      <c r="A350" s="2"/>
      <c r="AQ350" s="2" t="s">
        <v>78</v>
      </c>
      <c r="AR350" s="1">
        <f t="shared" si="431"/>
        <v>0</v>
      </c>
      <c r="AS350" s="1">
        <f t="shared" si="431"/>
        <v>0</v>
      </c>
      <c r="AT350" s="1">
        <f t="shared" si="431"/>
        <v>0</v>
      </c>
      <c r="AU350" s="1">
        <f>MAX(0,$AU$5*AR350+BN350*AR350/100)</f>
        <v>0</v>
      </c>
      <c r="AV350" s="1">
        <f>MAX(0,$AU$5*AS350+BO350*AS350/100)</f>
        <v>0</v>
      </c>
      <c r="AW350" s="1">
        <f>MAX(0,$AU$5*AT350+BP350*AT350/100)</f>
        <v>0</v>
      </c>
      <c r="BN350" s="17">
        <v>-1.1349593951160645E-2</v>
      </c>
      <c r="BO350" s="17">
        <v>-1.0562444405667358E-2</v>
      </c>
      <c r="BP350" s="17">
        <v>-1.0062573529094615E-2</v>
      </c>
      <c r="BZ350" s="2"/>
    </row>
    <row r="351" spans="1:78" x14ac:dyDescent="0.3">
      <c r="A351" s="2"/>
      <c r="BZ351" s="2"/>
    </row>
    <row r="352" spans="1:78" x14ac:dyDescent="0.3">
      <c r="A352" s="2"/>
      <c r="BZ352" s="2"/>
    </row>
    <row r="353" spans="1:78" x14ac:dyDescent="0.3">
      <c r="A353" s="2"/>
      <c r="BZ353" s="2"/>
    </row>
    <row r="354" spans="1:78" x14ac:dyDescent="0.3">
      <c r="A354" s="2"/>
      <c r="BZ354" s="2"/>
    </row>
    <row r="355" spans="1:78" x14ac:dyDescent="0.3">
      <c r="A355" s="2"/>
      <c r="BZ355" s="2"/>
    </row>
    <row r="356" spans="1:78" x14ac:dyDescent="0.3">
      <c r="A356" s="2"/>
      <c r="BZ356" s="2"/>
    </row>
    <row r="357" spans="1:78" x14ac:dyDescent="0.3">
      <c r="A357" s="2"/>
      <c r="BZ357" s="2"/>
    </row>
    <row r="358" spans="1:78" x14ac:dyDescent="0.3">
      <c r="A358" s="2"/>
      <c r="BZ358" s="2"/>
    </row>
    <row r="359" spans="1:78" x14ac:dyDescent="0.3">
      <c r="A359" s="2"/>
      <c r="BZ359" s="2"/>
    </row>
    <row r="360" spans="1:78" x14ac:dyDescent="0.3">
      <c r="A360" s="2"/>
      <c r="BZ360" s="2"/>
    </row>
    <row r="361" spans="1:78" x14ac:dyDescent="0.3">
      <c r="A361" s="2"/>
      <c r="BZ361" s="2"/>
    </row>
    <row r="362" spans="1:78" x14ac:dyDescent="0.3">
      <c r="A362" s="2"/>
      <c r="BZ362" s="2"/>
    </row>
    <row r="363" spans="1:78" x14ac:dyDescent="0.3">
      <c r="A363" s="2"/>
      <c r="BZ363" s="2"/>
    </row>
    <row r="364" spans="1:78" x14ac:dyDescent="0.3">
      <c r="A364" s="2"/>
      <c r="BZ364" s="2"/>
    </row>
    <row r="365" spans="1:78" x14ac:dyDescent="0.3">
      <c r="BZ365" s="2"/>
    </row>
    <row r="366" spans="1:78" x14ac:dyDescent="0.3">
      <c r="BZ366" s="2"/>
    </row>
    <row r="367" spans="1:78" x14ac:dyDescent="0.3">
      <c r="BZ367" s="2"/>
    </row>
    <row r="368" spans="1:78" x14ac:dyDescent="0.3">
      <c r="BZ368" s="2"/>
    </row>
    <row r="369" spans="78:78" x14ac:dyDescent="0.3">
      <c r="BZ369" s="2"/>
    </row>
    <row r="370" spans="78:78" x14ac:dyDescent="0.3">
      <c r="BZ370" s="2"/>
    </row>
    <row r="371" spans="78:78" x14ac:dyDescent="0.3">
      <c r="BZ371" s="2"/>
    </row>
    <row r="372" spans="78:78" x14ac:dyDescent="0.3">
      <c r="BZ372" s="2"/>
    </row>
    <row r="373" spans="78:78" x14ac:dyDescent="0.3">
      <c r="BZ373" s="2"/>
    </row>
    <row r="374" spans="78:78" x14ac:dyDescent="0.3">
      <c r="BZ374" s="2"/>
    </row>
    <row r="375" spans="78:78" x14ac:dyDescent="0.3">
      <c r="BZ375" s="2"/>
    </row>
    <row r="376" spans="78:78" x14ac:dyDescent="0.3">
      <c r="BZ376" s="2"/>
    </row>
    <row r="377" spans="78:78" x14ac:dyDescent="0.3">
      <c r="BZ377" s="2"/>
    </row>
    <row r="378" spans="78:78" x14ac:dyDescent="0.3">
      <c r="BZ378" s="2"/>
    </row>
    <row r="379" spans="78:78" x14ac:dyDescent="0.3">
      <c r="BZ379" s="2"/>
    </row>
    <row r="380" spans="78:78" x14ac:dyDescent="0.3">
      <c r="BZ380" s="2"/>
    </row>
    <row r="381" spans="78:78" x14ac:dyDescent="0.3">
      <c r="BZ381" s="2"/>
    </row>
    <row r="382" spans="78:78" x14ac:dyDescent="0.3">
      <c r="BZ382" s="2"/>
    </row>
    <row r="383" spans="78:78" x14ac:dyDescent="0.3">
      <c r="BZ383" s="2"/>
    </row>
    <row r="384" spans="78:78" x14ac:dyDescent="0.3">
      <c r="BZ384" s="2"/>
    </row>
    <row r="385" spans="78:78" x14ac:dyDescent="0.3">
      <c r="BZ385" s="2"/>
    </row>
    <row r="386" spans="78:78" x14ac:dyDescent="0.3">
      <c r="BZ386" s="2"/>
    </row>
    <row r="387" spans="78:78" x14ac:dyDescent="0.3">
      <c r="BZ387" s="2"/>
    </row>
    <row r="388" spans="78:78" x14ac:dyDescent="0.3">
      <c r="BZ388" s="2"/>
    </row>
    <row r="389" spans="78:78" x14ac:dyDescent="0.3">
      <c r="BZ389" s="2"/>
    </row>
    <row r="390" spans="78:78" x14ac:dyDescent="0.3">
      <c r="BZ390" s="2"/>
    </row>
    <row r="391" spans="78:78" x14ac:dyDescent="0.3">
      <c r="BZ391" s="2"/>
    </row>
    <row r="392" spans="78:78" x14ac:dyDescent="0.3">
      <c r="BZ392" s="2"/>
    </row>
    <row r="393" spans="78:78" x14ac:dyDescent="0.3">
      <c r="BZ393" s="2"/>
    </row>
    <row r="394" spans="78:78" x14ac:dyDescent="0.3">
      <c r="BZ394" s="2"/>
    </row>
    <row r="395" spans="78:78" x14ac:dyDescent="0.3">
      <c r="BZ395" s="2"/>
    </row>
    <row r="396" spans="78:78" x14ac:dyDescent="0.3">
      <c r="BZ396" s="2"/>
    </row>
    <row r="397" spans="78:78" x14ac:dyDescent="0.3">
      <c r="BZ397" s="2"/>
    </row>
    <row r="398" spans="78:78" x14ac:dyDescent="0.3">
      <c r="BZ398" s="2"/>
    </row>
    <row r="399" spans="78:78" x14ac:dyDescent="0.3">
      <c r="BZ399" s="2"/>
    </row>
    <row r="400" spans="78:78" x14ac:dyDescent="0.3">
      <c r="BZ400" s="2"/>
    </row>
    <row r="401" spans="78:78" x14ac:dyDescent="0.3">
      <c r="BZ401" s="2"/>
    </row>
    <row r="402" spans="78:78" x14ac:dyDescent="0.3">
      <c r="BZ402" s="2"/>
    </row>
    <row r="403" spans="78:78" x14ac:dyDescent="0.3">
      <c r="BZ403" s="2"/>
    </row>
    <row r="404" spans="78:78" x14ac:dyDescent="0.3">
      <c r="BZ404" s="2"/>
    </row>
    <row r="405" spans="78:78" x14ac:dyDescent="0.3">
      <c r="BZ405" s="2"/>
    </row>
    <row r="406" spans="78:78" x14ac:dyDescent="0.3">
      <c r="BZ406" s="2"/>
    </row>
    <row r="407" spans="78:78" x14ac:dyDescent="0.3">
      <c r="BZ407" s="2"/>
    </row>
    <row r="408" spans="78:78" x14ac:dyDescent="0.3">
      <c r="BZ408" s="2"/>
    </row>
    <row r="409" spans="78:78" x14ac:dyDescent="0.3">
      <c r="BZ409" s="2"/>
    </row>
    <row r="410" spans="78:78" x14ac:dyDescent="0.3">
      <c r="BZ410" s="2"/>
    </row>
    <row r="411" spans="78:78" x14ac:dyDescent="0.3">
      <c r="BZ411" s="2"/>
    </row>
    <row r="412" spans="78:78" x14ac:dyDescent="0.3">
      <c r="BZ412" s="2"/>
    </row>
    <row r="413" spans="78:78" x14ac:dyDescent="0.3">
      <c r="BZ413" s="2"/>
    </row>
    <row r="414" spans="78:78" x14ac:dyDescent="0.3">
      <c r="BZ414" s="2"/>
    </row>
    <row r="415" spans="78:78" x14ac:dyDescent="0.3">
      <c r="BZ415" s="2"/>
    </row>
    <row r="416" spans="78:78" x14ac:dyDescent="0.3">
      <c r="BZ416" s="2"/>
    </row>
    <row r="417" spans="78:78" x14ac:dyDescent="0.3">
      <c r="BZ417" s="2"/>
    </row>
    <row r="418" spans="78:78" x14ac:dyDescent="0.3">
      <c r="BZ418" s="2"/>
    </row>
    <row r="419" spans="78:78" x14ac:dyDescent="0.3">
      <c r="BZ419" s="2"/>
    </row>
    <row r="420" spans="78:78" x14ac:dyDescent="0.3">
      <c r="BZ420" s="2"/>
    </row>
    <row r="421" spans="78:78" x14ac:dyDescent="0.3">
      <c r="BZ421" s="2"/>
    </row>
    <row r="422" spans="78:78" x14ac:dyDescent="0.3">
      <c r="BZ422" s="2"/>
    </row>
    <row r="423" spans="78:78" x14ac:dyDescent="0.3">
      <c r="BZ423" s="2"/>
    </row>
    <row r="424" spans="78:78" x14ac:dyDescent="0.3">
      <c r="BZ424" s="2"/>
    </row>
    <row r="425" spans="78:78" x14ac:dyDescent="0.3">
      <c r="BZ425" s="2"/>
    </row>
    <row r="426" spans="78:78" x14ac:dyDescent="0.3">
      <c r="BZ426" s="2"/>
    </row>
    <row r="427" spans="78:78" x14ac:dyDescent="0.3">
      <c r="BZ427" s="2"/>
    </row>
    <row r="428" spans="78:78" x14ac:dyDescent="0.3">
      <c r="BZ428" s="2"/>
    </row>
    <row r="429" spans="78:78" x14ac:dyDescent="0.3">
      <c r="BZ429" s="2"/>
    </row>
    <row r="430" spans="78:78" x14ac:dyDescent="0.3">
      <c r="BZ430" s="2"/>
    </row>
    <row r="431" spans="78:78" x14ac:dyDescent="0.3">
      <c r="BZ431" s="2"/>
    </row>
    <row r="432" spans="78:78" x14ac:dyDescent="0.3">
      <c r="BZ432" s="2"/>
    </row>
    <row r="433" spans="78:78" x14ac:dyDescent="0.3">
      <c r="BZ433" s="2"/>
    </row>
    <row r="434" spans="78:78" x14ac:dyDescent="0.3">
      <c r="BZ434" s="2"/>
    </row>
    <row r="435" spans="78:78" x14ac:dyDescent="0.3">
      <c r="BZ435" s="2"/>
    </row>
    <row r="436" spans="78:78" x14ac:dyDescent="0.3">
      <c r="BZ436" s="2"/>
    </row>
    <row r="437" spans="78:78" x14ac:dyDescent="0.3">
      <c r="BZ437" s="2"/>
    </row>
    <row r="438" spans="78:78" x14ac:dyDescent="0.3">
      <c r="BZ438" s="2"/>
    </row>
    <row r="439" spans="78:78" x14ac:dyDescent="0.3">
      <c r="BZ439" s="2"/>
    </row>
    <row r="440" spans="78:78" x14ac:dyDescent="0.3">
      <c r="BZ440" s="2"/>
    </row>
    <row r="441" spans="78:78" x14ac:dyDescent="0.3">
      <c r="BZ441" s="2"/>
    </row>
    <row r="442" spans="78:78" x14ac:dyDescent="0.3">
      <c r="BZ442" s="2"/>
    </row>
    <row r="443" spans="78:78" x14ac:dyDescent="0.3">
      <c r="BZ443" s="2"/>
    </row>
    <row r="444" spans="78:78" x14ac:dyDescent="0.3">
      <c r="BZ444" s="2"/>
    </row>
    <row r="445" spans="78:78" x14ac:dyDescent="0.3">
      <c r="BZ445" s="2"/>
    </row>
    <row r="446" spans="78:78" x14ac:dyDescent="0.3">
      <c r="BZ446" s="2"/>
    </row>
    <row r="447" spans="78:78" x14ac:dyDescent="0.3">
      <c r="BZ447" s="2"/>
    </row>
    <row r="1048576" spans="1:1" x14ac:dyDescent="0.3">
      <c r="A1048576" t="s">
        <v>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06"/>
  <sheetViews>
    <sheetView topLeftCell="AG1" workbookViewId="0">
      <selection activeCell="AQ3" sqref="AQ3"/>
    </sheetView>
  </sheetViews>
  <sheetFormatPr defaultColWidth="9.109375" defaultRowHeight="14.4" x14ac:dyDescent="0.3"/>
  <cols>
    <col min="1" max="5" width="9.109375" style="2"/>
    <col min="6" max="6" width="10.109375" style="2" bestFit="1" customWidth="1"/>
    <col min="7" max="17" width="9.109375" style="2"/>
    <col min="18" max="20" width="9.33203125" style="2" bestFit="1" customWidth="1"/>
    <col min="21" max="16384" width="9.109375" style="2"/>
  </cols>
  <sheetData>
    <row r="1" spans="1:48" x14ac:dyDescent="0.3">
      <c r="A1" s="2" t="str">
        <f>economy!BX3</f>
        <v>Ramsey discount</v>
      </c>
      <c r="B1" s="2" t="str">
        <f>economy!BY3</f>
        <v>Constant discount</v>
      </c>
      <c r="C1" s="2" t="s">
        <v>70</v>
      </c>
      <c r="D1" s="2" t="s">
        <v>80</v>
      </c>
      <c r="G1" s="2" t="s">
        <v>72</v>
      </c>
      <c r="N1" s="2" t="s">
        <v>71</v>
      </c>
      <c r="AB1" s="2" t="s">
        <v>77</v>
      </c>
    </row>
    <row r="2" spans="1:48" x14ac:dyDescent="0.3">
      <c r="A2" s="2">
        <f>economy!BX4</f>
        <v>1</v>
      </c>
      <c r="B2" s="2">
        <f>economy!BY4</f>
        <v>1</v>
      </c>
      <c r="D2" s="2" t="s">
        <v>81</v>
      </c>
      <c r="E2" s="2" t="s">
        <v>82</v>
      </c>
      <c r="N2" s="2" t="s">
        <v>73</v>
      </c>
      <c r="U2" s="2" t="s">
        <v>74</v>
      </c>
      <c r="AA2" s="1"/>
      <c r="AB2" s="2" t="s">
        <v>75</v>
      </c>
      <c r="AC2" s="18"/>
      <c r="AG2" s="1"/>
      <c r="AH2" s="18"/>
      <c r="AI2" s="1" t="s">
        <v>76</v>
      </c>
      <c r="AJ2" s="18"/>
      <c r="AN2" s="1"/>
      <c r="AO2" s="18"/>
      <c r="AP2" s="1" t="s">
        <v>78</v>
      </c>
    </row>
    <row r="3" spans="1:48" x14ac:dyDescent="0.3">
      <c r="A3" s="2">
        <f>economy!BX5</f>
        <v>109.07137183643594</v>
      </c>
      <c r="B3" s="2">
        <f>economy!BY5</f>
        <v>1958.1935802040337</v>
      </c>
      <c r="C3" s="20">
        <v>-0.5</v>
      </c>
      <c r="D3" s="3">
        <v>81.850919687544931</v>
      </c>
      <c r="E3" s="3">
        <v>71.927522878575829</v>
      </c>
      <c r="G3" s="2" t="s">
        <v>21</v>
      </c>
      <c r="H3" s="2" t="s">
        <v>46</v>
      </c>
      <c r="K3" s="2" t="s">
        <v>79</v>
      </c>
      <c r="N3" s="3" t="s">
        <v>21</v>
      </c>
      <c r="O3" s="3"/>
      <c r="P3" s="3"/>
      <c r="Q3" s="3"/>
      <c r="R3" s="3" t="s">
        <v>79</v>
      </c>
      <c r="U3" s="2" t="s">
        <v>21</v>
      </c>
      <c r="Y3" s="2" t="s">
        <v>79</v>
      </c>
      <c r="AB3" s="2" t="s">
        <v>21</v>
      </c>
      <c r="AC3" s="2" t="s">
        <v>46</v>
      </c>
      <c r="AF3" s="2" t="s">
        <v>79</v>
      </c>
      <c r="AI3" s="2" t="s">
        <v>21</v>
      </c>
      <c r="AJ3" s="2" t="s">
        <v>46</v>
      </c>
      <c r="AM3" s="2" t="s">
        <v>83</v>
      </c>
      <c r="AP3" s="2" t="s">
        <v>21</v>
      </c>
      <c r="AQ3" s="2" t="s">
        <v>46</v>
      </c>
      <c r="AT3" s="2" t="s">
        <v>79</v>
      </c>
    </row>
    <row r="4" spans="1:48" x14ac:dyDescent="0.3">
      <c r="C4" s="20">
        <v>-0.25</v>
      </c>
      <c r="D4" s="3">
        <v>111.98241296666853</v>
      </c>
      <c r="E4" s="3">
        <v>95.057770696174543</v>
      </c>
      <c r="H4" s="2" t="s">
        <v>25</v>
      </c>
      <c r="I4" s="2" t="s">
        <v>26</v>
      </c>
      <c r="J4" s="2" t="s">
        <v>27</v>
      </c>
      <c r="K4" s="2" t="s">
        <v>25</v>
      </c>
      <c r="L4" s="2" t="s">
        <v>26</v>
      </c>
      <c r="M4" s="2" t="s">
        <v>27</v>
      </c>
      <c r="N4" s="3"/>
      <c r="O4" s="3"/>
      <c r="P4" s="3"/>
      <c r="Q4" s="3"/>
      <c r="R4" s="3" t="s">
        <v>25</v>
      </c>
      <c r="S4" s="2" t="s">
        <v>26</v>
      </c>
      <c r="T4" s="2" t="s">
        <v>27</v>
      </c>
      <c r="Y4" s="2" t="s">
        <v>25</v>
      </c>
      <c r="Z4" s="2" t="s">
        <v>26</v>
      </c>
      <c r="AA4" s="2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J4" s="2" t="s">
        <v>25</v>
      </c>
      <c r="AK4" s="2" t="s">
        <v>26</v>
      </c>
      <c r="AL4" s="2" t="s">
        <v>27</v>
      </c>
      <c r="AM4" s="2" t="s">
        <v>25</v>
      </c>
      <c r="AN4" s="2" t="s">
        <v>26</v>
      </c>
      <c r="AO4" s="2" t="s">
        <v>27</v>
      </c>
      <c r="AQ4" s="2" t="s">
        <v>25</v>
      </c>
      <c r="AR4" s="2" t="s">
        <v>26</v>
      </c>
      <c r="AS4" s="2" t="s">
        <v>27</v>
      </c>
      <c r="AT4" s="2" t="s">
        <v>25</v>
      </c>
      <c r="AU4" s="2" t="s">
        <v>26</v>
      </c>
      <c r="AV4" s="2" t="s">
        <v>27</v>
      </c>
    </row>
    <row r="5" spans="1:48" x14ac:dyDescent="0.3">
      <c r="C5" s="20">
        <v>0</v>
      </c>
      <c r="D5" s="3">
        <v>152.4359327908914</v>
      </c>
      <c r="E5" s="3">
        <v>124.51805702978915</v>
      </c>
      <c r="K5" s="3"/>
      <c r="L5" s="3"/>
      <c r="M5" s="3"/>
      <c r="N5" s="3"/>
      <c r="O5" s="3"/>
      <c r="P5" s="3"/>
      <c r="Q5" s="3"/>
      <c r="R5" s="3"/>
    </row>
    <row r="6" spans="1:48" x14ac:dyDescent="0.3">
      <c r="A6" s="1"/>
      <c r="B6" s="1"/>
      <c r="C6" s="12">
        <v>0.25</v>
      </c>
      <c r="D6" s="3">
        <v>203.79814233199752</v>
      </c>
      <c r="E6" s="3">
        <v>160.78283708450769</v>
      </c>
      <c r="F6" s="2">
        <v>2000</v>
      </c>
      <c r="G6" s="1">
        <f>carbondioxide!F256</f>
        <v>6750</v>
      </c>
      <c r="H6" s="1">
        <f>economy!AR46</f>
        <v>26506.57579579583</v>
      </c>
      <c r="I6" s="1">
        <f>economy!AS46</f>
        <v>5357.5002106462607</v>
      </c>
      <c r="J6" s="1">
        <f>economy!AT46</f>
        <v>1913.4415533132769</v>
      </c>
      <c r="K6" s="12">
        <f>economy!BN46</f>
        <v>3.1067370213268775</v>
      </c>
      <c r="L6" s="12">
        <f>economy!BO46</f>
        <v>1.8822918046182531</v>
      </c>
      <c r="M6" s="12">
        <f>economy!BP46</f>
        <v>0.83089613616498015</v>
      </c>
      <c r="N6" s="1">
        <v>6750</v>
      </c>
      <c r="O6" s="1">
        <v>26506.57579579583</v>
      </c>
      <c r="P6" s="1">
        <v>5357.5002106462607</v>
      </c>
      <c r="Q6" s="1">
        <v>1913.4415533132769</v>
      </c>
      <c r="R6" s="17">
        <v>3.1067370213268775</v>
      </c>
      <c r="S6" s="17">
        <v>1.8822918046182531</v>
      </c>
      <c r="T6" s="17">
        <v>0.83089613616498015</v>
      </c>
      <c r="U6" s="1">
        <v>6750</v>
      </c>
      <c r="V6" s="1">
        <v>26506.57579579583</v>
      </c>
      <c r="W6" s="1">
        <v>5357.5002106462607</v>
      </c>
      <c r="X6" s="1">
        <v>1913.4415533132769</v>
      </c>
      <c r="Y6" s="17">
        <v>3.1067370213268775</v>
      </c>
      <c r="Z6" s="17">
        <v>1.8822918046182531</v>
      </c>
      <c r="AA6" s="17">
        <v>0.83089613616498015</v>
      </c>
      <c r="AB6" s="1">
        <v>6750</v>
      </c>
      <c r="AC6" s="1">
        <v>26506.57579579583</v>
      </c>
      <c r="AD6" s="1">
        <v>5357.5002106462607</v>
      </c>
      <c r="AE6" s="1">
        <v>1913.4415533132769</v>
      </c>
      <c r="AF6" s="1">
        <v>3.1067370213268775</v>
      </c>
      <c r="AG6" s="1">
        <v>1.8822918046182531</v>
      </c>
      <c r="AH6" s="1">
        <v>0.83089613616498015</v>
      </c>
      <c r="AI6" s="1">
        <v>6750</v>
      </c>
      <c r="AJ6" s="1">
        <v>26506.57579579583</v>
      </c>
      <c r="AK6" s="1">
        <v>5357.5002106462607</v>
      </c>
      <c r="AL6" s="1">
        <v>1913.4415533132769</v>
      </c>
      <c r="AM6" s="1">
        <v>3.1067370213268775</v>
      </c>
      <c r="AN6" s="1">
        <v>1.8822918046182531</v>
      </c>
      <c r="AO6" s="1">
        <v>0.83089613616498015</v>
      </c>
      <c r="AP6" s="1">
        <v>6750</v>
      </c>
      <c r="AQ6" s="2">
        <v>26506.57579579583</v>
      </c>
      <c r="AR6" s="2">
        <v>5357.5002106462607</v>
      </c>
      <c r="AS6" s="2">
        <v>1913.4415533132769</v>
      </c>
      <c r="AT6" s="2">
        <v>3.1067370213268775</v>
      </c>
      <c r="AU6" s="2">
        <v>1.8822918046182531</v>
      </c>
      <c r="AV6" s="2">
        <v>0.83089613616498015</v>
      </c>
    </row>
    <row r="7" spans="1:48" x14ac:dyDescent="0.3">
      <c r="A7" s="1"/>
      <c r="B7" s="1"/>
      <c r="C7" s="1"/>
      <c r="D7" s="1"/>
      <c r="E7" s="1"/>
      <c r="F7" s="1">
        <f>1+F6</f>
        <v>2001</v>
      </c>
      <c r="G7" s="1">
        <f>carbondioxide!F257</f>
        <v>6916</v>
      </c>
      <c r="H7" s="1">
        <f>economy!AR47</f>
        <v>27332.761906267424</v>
      </c>
      <c r="I7" s="1">
        <f>economy!AS47</f>
        <v>5586.0619840749941</v>
      </c>
      <c r="J7" s="1">
        <f>economy!AT47</f>
        <v>2007.6764529415955</v>
      </c>
      <c r="K7" s="12">
        <f>economy!BN47</f>
        <v>3.1461319837682167</v>
      </c>
      <c r="L7" s="12">
        <f>economy!BO47</f>
        <v>1.8969672651640768</v>
      </c>
      <c r="M7" s="12">
        <f>economy!BP47</f>
        <v>0.83013256461500817</v>
      </c>
      <c r="N7" s="1">
        <v>6916</v>
      </c>
      <c r="O7" s="1">
        <v>27332.761906267424</v>
      </c>
      <c r="P7" s="1">
        <v>5586.0619840749941</v>
      </c>
      <c r="Q7" s="1">
        <v>2007.6764529415955</v>
      </c>
      <c r="R7" s="17">
        <v>3.1461319837682167</v>
      </c>
      <c r="S7" s="17">
        <v>1.8969672651640768</v>
      </c>
      <c r="T7" s="17">
        <v>0.83013256461500817</v>
      </c>
      <c r="U7" s="1">
        <v>6916</v>
      </c>
      <c r="V7" s="1">
        <v>27332.761906267424</v>
      </c>
      <c r="W7" s="1">
        <v>5586.0619840749941</v>
      </c>
      <c r="X7" s="1">
        <v>2007.6764529415955</v>
      </c>
      <c r="Y7" s="17">
        <v>3.1461319837682167</v>
      </c>
      <c r="Z7" s="17">
        <v>1.8969672651640768</v>
      </c>
      <c r="AA7" s="17">
        <v>0.83013256461500817</v>
      </c>
      <c r="AB7" s="1">
        <v>6916</v>
      </c>
      <c r="AC7" s="1">
        <v>27332.761906267424</v>
      </c>
      <c r="AD7" s="1">
        <v>5586.0619840749941</v>
      </c>
      <c r="AE7" s="1">
        <v>2007.6764529415955</v>
      </c>
      <c r="AF7" s="1">
        <v>3.1461319837682167</v>
      </c>
      <c r="AG7" s="1">
        <v>1.8969672651640768</v>
      </c>
      <c r="AH7" s="1">
        <v>0.83013256461500817</v>
      </c>
      <c r="AI7" s="1">
        <v>6916</v>
      </c>
      <c r="AJ7" s="1">
        <v>27332.761906267424</v>
      </c>
      <c r="AK7" s="1">
        <v>5586.0619840749941</v>
      </c>
      <c r="AL7" s="1">
        <v>2007.6764529415955</v>
      </c>
      <c r="AM7" s="1">
        <v>3.1461319837682167</v>
      </c>
      <c r="AN7" s="1">
        <v>1.8969672651640768</v>
      </c>
      <c r="AO7" s="1">
        <v>0.83013256461500817</v>
      </c>
      <c r="AP7" s="1">
        <v>6916</v>
      </c>
      <c r="AQ7" s="2">
        <v>27332.761906267424</v>
      </c>
      <c r="AR7" s="2">
        <v>5586.0619840749941</v>
      </c>
      <c r="AS7" s="2">
        <v>2007.6764529415955</v>
      </c>
      <c r="AT7" s="2">
        <v>3.1461319837682167</v>
      </c>
      <c r="AU7" s="2">
        <v>1.8969672651640768</v>
      </c>
      <c r="AV7" s="2">
        <v>0.83013256461500817</v>
      </c>
    </row>
    <row r="8" spans="1:48" x14ac:dyDescent="0.3">
      <c r="A8" s="1"/>
      <c r="B8" s="1"/>
      <c r="C8" s="1"/>
      <c r="D8" s="1"/>
      <c r="E8" s="1"/>
      <c r="F8" s="1">
        <f t="shared" ref="F8:F71" si="0">1+F7</f>
        <v>2002</v>
      </c>
      <c r="G8" s="1">
        <f>carbondioxide!F258</f>
        <v>6981</v>
      </c>
      <c r="H8" s="1">
        <f>economy!AR48</f>
        <v>28192.619850113704</v>
      </c>
      <c r="I8" s="1">
        <f>economy!AS48</f>
        <v>5821.5990028613178</v>
      </c>
      <c r="J8" s="1">
        <f>economy!AT48</f>
        <v>2105.5340680257759</v>
      </c>
      <c r="K8" s="12">
        <f>economy!BN48</f>
        <v>3.1852401402311101</v>
      </c>
      <c r="L8" s="12">
        <f>economy!BO48</f>
        <v>1.9124015209679783</v>
      </c>
      <c r="M8" s="12">
        <f>economy!BP48</f>
        <v>0.82743674815107204</v>
      </c>
      <c r="N8" s="1">
        <v>6981</v>
      </c>
      <c r="O8" s="1">
        <v>28192.619850113704</v>
      </c>
      <c r="P8" s="1">
        <v>5821.5990028613178</v>
      </c>
      <c r="Q8" s="1">
        <v>2105.5340680257759</v>
      </c>
      <c r="R8" s="17">
        <v>3.1852401402311101</v>
      </c>
      <c r="S8" s="17">
        <v>1.9124015209679783</v>
      </c>
      <c r="T8" s="17">
        <v>0.82743674815107204</v>
      </c>
      <c r="U8" s="1">
        <v>6981</v>
      </c>
      <c r="V8" s="1">
        <v>28192.619850113704</v>
      </c>
      <c r="W8" s="1">
        <v>5821.5990028613178</v>
      </c>
      <c r="X8" s="1">
        <v>2105.5340680257759</v>
      </c>
      <c r="Y8" s="17">
        <v>3.1852401402311101</v>
      </c>
      <c r="Z8" s="17">
        <v>1.9124015209679783</v>
      </c>
      <c r="AA8" s="17">
        <v>0.82743674815107204</v>
      </c>
      <c r="AB8" s="1">
        <v>6981</v>
      </c>
      <c r="AC8" s="1">
        <v>28192.619850113704</v>
      </c>
      <c r="AD8" s="1">
        <v>5821.5990028613178</v>
      </c>
      <c r="AE8" s="1">
        <v>2105.5340680257759</v>
      </c>
      <c r="AF8" s="1">
        <v>3.1852401402311101</v>
      </c>
      <c r="AG8" s="1">
        <v>1.9124015209679783</v>
      </c>
      <c r="AH8" s="1">
        <v>0.82743674815107204</v>
      </c>
      <c r="AI8" s="1">
        <v>6981</v>
      </c>
      <c r="AJ8" s="1">
        <v>28192.619850113704</v>
      </c>
      <c r="AK8" s="1">
        <v>5821.5990028613178</v>
      </c>
      <c r="AL8" s="1">
        <v>2105.5340680257759</v>
      </c>
      <c r="AM8" s="1">
        <v>3.1852401402311101</v>
      </c>
      <c r="AN8" s="1">
        <v>1.9124015209679783</v>
      </c>
      <c r="AO8" s="1">
        <v>0.82743674815107204</v>
      </c>
      <c r="AP8" s="1">
        <v>6981</v>
      </c>
      <c r="AQ8" s="2">
        <v>28192.619850113704</v>
      </c>
      <c r="AR8" s="2">
        <v>5821.5990028613178</v>
      </c>
      <c r="AS8" s="2">
        <v>2105.5340680257759</v>
      </c>
      <c r="AT8" s="2">
        <v>3.1852401402311101</v>
      </c>
      <c r="AU8" s="2">
        <v>1.9124015209679783</v>
      </c>
      <c r="AV8" s="2">
        <v>0.82743674815107204</v>
      </c>
    </row>
    <row r="9" spans="1:48" x14ac:dyDescent="0.3">
      <c r="A9" s="1"/>
      <c r="B9" s="1"/>
      <c r="C9" s="1"/>
      <c r="D9" s="1"/>
      <c r="E9" s="1"/>
      <c r="F9" s="1">
        <f t="shared" si="0"/>
        <v>2003</v>
      </c>
      <c r="G9" s="1">
        <f>carbondioxide!F259</f>
        <v>7397</v>
      </c>
      <c r="H9" s="1">
        <f>economy!AR49</f>
        <v>29084.118227152823</v>
      </c>
      <c r="I9" s="1">
        <f>economy!AS49</f>
        <v>6065.2438169985398</v>
      </c>
      <c r="J9" s="1">
        <f>economy!AT49</f>
        <v>2207.2496945686739</v>
      </c>
      <c r="K9" s="12">
        <f>economy!BN49</f>
        <v>3.2212431836345159</v>
      </c>
      <c r="L9" s="12">
        <f>economy!BO49</f>
        <v>1.9109376392436286</v>
      </c>
      <c r="M9" s="12">
        <f>economy!BP49</f>
        <v>0.81939390107714782</v>
      </c>
      <c r="N9" s="1">
        <v>7397</v>
      </c>
      <c r="O9" s="1">
        <v>29084.118227152823</v>
      </c>
      <c r="P9" s="1">
        <v>6065.2438169985398</v>
      </c>
      <c r="Q9" s="1">
        <v>2207.2496945686739</v>
      </c>
      <c r="R9" s="17">
        <v>3.2212431836345159</v>
      </c>
      <c r="S9" s="17">
        <v>1.9109376392436286</v>
      </c>
      <c r="T9" s="17">
        <v>0.81939390107714782</v>
      </c>
      <c r="U9" s="1">
        <v>7397</v>
      </c>
      <c r="V9" s="1">
        <v>29084.118227152823</v>
      </c>
      <c r="W9" s="1">
        <v>6065.2438169985398</v>
      </c>
      <c r="X9" s="1">
        <v>2207.2496945686739</v>
      </c>
      <c r="Y9" s="17">
        <v>3.2212431836345159</v>
      </c>
      <c r="Z9" s="17">
        <v>1.9109376392436286</v>
      </c>
      <c r="AA9" s="17">
        <v>0.81939390107714782</v>
      </c>
      <c r="AB9" s="1">
        <v>7397</v>
      </c>
      <c r="AC9" s="1">
        <v>29084.118227152823</v>
      </c>
      <c r="AD9" s="1">
        <v>6065.2438169985398</v>
      </c>
      <c r="AE9" s="1">
        <v>2207.2496945686739</v>
      </c>
      <c r="AF9" s="1">
        <v>3.2212431836345159</v>
      </c>
      <c r="AG9" s="1">
        <v>1.9109376392436286</v>
      </c>
      <c r="AH9" s="1">
        <v>0.81939390107714782</v>
      </c>
      <c r="AI9" s="1">
        <v>7397</v>
      </c>
      <c r="AJ9" s="1">
        <v>29084.118227152823</v>
      </c>
      <c r="AK9" s="1">
        <v>6065.2438169985398</v>
      </c>
      <c r="AL9" s="1">
        <v>2207.2496945686739</v>
      </c>
      <c r="AM9" s="1">
        <v>3.2212431836345159</v>
      </c>
      <c r="AN9" s="1">
        <v>1.9109376392436286</v>
      </c>
      <c r="AO9" s="1">
        <v>0.81939390107714782</v>
      </c>
      <c r="AP9" s="1">
        <v>7397</v>
      </c>
      <c r="AQ9" s="2">
        <v>29084.118227152823</v>
      </c>
      <c r="AR9" s="2">
        <v>6065.2438169985398</v>
      </c>
      <c r="AS9" s="2">
        <v>2207.2496945686739</v>
      </c>
      <c r="AT9" s="2">
        <v>3.2212431836345159</v>
      </c>
      <c r="AU9" s="2">
        <v>1.9109376392436286</v>
      </c>
      <c r="AV9" s="2">
        <v>0.81939390107714782</v>
      </c>
    </row>
    <row r="10" spans="1:48" x14ac:dyDescent="0.3">
      <c r="A10" s="1"/>
      <c r="B10" s="1"/>
      <c r="C10" s="1"/>
      <c r="D10" s="1"/>
      <c r="E10" s="1"/>
      <c r="F10" s="1">
        <f t="shared" si="0"/>
        <v>2004</v>
      </c>
      <c r="G10" s="1">
        <f>carbondioxide!F260</f>
        <v>7782</v>
      </c>
      <c r="H10" s="1">
        <f>economy!AR50</f>
        <v>30004.542351393924</v>
      </c>
      <c r="I10" s="1">
        <f>economy!AS50</f>
        <v>6318.0438883377183</v>
      </c>
      <c r="J10" s="1">
        <f>economy!AT50</f>
        <v>2313.1287472214703</v>
      </c>
      <c r="K10" s="12">
        <f>economy!BN50</f>
        <v>3.2460244290096014</v>
      </c>
      <c r="L10" s="12">
        <f>economy!BO50</f>
        <v>1.8972522732248718</v>
      </c>
      <c r="M10" s="12">
        <f>economy!BP50</f>
        <v>0.80916682032672538</v>
      </c>
      <c r="N10" s="1">
        <v>7782</v>
      </c>
      <c r="O10" s="1">
        <v>30004.542351393924</v>
      </c>
      <c r="P10" s="1">
        <v>6318.0438883377183</v>
      </c>
      <c r="Q10" s="1">
        <v>2313.1287472214703</v>
      </c>
      <c r="R10" s="17">
        <v>3.2460244290096014</v>
      </c>
      <c r="S10" s="17">
        <v>1.8972522732248718</v>
      </c>
      <c r="T10" s="17">
        <v>0.80916682032672538</v>
      </c>
      <c r="U10" s="1">
        <v>7782</v>
      </c>
      <c r="V10" s="1">
        <v>30004.542351393924</v>
      </c>
      <c r="W10" s="1">
        <v>6318.0438883377183</v>
      </c>
      <c r="X10" s="1">
        <v>2313.1287472214703</v>
      </c>
      <c r="Y10" s="17">
        <v>3.2460244290096014</v>
      </c>
      <c r="Z10" s="17">
        <v>1.8972522732248718</v>
      </c>
      <c r="AA10" s="17">
        <v>0.80916682032672538</v>
      </c>
      <c r="AB10" s="1">
        <v>7782</v>
      </c>
      <c r="AC10" s="1">
        <v>30004.542351393924</v>
      </c>
      <c r="AD10" s="1">
        <v>6318.0438883377183</v>
      </c>
      <c r="AE10" s="1">
        <v>2313.1287472214703</v>
      </c>
      <c r="AF10" s="1">
        <v>3.2460244290096014</v>
      </c>
      <c r="AG10" s="1">
        <v>1.8972522732248718</v>
      </c>
      <c r="AH10" s="1">
        <v>0.80916682032672538</v>
      </c>
      <c r="AI10" s="1">
        <v>7782</v>
      </c>
      <c r="AJ10" s="1">
        <v>30004.542351393924</v>
      </c>
      <c r="AK10" s="1">
        <v>6318.0438883377183</v>
      </c>
      <c r="AL10" s="1">
        <v>2313.1287472214703</v>
      </c>
      <c r="AM10" s="1">
        <v>3.2460244290096014</v>
      </c>
      <c r="AN10" s="1">
        <v>1.8972522732248718</v>
      </c>
      <c r="AO10" s="1">
        <v>0.80916682032672538</v>
      </c>
      <c r="AP10" s="1">
        <v>7782</v>
      </c>
      <c r="AQ10" s="2">
        <v>30004.542351393924</v>
      </c>
      <c r="AR10" s="2">
        <v>6318.0438883377183</v>
      </c>
      <c r="AS10" s="2">
        <v>2313.1287472214703</v>
      </c>
      <c r="AT10" s="2">
        <v>3.2460244290096014</v>
      </c>
      <c r="AU10" s="2">
        <v>1.8972522732248718</v>
      </c>
      <c r="AV10" s="2">
        <v>0.80916682032672538</v>
      </c>
    </row>
    <row r="11" spans="1:48" x14ac:dyDescent="0.3">
      <c r="A11" s="1"/>
      <c r="B11" s="1"/>
      <c r="C11" s="1"/>
      <c r="D11" s="1"/>
      <c r="E11" s="1"/>
      <c r="F11" s="1">
        <f t="shared" si="0"/>
        <v>2005</v>
      </c>
      <c r="G11" s="1">
        <f>carbondioxide!F261</f>
        <v>8086</v>
      </c>
      <c r="H11" s="1">
        <f>economy!AR51</f>
        <v>30950.082986290967</v>
      </c>
      <c r="I11" s="1">
        <f>economy!AS51</f>
        <v>6581.038969262434</v>
      </c>
      <c r="J11" s="1">
        <f>economy!AT51</f>
        <v>2423.2196271173834</v>
      </c>
      <c r="K11" s="12">
        <f>economy!BN51</f>
        <v>3.27394488799384</v>
      </c>
      <c r="L11" s="12">
        <f>economy!BO51</f>
        <v>1.8848140536543605</v>
      </c>
      <c r="M11" s="12">
        <f>economy!BP51</f>
        <v>0.79797792393087252</v>
      </c>
      <c r="N11" s="1">
        <v>8086</v>
      </c>
      <c r="O11" s="1">
        <v>30950.082986290967</v>
      </c>
      <c r="P11" s="1">
        <v>6581.038969262434</v>
      </c>
      <c r="Q11" s="1">
        <v>2423.2196271173834</v>
      </c>
      <c r="R11" s="17">
        <v>3.27394488799384</v>
      </c>
      <c r="S11" s="17">
        <v>1.8848140536543605</v>
      </c>
      <c r="T11" s="17">
        <v>0.79797792393087252</v>
      </c>
      <c r="U11" s="1">
        <v>8086</v>
      </c>
      <c r="V11" s="1">
        <v>30950.082986290967</v>
      </c>
      <c r="W11" s="1">
        <v>6581.038969262434</v>
      </c>
      <c r="X11" s="1">
        <v>2423.2196271173834</v>
      </c>
      <c r="Y11" s="17">
        <v>3.27394488799384</v>
      </c>
      <c r="Z11" s="17">
        <v>1.8848140536543605</v>
      </c>
      <c r="AA11" s="17">
        <v>0.79797792393087252</v>
      </c>
      <c r="AB11" s="1">
        <v>8086</v>
      </c>
      <c r="AC11" s="1">
        <v>30950.082986290967</v>
      </c>
      <c r="AD11" s="1">
        <v>6581.038969262434</v>
      </c>
      <c r="AE11" s="1">
        <v>2423.2196271173834</v>
      </c>
      <c r="AF11" s="1">
        <v>3.27394488799384</v>
      </c>
      <c r="AG11" s="1">
        <v>1.8848140536543605</v>
      </c>
      <c r="AH11" s="1">
        <v>0.79797792393087252</v>
      </c>
      <c r="AI11" s="1">
        <v>8086</v>
      </c>
      <c r="AJ11" s="1">
        <v>30950.082986290967</v>
      </c>
      <c r="AK11" s="1">
        <v>6581.038969262434</v>
      </c>
      <c r="AL11" s="1">
        <v>2423.2196271173834</v>
      </c>
      <c r="AM11" s="1">
        <v>3.27394488799384</v>
      </c>
      <c r="AN11" s="1">
        <v>1.8848140536543605</v>
      </c>
      <c r="AO11" s="1">
        <v>0.79797792393087252</v>
      </c>
      <c r="AP11" s="1">
        <v>8086</v>
      </c>
      <c r="AQ11" s="2">
        <v>30950.082986290967</v>
      </c>
      <c r="AR11" s="2">
        <v>6581.038969262434</v>
      </c>
      <c r="AS11" s="2">
        <v>2423.2196271173834</v>
      </c>
      <c r="AT11" s="2">
        <v>3.27394488799384</v>
      </c>
      <c r="AU11" s="2">
        <v>1.8848140536543605</v>
      </c>
      <c r="AV11" s="2">
        <v>0.79797792393087252</v>
      </c>
    </row>
    <row r="12" spans="1:48" x14ac:dyDescent="0.3">
      <c r="A12" s="1"/>
      <c r="B12" s="1"/>
      <c r="C12" s="1"/>
      <c r="D12" s="1"/>
      <c r="E12" s="1"/>
      <c r="F12" s="1">
        <f t="shared" si="0"/>
        <v>2006</v>
      </c>
      <c r="G12" s="1">
        <f>carbondioxide!F262</f>
        <v>8350</v>
      </c>
      <c r="H12" s="1">
        <f>economy!AR52</f>
        <v>31927.349928287691</v>
      </c>
      <c r="I12" s="1">
        <f>economy!AS52</f>
        <v>6854.2015330672539</v>
      </c>
      <c r="J12" s="1">
        <f>economy!AT52</f>
        <v>2538.1812614470864</v>
      </c>
      <c r="K12" s="12">
        <f>economy!BN52</f>
        <v>3.2958568302629185</v>
      </c>
      <c r="L12" s="12">
        <f>economy!BO52</f>
        <v>1.8670345766775385</v>
      </c>
      <c r="M12" s="12">
        <f>economy!BP52</f>
        <v>0.78533948484379823</v>
      </c>
      <c r="N12" s="1">
        <v>8350</v>
      </c>
      <c r="O12" s="1">
        <v>31927.349928287691</v>
      </c>
      <c r="P12" s="1">
        <v>6854.2015330672539</v>
      </c>
      <c r="Q12" s="1">
        <v>2538.1812614470864</v>
      </c>
      <c r="R12" s="17">
        <v>3.2958568302629185</v>
      </c>
      <c r="S12" s="17">
        <v>1.8670345766775385</v>
      </c>
      <c r="T12" s="17">
        <v>0.78533948484379823</v>
      </c>
      <c r="U12" s="1">
        <v>8350</v>
      </c>
      <c r="V12" s="1">
        <v>31927.349928287691</v>
      </c>
      <c r="W12" s="1">
        <v>6854.2015330672539</v>
      </c>
      <c r="X12" s="1">
        <v>2538.1812614470864</v>
      </c>
      <c r="Y12" s="17">
        <v>3.2958568302629185</v>
      </c>
      <c r="Z12" s="17">
        <v>1.8670345766775385</v>
      </c>
      <c r="AA12" s="17">
        <v>0.78533948484379823</v>
      </c>
      <c r="AB12" s="1">
        <v>8350</v>
      </c>
      <c r="AC12" s="1">
        <v>31927.349928287691</v>
      </c>
      <c r="AD12" s="1">
        <v>6854.2015330672539</v>
      </c>
      <c r="AE12" s="1">
        <v>2538.1812614470864</v>
      </c>
      <c r="AF12" s="1">
        <v>3.2958568302629185</v>
      </c>
      <c r="AG12" s="1">
        <v>1.8670345766775385</v>
      </c>
      <c r="AH12" s="1">
        <v>0.78533948484379823</v>
      </c>
      <c r="AI12" s="1">
        <v>8350</v>
      </c>
      <c r="AJ12" s="1">
        <v>31927.349928287691</v>
      </c>
      <c r="AK12" s="1">
        <v>6854.2015330672539</v>
      </c>
      <c r="AL12" s="1">
        <v>2538.1812614470864</v>
      </c>
      <c r="AM12" s="1">
        <v>3.2958568302629185</v>
      </c>
      <c r="AN12" s="1">
        <v>1.8670345766775385</v>
      </c>
      <c r="AO12" s="1">
        <v>0.78533948484379823</v>
      </c>
      <c r="AP12" s="1">
        <v>8350</v>
      </c>
      <c r="AQ12" s="2">
        <v>31927.349928287691</v>
      </c>
      <c r="AR12" s="2">
        <v>6854.2015330672539</v>
      </c>
      <c r="AS12" s="2">
        <v>2538.1812614470864</v>
      </c>
      <c r="AT12" s="2">
        <v>3.2958568302629185</v>
      </c>
      <c r="AU12" s="2">
        <v>1.8670345766775385</v>
      </c>
      <c r="AV12" s="2">
        <v>0.78533948484379823</v>
      </c>
    </row>
    <row r="13" spans="1:48" x14ac:dyDescent="0.3">
      <c r="A13" s="1"/>
      <c r="B13" s="1"/>
      <c r="C13" s="1"/>
      <c r="D13" s="1"/>
      <c r="E13" s="1"/>
      <c r="F13" s="1">
        <f t="shared" si="0"/>
        <v>2007</v>
      </c>
      <c r="G13" s="1">
        <f>carbondioxide!F263</f>
        <v>8543</v>
      </c>
      <c r="H13" s="1">
        <f>economy!AR53</f>
        <v>32944.447016896374</v>
      </c>
      <c r="I13" s="1">
        <f>economy!AS53</f>
        <v>7138.0783223378066</v>
      </c>
      <c r="J13" s="1">
        <f>economy!AT53</f>
        <v>2657.8534183072488</v>
      </c>
      <c r="K13" s="12">
        <f>economy!BN53</f>
        <v>3.3187426104169848</v>
      </c>
      <c r="L13" s="12">
        <f>economy!BO53</f>
        <v>1.8462799625502693</v>
      </c>
      <c r="M13" s="12">
        <f>economy!BP53</f>
        <v>0.77114863163982339</v>
      </c>
      <c r="N13" s="1">
        <v>8543</v>
      </c>
      <c r="O13" s="1">
        <v>32944.447016896374</v>
      </c>
      <c r="P13" s="1">
        <v>7138.0783223378066</v>
      </c>
      <c r="Q13" s="1">
        <v>2657.8534183072488</v>
      </c>
      <c r="R13" s="17">
        <v>3.3187426104169848</v>
      </c>
      <c r="S13" s="17">
        <v>1.8462799625502693</v>
      </c>
      <c r="T13" s="17">
        <v>0.77114863163982339</v>
      </c>
      <c r="U13" s="1">
        <v>8543</v>
      </c>
      <c r="V13" s="1">
        <v>32944.447016896374</v>
      </c>
      <c r="W13" s="1">
        <v>7138.0783223378066</v>
      </c>
      <c r="X13" s="1">
        <v>2657.8534183072488</v>
      </c>
      <c r="Y13" s="17">
        <v>3.3187426104169848</v>
      </c>
      <c r="Z13" s="17">
        <v>1.8462799625502693</v>
      </c>
      <c r="AA13" s="17">
        <v>0.77114863163982339</v>
      </c>
      <c r="AB13" s="1">
        <v>8543</v>
      </c>
      <c r="AC13" s="1">
        <v>32944.447016896374</v>
      </c>
      <c r="AD13" s="1">
        <v>7138.0783223378066</v>
      </c>
      <c r="AE13" s="1">
        <v>2657.8534183072488</v>
      </c>
      <c r="AF13" s="1">
        <v>3.3187426104169848</v>
      </c>
      <c r="AG13" s="1">
        <v>1.8462799625502693</v>
      </c>
      <c r="AH13" s="1">
        <v>0.77114863163982339</v>
      </c>
      <c r="AI13" s="1">
        <v>8543</v>
      </c>
      <c r="AJ13" s="1">
        <v>32944.447016896374</v>
      </c>
      <c r="AK13" s="1">
        <v>7138.0783223378066</v>
      </c>
      <c r="AL13" s="1">
        <v>2657.8534183072488</v>
      </c>
      <c r="AM13" s="1">
        <v>3.3187426104169848</v>
      </c>
      <c r="AN13" s="1">
        <v>1.8462799625502693</v>
      </c>
      <c r="AO13" s="1">
        <v>0.77114863163982339</v>
      </c>
      <c r="AP13" s="1">
        <v>8543</v>
      </c>
      <c r="AQ13" s="2">
        <v>32944.447016896374</v>
      </c>
      <c r="AR13" s="2">
        <v>7138.0783223378066</v>
      </c>
      <c r="AS13" s="2">
        <v>2657.8534183072488</v>
      </c>
      <c r="AT13" s="2">
        <v>3.3187426104169848</v>
      </c>
      <c r="AU13" s="2">
        <v>1.8462799625502693</v>
      </c>
      <c r="AV13" s="2">
        <v>0.77114863163982339</v>
      </c>
    </row>
    <row r="14" spans="1:48" x14ac:dyDescent="0.3">
      <c r="A14" s="1"/>
      <c r="B14" s="1"/>
      <c r="C14" s="1"/>
      <c r="D14" s="1"/>
      <c r="E14" s="1"/>
      <c r="F14" s="1">
        <f t="shared" si="0"/>
        <v>2008</v>
      </c>
      <c r="G14" s="1">
        <f>carbondioxide!F264</f>
        <v>8749</v>
      </c>
      <c r="H14" s="1">
        <f>economy!AR54</f>
        <v>33987.634527119866</v>
      </c>
      <c r="I14" s="1">
        <f>economy!AS54</f>
        <v>7433.6298606039227</v>
      </c>
      <c r="J14" s="1">
        <f>economy!AT54</f>
        <v>2782.8872036418302</v>
      </c>
      <c r="K14" s="12">
        <f>economy!BN54</f>
        <v>3.3610024138586949</v>
      </c>
      <c r="L14" s="12">
        <f>economy!BO54</f>
        <v>1.8398518856102548</v>
      </c>
      <c r="M14" s="12">
        <f>economy!BP54</f>
        <v>0.76084847819039025</v>
      </c>
      <c r="N14" s="1">
        <v>8749</v>
      </c>
      <c r="O14" s="1">
        <v>33987.634527119866</v>
      </c>
      <c r="P14" s="1">
        <v>7433.6298606039227</v>
      </c>
      <c r="Q14" s="1">
        <v>2782.8872036418302</v>
      </c>
      <c r="R14" s="17">
        <v>3.3610024138586949</v>
      </c>
      <c r="S14" s="17">
        <v>1.8398518856102548</v>
      </c>
      <c r="T14" s="17">
        <v>0.76084847819039025</v>
      </c>
      <c r="U14" s="1">
        <v>8749</v>
      </c>
      <c r="V14" s="1">
        <v>33987.634527119866</v>
      </c>
      <c r="W14" s="1">
        <v>7433.6298606039227</v>
      </c>
      <c r="X14" s="1">
        <v>2782.8872036418302</v>
      </c>
      <c r="Y14" s="17">
        <v>3.3610024138586949</v>
      </c>
      <c r="Z14" s="17">
        <v>1.8398518856102548</v>
      </c>
      <c r="AA14" s="17">
        <v>0.76084847819039025</v>
      </c>
      <c r="AB14" s="1">
        <v>8749</v>
      </c>
      <c r="AC14" s="1">
        <v>33987.634527119866</v>
      </c>
      <c r="AD14" s="1">
        <v>7433.6298606039227</v>
      </c>
      <c r="AE14" s="1">
        <v>2782.8872036418302</v>
      </c>
      <c r="AF14" s="1">
        <v>3.3610024138586949</v>
      </c>
      <c r="AG14" s="1">
        <v>1.8398518856102548</v>
      </c>
      <c r="AH14" s="1">
        <v>0.76084847819039025</v>
      </c>
      <c r="AI14" s="1">
        <v>8749</v>
      </c>
      <c r="AJ14" s="1">
        <v>33987.634527119866</v>
      </c>
      <c r="AK14" s="1">
        <v>7433.6298606039227</v>
      </c>
      <c r="AL14" s="1">
        <v>2782.8872036418302</v>
      </c>
      <c r="AM14" s="1">
        <v>3.3610024138586949</v>
      </c>
      <c r="AN14" s="1">
        <v>1.8398518856102548</v>
      </c>
      <c r="AO14" s="1">
        <v>0.76084847819039025</v>
      </c>
      <c r="AP14" s="1">
        <v>8749</v>
      </c>
      <c r="AQ14" s="2">
        <v>33987.634527119866</v>
      </c>
      <c r="AR14" s="2">
        <v>7433.6298606039227</v>
      </c>
      <c r="AS14" s="2">
        <v>2782.8872036418302</v>
      </c>
      <c r="AT14" s="2">
        <v>3.3610024138586949</v>
      </c>
      <c r="AU14" s="2">
        <v>1.8398518856102548</v>
      </c>
      <c r="AV14" s="2">
        <v>0.76084847819039025</v>
      </c>
    </row>
    <row r="15" spans="1:48" x14ac:dyDescent="0.3">
      <c r="A15" s="1"/>
      <c r="B15" s="1"/>
      <c r="C15" s="1"/>
      <c r="D15" s="1"/>
      <c r="E15" s="1"/>
      <c r="F15" s="1">
        <f t="shared" si="0"/>
        <v>2009</v>
      </c>
      <c r="G15" s="1">
        <f>carbondioxide!F265</f>
        <v>8747.908742429694</v>
      </c>
      <c r="H15" s="1">
        <f>economy!AR55</f>
        <v>35046.898880452107</v>
      </c>
      <c r="I15" s="1">
        <f>economy!AS55</f>
        <v>7740.8566921998518</v>
      </c>
      <c r="J15" s="1">
        <f>economy!AT55</f>
        <v>2913.5578118777248</v>
      </c>
      <c r="K15" s="12">
        <f>economy!BN55</f>
        <v>3.4378149723413691</v>
      </c>
      <c r="L15" s="12">
        <f>economy!BO55</f>
        <v>1.8503868789586904</v>
      </c>
      <c r="M15" s="12">
        <f>economy!BP55</f>
        <v>0.75035276942854379</v>
      </c>
      <c r="N15" s="1">
        <v>8747.908742429694</v>
      </c>
      <c r="O15" s="1">
        <v>35046.898880452107</v>
      </c>
      <c r="P15" s="1">
        <v>7740.8566921998518</v>
      </c>
      <c r="Q15" s="1">
        <v>2913.5578118777248</v>
      </c>
      <c r="R15" s="17">
        <v>3.4378149723413691</v>
      </c>
      <c r="S15" s="17">
        <v>1.8503868789586904</v>
      </c>
      <c r="T15" s="17">
        <v>0.75035276942854379</v>
      </c>
      <c r="U15" s="1">
        <v>8747.908742429694</v>
      </c>
      <c r="V15" s="1">
        <v>35046.898880452107</v>
      </c>
      <c r="W15" s="1">
        <v>7740.8566921998518</v>
      </c>
      <c r="X15" s="1">
        <v>2913.5578118777248</v>
      </c>
      <c r="Y15" s="17">
        <v>3.4378149723413691</v>
      </c>
      <c r="Z15" s="17">
        <v>1.8503868789586904</v>
      </c>
      <c r="AA15" s="17">
        <v>0.75035276942854379</v>
      </c>
      <c r="AB15" s="1">
        <v>8747.908742429694</v>
      </c>
      <c r="AC15" s="1">
        <v>35046.898880452107</v>
      </c>
      <c r="AD15" s="1">
        <v>7740.8566921998518</v>
      </c>
      <c r="AE15" s="1">
        <v>2913.5578118777248</v>
      </c>
      <c r="AF15" s="1">
        <v>3.4378149723413691</v>
      </c>
      <c r="AG15" s="1">
        <v>1.8503868789586904</v>
      </c>
      <c r="AH15" s="1">
        <v>0.75035276942854379</v>
      </c>
      <c r="AI15" s="1">
        <v>8747.908742429694</v>
      </c>
      <c r="AJ15" s="1">
        <v>35046.898880452107</v>
      </c>
      <c r="AK15" s="1">
        <v>7740.8566921998518</v>
      </c>
      <c r="AL15" s="1">
        <v>2913.5578118777248</v>
      </c>
      <c r="AM15" s="1">
        <v>3.4378149723413691</v>
      </c>
      <c r="AN15" s="1">
        <v>1.8503868789586904</v>
      </c>
      <c r="AO15" s="1">
        <v>0.75035276942854379</v>
      </c>
      <c r="AP15" s="1">
        <v>8747.908742429694</v>
      </c>
      <c r="AQ15" s="2">
        <v>35046.898880452107</v>
      </c>
      <c r="AR15" s="2">
        <v>7740.8566921998518</v>
      </c>
      <c r="AS15" s="2">
        <v>2913.5578118777248</v>
      </c>
      <c r="AT15" s="2">
        <v>3.4378149723413691</v>
      </c>
      <c r="AU15" s="2">
        <v>1.8503868789586904</v>
      </c>
      <c r="AV15" s="2">
        <v>0.75035276942854379</v>
      </c>
    </row>
    <row r="16" spans="1:48" x14ac:dyDescent="0.3">
      <c r="A16" s="1"/>
      <c r="B16" s="1"/>
      <c r="C16" s="1"/>
      <c r="D16" s="1"/>
      <c r="E16" s="1"/>
      <c r="F16" s="1">
        <f t="shared" si="0"/>
        <v>2010</v>
      </c>
      <c r="G16" s="1">
        <f>carbondioxide!F266</f>
        <v>8682.9561636055314</v>
      </c>
      <c r="H16" s="1">
        <f>economy!AR56</f>
        <v>36110.322211354614</v>
      </c>
      <c r="I16" s="1">
        <f>economy!AS56</f>
        <v>8060.3173095367674</v>
      </c>
      <c r="J16" s="1">
        <f>economy!AT56</f>
        <v>3050.2621608647241</v>
      </c>
      <c r="K16" s="12">
        <f>economy!BN56</f>
        <v>3.4558342210054338</v>
      </c>
      <c r="L16" s="12">
        <f>economy!BO56</f>
        <v>1.8462057798324336</v>
      </c>
      <c r="M16" s="12">
        <f>economy!BP56</f>
        <v>0.73717064881289907</v>
      </c>
      <c r="N16" s="1">
        <v>8682.9561636055314</v>
      </c>
      <c r="O16" s="1">
        <v>36110.322211354614</v>
      </c>
      <c r="P16" s="1">
        <v>8060.3173095367674</v>
      </c>
      <c r="Q16" s="1">
        <v>3050.2621608647241</v>
      </c>
      <c r="R16" s="17">
        <v>3.4558342210054338</v>
      </c>
      <c r="S16" s="17">
        <v>1.8462057798324336</v>
      </c>
      <c r="T16" s="17">
        <v>0.73717064881289907</v>
      </c>
      <c r="U16" s="1">
        <v>8682.9561636055314</v>
      </c>
      <c r="V16" s="1">
        <v>36110.322211354614</v>
      </c>
      <c r="W16" s="1">
        <v>8060.3173095367674</v>
      </c>
      <c r="X16" s="1">
        <v>3050.2621608647241</v>
      </c>
      <c r="Y16" s="17">
        <v>3.4558342210054338</v>
      </c>
      <c r="Z16" s="17">
        <v>1.8462057798324336</v>
      </c>
      <c r="AA16" s="17">
        <v>0.73717064881289907</v>
      </c>
      <c r="AB16" s="1">
        <v>8682.9561636055314</v>
      </c>
      <c r="AC16" s="1">
        <v>36110.322211354614</v>
      </c>
      <c r="AD16" s="1">
        <v>8060.3173095367674</v>
      </c>
      <c r="AE16" s="1">
        <v>3050.2621608647241</v>
      </c>
      <c r="AF16" s="1">
        <v>3.4558342210054338</v>
      </c>
      <c r="AG16" s="1">
        <v>1.8462057798324336</v>
      </c>
      <c r="AH16" s="1">
        <v>0.73717064881289907</v>
      </c>
      <c r="AI16" s="1">
        <v>8682.9561636055314</v>
      </c>
      <c r="AJ16" s="1">
        <v>36110.322211354614</v>
      </c>
      <c r="AK16" s="1">
        <v>8060.3173095367674</v>
      </c>
      <c r="AL16" s="1">
        <v>3050.2621608647241</v>
      </c>
      <c r="AM16" s="1">
        <v>3.4558342210054338</v>
      </c>
      <c r="AN16" s="1">
        <v>1.8462057798324336</v>
      </c>
      <c r="AO16" s="1">
        <v>0.73717064881289907</v>
      </c>
      <c r="AP16" s="1">
        <v>8682.9561636055314</v>
      </c>
      <c r="AQ16" s="2">
        <v>36110.322211354614</v>
      </c>
      <c r="AR16" s="2">
        <v>8060.3173095367674</v>
      </c>
      <c r="AS16" s="2">
        <v>3050.2621608647241</v>
      </c>
      <c r="AT16" s="2">
        <v>3.4558342210054338</v>
      </c>
      <c r="AU16" s="2">
        <v>1.8462057798324336</v>
      </c>
      <c r="AV16" s="2">
        <v>0.73717064881289907</v>
      </c>
    </row>
    <row r="17" spans="1:48" x14ac:dyDescent="0.3">
      <c r="A17" s="1"/>
      <c r="B17" s="1"/>
      <c r="C17" s="1"/>
      <c r="D17" s="1"/>
      <c r="E17" s="1"/>
      <c r="F17" s="1">
        <f t="shared" si="0"/>
        <v>2011</v>
      </c>
      <c r="G17" s="1">
        <f>carbondioxide!F267</f>
        <v>8898.5686695256591</v>
      </c>
      <c r="H17" s="1">
        <f>economy!AR57</f>
        <v>37191.354770352256</v>
      </c>
      <c r="I17" s="1">
        <f>economy!AS57</f>
        <v>8387.8456859616163</v>
      </c>
      <c r="J17" s="1">
        <f>economy!AT57</f>
        <v>3190.4426309979572</v>
      </c>
      <c r="K17" s="12">
        <f>economy!BN57</f>
        <v>3.4677871905824049</v>
      </c>
      <c r="L17" s="12">
        <f>economy!BO57</f>
        <v>1.8399951564541519</v>
      </c>
      <c r="M17" s="12">
        <f>economy!BP57</f>
        <v>0.72344205003287188</v>
      </c>
      <c r="N17" s="1">
        <v>8898.5686695256591</v>
      </c>
      <c r="O17" s="1">
        <v>37191.354770352256</v>
      </c>
      <c r="P17" s="1">
        <v>8387.8456859616163</v>
      </c>
      <c r="Q17" s="1">
        <v>3190.4426309979572</v>
      </c>
      <c r="R17" s="17">
        <v>3.4677871905824049</v>
      </c>
      <c r="S17" s="17">
        <v>1.8399951564541519</v>
      </c>
      <c r="T17" s="17">
        <v>0.72344205003287188</v>
      </c>
      <c r="U17" s="1">
        <v>8898.5686695256591</v>
      </c>
      <c r="V17" s="1">
        <v>37191.354770352256</v>
      </c>
      <c r="W17" s="1">
        <v>8387.8456859616163</v>
      </c>
      <c r="X17" s="1">
        <v>3190.4426309979572</v>
      </c>
      <c r="Y17" s="17">
        <v>3.4677871905824049</v>
      </c>
      <c r="Z17" s="17">
        <v>1.8399951564541519</v>
      </c>
      <c r="AA17" s="17">
        <v>0.72344205003287188</v>
      </c>
      <c r="AB17" s="1">
        <v>8898.5686695256591</v>
      </c>
      <c r="AC17" s="1">
        <v>37191.354770352256</v>
      </c>
      <c r="AD17" s="1">
        <v>8387.8456859616163</v>
      </c>
      <c r="AE17" s="1">
        <v>3190.4426309979572</v>
      </c>
      <c r="AF17" s="1">
        <v>3.4677871905824049</v>
      </c>
      <c r="AG17" s="1">
        <v>1.8399951564541519</v>
      </c>
      <c r="AH17" s="1">
        <v>0.72344205003287188</v>
      </c>
      <c r="AI17" s="1">
        <v>8898.5686695256591</v>
      </c>
      <c r="AJ17" s="1">
        <v>37191.354770352256</v>
      </c>
      <c r="AK17" s="1">
        <v>8387.8456859616163</v>
      </c>
      <c r="AL17" s="1">
        <v>3190.4426309979572</v>
      </c>
      <c r="AM17" s="1">
        <v>3.4677871905824049</v>
      </c>
      <c r="AN17" s="1">
        <v>1.8399951564541519</v>
      </c>
      <c r="AO17" s="1">
        <v>0.72344205003287188</v>
      </c>
      <c r="AP17" s="1">
        <v>8898.5686695256591</v>
      </c>
      <c r="AQ17" s="2">
        <v>37191.354770352256</v>
      </c>
      <c r="AR17" s="2">
        <v>8387.8456859616163</v>
      </c>
      <c r="AS17" s="2">
        <v>3190.4426309979572</v>
      </c>
      <c r="AT17" s="2">
        <v>3.4677871905824049</v>
      </c>
      <c r="AU17" s="2">
        <v>1.8399951564541519</v>
      </c>
      <c r="AV17" s="2">
        <v>0.72344205003287188</v>
      </c>
    </row>
    <row r="18" spans="1:48" x14ac:dyDescent="0.3">
      <c r="A18" s="1"/>
      <c r="B18" s="1"/>
      <c r="C18" s="1"/>
      <c r="D18" s="1"/>
      <c r="E18" s="1"/>
      <c r="F18" s="1">
        <f t="shared" si="0"/>
        <v>2012</v>
      </c>
      <c r="G18" s="1">
        <f>carbondioxide!F268</f>
        <v>9128.285945038504</v>
      </c>
      <c r="H18" s="1">
        <f>economy!AR58</f>
        <v>38289.802272710556</v>
      </c>
      <c r="I18" s="1">
        <f>economy!AS58</f>
        <v>8723.4200775481604</v>
      </c>
      <c r="J18" s="1">
        <f>economy!AT58</f>
        <v>3334.0416588395269</v>
      </c>
      <c r="K18" s="12">
        <f>economy!BN58</f>
        <v>3.4779243466296492</v>
      </c>
      <c r="L18" s="12">
        <f>economy!BO58</f>
        <v>1.8323818260257425</v>
      </c>
      <c r="M18" s="12">
        <f>economy!BP58</f>
        <v>0.7085853460401178</v>
      </c>
      <c r="N18" s="1">
        <v>9128.285945038504</v>
      </c>
      <c r="O18" s="1">
        <v>38289.802272710556</v>
      </c>
      <c r="P18" s="1">
        <v>8723.4200775481604</v>
      </c>
      <c r="Q18" s="1">
        <v>3334.0416588395269</v>
      </c>
      <c r="R18" s="17">
        <v>3.4779243466296492</v>
      </c>
      <c r="S18" s="17">
        <v>1.8323818260257425</v>
      </c>
      <c r="T18" s="17">
        <v>0.7085853460401178</v>
      </c>
      <c r="U18" s="1">
        <v>9128.285945038504</v>
      </c>
      <c r="V18" s="1">
        <v>38289.802272710556</v>
      </c>
      <c r="W18" s="1">
        <v>8723.4200775481604</v>
      </c>
      <c r="X18" s="1">
        <v>3334.0416588395269</v>
      </c>
      <c r="Y18" s="17">
        <v>3.4779243466296492</v>
      </c>
      <c r="Z18" s="17">
        <v>1.8323818260257425</v>
      </c>
      <c r="AA18" s="17">
        <v>0.7085853460401178</v>
      </c>
      <c r="AB18" s="1">
        <v>9128.285945038504</v>
      </c>
      <c r="AC18" s="1">
        <v>38289.802272710556</v>
      </c>
      <c r="AD18" s="1">
        <v>8723.4200775481604</v>
      </c>
      <c r="AE18" s="1">
        <v>3334.0416588395269</v>
      </c>
      <c r="AF18" s="1">
        <v>3.4779243466296492</v>
      </c>
      <c r="AG18" s="1">
        <v>1.8323818260257425</v>
      </c>
      <c r="AH18" s="1">
        <v>0.7085853460401178</v>
      </c>
      <c r="AI18" s="1">
        <v>9128.285945038504</v>
      </c>
      <c r="AJ18" s="1">
        <v>38289.802272710556</v>
      </c>
      <c r="AK18" s="1">
        <v>8723.4200775481604</v>
      </c>
      <c r="AL18" s="1">
        <v>3334.0416588395269</v>
      </c>
      <c r="AM18" s="1">
        <v>3.4779243466296492</v>
      </c>
      <c r="AN18" s="1">
        <v>1.8323818260257425</v>
      </c>
      <c r="AO18" s="1">
        <v>0.7085853460401178</v>
      </c>
      <c r="AP18" s="1">
        <v>9128.285945038504</v>
      </c>
      <c r="AQ18" s="2">
        <v>38289.802272710556</v>
      </c>
      <c r="AR18" s="2">
        <v>8723.4200775481604</v>
      </c>
      <c r="AS18" s="2">
        <v>3334.0416588395269</v>
      </c>
      <c r="AT18" s="2">
        <v>3.4779243466296492</v>
      </c>
      <c r="AU18" s="2">
        <v>1.8323818260257425</v>
      </c>
      <c r="AV18" s="2">
        <v>0.7085853460401178</v>
      </c>
    </row>
    <row r="19" spans="1:48" x14ac:dyDescent="0.3">
      <c r="A19" s="1"/>
      <c r="B19" s="1"/>
      <c r="C19" s="1"/>
      <c r="D19" s="1"/>
      <c r="E19" s="1"/>
      <c r="F19" s="1">
        <f t="shared" si="0"/>
        <v>2013</v>
      </c>
      <c r="G19" s="1">
        <f>carbondioxide!F269</f>
        <v>9359.5836817672807</v>
      </c>
      <c r="H19" s="1">
        <f>economy!AR59</f>
        <v>39405.476324541247</v>
      </c>
      <c r="I19" s="1">
        <f>economy!AS59</f>
        <v>9067.0190675271242</v>
      </c>
      <c r="J19" s="1">
        <f>economy!AT59</f>
        <v>3481.0018618386325</v>
      </c>
      <c r="K19" s="12">
        <f>economy!BN59</f>
        <v>3.4862111127672901</v>
      </c>
      <c r="L19" s="12">
        <f>economy!BO59</f>
        <v>1.8233393381838099</v>
      </c>
      <c r="M19" s="12">
        <f>economy!BP59</f>
        <v>0.69257135498575306</v>
      </c>
      <c r="N19" s="1">
        <v>9359.5836817672807</v>
      </c>
      <c r="O19" s="1">
        <v>39405.476324541247</v>
      </c>
      <c r="P19" s="1">
        <v>9067.0190675271242</v>
      </c>
      <c r="Q19" s="1">
        <v>3481.0018618386325</v>
      </c>
      <c r="R19" s="17">
        <v>3.4862111127672901</v>
      </c>
      <c r="S19" s="17">
        <v>1.8233393381838099</v>
      </c>
      <c r="T19" s="17">
        <v>0.69257135498575306</v>
      </c>
      <c r="U19" s="1">
        <v>9359.5836817672807</v>
      </c>
      <c r="V19" s="1">
        <v>39405.476324541247</v>
      </c>
      <c r="W19" s="1">
        <v>9067.0190675271242</v>
      </c>
      <c r="X19" s="1">
        <v>3481.0018618386325</v>
      </c>
      <c r="Y19" s="17">
        <v>3.4862111127672901</v>
      </c>
      <c r="Z19" s="17">
        <v>1.8233393381838099</v>
      </c>
      <c r="AA19" s="17">
        <v>0.69257135498575306</v>
      </c>
      <c r="AB19" s="1">
        <v>9359.5836817672807</v>
      </c>
      <c r="AC19" s="1">
        <v>39405.476324541247</v>
      </c>
      <c r="AD19" s="1">
        <v>9067.0190675271242</v>
      </c>
      <c r="AE19" s="1">
        <v>3481.0018618386325</v>
      </c>
      <c r="AF19" s="1">
        <v>3.4862111127672901</v>
      </c>
      <c r="AG19" s="1">
        <v>1.8233393381838099</v>
      </c>
      <c r="AH19" s="1">
        <v>0.69257135498575306</v>
      </c>
      <c r="AI19" s="1">
        <v>9359.5836817672807</v>
      </c>
      <c r="AJ19" s="1">
        <v>39405.476324541247</v>
      </c>
      <c r="AK19" s="1">
        <v>9067.0190675271242</v>
      </c>
      <c r="AL19" s="1">
        <v>3481.0018618386325</v>
      </c>
      <c r="AM19" s="1">
        <v>3.4862111127672901</v>
      </c>
      <c r="AN19" s="1">
        <v>1.8233393381838099</v>
      </c>
      <c r="AO19" s="1">
        <v>0.69257135498575306</v>
      </c>
      <c r="AP19" s="1">
        <v>9359.5836817672807</v>
      </c>
      <c r="AQ19" s="2">
        <v>39405.476324541247</v>
      </c>
      <c r="AR19" s="2">
        <v>9067.0190675271242</v>
      </c>
      <c r="AS19" s="2">
        <v>3481.0018618386325</v>
      </c>
      <c r="AT19" s="2">
        <v>3.4862111127672901</v>
      </c>
      <c r="AU19" s="2">
        <v>1.8233393381838099</v>
      </c>
      <c r="AV19" s="2">
        <v>0.69257135498575306</v>
      </c>
    </row>
    <row r="20" spans="1:48" x14ac:dyDescent="0.3">
      <c r="A20" s="1"/>
      <c r="B20" s="1"/>
      <c r="C20" s="1"/>
      <c r="D20" s="1"/>
      <c r="E20" s="1"/>
      <c r="F20" s="1">
        <f t="shared" si="0"/>
        <v>2014</v>
      </c>
      <c r="G20" s="1">
        <f>carbondioxide!F270</f>
        <v>9592.3127656530069</v>
      </c>
      <c r="H20" s="1">
        <f>economy!AR60</f>
        <v>40538.19408886286</v>
      </c>
      <c r="I20" s="1">
        <f>economy!AS60</f>
        <v>9418.6216664414496</v>
      </c>
      <c r="J20" s="1">
        <f>economy!AT60</f>
        <v>3631.2663652454685</v>
      </c>
      <c r="K20" s="12">
        <f>economy!BN60</f>
        <v>3.4926037951393942</v>
      </c>
      <c r="L20" s="12">
        <f>economy!BO60</f>
        <v>1.8128359491185524</v>
      </c>
      <c r="M20" s="12">
        <f>economy!BP60</f>
        <v>0.67536825459547722</v>
      </c>
      <c r="N20" s="1">
        <v>9592.3127656530069</v>
      </c>
      <c r="O20" s="1">
        <v>40538.19408886286</v>
      </c>
      <c r="P20" s="1">
        <v>9418.6216664414496</v>
      </c>
      <c r="Q20" s="1">
        <v>3631.2663652454685</v>
      </c>
      <c r="R20" s="17">
        <v>3.4926037951393942</v>
      </c>
      <c r="S20" s="17">
        <v>1.8128359491185524</v>
      </c>
      <c r="T20" s="17">
        <v>0.67536825459547722</v>
      </c>
      <c r="U20" s="1">
        <v>9592.3127656530069</v>
      </c>
      <c r="V20" s="1">
        <v>40538.19408886286</v>
      </c>
      <c r="W20" s="1">
        <v>9418.6216664414496</v>
      </c>
      <c r="X20" s="1">
        <v>3631.2663652454685</v>
      </c>
      <c r="Y20" s="17">
        <v>3.4926037951393942</v>
      </c>
      <c r="Z20" s="17">
        <v>1.8128359491185524</v>
      </c>
      <c r="AA20" s="17">
        <v>0.67536825459547722</v>
      </c>
      <c r="AB20" s="1">
        <v>9592.3127656530069</v>
      </c>
      <c r="AC20" s="1">
        <v>40538.19408886286</v>
      </c>
      <c r="AD20" s="1">
        <v>9418.6216664414496</v>
      </c>
      <c r="AE20" s="1">
        <v>3631.2663652454685</v>
      </c>
      <c r="AF20" s="1">
        <v>3.4926037951393942</v>
      </c>
      <c r="AG20" s="1">
        <v>1.8128359491185524</v>
      </c>
      <c r="AH20" s="1">
        <v>0.67536825459547722</v>
      </c>
      <c r="AI20" s="1">
        <v>9592.3127656530069</v>
      </c>
      <c r="AJ20" s="1">
        <v>40538.19408886286</v>
      </c>
      <c r="AK20" s="1">
        <v>9418.6216664414496</v>
      </c>
      <c r="AL20" s="1">
        <v>3631.2663652454685</v>
      </c>
      <c r="AM20" s="1">
        <v>3.4926037951393942</v>
      </c>
      <c r="AN20" s="1">
        <v>1.8128359491185524</v>
      </c>
      <c r="AO20" s="1">
        <v>0.67536825459547722</v>
      </c>
      <c r="AP20" s="1">
        <v>9592.3127656530069</v>
      </c>
      <c r="AQ20" s="2">
        <v>40538.19408886286</v>
      </c>
      <c r="AR20" s="2">
        <v>9418.6216664414496</v>
      </c>
      <c r="AS20" s="2">
        <v>3631.2663652454685</v>
      </c>
      <c r="AT20" s="2">
        <v>3.4926037951393942</v>
      </c>
      <c r="AU20" s="2">
        <v>1.8128359491185524</v>
      </c>
      <c r="AV20" s="2">
        <v>0.67536825459547722</v>
      </c>
    </row>
    <row r="21" spans="1:48" x14ac:dyDescent="0.3">
      <c r="A21" s="1"/>
      <c r="B21" s="1"/>
      <c r="C21" s="1"/>
      <c r="D21" s="1"/>
      <c r="E21" s="1"/>
      <c r="F21" s="1">
        <f t="shared" si="0"/>
        <v>2015</v>
      </c>
      <c r="G21" s="1">
        <f>carbondioxide!F271</f>
        <v>9826.3298369437307</v>
      </c>
      <c r="H21" s="1">
        <f>economy!AR61</f>
        <v>43143.76682576006</v>
      </c>
      <c r="I21" s="1">
        <f>economy!AS61</f>
        <v>9955.4702236366611</v>
      </c>
      <c r="J21" s="1">
        <f>economy!AT61</f>
        <v>3810.3402597224472</v>
      </c>
      <c r="K21" s="12">
        <f>economy!BN61</f>
        <v>3.4671660630403651</v>
      </c>
      <c r="L21" s="12">
        <f>economy!BO61</f>
        <v>1.7927651211728048</v>
      </c>
      <c r="M21" s="12">
        <f>economy!BP61</f>
        <v>0.65583736203961962</v>
      </c>
      <c r="N21" s="1">
        <v>9826.3298369437307</v>
      </c>
      <c r="O21" s="1">
        <v>43143.76682576006</v>
      </c>
      <c r="P21" s="1">
        <v>9955.4702236366611</v>
      </c>
      <c r="Q21" s="1">
        <v>3810.3402597224472</v>
      </c>
      <c r="R21" s="17">
        <v>3.4671660630403651</v>
      </c>
      <c r="S21" s="17">
        <v>1.7927651211728048</v>
      </c>
      <c r="T21" s="17">
        <v>0.65583736203961962</v>
      </c>
      <c r="U21" s="1">
        <v>9826.3298369437307</v>
      </c>
      <c r="V21" s="1">
        <v>43143.76682576006</v>
      </c>
      <c r="W21" s="1">
        <v>9955.4702236366611</v>
      </c>
      <c r="X21" s="1">
        <v>3810.3402597224472</v>
      </c>
      <c r="Y21" s="17">
        <v>3.4671660630403651</v>
      </c>
      <c r="Z21" s="17">
        <v>1.7927651211728048</v>
      </c>
      <c r="AA21" s="17">
        <v>0.65583736203961962</v>
      </c>
      <c r="AB21" s="1">
        <v>9826.3298369437307</v>
      </c>
      <c r="AC21" s="1">
        <v>43143.76682576006</v>
      </c>
      <c r="AD21" s="1">
        <v>9955.4702236366611</v>
      </c>
      <c r="AE21" s="1">
        <v>3810.3402597224472</v>
      </c>
      <c r="AF21" s="1">
        <v>3.4671660630403651</v>
      </c>
      <c r="AG21" s="1">
        <v>1.7927651211728048</v>
      </c>
      <c r="AH21" s="1">
        <v>0.65583736203961962</v>
      </c>
      <c r="AI21" s="1">
        <v>9826.3298369437307</v>
      </c>
      <c r="AJ21" s="1">
        <v>41687.777912286263</v>
      </c>
      <c r="AK21" s="1">
        <v>9778.2073653384468</v>
      </c>
      <c r="AL21" s="1">
        <v>3784.7790634215216</v>
      </c>
      <c r="AM21" s="1">
        <v>3.4970510442662865</v>
      </c>
      <c r="AN21" s="1">
        <v>1.8008354360808729</v>
      </c>
      <c r="AO21" s="1">
        <v>0.65694189791684399</v>
      </c>
      <c r="AP21" s="1">
        <v>9826.3298369437307</v>
      </c>
      <c r="AQ21" s="2">
        <v>41687.777912286263</v>
      </c>
      <c r="AR21" s="2">
        <v>9778.2073653384468</v>
      </c>
      <c r="AS21" s="2">
        <v>3784.7790634215216</v>
      </c>
      <c r="AT21" s="2">
        <v>3.4970510442662865</v>
      </c>
      <c r="AU21" s="2">
        <v>1.8008354360808729</v>
      </c>
      <c r="AV21" s="2">
        <v>0.65694189791684399</v>
      </c>
    </row>
    <row r="22" spans="1:48" x14ac:dyDescent="0.3">
      <c r="A22" s="1"/>
      <c r="B22" s="1"/>
      <c r="C22" s="1"/>
      <c r="D22" s="1"/>
      <c r="E22" s="1"/>
      <c r="F22" s="1">
        <f t="shared" si="0"/>
        <v>2016</v>
      </c>
      <c r="G22" s="1">
        <f>carbondioxide!F272</f>
        <v>8639.1497800514371</v>
      </c>
      <c r="H22" s="1">
        <f>economy!AR62</f>
        <v>43576.618023035233</v>
      </c>
      <c r="I22" s="1">
        <f>economy!AS62</f>
        <v>10332.705253801281</v>
      </c>
      <c r="J22" s="1">
        <f>economy!AT62</f>
        <v>3968.0816765984837</v>
      </c>
      <c r="K22" s="12">
        <f>economy!BN62</f>
        <v>3.4848971760276637</v>
      </c>
      <c r="L22" s="12">
        <f>economy!BO62</f>
        <v>1.7791579218588955</v>
      </c>
      <c r="M22" s="12">
        <f>economy!BP62</f>
        <v>0.63618557042022683</v>
      </c>
      <c r="N22" s="1">
        <v>9771.7420571112652</v>
      </c>
      <c r="O22" s="1">
        <v>44368.229750046412</v>
      </c>
      <c r="P22" s="1">
        <v>10330.167572159196</v>
      </c>
      <c r="Q22" s="1">
        <v>3967.0961198288528</v>
      </c>
      <c r="R22" s="17">
        <v>3.4692478166383336</v>
      </c>
      <c r="S22" s="17">
        <v>1.7792671776018925</v>
      </c>
      <c r="T22" s="17">
        <v>0.63622507907925052</v>
      </c>
      <c r="U22" s="1">
        <v>10286.044270643437</v>
      </c>
      <c r="V22" s="1">
        <v>44367.952705548661</v>
      </c>
      <c r="W22" s="1">
        <v>10332.705253801281</v>
      </c>
      <c r="X22" s="1">
        <v>3979.0816765984837</v>
      </c>
      <c r="Y22" s="17">
        <v>3.4692532323365453</v>
      </c>
      <c r="Z22" s="17">
        <v>1.7791579218588955</v>
      </c>
      <c r="AA22" s="17">
        <v>0.63574543697775932</v>
      </c>
      <c r="AB22" s="1">
        <v>9771.7420571112652</v>
      </c>
      <c r="AC22" s="1">
        <v>44368.229750046412</v>
      </c>
      <c r="AD22" s="1">
        <v>10330.167572159196</v>
      </c>
      <c r="AE22" s="1">
        <v>3967.0961198288528</v>
      </c>
      <c r="AF22" s="1">
        <v>3.4692478166383336</v>
      </c>
      <c r="AG22" s="1">
        <v>1.7792671776018925</v>
      </c>
      <c r="AH22" s="1">
        <v>0.63622507907925052</v>
      </c>
      <c r="AI22" s="1">
        <v>9558.4223589820649</v>
      </c>
      <c r="AJ22" s="1">
        <v>42843.341411892783</v>
      </c>
      <c r="AK22" s="1">
        <v>10143.219712060407</v>
      </c>
      <c r="AL22" s="1">
        <v>3940.4994541943929</v>
      </c>
      <c r="AM22" s="1">
        <v>3.4997136809420186</v>
      </c>
      <c r="AN22" s="1">
        <v>1.7874094543221544</v>
      </c>
      <c r="AO22" s="1">
        <v>0.63729593342348012</v>
      </c>
      <c r="AP22" s="1">
        <v>9558.4223589820649</v>
      </c>
      <c r="AQ22" s="2">
        <v>43031.05142986976</v>
      </c>
      <c r="AR22" s="2">
        <v>10167.805828951687</v>
      </c>
      <c r="AS22" s="2">
        <v>3944.1033228243004</v>
      </c>
      <c r="AT22" s="2">
        <v>3.4958908096472849</v>
      </c>
      <c r="AU22" s="2">
        <v>1.786327968233909</v>
      </c>
      <c r="AV22" s="2">
        <v>0.6371503034772602</v>
      </c>
    </row>
    <row r="23" spans="1:48" x14ac:dyDescent="0.3">
      <c r="A23" s="1"/>
      <c r="B23" s="1"/>
      <c r="C23" s="1"/>
      <c r="D23" s="1"/>
      <c r="E23" s="1"/>
      <c r="F23" s="1">
        <f t="shared" si="0"/>
        <v>2017</v>
      </c>
      <c r="G23" s="1">
        <f>carbondioxide!F273</f>
        <v>8821.6875455791251</v>
      </c>
      <c r="H23" s="1">
        <f>economy!AR63</f>
        <v>44801.172067340056</v>
      </c>
      <c r="I23" s="1">
        <f>economy!AS63</f>
        <v>10718.286274792334</v>
      </c>
      <c r="J23" s="1">
        <f>economy!AT63</f>
        <v>4128.8642673081031</v>
      </c>
      <c r="K23" s="12">
        <f>economy!BN63</f>
        <v>3.4846208094094013</v>
      </c>
      <c r="L23" s="12">
        <f>economy!BO63</f>
        <v>1.7640042372642806</v>
      </c>
      <c r="M23" s="12">
        <f>economy!BP63</f>
        <v>0.61543472312635206</v>
      </c>
      <c r="N23" s="1">
        <v>10001.387927055393</v>
      </c>
      <c r="O23" s="1">
        <v>45629.097050078533</v>
      </c>
      <c r="P23" s="1">
        <v>10715.593069884191</v>
      </c>
      <c r="Q23" s="1">
        <v>4127.8115617873427</v>
      </c>
      <c r="R23" s="17">
        <v>3.4688855881283498</v>
      </c>
      <c r="S23" s="17">
        <v>1.7640942238475681</v>
      </c>
      <c r="T23" s="17">
        <v>0.6153211624301177</v>
      </c>
      <c r="U23" s="1">
        <v>10534.41807829246</v>
      </c>
      <c r="V23" s="1">
        <v>45640.119517257212</v>
      </c>
      <c r="W23" s="1">
        <v>10718.286274792334</v>
      </c>
      <c r="X23" s="1">
        <v>4129.1658424955649</v>
      </c>
      <c r="Y23" s="17">
        <v>3.4687578559305083</v>
      </c>
      <c r="Z23" s="17">
        <v>1.7639738947070376</v>
      </c>
      <c r="AA23" s="17">
        <v>0.61520135799619047</v>
      </c>
      <c r="AB23" s="1">
        <v>10001.387927055393</v>
      </c>
      <c r="AC23" s="1">
        <v>45629.097050078533</v>
      </c>
      <c r="AD23" s="1">
        <v>10715.593069884191</v>
      </c>
      <c r="AE23" s="1">
        <v>4127.8115617873427</v>
      </c>
      <c r="AF23" s="1">
        <v>3.4688855881283498</v>
      </c>
      <c r="AG23" s="1">
        <v>1.7640942238475681</v>
      </c>
      <c r="AH23" s="1">
        <v>0.6153211624301177</v>
      </c>
      <c r="AI23" s="1">
        <v>9780.3529730797054</v>
      </c>
      <c r="AJ23" s="1">
        <v>44025.56971962432</v>
      </c>
      <c r="AK23" s="1">
        <v>10518.547232852769</v>
      </c>
      <c r="AL23" s="1">
        <v>4100.2758318079314</v>
      </c>
      <c r="AM23" s="1">
        <v>3.500015365055702</v>
      </c>
      <c r="AN23" s="1">
        <v>1.7723025378005637</v>
      </c>
      <c r="AO23" s="1">
        <v>0.61638044967449102</v>
      </c>
      <c r="AP23" s="1">
        <v>9808.4078634693833</v>
      </c>
      <c r="AQ23" s="2">
        <v>44389.381120149759</v>
      </c>
      <c r="AR23" s="2">
        <v>10566.364921306031</v>
      </c>
      <c r="AS23" s="2">
        <v>4107.2241877273191</v>
      </c>
      <c r="AT23" s="2">
        <v>3.4928217645762119</v>
      </c>
      <c r="AU23" s="2">
        <v>1.770294003821723</v>
      </c>
      <c r="AV23" s="2">
        <v>0.61611959524621074</v>
      </c>
    </row>
    <row r="24" spans="1:48" x14ac:dyDescent="0.3">
      <c r="A24" s="1"/>
      <c r="B24" s="1"/>
      <c r="C24" s="1"/>
      <c r="D24" s="1"/>
      <c r="E24" s="1"/>
      <c r="F24" s="1">
        <f t="shared" si="0"/>
        <v>2018</v>
      </c>
      <c r="G24" s="1">
        <f>carbondioxide!F274</f>
        <v>9044.2703814252163</v>
      </c>
      <c r="H24" s="1">
        <f>economy!AR64</f>
        <v>46034.11376613476</v>
      </c>
      <c r="I24" s="1">
        <f>economy!AS64</f>
        <v>11111.426827783</v>
      </c>
      <c r="J24" s="1">
        <f>economy!AT64</f>
        <v>4292.5928234975881</v>
      </c>
      <c r="K24" s="12">
        <f>economy!BN64</f>
        <v>3.4822697997812804</v>
      </c>
      <c r="L24" s="12">
        <f>economy!BO64</f>
        <v>1.7473459733481413</v>
      </c>
      <c r="M24" s="12">
        <f>economy!BP64</f>
        <v>0.59357350429824551</v>
      </c>
      <c r="N24" s="1">
        <v>10234.904243666399</v>
      </c>
      <c r="O24" s="1">
        <v>46903.996996899572</v>
      </c>
      <c r="P24" s="1">
        <v>11108.566475975487</v>
      </c>
      <c r="Q24" s="1">
        <v>4291.4653400420511</v>
      </c>
      <c r="R24" s="17">
        <v>3.4664727343015573</v>
      </c>
      <c r="S24" s="17">
        <v>1.7473504797763184</v>
      </c>
      <c r="T24" s="17">
        <v>0.59313150284526872</v>
      </c>
      <c r="U24" s="1">
        <v>10776.397639246936</v>
      </c>
      <c r="V24" s="1">
        <v>46915.560314132956</v>
      </c>
      <c r="W24" s="1">
        <v>11111.423514734275</v>
      </c>
      <c r="X24" s="1">
        <v>4292.8777016870017</v>
      </c>
      <c r="Y24" s="17">
        <v>3.4664676514257713</v>
      </c>
      <c r="Z24" s="17">
        <v>1.7471888834097764</v>
      </c>
      <c r="AA24" s="17">
        <v>0.59286474942932854</v>
      </c>
      <c r="AB24" s="1">
        <v>10234.904243666399</v>
      </c>
      <c r="AC24" s="1">
        <v>46903.996996899572</v>
      </c>
      <c r="AD24" s="1">
        <v>11108.566475975487</v>
      </c>
      <c r="AE24" s="1">
        <v>4291.4653400420511</v>
      </c>
      <c r="AF24" s="1">
        <v>3.4664727343015573</v>
      </c>
      <c r="AG24" s="1">
        <v>1.7473504797763184</v>
      </c>
      <c r="AH24" s="1">
        <v>0.59313150284526872</v>
      </c>
      <c r="AI24" s="1">
        <v>10005.453667978214</v>
      </c>
      <c r="AJ24" s="1">
        <v>45224.168241681502</v>
      </c>
      <c r="AK24" s="1">
        <v>10901.800181958783</v>
      </c>
      <c r="AL24" s="1">
        <v>4263.1388881273824</v>
      </c>
      <c r="AM24" s="1">
        <v>3.4981364698904742</v>
      </c>
      <c r="AN24" s="1">
        <v>1.7555978379005732</v>
      </c>
      <c r="AO24" s="1">
        <v>0.59420488771213997</v>
      </c>
      <c r="AP24" s="1">
        <v>10059.189604433557</v>
      </c>
      <c r="AQ24" s="2">
        <v>45753.628217081518</v>
      </c>
      <c r="AR24" s="2">
        <v>10971.594933063108</v>
      </c>
      <c r="AS24" s="2">
        <v>4273.1783629518413</v>
      </c>
      <c r="AT24" s="2">
        <v>3.4879760533898727</v>
      </c>
      <c r="AU24" s="2">
        <v>1.7527982257446069</v>
      </c>
      <c r="AV24" s="2">
        <v>0.59385153743756947</v>
      </c>
    </row>
    <row r="25" spans="1:48" x14ac:dyDescent="0.3">
      <c r="A25" s="1"/>
      <c r="B25" s="1"/>
      <c r="C25" s="1"/>
      <c r="D25" s="1"/>
      <c r="E25" s="1"/>
      <c r="F25" s="1">
        <f t="shared" si="0"/>
        <v>2019</v>
      </c>
      <c r="G25" s="1">
        <f>carbondioxide!F275</f>
        <v>9267.2032984375601</v>
      </c>
      <c r="H25" s="1">
        <f>economy!AR65</f>
        <v>47281.875699781711</v>
      </c>
      <c r="I25" s="1">
        <f>economy!AS65</f>
        <v>11512.102784639996</v>
      </c>
      <c r="J25" s="1">
        <f>economy!AT65</f>
        <v>4459.2085618982383</v>
      </c>
      <c r="K25" s="12">
        <f>economy!BN65</f>
        <v>3.4777307674854963</v>
      </c>
      <c r="L25" s="12">
        <f>economy!BO65</f>
        <v>1.7291820469547832</v>
      </c>
      <c r="M25" s="12">
        <f>economy!BP65</f>
        <v>0.57058169733379971</v>
      </c>
      <c r="N25" s="1">
        <v>10468.484312959808</v>
      </c>
      <c r="O25" s="1">
        <v>48192.977698203744</v>
      </c>
      <c r="P25" s="1">
        <v>11509.068549828977</v>
      </c>
      <c r="Q25" s="1">
        <v>4457.9981661116408</v>
      </c>
      <c r="R25" s="17">
        <v>3.4619462848905251</v>
      </c>
      <c r="S25" s="17">
        <v>1.72899440496426</v>
      </c>
      <c r="T25" s="17">
        <v>0.56961885659836498</v>
      </c>
      <c r="U25" s="1">
        <v>11022.389971938526</v>
      </c>
      <c r="V25" s="1">
        <v>48205.183598789095</v>
      </c>
      <c r="W25" s="1">
        <v>11512.084917784692</v>
      </c>
      <c r="X25" s="1">
        <v>4459.4492350185983</v>
      </c>
      <c r="Y25" s="17">
        <v>3.4620734753165903</v>
      </c>
      <c r="Z25" s="17">
        <v>1.7287431583195916</v>
      </c>
      <c r="AA25" s="17">
        <v>0.56911826124094989</v>
      </c>
      <c r="AB25" s="1">
        <v>10468.484312959808</v>
      </c>
      <c r="AC25" s="1">
        <v>48192.977698203744</v>
      </c>
      <c r="AD25" s="1">
        <v>11509.068549828977</v>
      </c>
      <c r="AE25" s="1">
        <v>4457.9981661116408</v>
      </c>
      <c r="AF25" s="1">
        <v>3.4619462848905251</v>
      </c>
      <c r="AG25" s="1">
        <v>1.72899440496426</v>
      </c>
      <c r="AH25" s="1">
        <v>0.56961885659836498</v>
      </c>
      <c r="AI25" s="1">
        <v>10231.29014833064</v>
      </c>
      <c r="AJ25" s="1">
        <v>46438.974923818729</v>
      </c>
      <c r="AK25" s="1">
        <v>11292.95963092077</v>
      </c>
      <c r="AL25" s="1">
        <v>4429.037147573591</v>
      </c>
      <c r="AM25" s="1">
        <v>3.4940366033858528</v>
      </c>
      <c r="AN25" s="1">
        <v>1.7372649701254776</v>
      </c>
      <c r="AO25" s="1">
        <v>0.57073718700421827</v>
      </c>
      <c r="AP25" s="1">
        <v>10308.550115059026</v>
      </c>
      <c r="AQ25" s="2">
        <v>47124.596640236727</v>
      </c>
      <c r="AR25" s="2">
        <v>11383.559600162407</v>
      </c>
      <c r="AS25" s="2">
        <v>4441.9184817602927</v>
      </c>
      <c r="AT25" s="2">
        <v>3.4812704794875855</v>
      </c>
      <c r="AU25" s="2">
        <v>1.7337929916456825</v>
      </c>
      <c r="AV25" s="2">
        <v>0.57030658504059617</v>
      </c>
    </row>
    <row r="26" spans="1:48" x14ac:dyDescent="0.3">
      <c r="A26" s="1"/>
      <c r="B26" s="1"/>
      <c r="C26" s="1"/>
      <c r="D26" s="1"/>
      <c r="E26" s="1"/>
      <c r="F26" s="1">
        <f t="shared" si="0"/>
        <v>2020</v>
      </c>
      <c r="G26" s="1">
        <f>carbondioxide!F276</f>
        <v>9490.7101009572216</v>
      </c>
      <c r="H26" s="1">
        <f>economy!AR66</f>
        <v>48544.193997908667</v>
      </c>
      <c r="I26" s="1">
        <f>economy!AS66</f>
        <v>11920.284254149103</v>
      </c>
      <c r="J26" s="1">
        <f>economy!AT66</f>
        <v>4628.6533211909409</v>
      </c>
      <c r="K26" s="12">
        <f>economy!BN66</f>
        <v>3.4710094155116455</v>
      </c>
      <c r="L26" s="12">
        <f>economy!BO66</f>
        <v>1.7095044449980703</v>
      </c>
      <c r="M26" s="12">
        <f>economy!BP66</f>
        <v>0.54643694391728981</v>
      </c>
      <c r="N26" s="1">
        <v>10702.050116939727</v>
      </c>
      <c r="O26" s="1">
        <v>49495.883354448262</v>
      </c>
      <c r="P26" s="1">
        <v>11917.063401081541</v>
      </c>
      <c r="Q26" s="1">
        <v>4627.3499002472263</v>
      </c>
      <c r="R26" s="17">
        <v>3.4552416128575749</v>
      </c>
      <c r="S26" s="17">
        <v>1.7089822742489744</v>
      </c>
      <c r="T26" s="17">
        <v>0.5447449262113071</v>
      </c>
      <c r="U26" s="1">
        <v>11268.362106959103</v>
      </c>
      <c r="V26" s="1">
        <v>49508.72994087312</v>
      </c>
      <c r="W26" s="1">
        <v>11920.23224379322</v>
      </c>
      <c r="X26" s="1">
        <v>4628.8363860298396</v>
      </c>
      <c r="Y26" s="17">
        <v>3.4554824911008599</v>
      </c>
      <c r="Z26" s="17">
        <v>1.7085757728873112</v>
      </c>
      <c r="AA26" s="17">
        <v>0.54391422510331111</v>
      </c>
      <c r="AB26" s="1">
        <v>10702.050116939727</v>
      </c>
      <c r="AC26" s="1">
        <v>49495.883354448262</v>
      </c>
      <c r="AD26" s="1">
        <v>11917.063401081541</v>
      </c>
      <c r="AE26" s="1">
        <v>4627.3499002472263</v>
      </c>
      <c r="AF26" s="1">
        <v>3.4552416128575749</v>
      </c>
      <c r="AG26" s="1">
        <v>1.7089822742489744</v>
      </c>
      <c r="AH26" s="1">
        <v>0.5447449262113071</v>
      </c>
      <c r="AI26" s="1">
        <v>10457.751623575488</v>
      </c>
      <c r="AJ26" s="1">
        <v>47669.830890049496</v>
      </c>
      <c r="AK26" s="1">
        <v>11692.006976110435</v>
      </c>
      <c r="AL26" s="1">
        <v>4597.9205306439271</v>
      </c>
      <c r="AM26" s="1">
        <v>3.4876683849946479</v>
      </c>
      <c r="AN26" s="1">
        <v>1.7172699920804269</v>
      </c>
      <c r="AO26" s="1">
        <v>0.54594399891719547</v>
      </c>
      <c r="AP26" s="1">
        <v>10556.562566485029</v>
      </c>
      <c r="AQ26" s="2">
        <v>48502.964193546759</v>
      </c>
      <c r="AR26" s="2">
        <v>11802.31173381251</v>
      </c>
      <c r="AS26" s="2">
        <v>4613.397356426296</v>
      </c>
      <c r="AT26" s="2">
        <v>3.4726188674930598</v>
      </c>
      <c r="AU26" s="2">
        <v>1.7132280709216063</v>
      </c>
      <c r="AV26" s="2">
        <v>0.54544409582840914</v>
      </c>
    </row>
    <row r="27" spans="1:48" x14ac:dyDescent="0.3">
      <c r="A27" s="1"/>
      <c r="B27" s="1"/>
      <c r="C27" s="1"/>
      <c r="D27" s="1"/>
      <c r="E27" s="1"/>
      <c r="F27" s="1">
        <f t="shared" si="0"/>
        <v>2021</v>
      </c>
      <c r="G27" s="1">
        <f>carbondioxide!F277</f>
        <v>9714.68521744588</v>
      </c>
      <c r="H27" s="1">
        <f>economy!AR67</f>
        <v>49820.853347148171</v>
      </c>
      <c r="I27" s="1">
        <f>economy!AS67</f>
        <v>12335.938916788238</v>
      </c>
      <c r="J27" s="1">
        <f>economy!AT67</f>
        <v>4800.8698204059756</v>
      </c>
      <c r="K27" s="12">
        <f>economy!BN67</f>
        <v>3.4620989059832405</v>
      </c>
      <c r="L27" s="12">
        <f>economy!BO67</f>
        <v>1.6882993607165548</v>
      </c>
      <c r="M27" s="12">
        <f>economy!BP67</f>
        <v>0.52111478721413929</v>
      </c>
      <c r="N27" s="1">
        <v>10935.502544123319</v>
      </c>
      <c r="O27" s="1">
        <v>50812.543819337865</v>
      </c>
      <c r="P27" s="1">
        <v>12332.51247352451</v>
      </c>
      <c r="Q27" s="1">
        <v>4799.4611640405119</v>
      </c>
      <c r="R27" s="17">
        <v>3.4462897194018756</v>
      </c>
      <c r="S27" s="17">
        <v>1.6872680965080116</v>
      </c>
      <c r="T27" s="17">
        <v>0.51847048116241456</v>
      </c>
      <c r="U27" s="1">
        <v>11514.207268917073</v>
      </c>
      <c r="V27" s="1">
        <v>50826.017060356258</v>
      </c>
      <c r="W27" s="1">
        <v>12335.824312613709</v>
      </c>
      <c r="X27" s="1">
        <v>4800.9787070138345</v>
      </c>
      <c r="Y27" s="17">
        <v>3.4465980594852064</v>
      </c>
      <c r="Z27" s="17">
        <v>1.6866246906133098</v>
      </c>
      <c r="AA27" s="17">
        <v>0.51720495205214467</v>
      </c>
      <c r="AB27" s="1">
        <v>10935.502544123319</v>
      </c>
      <c r="AC27" s="1">
        <v>50812.543819337865</v>
      </c>
      <c r="AD27" s="1">
        <v>12332.51247352451</v>
      </c>
      <c r="AE27" s="1">
        <v>4799.4611640405119</v>
      </c>
      <c r="AF27" s="1">
        <v>3.4462897194018756</v>
      </c>
      <c r="AG27" s="1">
        <v>1.6872680965080116</v>
      </c>
      <c r="AH27" s="1">
        <v>0.51847048116241456</v>
      </c>
      <c r="AI27" s="1">
        <v>10684.731995402823</v>
      </c>
      <c r="AJ27" s="1">
        <v>48916.58003441969</v>
      </c>
      <c r="AK27" s="1">
        <v>12098.923856821022</v>
      </c>
      <c r="AL27" s="1">
        <v>4769.740388021859</v>
      </c>
      <c r="AM27" s="1">
        <v>3.478978729647213</v>
      </c>
      <c r="AN27" s="1">
        <v>1.6955760296662035</v>
      </c>
      <c r="AO27" s="1">
        <v>0.51979083890776434</v>
      </c>
      <c r="AP27" s="1">
        <v>10803.281434328061</v>
      </c>
      <c r="AQ27" s="2">
        <v>49889.300770885959</v>
      </c>
      <c r="AR27" s="2">
        <v>12227.89420154019</v>
      </c>
      <c r="AS27" s="2">
        <v>4787.568003764035</v>
      </c>
      <c r="AT27" s="2">
        <v>3.4619328114957639</v>
      </c>
      <c r="AU27" s="2">
        <v>1.6910512342213431</v>
      </c>
      <c r="AV27" s="2">
        <v>0.51922250684508398</v>
      </c>
    </row>
    <row r="28" spans="1:48" x14ac:dyDescent="0.3">
      <c r="A28" s="1"/>
      <c r="B28" s="1"/>
      <c r="C28" s="1"/>
      <c r="D28" s="1"/>
      <c r="E28" s="1"/>
      <c r="F28" s="1">
        <f t="shared" si="0"/>
        <v>2022</v>
      </c>
      <c r="G28" s="1">
        <f>carbondioxide!F278</f>
        <v>9939.0280359343378</v>
      </c>
      <c r="H28" s="1">
        <f>economy!AR68</f>
        <v>51111.629475420719</v>
      </c>
      <c r="I28" s="1">
        <f>economy!AS68</f>
        <v>12759.031942926556</v>
      </c>
      <c r="J28" s="1">
        <f>economy!AT68</f>
        <v>4975.8016444012665</v>
      </c>
      <c r="K28" s="12">
        <f>economy!BN68</f>
        <v>3.4509829977455042</v>
      </c>
      <c r="L28" s="12">
        <f>economy!BO68</f>
        <v>1.6655481107028038</v>
      </c>
      <c r="M28" s="12">
        <f>economy!BP68</f>
        <v>0.4945888183843361</v>
      </c>
      <c r="N28" s="1">
        <v>11168.74404738522</v>
      </c>
      <c r="O28" s="1">
        <v>52142.773363197251</v>
      </c>
      <c r="P28" s="1">
        <v>12755.374387691289</v>
      </c>
      <c r="Q28" s="1">
        <v>4974.2733358608002</v>
      </c>
      <c r="R28" s="17">
        <v>3.4350180204602423</v>
      </c>
      <c r="S28" s="17">
        <v>1.6638040518037815</v>
      </c>
      <c r="T28" s="17">
        <v>0.49075554852631037</v>
      </c>
      <c r="U28" s="1">
        <v>11759.820323307455</v>
      </c>
      <c r="V28" s="1">
        <v>52156.845466705105</v>
      </c>
      <c r="W28" s="1">
        <v>12758.816880711323</v>
      </c>
      <c r="X28" s="1">
        <v>4975.8164590990382</v>
      </c>
      <c r="Y28" s="17">
        <v>3.4353218287079339</v>
      </c>
      <c r="Z28" s="17">
        <v>1.6628270568020618</v>
      </c>
      <c r="AA28" s="17">
        <v>0.48894233437887896</v>
      </c>
      <c r="AB28" s="1">
        <v>11168.74404738522</v>
      </c>
      <c r="AC28" s="1">
        <v>52142.773363197251</v>
      </c>
      <c r="AD28" s="1">
        <v>12755.374387691289</v>
      </c>
      <c r="AE28" s="1">
        <v>4974.2733358608002</v>
      </c>
      <c r="AF28" s="1">
        <v>3.4350180204602423</v>
      </c>
      <c r="AG28" s="1">
        <v>1.6638040518037815</v>
      </c>
      <c r="AH28" s="1">
        <v>0.49075554852631037</v>
      </c>
      <c r="AI28" s="1">
        <v>10912.129676412684</v>
      </c>
      <c r="AJ28" s="1">
        <v>50179.06862547739</v>
      </c>
      <c r="AK28" s="1">
        <v>12513.692065521511</v>
      </c>
      <c r="AL28" s="1">
        <v>4944.4495149758732</v>
      </c>
      <c r="AM28" s="1">
        <v>3.467909796533561</v>
      </c>
      <c r="AN28" s="1">
        <v>1.6721437729136526</v>
      </c>
      <c r="AO28" s="1">
        <v>0.49224225185350934</v>
      </c>
      <c r="AP28" s="1">
        <v>11048.745472031482</v>
      </c>
      <c r="AQ28" s="2">
        <v>51284.082970375028</v>
      </c>
      <c r="AR28" s="2">
        <v>12660.340728508832</v>
      </c>
      <c r="AS28" s="2">
        <v>4964.3836591503859</v>
      </c>
      <c r="AT28" s="2">
        <v>3.4491221796714915</v>
      </c>
      <c r="AU28" s="2">
        <v>1.6672087067823482</v>
      </c>
      <c r="AV28" s="2">
        <v>0.49159952007405222</v>
      </c>
    </row>
    <row r="29" spans="1:48" x14ac:dyDescent="0.3">
      <c r="A29" s="1"/>
      <c r="B29" s="1"/>
      <c r="C29" s="1"/>
      <c r="D29" s="1"/>
      <c r="E29" s="1"/>
      <c r="F29" s="1">
        <f t="shared" si="0"/>
        <v>2023</v>
      </c>
      <c r="G29" s="1">
        <f>carbondioxide!F279</f>
        <v>10163.640068973957</v>
      </c>
      <c r="H29" s="1">
        <f>economy!AR69</f>
        <v>52416.28962463775</v>
      </c>
      <c r="I29" s="1">
        <f>economy!AS69</f>
        <v>13189.525904903801</v>
      </c>
      <c r="J29" s="1">
        <f>economy!AT69</f>
        <v>5153.3932207185007</v>
      </c>
      <c r="K29" s="12">
        <f>economy!BN69</f>
        <v>3.4376374837463168</v>
      </c>
      <c r="L29" s="12">
        <f>economy!BO69</f>
        <v>1.6412278380829544</v>
      </c>
      <c r="M29" s="12">
        <f>economy!BP69</f>
        <v>0.46683085620706605</v>
      </c>
      <c r="N29" s="1">
        <v>11401.678530225487</v>
      </c>
      <c r="O29" s="1">
        <v>53486.37095824306</v>
      </c>
      <c r="P29" s="1">
        <v>13185.604844331054</v>
      </c>
      <c r="Q29" s="1">
        <v>5151.7285374988014</v>
      </c>
      <c r="R29" s="17">
        <v>3.4213509702056251</v>
      </c>
      <c r="S29" s="17">
        <v>1.6385408687112888</v>
      </c>
      <c r="T29" s="17">
        <v>0.46155960285456638</v>
      </c>
      <c r="U29" s="1">
        <v>12005.097515386316</v>
      </c>
      <c r="V29" s="1">
        <v>53500.999428928044</v>
      </c>
      <c r="W29" s="1">
        <v>13189.162537564436</v>
      </c>
      <c r="X29" s="1">
        <v>5153.2905753269361</v>
      </c>
      <c r="Y29" s="17">
        <v>3.4215540590642548</v>
      </c>
      <c r="Z29" s="17">
        <v>1.6371194727990055</v>
      </c>
      <c r="AA29" s="17">
        <v>0.45907806566095971</v>
      </c>
      <c r="AB29" s="1">
        <v>11401.678530225487</v>
      </c>
      <c r="AC29" s="1">
        <v>53486.37095824306</v>
      </c>
      <c r="AD29" s="1">
        <v>13185.604844331054</v>
      </c>
      <c r="AE29" s="1">
        <v>5151.7285374988014</v>
      </c>
      <c r="AF29" s="1">
        <v>3.4213509702056251</v>
      </c>
      <c r="AG29" s="1">
        <v>1.6385408687112888</v>
      </c>
      <c r="AH29" s="1">
        <v>0.46155960285456638</v>
      </c>
      <c r="AI29" s="1">
        <v>11139.847406721676</v>
      </c>
      <c r="AJ29" s="1">
        <v>51457.144925892891</v>
      </c>
      <c r="AK29" s="1">
        <v>12936.293452732822</v>
      </c>
      <c r="AL29" s="1">
        <v>5122.0021493939867</v>
      </c>
      <c r="AM29" s="1">
        <v>3.4543997364676358</v>
      </c>
      <c r="AN29" s="1">
        <v>1.6469318923570544</v>
      </c>
      <c r="AO29" s="1">
        <v>0.46326198481711334</v>
      </c>
      <c r="AP29" s="1">
        <v>11292.980133831621</v>
      </c>
      <c r="AQ29" s="2">
        <v>52687.705935547303</v>
      </c>
      <c r="AR29" s="2">
        <v>13099.676554862768</v>
      </c>
      <c r="AS29" s="2">
        <v>5143.7977803721706</v>
      </c>
      <c r="AT29" s="2">
        <v>3.4340954965005768</v>
      </c>
      <c r="AU29" s="2">
        <v>1.6416455425839653</v>
      </c>
      <c r="AV29" s="2">
        <v>0.46253229234464549</v>
      </c>
    </row>
    <row r="30" spans="1:48" x14ac:dyDescent="0.3">
      <c r="A30" s="1"/>
      <c r="B30" s="1"/>
      <c r="C30" s="1"/>
      <c r="D30" s="1"/>
      <c r="E30" s="1"/>
      <c r="F30" s="1">
        <f t="shared" si="0"/>
        <v>2024</v>
      </c>
      <c r="G30" s="1">
        <f>carbondioxide!F280</f>
        <v>10388.424930529107</v>
      </c>
      <c r="H30" s="1">
        <f>economy!AR70</f>
        <v>53734.592391721846</v>
      </c>
      <c r="I30" s="1">
        <f>economy!AS70</f>
        <v>13627.380679041471</v>
      </c>
      <c r="J30" s="1">
        <f>economy!AT70</f>
        <v>5333.5897877677189</v>
      </c>
      <c r="K30" s="12">
        <f>economy!BN70</f>
        <v>3.4220312944593165</v>
      </c>
      <c r="L30" s="12">
        <f>economy!BO70</f>
        <v>1.6153120868491262</v>
      </c>
      <c r="M30" s="12">
        <f>economy!BP70</f>
        <v>0.43781114719084308</v>
      </c>
      <c r="N30" s="1">
        <v>11634.211376955531</v>
      </c>
      <c r="O30" s="1">
        <v>54843.120507983105</v>
      </c>
      <c r="P30" s="1">
        <v>13623.156529253194</v>
      </c>
      <c r="Q30" s="1">
        <v>5331.769611525955</v>
      </c>
      <c r="R30" s="17">
        <v>3.4052106000802707</v>
      </c>
      <c r="S30" s="17">
        <v>1.6114281625735831</v>
      </c>
      <c r="T30" s="17">
        <v>0.43084175262124214</v>
      </c>
      <c r="U30" s="1">
        <v>12249.936553894295</v>
      </c>
      <c r="V30" s="1">
        <v>54858.247160351711</v>
      </c>
      <c r="W30" s="1">
        <v>13626.81060851469</v>
      </c>
      <c r="X30" s="1">
        <v>5333.3426405864984</v>
      </c>
      <c r="Y30" s="17">
        <v>3.405193979788248</v>
      </c>
      <c r="Z30" s="17">
        <v>1.6094382650714147</v>
      </c>
      <c r="AA30" s="17">
        <v>0.42756384344106879</v>
      </c>
      <c r="AB30" s="1">
        <v>11634.211376955531</v>
      </c>
      <c r="AC30" s="1">
        <v>54843.120507983105</v>
      </c>
      <c r="AD30" s="1">
        <v>13623.156529253194</v>
      </c>
      <c r="AE30" s="1">
        <v>5331.769611525955</v>
      </c>
      <c r="AF30" s="1">
        <v>3.4052106000802707</v>
      </c>
      <c r="AG30" s="1">
        <v>1.6114281625735831</v>
      </c>
      <c r="AH30" s="1">
        <v>0.43084175262124214</v>
      </c>
      <c r="AI30" s="1">
        <v>11367.792071002188</v>
      </c>
      <c r="AJ30" s="1">
        <v>52750.658828999018</v>
      </c>
      <c r="AK30" s="1">
        <v>13366.70982853056</v>
      </c>
      <c r="AL30" s="1">
        <v>5302.3539562944097</v>
      </c>
      <c r="AM30" s="1">
        <v>3.4383833146833807</v>
      </c>
      <c r="AN30" s="1">
        <v>1.6198974041045842</v>
      </c>
      <c r="AO30" s="1">
        <v>0.43281316215394061</v>
      </c>
      <c r="AP30" s="1">
        <v>11535.99956683474</v>
      </c>
      <c r="AQ30" s="2">
        <v>54100.493034533763</v>
      </c>
      <c r="AR30" s="2">
        <v>13545.918977165606</v>
      </c>
      <c r="AS30" s="2">
        <v>5325.7640425498075</v>
      </c>
      <c r="AT30" s="2">
        <v>3.4167602661326373</v>
      </c>
      <c r="AU30" s="2">
        <v>1.6143059500296943</v>
      </c>
      <c r="AV30" s="2">
        <v>0.43197762480065865</v>
      </c>
    </row>
    <row r="31" spans="1:48" x14ac:dyDescent="0.3">
      <c r="A31" s="1"/>
      <c r="B31" s="1"/>
      <c r="C31" s="1"/>
      <c r="D31" s="1"/>
      <c r="E31" s="1"/>
      <c r="F31" s="1">
        <f t="shared" si="0"/>
        <v>2025</v>
      </c>
      <c r="G31" s="1">
        <f>carbondioxide!F281</f>
        <v>10613.288276269574</v>
      </c>
      <c r="H31" s="1">
        <f>economy!AR71</f>
        <v>55066.287511337468</v>
      </c>
      <c r="I31" s="1">
        <f>economy!AS71</f>
        <v>14072.553344255944</v>
      </c>
      <c r="J31" s="1">
        <f>economy!AT71</f>
        <v>5516.3373561202552</v>
      </c>
      <c r="K31" s="12">
        <f>economy!BN71</f>
        <v>3.4041273883272769</v>
      </c>
      <c r="L31" s="12">
        <f>economy!BO71</f>
        <v>1.5877712939302415</v>
      </c>
      <c r="M31" s="12">
        <f>economy!BP71</f>
        <v>0.40749857533525324</v>
      </c>
      <c r="N31" s="1">
        <v>11866.249472427422</v>
      </c>
      <c r="O31" s="1">
        <v>56212.791053966204</v>
      </c>
      <c r="P31" s="1">
        <v>14067.979021720997</v>
      </c>
      <c r="Q31" s="1">
        <v>5514.3400912359866</v>
      </c>
      <c r="R31" s="17">
        <v>3.3865170008159704</v>
      </c>
      <c r="S31" s="17">
        <v>1.5824147449230277</v>
      </c>
      <c r="T31" s="17">
        <v>0.39856092111651231</v>
      </c>
      <c r="U31" s="1">
        <v>12494.236636482248</v>
      </c>
      <c r="V31" s="1">
        <v>56228.341020058753</v>
      </c>
      <c r="W31" s="1">
        <v>14071.707064148743</v>
      </c>
      <c r="X31" s="1">
        <v>5515.9148639452387</v>
      </c>
      <c r="Y31" s="17">
        <v>3.386140149133702</v>
      </c>
      <c r="Z31" s="17">
        <v>1.5797197449031823</v>
      </c>
      <c r="AA31" s="17">
        <v>0.39435155767878871</v>
      </c>
      <c r="AB31" s="1">
        <v>11866.249472427422</v>
      </c>
      <c r="AC31" s="1">
        <v>56212.791053966204</v>
      </c>
      <c r="AD31" s="1">
        <v>14067.979021720997</v>
      </c>
      <c r="AE31" s="1">
        <v>5514.3400912359866</v>
      </c>
      <c r="AF31" s="1">
        <v>3.3865170008159704</v>
      </c>
      <c r="AG31" s="1">
        <v>1.5824147449230277</v>
      </c>
      <c r="AH31" s="1">
        <v>0.39856092111651231</v>
      </c>
      <c r="AI31" s="1">
        <v>11595.874517870057</v>
      </c>
      <c r="AJ31" s="1">
        <v>54059.461513467184</v>
      </c>
      <c r="AK31" s="1">
        <v>13804.922862303074</v>
      </c>
      <c r="AL31" s="1">
        <v>5485.4620012259456</v>
      </c>
      <c r="AM31" s="1">
        <v>3.4197924532380637</v>
      </c>
      <c r="AN31" s="1">
        <v>1.5909959992193528</v>
      </c>
      <c r="AO31" s="1">
        <v>0.40085845902122652</v>
      </c>
      <c r="AP31" s="1">
        <v>11777.808262499593</v>
      </c>
      <c r="AQ31" s="2">
        <v>55522.703838624562</v>
      </c>
      <c r="AR31" s="2">
        <v>13999.077796084606</v>
      </c>
      <c r="AS31" s="2">
        <v>5510.2363253010017</v>
      </c>
      <c r="AT31" s="2">
        <v>3.3970232688669704</v>
      </c>
      <c r="AU31" s="2">
        <v>1.5851335855813673</v>
      </c>
      <c r="AV31" s="2">
        <v>0.39989214828656705</v>
      </c>
    </row>
    <row r="32" spans="1:48" x14ac:dyDescent="0.3">
      <c r="A32" s="1"/>
      <c r="B32" s="1"/>
      <c r="C32" s="1"/>
      <c r="D32" s="1"/>
      <c r="E32" s="1"/>
      <c r="F32" s="1">
        <f t="shared" si="0"/>
        <v>2026</v>
      </c>
      <c r="G32" s="1">
        <f>carbondioxide!F282</f>
        <v>10838.137738910811</v>
      </c>
      <c r="H32" s="1">
        <f>economy!AR72</f>
        <v>56411.115617539857</v>
      </c>
      <c r="I32" s="1">
        <f>economy!AS72</f>
        <v>14524.998081226815</v>
      </c>
      <c r="J32" s="1">
        <f>economy!AT72</f>
        <v>5701.5826643601131</v>
      </c>
      <c r="K32" s="12">
        <f>economy!BN72</f>
        <v>3.3838835048476641</v>
      </c>
      <c r="L32" s="12">
        <f>economy!BO72</f>
        <v>1.5585732249608613</v>
      </c>
      <c r="M32" s="12">
        <f>economy!BP72</f>
        <v>0.37586087357475545</v>
      </c>
      <c r="N32" s="1">
        <v>12097.701215894598</v>
      </c>
      <c r="O32" s="1">
        <v>57595.136972693741</v>
      </c>
      <c r="P32" s="1">
        <v>14520.018707693338</v>
      </c>
      <c r="Q32" s="1">
        <v>5699.3841647640584</v>
      </c>
      <c r="R32" s="17">
        <v>3.3651887634649675</v>
      </c>
      <c r="S32" s="17">
        <v>1.551448909933016</v>
      </c>
      <c r="T32" s="17">
        <v>0.36467602033883617</v>
      </c>
      <c r="U32" s="1">
        <v>12737.898473132751</v>
      </c>
      <c r="V32" s="1">
        <v>57611.017724071957</v>
      </c>
      <c r="W32" s="1">
        <v>14523.794436441329</v>
      </c>
      <c r="X32" s="1">
        <v>5700.9500450873875</v>
      </c>
      <c r="Y32" s="17">
        <v>3.364290809552283</v>
      </c>
      <c r="Z32" s="17">
        <v>1.5479004566176842</v>
      </c>
      <c r="AA32" s="17">
        <v>0.35939346666438271</v>
      </c>
      <c r="AB32" s="1">
        <v>12097.701215894598</v>
      </c>
      <c r="AC32" s="1">
        <v>57595.136972693741</v>
      </c>
      <c r="AD32" s="1">
        <v>14520.018707693338</v>
      </c>
      <c r="AE32" s="1">
        <v>5699.3841647640584</v>
      </c>
      <c r="AF32" s="1">
        <v>3.3651887634649675</v>
      </c>
      <c r="AG32" s="1">
        <v>1.551448909933016</v>
      </c>
      <c r="AH32" s="1">
        <v>0.36467602033883617</v>
      </c>
      <c r="AI32" s="1">
        <v>11824.009383076407</v>
      </c>
      <c r="AJ32" s="1">
        <v>55383.405116892682</v>
      </c>
      <c r="AK32" s="1">
        <v>14250.913982083426</v>
      </c>
      <c r="AL32" s="1">
        <v>5671.2847146109207</v>
      </c>
      <c r="AM32" s="1">
        <v>3.3985567184692087</v>
      </c>
      <c r="AN32" s="1">
        <v>1.5601823461405184</v>
      </c>
      <c r="AO32" s="1">
        <v>0.36736027048714864</v>
      </c>
      <c r="AP32" s="1">
        <v>12018.402436455952</v>
      </c>
      <c r="AQ32" s="2">
        <v>56954.540751899585</v>
      </c>
      <c r="AR32" s="2">
        <v>14459.155687903711</v>
      </c>
      <c r="AS32" s="2">
        <v>5697.1686932205675</v>
      </c>
      <c r="AT32" s="2">
        <v>3.3747908457289726</v>
      </c>
      <c r="AU32" s="2">
        <v>1.5540718240690012</v>
      </c>
      <c r="AV32" s="2">
        <v>0.36623250211378944</v>
      </c>
    </row>
    <row r="33" spans="1:48" x14ac:dyDescent="0.3">
      <c r="A33" s="1"/>
      <c r="B33" s="1"/>
      <c r="C33" s="1"/>
      <c r="D33" s="1"/>
      <c r="E33" s="1"/>
      <c r="F33" s="1">
        <f t="shared" si="0"/>
        <v>2027</v>
      </c>
      <c r="G33" s="1">
        <f>carbondioxide!F283</f>
        <v>11062.882862782444</v>
      </c>
      <c r="H33" s="1">
        <f>economy!AR73</f>
        <v>57768.808008643107</v>
      </c>
      <c r="I33" s="1">
        <f>economy!AS73</f>
        <v>14984.666074538573</v>
      </c>
      <c r="J33" s="1">
        <f>economy!AT73</f>
        <v>5889.2731307310069</v>
      </c>
      <c r="K33" s="12">
        <f>economy!BN73</f>
        <v>3.3612528244018751</v>
      </c>
      <c r="L33" s="12">
        <f>economy!BO73</f>
        <v>1.5276833684679696</v>
      </c>
      <c r="M33" s="12">
        <f>economy!BP73</f>
        <v>0.34286483148182179</v>
      </c>
      <c r="N33" s="1">
        <v>12328.476531278262</v>
      </c>
      <c r="O33" s="1">
        <v>58989.898171352223</v>
      </c>
      <c r="P33" s="1">
        <v>14979.2186988382</v>
      </c>
      <c r="Q33" s="1">
        <v>5886.8466347588283</v>
      </c>
      <c r="R33" s="17">
        <v>3.3411433887634208</v>
      </c>
      <c r="S33" s="17">
        <v>1.5184787013452214</v>
      </c>
      <c r="T33" s="17">
        <v>0.32914611697897955</v>
      </c>
      <c r="U33" s="1">
        <v>12980.824307679464</v>
      </c>
      <c r="V33" s="1">
        <v>59005.998567319766</v>
      </c>
      <c r="W33" s="1">
        <v>14983.011741980743</v>
      </c>
      <c r="X33" s="1">
        <v>5888.3915362995513</v>
      </c>
      <c r="Y33" s="17">
        <v>3.3395442332419263</v>
      </c>
      <c r="Z33" s="17">
        <v>1.5139174133821052</v>
      </c>
      <c r="AA33" s="17">
        <v>0.32264236165501148</v>
      </c>
      <c r="AB33" s="1">
        <v>12328.476531278262</v>
      </c>
      <c r="AC33" s="1">
        <v>58989.898171352223</v>
      </c>
      <c r="AD33" s="1">
        <v>14979.2186988382</v>
      </c>
      <c r="AE33" s="1">
        <v>5886.8466347588283</v>
      </c>
      <c r="AF33" s="1">
        <v>3.3411433887634208</v>
      </c>
      <c r="AG33" s="1">
        <v>1.5184787013452214</v>
      </c>
      <c r="AH33" s="1">
        <v>0.32914611697897955</v>
      </c>
      <c r="AI33" s="1">
        <v>12052.114917588098</v>
      </c>
      <c r="AJ33" s="1">
        <v>56722.342428705982</v>
      </c>
      <c r="AK33" s="1">
        <v>14704.664274518242</v>
      </c>
      <c r="AL33" s="1">
        <v>5859.7818487789445</v>
      </c>
      <c r="AM33" s="1">
        <v>3.3746037682316388</v>
      </c>
      <c r="AN33" s="1">
        <v>1.5274103711161944</v>
      </c>
      <c r="AO33" s="1">
        <v>0.33228087438014819</v>
      </c>
      <c r="AP33" s="1">
        <v>12257.771189787958</v>
      </c>
      <c r="AQ33" s="2">
        <v>58396.154562481403</v>
      </c>
      <c r="AR33" s="2">
        <v>14926.148513905146</v>
      </c>
      <c r="AS33" s="2">
        <v>5886.5153706679248</v>
      </c>
      <c r="AT33" s="2">
        <v>3.3499691772217384</v>
      </c>
      <c r="AU33" s="2">
        <v>1.5210640103005353</v>
      </c>
      <c r="AV33" s="2">
        <v>0.33095550460051043</v>
      </c>
    </row>
    <row r="34" spans="1:48" x14ac:dyDescent="0.3">
      <c r="A34" s="1"/>
      <c r="B34" s="1"/>
      <c r="C34" s="1"/>
      <c r="D34" s="1"/>
      <c r="E34" s="1"/>
      <c r="F34" s="1">
        <f t="shared" si="0"/>
        <v>2028</v>
      </c>
      <c r="G34" s="1">
        <f>carbondioxide!F284</f>
        <v>11287.435040172924</v>
      </c>
      <c r="H34" s="1">
        <f>economy!AR74</f>
        <v>59139.086429384552</v>
      </c>
      <c r="I34" s="1">
        <f>economy!AS74</f>
        <v>15451.505419321938</v>
      </c>
      <c r="J34" s="1">
        <f>economy!AT74</f>
        <v>6079.3568016567351</v>
      </c>
      <c r="K34" s="12">
        <f>economy!BN74</f>
        <v>3.336184560917157</v>
      </c>
      <c r="L34" s="12">
        <f>economy!BO74</f>
        <v>1.4950652970847578</v>
      </c>
      <c r="M34" s="12">
        <f>economy!BP74</f>
        <v>0.3084764957943541</v>
      </c>
      <c r="N34" s="1">
        <v>12558.486875415359</v>
      </c>
      <c r="O34" s="1">
        <v>60396.800288317419</v>
      </c>
      <c r="P34" s="1">
        <v>15445.518758002248</v>
      </c>
      <c r="Q34" s="1">
        <v>6076.6728747976322</v>
      </c>
      <c r="R34" s="17">
        <v>3.3142976703087306</v>
      </c>
      <c r="S34" s="17">
        <v>1.4834521619826457</v>
      </c>
      <c r="T34" s="17">
        <v>0.29193058999110488</v>
      </c>
      <c r="U34" s="1">
        <v>13222.917938094846</v>
      </c>
      <c r="V34" s="1">
        <v>60412.989657855003</v>
      </c>
      <c r="W34" s="1">
        <v>15449.294412623836</v>
      </c>
      <c r="X34" s="1">
        <v>6078.1832012444047</v>
      </c>
      <c r="Y34" s="17">
        <v>3.3117990553398569</v>
      </c>
      <c r="Z34" s="17">
        <v>1.4777083202411969</v>
      </c>
      <c r="AA34" s="17">
        <v>0.28405172116355926</v>
      </c>
      <c r="AB34" s="1">
        <v>12558.486875415359</v>
      </c>
      <c r="AC34" s="1">
        <v>60396.800288317419</v>
      </c>
      <c r="AD34" s="1">
        <v>15445.518758002248</v>
      </c>
      <c r="AE34" s="1">
        <v>6076.6728747976322</v>
      </c>
      <c r="AF34" s="1">
        <v>3.3142976703087306</v>
      </c>
      <c r="AG34" s="1">
        <v>1.4834521619826457</v>
      </c>
      <c r="AH34" s="1">
        <v>0.29193058999110488</v>
      </c>
      <c r="AI34" s="1">
        <v>12280.112821343066</v>
      </c>
      <c r="AJ34" s="1">
        <v>58076.126602545512</v>
      </c>
      <c r="AK34" s="1">
        <v>15166.154386327138</v>
      </c>
      <c r="AL34" s="1">
        <v>6050.9144291828707</v>
      </c>
      <c r="AM34" s="1">
        <v>3.3478597675133575</v>
      </c>
      <c r="AN34" s="1">
        <v>1.4926335195781699</v>
      </c>
      <c r="AO34" s="1">
        <v>0.29558258672897864</v>
      </c>
      <c r="AP34" s="1">
        <v>12495.897493106708</v>
      </c>
      <c r="AQ34" s="2">
        <v>59847.649125326257</v>
      </c>
      <c r="AR34" s="2">
        <v>15400.045578898895</v>
      </c>
      <c r="AS34" s="2">
        <v>6078.2307117739483</v>
      </c>
      <c r="AT34" s="2">
        <v>3.3224645578590515</v>
      </c>
      <c r="AU34" s="2">
        <v>1.4860536944454781</v>
      </c>
      <c r="AV34" s="2">
        <v>0.29401831447785581</v>
      </c>
    </row>
    <row r="35" spans="1:48" x14ac:dyDescent="0.3">
      <c r="A35" s="1"/>
      <c r="B35" s="1"/>
      <c r="C35" s="1"/>
      <c r="D35" s="1"/>
      <c r="E35" s="1"/>
      <c r="F35" s="1">
        <f t="shared" si="0"/>
        <v>2029</v>
      </c>
      <c r="G35" s="1">
        <f>carbondioxide!F285</f>
        <v>13372.828347008042</v>
      </c>
      <c r="H35" s="1">
        <f>economy!AR75</f>
        <v>61637.428982147729</v>
      </c>
      <c r="I35" s="1">
        <f>economy!AS75</f>
        <v>15925.461033398493</v>
      </c>
      <c r="J35" s="1">
        <f>economy!AT75</f>
        <v>6271.7822980822721</v>
      </c>
      <c r="K35" s="12">
        <f>economy!BN75</f>
        <v>3.2935485214211742</v>
      </c>
      <c r="L35" s="12">
        <f>economy!BO75</f>
        <v>1.4606810010744651</v>
      </c>
      <c r="M35" s="12">
        <f>economy!BP75</f>
        <v>0.27266136177029165</v>
      </c>
      <c r="N35" s="1">
        <v>12787.645245397627</v>
      </c>
      <c r="O35" s="1">
        <v>61815.554902624768</v>
      </c>
      <c r="P35" s="1">
        <v>15918.855231659982</v>
      </c>
      <c r="Q35" s="1">
        <v>6268.8087835754259</v>
      </c>
      <c r="R35" s="17">
        <v>3.2845680548310416</v>
      </c>
      <c r="S35" s="17">
        <v>1.4463175672201076</v>
      </c>
      <c r="T35" s="17">
        <v>0.25298927952543399</v>
      </c>
      <c r="U35" s="1">
        <v>13464.084736157844</v>
      </c>
      <c r="V35" s="1">
        <v>61831.68216491225</v>
      </c>
      <c r="W35" s="1">
        <v>15922.574233916266</v>
      </c>
      <c r="X35" s="1">
        <v>6270.2693715894229</v>
      </c>
      <c r="Y35" s="17">
        <v>3.2809545931819648</v>
      </c>
      <c r="Z35" s="17">
        <v>1.4392117843308694</v>
      </c>
      <c r="AA35" s="17">
        <v>0.24357585558601541</v>
      </c>
      <c r="AB35" s="1">
        <v>12787.645245397627</v>
      </c>
      <c r="AC35" s="1">
        <v>61815.554902624768</v>
      </c>
      <c r="AD35" s="1">
        <v>15918.855231659982</v>
      </c>
      <c r="AE35" s="1">
        <v>6268.8087835754259</v>
      </c>
      <c r="AF35" s="1">
        <v>3.2845680548310416</v>
      </c>
      <c r="AG35" s="1">
        <v>1.4463175672201076</v>
      </c>
      <c r="AH35" s="1">
        <v>0.25298927952543399</v>
      </c>
      <c r="AI35" s="1">
        <v>12507.928083228602</v>
      </c>
      <c r="AJ35" s="1">
        <v>59444.610888006682</v>
      </c>
      <c r="AK35" s="1">
        <v>15635.36442793368</v>
      </c>
      <c r="AL35" s="1">
        <v>6244.6447010701568</v>
      </c>
      <c r="AM35" s="1">
        <v>3.3182497775294406</v>
      </c>
      <c r="AN35" s="1">
        <v>1.4558050002823693</v>
      </c>
      <c r="AO35" s="1">
        <v>0.25722790914867166</v>
      </c>
      <c r="AP35" s="1">
        <v>12732.759025832649</v>
      </c>
      <c r="AQ35" s="2">
        <v>61309.085340731661</v>
      </c>
      <c r="AR35" s="2">
        <v>15880.829848016652</v>
      </c>
      <c r="AS35" s="2">
        <v>6272.2691665025641</v>
      </c>
      <c r="AT35" s="2">
        <v>3.2921836659955099</v>
      </c>
      <c r="AU35" s="2">
        <v>1.4489848525603977</v>
      </c>
      <c r="AV35" s="2">
        <v>0.25537858274367675</v>
      </c>
    </row>
    <row r="36" spans="1:48" x14ac:dyDescent="0.3">
      <c r="A36" s="1"/>
      <c r="B36" s="1"/>
      <c r="C36" s="1"/>
      <c r="D36" s="1"/>
      <c r="E36" s="1"/>
      <c r="F36" s="1">
        <f t="shared" si="0"/>
        <v>2030</v>
      </c>
      <c r="G36" s="1">
        <f>carbondioxide!F286</f>
        <v>13692.158180417347</v>
      </c>
      <c r="H36" s="1">
        <f>economy!AR76</f>
        <v>63077.363738533903</v>
      </c>
      <c r="I36" s="1">
        <f>economy!AS76</f>
        <v>16406.474575622291</v>
      </c>
      <c r="J36" s="1">
        <f>economy!AT76</f>
        <v>6466.4987604723083</v>
      </c>
      <c r="K36" s="12">
        <f>economy!BN76</f>
        <v>3.2631543326673351</v>
      </c>
      <c r="L36" s="12">
        <f>economy!BO76</f>
        <v>1.4241592891731947</v>
      </c>
      <c r="M36" s="12">
        <f>economy!BP76</f>
        <v>0.23494470045791635</v>
      </c>
      <c r="N36" s="1">
        <v>13015.866185792091</v>
      </c>
      <c r="O36" s="1">
        <v>63245.859755419253</v>
      </c>
      <c r="P36" s="1">
        <v>16399.160989753262</v>
      </c>
      <c r="Q36" s="1">
        <v>6463.2007377606533</v>
      </c>
      <c r="R36" s="17">
        <v>3.2518709815782825</v>
      </c>
      <c r="S36" s="17">
        <v>1.4070236433717906</v>
      </c>
      <c r="T36" s="17">
        <v>0.21228262718122695</v>
      </c>
      <c r="U36" s="1">
        <v>13704.23166702347</v>
      </c>
      <c r="V36" s="1">
        <v>63261.752582297406</v>
      </c>
      <c r="W36" s="1">
        <v>16402.779291582869</v>
      </c>
      <c r="X36" s="1">
        <v>6464.5948024081554</v>
      </c>
      <c r="Y36" s="17">
        <v>3.2469111507129425</v>
      </c>
      <c r="Z36" s="17">
        <v>1.3983675123709367</v>
      </c>
      <c r="AA36" s="17">
        <v>0.20117004267700955</v>
      </c>
      <c r="AB36" s="1">
        <v>13015.866185792091</v>
      </c>
      <c r="AC36" s="1">
        <v>63245.859755419253</v>
      </c>
      <c r="AD36" s="1">
        <v>16399.160989753262</v>
      </c>
      <c r="AE36" s="1">
        <v>6463.2007377606533</v>
      </c>
      <c r="AF36" s="1">
        <v>3.2518709815782825</v>
      </c>
      <c r="AG36" s="1">
        <v>1.4070236433717906</v>
      </c>
      <c r="AH36" s="1">
        <v>0.21228262718122695</v>
      </c>
      <c r="AI36" s="1">
        <v>12735.488827640713</v>
      </c>
      <c r="AJ36" s="1">
        <v>60827.648381510102</v>
      </c>
      <c r="AK36" s="1">
        <v>16112.273879807799</v>
      </c>
      <c r="AL36" s="1">
        <v>6440.9360726985933</v>
      </c>
      <c r="AM36" s="1">
        <v>3.2856981213953911</v>
      </c>
      <c r="AN36" s="1">
        <v>1.4168780134392114</v>
      </c>
      <c r="AO36" s="1">
        <v>0.21717966787080978</v>
      </c>
      <c r="AP36" s="1">
        <v>12968.328896331263</v>
      </c>
      <c r="AQ36" s="2">
        <v>62780.484557935197</v>
      </c>
      <c r="AR36" s="2">
        <v>16368.47812918319</v>
      </c>
      <c r="AS36" s="2">
        <v>6468.5852435313072</v>
      </c>
      <c r="AT36" s="2">
        <v>3.259033827628643</v>
      </c>
      <c r="AU36" s="2">
        <v>1.4098020930696196</v>
      </c>
      <c r="AV36" s="2">
        <v>0.21499459486732794</v>
      </c>
    </row>
    <row r="37" spans="1:48" x14ac:dyDescent="0.3">
      <c r="A37" s="1"/>
      <c r="B37" s="1"/>
      <c r="C37" s="1"/>
      <c r="D37" s="1"/>
      <c r="E37" s="1"/>
      <c r="F37" s="1">
        <f t="shared" si="0"/>
        <v>2031</v>
      </c>
      <c r="G37" s="1">
        <f>carbondioxide!F287</f>
        <v>13932.582061719495</v>
      </c>
      <c r="H37" s="1">
        <f>economy!AR77</f>
        <v>64536.162046641512</v>
      </c>
      <c r="I37" s="1">
        <f>economy!AS77</f>
        <v>16894.429084255229</v>
      </c>
      <c r="J37" s="1">
        <f>economy!AT77</f>
        <v>6663.426552563059</v>
      </c>
      <c r="K37" s="12">
        <f>economy!BN77</f>
        <v>3.2298335069160249</v>
      </c>
      <c r="L37" s="12">
        <f>economy!BO77</f>
        <v>1.3854120281964768</v>
      </c>
      <c r="M37" s="12">
        <f>economy!BP77</f>
        <v>0.19526856044982271</v>
      </c>
      <c r="N37" s="1">
        <v>13243.06579630757</v>
      </c>
      <c r="O37" s="1">
        <v>64687.398985578264</v>
      </c>
      <c r="P37" s="1">
        <v>16886.365373246634</v>
      </c>
      <c r="Q37" s="1">
        <v>6659.7955442901848</v>
      </c>
      <c r="R37" s="17">
        <v>3.2161232021115329</v>
      </c>
      <c r="S37" s="17">
        <v>1.3655197717218848</v>
      </c>
      <c r="T37" s="17">
        <v>0.16977180765454816</v>
      </c>
      <c r="U37" s="1">
        <v>13943.267309115801</v>
      </c>
      <c r="V37" s="1">
        <v>64702.863008405999</v>
      </c>
      <c r="W37" s="1">
        <v>16889.833926351257</v>
      </c>
      <c r="X37" s="1">
        <v>6661.1046271409832</v>
      </c>
      <c r="Y37" s="17">
        <v>3.2095703075200386</v>
      </c>
      <c r="Z37" s="17">
        <v>1.3551164956068573</v>
      </c>
      <c r="AA37" s="17">
        <v>0.15679065425841035</v>
      </c>
      <c r="AB37" s="1">
        <v>13243.06579630757</v>
      </c>
      <c r="AC37" s="1">
        <v>64687.398985578264</v>
      </c>
      <c r="AD37" s="1">
        <v>16886.365373246634</v>
      </c>
      <c r="AE37" s="1">
        <v>6659.7955442901848</v>
      </c>
      <c r="AF37" s="1">
        <v>3.2161232021115329</v>
      </c>
      <c r="AG37" s="1">
        <v>1.3655197717218848</v>
      </c>
      <c r="AH37" s="1">
        <v>0.16977180765454816</v>
      </c>
      <c r="AI37" s="1">
        <v>12962.72616783274</v>
      </c>
      <c r="AJ37" s="1">
        <v>62225.091795899934</v>
      </c>
      <c r="AK37" s="1">
        <v>16596.8615019438</v>
      </c>
      <c r="AL37" s="1">
        <v>6639.7530560277692</v>
      </c>
      <c r="AM37" s="1">
        <v>3.2501287283404436</v>
      </c>
      <c r="AN37" s="1">
        <v>1.3758059637302975</v>
      </c>
      <c r="AO37" s="1">
        <v>0.17540114434100518</v>
      </c>
      <c r="AP37" s="1">
        <v>13202.576263342593</v>
      </c>
      <c r="AQ37" s="2">
        <v>64261.831506471986</v>
      </c>
      <c r="AR37" s="2">
        <v>16862.961227327771</v>
      </c>
      <c r="AS37" s="2">
        <v>6667.1334706468488</v>
      </c>
      <c r="AT37" s="2">
        <v>3.222923272636776</v>
      </c>
      <c r="AU37" s="2">
        <v>1.3684508497460162</v>
      </c>
      <c r="AV37" s="2">
        <v>0.17282540344959393</v>
      </c>
    </row>
    <row r="38" spans="1:48" x14ac:dyDescent="0.3">
      <c r="A38" s="1"/>
      <c r="B38" s="1"/>
      <c r="C38" s="1"/>
      <c r="D38" s="1"/>
      <c r="E38" s="1"/>
      <c r="F38" s="1">
        <f t="shared" si="0"/>
        <v>2032</v>
      </c>
      <c r="G38" s="1">
        <f>carbondioxide!F288</f>
        <v>14172.366470135521</v>
      </c>
      <c r="H38" s="1">
        <f>economy!AR78</f>
        <v>66004.857137863233</v>
      </c>
      <c r="I38" s="1">
        <f>economy!AS78</f>
        <v>17389.244881715123</v>
      </c>
      <c r="J38" s="1">
        <f>economy!AT78</f>
        <v>6862.5106785942235</v>
      </c>
      <c r="K38" s="12">
        <f>economy!BN78</f>
        <v>3.1935591299651862</v>
      </c>
      <c r="L38" s="12">
        <f>economy!BO78</f>
        <v>1.3443637123205576</v>
      </c>
      <c r="M38" s="12">
        <f>economy!BP78</f>
        <v>0.15358991165419858</v>
      </c>
      <c r="N38" s="1">
        <v>13469.161740305039</v>
      </c>
      <c r="O38" s="1">
        <v>66139.843381102328</v>
      </c>
      <c r="P38" s="1">
        <v>17380.394149655178</v>
      </c>
      <c r="Q38" s="1">
        <v>6858.5403927693815</v>
      </c>
      <c r="R38" s="17">
        <v>3.1772420813939415</v>
      </c>
      <c r="S38" s="17">
        <v>1.3217561787886825</v>
      </c>
      <c r="T38" s="17">
        <v>0.1254188519239483</v>
      </c>
      <c r="U38" s="1">
        <v>14181.101874665706</v>
      </c>
      <c r="V38" s="1">
        <v>66154.661443923949</v>
      </c>
      <c r="W38" s="1">
        <v>17383.658697325875</v>
      </c>
      <c r="X38" s="1">
        <v>6859.744312788659</v>
      </c>
      <c r="Y38" s="17">
        <v>3.1688351921975322</v>
      </c>
      <c r="Z38" s="17">
        <v>1.3094011824027705</v>
      </c>
      <c r="AA38" s="17">
        <v>0.11039527445928451</v>
      </c>
      <c r="AB38" s="1">
        <v>13469.161740305039</v>
      </c>
      <c r="AC38" s="1">
        <v>66139.843381102328</v>
      </c>
      <c r="AD38" s="1">
        <v>17380.394149655178</v>
      </c>
      <c r="AE38" s="1">
        <v>6858.5403927693815</v>
      </c>
      <c r="AF38" s="1">
        <v>3.1772420813939415</v>
      </c>
      <c r="AG38" s="1">
        <v>1.3217561787886825</v>
      </c>
      <c r="AH38" s="1">
        <v>0.1254188519239483</v>
      </c>
      <c r="AI38" s="1">
        <v>13189.574066142934</v>
      </c>
      <c r="AJ38" s="1">
        <v>63636.793248283859</v>
      </c>
      <c r="AK38" s="1">
        <v>17089.105246802868</v>
      </c>
      <c r="AL38" s="1">
        <v>6841.0612056836744</v>
      </c>
      <c r="AM38" s="1">
        <v>3.211465457768917</v>
      </c>
      <c r="AN38" s="1">
        <v>1.3325426589253995</v>
      </c>
      <c r="AO38" s="1">
        <v>0.13185619744776397</v>
      </c>
      <c r="AP38" s="1">
        <v>13435.466875116903</v>
      </c>
      <c r="AQ38" s="2">
        <v>65753.076837306799</v>
      </c>
      <c r="AR38" s="2">
        <v>17364.244075321199</v>
      </c>
      <c r="AS38" s="2">
        <v>6867.8683532876566</v>
      </c>
      <c r="AT38" s="2">
        <v>3.1837613820017943</v>
      </c>
      <c r="AU38" s="2">
        <v>1.324877561613327</v>
      </c>
      <c r="AV38" s="2">
        <v>0.12883095155901456</v>
      </c>
    </row>
    <row r="39" spans="1:48" x14ac:dyDescent="0.3">
      <c r="A39" s="1"/>
      <c r="B39" s="1"/>
      <c r="C39" s="1"/>
      <c r="D39" s="1"/>
      <c r="E39" s="1"/>
      <c r="F39" s="1">
        <f t="shared" si="0"/>
        <v>2033</v>
      </c>
      <c r="G39" s="1">
        <f>carbondioxide!F289</f>
        <v>14410.807560127627</v>
      </c>
      <c r="H39" s="1">
        <f>economy!AR79</f>
        <v>67483.245409047027</v>
      </c>
      <c r="I39" s="1">
        <f>economy!AS79</f>
        <v>17890.839856679129</v>
      </c>
      <c r="J39" s="1">
        <f>economy!AT79</f>
        <v>7063.6972607985426</v>
      </c>
      <c r="K39" s="12">
        <f>economy!BN79</f>
        <v>3.1541922788175145</v>
      </c>
      <c r="L39" s="12">
        <f>economy!BO79</f>
        <v>1.3009397706204369</v>
      </c>
      <c r="M39" s="12">
        <f>economy!BP79</f>
        <v>0.1098637874813726</v>
      </c>
      <c r="N39" s="1">
        <v>13694.073254422867</v>
      </c>
      <c r="O39" s="1">
        <v>67602.850647415369</v>
      </c>
      <c r="P39" s="1">
        <v>17881.169476743926</v>
      </c>
      <c r="Q39" s="1">
        <v>7059.3828085492341</v>
      </c>
      <c r="R39" s="17">
        <v>3.1351458808202537</v>
      </c>
      <c r="S39" s="17">
        <v>1.2756841133307377</v>
      </c>
      <c r="T39" s="17">
        <v>7.9186762155031093E-2</v>
      </c>
      <c r="U39" s="1">
        <v>14417.647231122026</v>
      </c>
      <c r="V39" s="1">
        <v>67616.782108008832</v>
      </c>
      <c r="W39" s="1">
        <v>17884.170354081612</v>
      </c>
      <c r="X39" s="1">
        <v>7060.4596159122602</v>
      </c>
      <c r="Y39" s="17">
        <v>3.1246107398967813</v>
      </c>
      <c r="Z39" s="17">
        <v>1.2611656387032411</v>
      </c>
      <c r="AA39" s="17">
        <v>6.194280972670297E-2</v>
      </c>
      <c r="AB39" s="1">
        <v>13694.073254422867</v>
      </c>
      <c r="AC39" s="1">
        <v>67602.850647415369</v>
      </c>
      <c r="AD39" s="1">
        <v>17881.169476743926</v>
      </c>
      <c r="AE39" s="1">
        <v>7059.3828085492341</v>
      </c>
      <c r="AF39" s="1">
        <v>3.1351458808202537</v>
      </c>
      <c r="AG39" s="1">
        <v>1.2756841133307377</v>
      </c>
      <c r="AH39" s="1">
        <v>7.9186762155031093E-2</v>
      </c>
      <c r="AI39" s="1">
        <v>13415.969201098223</v>
      </c>
      <c r="AJ39" s="1">
        <v>65062.604065554078</v>
      </c>
      <c r="AK39" s="1">
        <v>17588.982175971345</v>
      </c>
      <c r="AL39" s="1">
        <v>7044.8270568784928</v>
      </c>
      <c r="AM39" s="1">
        <v>3.1696324041037425</v>
      </c>
      <c r="AN39" s="1">
        <v>1.2870424947084296</v>
      </c>
      <c r="AO39" s="1">
        <v>8.6509377531941156E-2</v>
      </c>
      <c r="AP39" s="1">
        <v>13666.963539525601</v>
      </c>
      <c r="AQ39" s="2">
        <v>67254.139339664369</v>
      </c>
      <c r="AR39" s="2">
        <v>17872.285845759892</v>
      </c>
      <c r="AS39" s="2">
        <v>7070.7443318050809</v>
      </c>
      <c r="AT39" s="2">
        <v>3.1414589247734286</v>
      </c>
      <c r="AU39" s="2">
        <v>1.2790298401391134</v>
      </c>
      <c r="AV39" s="2">
        <v>8.2972187027824551E-2</v>
      </c>
    </row>
    <row r="40" spans="1:48" x14ac:dyDescent="0.3">
      <c r="A40" s="1"/>
      <c r="B40" s="1"/>
      <c r="C40" s="1"/>
      <c r="D40" s="1"/>
      <c r="E40" s="1"/>
      <c r="F40" s="1">
        <f t="shared" si="0"/>
        <v>2034</v>
      </c>
      <c r="G40" s="1">
        <f>carbondioxide!F290</f>
        <v>14647.832563546393</v>
      </c>
      <c r="H40" s="1">
        <f>economy!AR80</f>
        <v>68971.031391387456</v>
      </c>
      <c r="I40" s="1">
        <f>economy!AS80</f>
        <v>18399.127601740034</v>
      </c>
      <c r="J40" s="1">
        <f>economy!AT80</f>
        <v>7266.9324275835488</v>
      </c>
      <c r="K40" s="12">
        <f>economy!BN80</f>
        <v>3.1115998273654024</v>
      </c>
      <c r="L40" s="12">
        <f>economy!BO80</f>
        <v>1.2550674373259525</v>
      </c>
      <c r="M40" s="12">
        <f>economy!BP80</f>
        <v>6.4044897381584365E-2</v>
      </c>
      <c r="N40" s="1">
        <v>13917.721159488428</v>
      </c>
      <c r="O40" s="1">
        <v>69076.065693357697</v>
      </c>
      <c r="P40" s="1">
        <v>18388.60987454592</v>
      </c>
      <c r="Q40" s="1">
        <v>7262.2706069693131</v>
      </c>
      <c r="R40" s="17">
        <v>3.0897540237004155</v>
      </c>
      <c r="S40" s="17">
        <v>1.2272560105523458</v>
      </c>
      <c r="T40" s="17">
        <v>3.1039618523447852E-2</v>
      </c>
      <c r="U40" s="1">
        <v>14652.816923581491</v>
      </c>
      <c r="V40" s="1">
        <v>69088.845773496592</v>
      </c>
      <c r="W40" s="1">
        <v>18391.281817598563</v>
      </c>
      <c r="X40" s="1">
        <v>7263.1965399258588</v>
      </c>
      <c r="Y40" s="17">
        <v>3.0768039340164588</v>
      </c>
      <c r="Z40" s="17">
        <v>1.2103556965896956</v>
      </c>
      <c r="AA40" s="17">
        <v>1.1393590808130113E-2</v>
      </c>
      <c r="AB40" s="1">
        <v>13917.721159488428</v>
      </c>
      <c r="AC40" s="1">
        <v>69076.065693357697</v>
      </c>
      <c r="AD40" s="1">
        <v>18388.60987454592</v>
      </c>
      <c r="AE40" s="1">
        <v>7262.2706069693131</v>
      </c>
      <c r="AF40" s="1">
        <v>3.0897540237004155</v>
      </c>
      <c r="AG40" s="1">
        <v>1.2272560105523458</v>
      </c>
      <c r="AH40" s="1">
        <v>3.1039618523447852E-2</v>
      </c>
      <c r="AI40" s="1">
        <v>13641.850841319663</v>
      </c>
      <c r="AJ40" s="1">
        <v>66502.374606975529</v>
      </c>
      <c r="AK40" s="1">
        <v>18096.468380721792</v>
      </c>
      <c r="AL40" s="1">
        <v>7251.0180628691778</v>
      </c>
      <c r="AM40" s="1">
        <v>3.1245541831314498</v>
      </c>
      <c r="AN40" s="1">
        <v>1.2392606262571149</v>
      </c>
      <c r="AO40" s="1">
        <v>3.9326032374252917E-2</v>
      </c>
      <c r="AP40" s="1">
        <v>13897.026535945144</v>
      </c>
      <c r="AQ40" s="2">
        <v>68764.90788685609</v>
      </c>
      <c r="AR40" s="2">
        <v>18387.040047019582</v>
      </c>
      <c r="AS40" s="2">
        <v>7275.7157379572809</v>
      </c>
      <c r="AT40" s="2">
        <v>3.0959282837731212</v>
      </c>
      <c r="AU40" s="2">
        <v>1.2308566240685352</v>
      </c>
      <c r="AV40" s="2">
        <v>3.5211168017959815E-2</v>
      </c>
    </row>
    <row r="41" spans="1:48" x14ac:dyDescent="0.3">
      <c r="A41" s="1"/>
      <c r="B41" s="1"/>
      <c r="C41" s="1"/>
      <c r="D41" s="1"/>
      <c r="E41" s="1"/>
      <c r="F41" s="1">
        <f t="shared" si="0"/>
        <v>2035</v>
      </c>
      <c r="G41" s="1">
        <f>carbondioxide!F291</f>
        <v>14883.364180467372</v>
      </c>
      <c r="H41" s="1">
        <f>economy!AR81</f>
        <v>70467.898913090641</v>
      </c>
      <c r="I41" s="1">
        <f>economy!AS81</f>
        <v>18914.017499798556</v>
      </c>
      <c r="J41" s="1">
        <f>economy!AT81</f>
        <v>7472.1623445252753</v>
      </c>
      <c r="K41" s="12">
        <f>economy!BN81</f>
        <v>3.06565340221736</v>
      </c>
      <c r="L41" s="12">
        <f>economy!BO81</f>
        <v>1.2066762558607329</v>
      </c>
      <c r="M41" s="12">
        <f>economy!BP81</f>
        <v>1.6088555216707028E-2</v>
      </c>
      <c r="N41" s="1">
        <v>14140.027872807985</v>
      </c>
      <c r="O41" s="1">
        <v>70559.120935359475</v>
      </c>
      <c r="P41" s="1">
        <v>18902.630205799818</v>
      </c>
      <c r="Q41" s="1">
        <v>7467.1518491809766</v>
      </c>
      <c r="R41" s="17">
        <v>3.0409873436365511</v>
      </c>
      <c r="S41" s="17">
        <v>1.1764256439318539</v>
      </c>
      <c r="T41" s="17">
        <v>-1.9057321837012933E-2</v>
      </c>
      <c r="U41" s="1">
        <v>14886.526198310243</v>
      </c>
      <c r="V41" s="1">
        <v>70570.460121441429</v>
      </c>
      <c r="W41" s="1">
        <v>18904.902170113874</v>
      </c>
      <c r="X41" s="1">
        <v>7467.9012940907614</v>
      </c>
      <c r="Y41" s="17">
        <v>3.0253240320603267</v>
      </c>
      <c r="Z41" s="17">
        <v>1.1569190911643734</v>
      </c>
      <c r="AA41" s="17">
        <v>-4.1290533118275172E-2</v>
      </c>
      <c r="AB41" s="1">
        <v>14140.027872807985</v>
      </c>
      <c r="AC41" s="1">
        <v>70559.120935359475</v>
      </c>
      <c r="AD41" s="1">
        <v>18902.630205799818</v>
      </c>
      <c r="AE41" s="1">
        <v>7467.1518491809766</v>
      </c>
      <c r="AF41" s="1">
        <v>3.0409873436365511</v>
      </c>
      <c r="AG41" s="1">
        <v>1.1764256439318539</v>
      </c>
      <c r="AH41" s="1">
        <v>-1.9057321837012933E-2</v>
      </c>
      <c r="AI41" s="1">
        <v>13867.160726100055</v>
      </c>
      <c r="AJ41" s="1">
        <v>67955.954103194556</v>
      </c>
      <c r="AK41" s="1">
        <v>18611.538906611891</v>
      </c>
      <c r="AL41" s="1">
        <v>7459.6025324526545</v>
      </c>
      <c r="AM41" s="1">
        <v>3.0761562004439829</v>
      </c>
      <c r="AN41" s="1">
        <v>1.1891531270793685</v>
      </c>
      <c r="AO41" s="1">
        <v>-9.7275946166568792E-3</v>
      </c>
      <c r="AP41" s="1">
        <v>14125.613977754208</v>
      </c>
      <c r="AQ41" s="2">
        <v>70285.243154427095</v>
      </c>
      <c r="AR41" s="2">
        <v>18908.454606433945</v>
      </c>
      <c r="AS41" s="2">
        <v>7482.7367510961958</v>
      </c>
      <c r="AT41" s="2">
        <v>3.0470836692695031</v>
      </c>
      <c r="AU41" s="2">
        <v>1.1803083222447766</v>
      </c>
      <c r="AV41" s="2">
        <v>-1.4488839825912453E-2</v>
      </c>
    </row>
    <row r="42" spans="1:48" x14ac:dyDescent="0.3">
      <c r="A42" s="1"/>
      <c r="B42" s="1"/>
      <c r="C42" s="1"/>
      <c r="D42" s="1"/>
      <c r="E42" s="1"/>
      <c r="F42" s="1">
        <f t="shared" si="0"/>
        <v>2036</v>
      </c>
      <c r="G42" s="1">
        <f>carbondioxide!F292</f>
        <v>15117.325737503932</v>
      </c>
      <c r="H42" s="1">
        <f>economy!AR82</f>
        <v>71973.511515446124</v>
      </c>
      <c r="I42" s="1">
        <f>economy!AS82</f>
        <v>19435.414776660124</v>
      </c>
      <c r="J42" s="1">
        <f>economy!AT82</f>
        <v>7679.3332161670442</v>
      </c>
      <c r="K42" s="12">
        <f>economy!BN82</f>
        <v>3.0162293825758004</v>
      </c>
      <c r="L42" s="12">
        <f>economy!BO82</f>
        <v>1.155698437498925</v>
      </c>
      <c r="M42" s="12">
        <f>economy!BP82</f>
        <v>-3.4048715037636214E-2</v>
      </c>
      <c r="N42" s="1">
        <v>14360.917421862468</v>
      </c>
      <c r="O42" s="1">
        <v>72051.63662003394</v>
      </c>
      <c r="P42" s="1">
        <v>19423.141664863997</v>
      </c>
      <c r="Q42" s="1">
        <v>7673.9747998989242</v>
      </c>
      <c r="R42" s="17">
        <v>2.9887683161933207</v>
      </c>
      <c r="S42" s="17">
        <v>1.1231482650732743</v>
      </c>
      <c r="T42" s="17">
        <v>-7.1137533553689278E-2</v>
      </c>
      <c r="U42" s="1">
        <v>15118.692027367695</v>
      </c>
      <c r="V42" s="1">
        <v>72061.22011507221</v>
      </c>
      <c r="W42" s="1">
        <v>19424.936653921221</v>
      </c>
      <c r="X42" s="1">
        <v>7674.5202545516722</v>
      </c>
      <c r="Y42" s="17">
        <v>2.9700827757475858</v>
      </c>
      <c r="Z42" s="17">
        <v>1.1008055860020816</v>
      </c>
      <c r="AA42" s="17">
        <v>-9.6146108003182407E-2</v>
      </c>
      <c r="AB42" s="1">
        <v>14360.917421862468</v>
      </c>
      <c r="AC42" s="1">
        <v>72051.63662003394</v>
      </c>
      <c r="AD42" s="1">
        <v>19423.141664863997</v>
      </c>
      <c r="AE42" s="1">
        <v>7673.9747998989242</v>
      </c>
      <c r="AF42" s="1">
        <v>2.9887683161933207</v>
      </c>
      <c r="AG42" s="1">
        <v>1.1231482650732743</v>
      </c>
      <c r="AH42" s="1">
        <v>-7.1137533553689278E-2</v>
      </c>
      <c r="AI42" s="1">
        <v>14091.842952482695</v>
      </c>
      <c r="AJ42" s="1">
        <v>69423.190510996268</v>
      </c>
      <c r="AK42" s="1">
        <v>19134.167682212701</v>
      </c>
      <c r="AL42" s="1">
        <v>7670.5495679217302</v>
      </c>
      <c r="AM42" s="1">
        <v>3.0243649025016848</v>
      </c>
      <c r="AN42" s="1">
        <v>1.1366771355802199</v>
      </c>
      <c r="AO42" s="1">
        <v>-6.0684273782141494E-2</v>
      </c>
      <c r="AP42" s="1">
        <v>14352.682132723439</v>
      </c>
      <c r="AQ42" s="2">
        <v>71814.979146013735</v>
      </c>
      <c r="AR42" s="2">
        <v>19436.471942987861</v>
      </c>
      <c r="AS42" s="2">
        <v>7691.761354457095</v>
      </c>
      <c r="AT42" s="2">
        <v>2.9948413200670028</v>
      </c>
      <c r="AU42" s="2">
        <v>1.1273369447632244</v>
      </c>
      <c r="AV42" s="2">
        <v>-6.6163274324313515E-2</v>
      </c>
    </row>
    <row r="43" spans="1:48" x14ac:dyDescent="0.3">
      <c r="A43" s="1"/>
      <c r="B43" s="1"/>
      <c r="C43" s="1"/>
      <c r="D43" s="1"/>
      <c r="E43" s="1"/>
      <c r="F43" s="1">
        <f t="shared" si="0"/>
        <v>2037</v>
      </c>
      <c r="G43" s="1">
        <f>carbondioxide!F293</f>
        <v>15349.641313354896</v>
      </c>
      <c r="H43" s="1">
        <f>economy!AR83</f>
        <v>73487.513448143756</v>
      </c>
      <c r="I43" s="1">
        <f>economy!AS83</f>
        <v>19963.220549778383</v>
      </c>
      <c r="J43" s="1">
        <f>economy!AT83</f>
        <v>7888.3912769265198</v>
      </c>
      <c r="K43" s="12">
        <f>economy!BN83</f>
        <v>2.9632089484253941</v>
      </c>
      <c r="L43" s="12">
        <f>economy!BO83</f>
        <v>1.1020691152873554</v>
      </c>
      <c r="M43" s="12">
        <f>economy!BP83</f>
        <v>-8.6408780196517376E-2</v>
      </c>
      <c r="N43" s="1">
        <v>14580.315459383613</v>
      </c>
      <c r="O43" s="1">
        <v>73553.221165219977</v>
      </c>
      <c r="P43" s="1">
        <v>19950.051775124255</v>
      </c>
      <c r="Q43" s="1">
        <v>7882.6878873703945</v>
      </c>
      <c r="R43" s="17">
        <v>2.933021274242972</v>
      </c>
      <c r="S43" s="17">
        <v>1.067380731965498</v>
      </c>
      <c r="T43" s="17">
        <v>-0.12523313919615389</v>
      </c>
      <c r="U43" s="1">
        <v>15349.233134290309</v>
      </c>
      <c r="V43" s="1">
        <v>73560.708393052118</v>
      </c>
      <c r="W43" s="1">
        <v>19951.286679107456</v>
      </c>
      <c r="X43" s="1">
        <v>7882.999927694771</v>
      </c>
      <c r="Y43" s="17">
        <v>2.9109945855097417</v>
      </c>
      <c r="Z43" s="17">
        <v>1.0419670874185942</v>
      </c>
      <c r="AA43" s="17">
        <v>-0.1532079960199321</v>
      </c>
      <c r="AB43" s="1">
        <v>14580.315459383613</v>
      </c>
      <c r="AC43" s="1">
        <v>73553.221165219977</v>
      </c>
      <c r="AD43" s="1">
        <v>19950.051775124255</v>
      </c>
      <c r="AE43" s="1">
        <v>7882.6878873703945</v>
      </c>
      <c r="AF43" s="1">
        <v>2.933021274242972</v>
      </c>
      <c r="AG43" s="1">
        <v>1.067380731965498</v>
      </c>
      <c r="AH43" s="1">
        <v>-0.12523313919615389</v>
      </c>
      <c r="AI43" s="1">
        <v>14315.843868639056</v>
      </c>
      <c r="AJ43" s="1">
        <v>70903.930383133338</v>
      </c>
      <c r="AK43" s="1">
        <v>19664.327452022622</v>
      </c>
      <c r="AL43" s="1">
        <v>7883.8290038416435</v>
      </c>
      <c r="AM43" s="1">
        <v>2.9691080108010364</v>
      </c>
      <c r="AN43" s="1">
        <v>1.0817909898113891</v>
      </c>
      <c r="AO43" s="1">
        <v>-0.11357570592114281</v>
      </c>
      <c r="AP43" s="1">
        <v>14578.185707323393</v>
      </c>
      <c r="AQ43" s="2">
        <v>73353.924555964404</v>
      </c>
      <c r="AR43" s="2">
        <v>19971.029031532402</v>
      </c>
      <c r="AS43" s="2">
        <v>7902.7432919127723</v>
      </c>
      <c r="AT43" s="2">
        <v>2.9391196916286084</v>
      </c>
      <c r="AU43" s="2">
        <v>1.0718962228094</v>
      </c>
      <c r="AV43" s="2">
        <v>-0.11984619551040117</v>
      </c>
    </row>
    <row r="44" spans="1:48" x14ac:dyDescent="0.3">
      <c r="A44" s="1"/>
      <c r="B44" s="1"/>
      <c r="C44" s="1"/>
      <c r="D44" s="1"/>
      <c r="E44" s="1"/>
      <c r="F44" s="1">
        <f t="shared" si="0"/>
        <v>2038</v>
      </c>
      <c r="G44" s="1">
        <f>carbondioxide!F294</f>
        <v>15580.235886287079</v>
      </c>
      <c r="H44" s="1">
        <f>economy!AR84</f>
        <v>75009.530653859765</v>
      </c>
      <c r="I44" s="1">
        <f>economy!AS84</f>
        <v>20497.331876252709</v>
      </c>
      <c r="J44" s="1">
        <f>economy!AT84</f>
        <v>8099.2827758569865</v>
      </c>
      <c r="K44" s="12">
        <f>economy!BN84</f>
        <v>2.9064781469300387</v>
      </c>
      <c r="L44" s="12">
        <f>economy!BO84</f>
        <v>1.0457265236606643</v>
      </c>
      <c r="M44" s="12">
        <f>economy!BP84</f>
        <v>-0.14103163130234539</v>
      </c>
      <c r="N44" s="1">
        <v>14798.149279742653</v>
      </c>
      <c r="O44" s="1">
        <v>75063.471519311555</v>
      </c>
      <c r="P44" s="1">
        <v>20483.264394873444</v>
      </c>
      <c r="Q44" s="1">
        <v>8093.2396657981926</v>
      </c>
      <c r="R44" s="17">
        <v>2.8736726073602563</v>
      </c>
      <c r="S44" s="17">
        <v>1.0090816260219819</v>
      </c>
      <c r="T44" s="17">
        <v>-0.18137483271667762</v>
      </c>
      <c r="U44" s="1">
        <v>15578.070020750214</v>
      </c>
      <c r="V44" s="1">
        <v>75068.495681738277</v>
      </c>
      <c r="W44" s="1">
        <v>20483.849840174971</v>
      </c>
      <c r="X44" s="1">
        <v>8093.2869160534474</v>
      </c>
      <c r="Y44" s="17">
        <v>2.8479767395513913</v>
      </c>
      <c r="Z44" s="17">
        <v>0.98035774781442253</v>
      </c>
      <c r="AA44" s="17">
        <v>-0.21250930403875137</v>
      </c>
      <c r="AB44" s="1">
        <v>14798.149279742653</v>
      </c>
      <c r="AC44" s="1">
        <v>75063.471519311555</v>
      </c>
      <c r="AD44" s="1">
        <v>20483.264394873444</v>
      </c>
      <c r="AE44" s="1">
        <v>8093.2396657981926</v>
      </c>
      <c r="AF44" s="1">
        <v>2.8736726073602563</v>
      </c>
      <c r="AG44" s="1">
        <v>1.0090816260219819</v>
      </c>
      <c r="AH44" s="1">
        <v>-0.18137483271667762</v>
      </c>
      <c r="AI44" s="1">
        <v>14539.111973321444</v>
      </c>
      <c r="AJ44" s="1">
        <v>72398.018752540069</v>
      </c>
      <c r="AK44" s="1">
        <v>20201.989713594296</v>
      </c>
      <c r="AL44" s="1">
        <v>8099.4113469512686</v>
      </c>
      <c r="AM44" s="1">
        <v>2.9103147396084812</v>
      </c>
      <c r="AN44" s="1">
        <v>1.0244543508386896</v>
      </c>
      <c r="AO44" s="1">
        <v>-0.16843244609252056</v>
      </c>
      <c r="AP44" s="1">
        <v>14802.078099964332</v>
      </c>
      <c r="AQ44" s="2">
        <v>74901.863992662402</v>
      </c>
      <c r="AR44" s="2">
        <v>20512.057460210057</v>
      </c>
      <c r="AS44" s="2">
        <v>8115.6360255099125</v>
      </c>
      <c r="AT44" s="2">
        <v>2.8798396310048933</v>
      </c>
      <c r="AU44" s="2">
        <v>1.0139417175335033</v>
      </c>
      <c r="AV44" s="2">
        <v>-0.17557021188809532</v>
      </c>
    </row>
    <row r="45" spans="1:48" x14ac:dyDescent="0.3">
      <c r="A45" s="1"/>
      <c r="B45" s="1"/>
      <c r="C45" s="1"/>
      <c r="D45" s="1"/>
      <c r="E45" s="1"/>
      <c r="F45" s="1">
        <f t="shared" si="0"/>
        <v>2039</v>
      </c>
      <c r="G45" s="1">
        <f>carbondioxide!F295</f>
        <v>15809.03546650826</v>
      </c>
      <c r="H45" s="1">
        <f>economy!AR85</f>
        <v>76539.171733712137</v>
      </c>
      <c r="I45" s="1">
        <f>economy!AS85</f>
        <v>21037.641802655373</v>
      </c>
      <c r="J45" s="1">
        <f>economy!AT85</f>
        <v>8311.9539584598115</v>
      </c>
      <c r="K45" s="12">
        <f>economy!BN85</f>
        <v>2.8459279590922262</v>
      </c>
      <c r="L45" s="12">
        <f>economy!BO85</f>
        <v>0.98661212520331387</v>
      </c>
      <c r="M45" s="12">
        <f>economy!BP85</f>
        <v>-0.19795520288116356</v>
      </c>
      <c r="N45" s="1">
        <v>15014.347836547995</v>
      </c>
      <c r="O45" s="1">
        <v>76581.973538555176</v>
      </c>
      <c r="P45" s="1">
        <v>21022.679731606451</v>
      </c>
      <c r="Q45" s="1">
        <v>8305.578780406724</v>
      </c>
      <c r="R45" s="17">
        <v>2.8106509456434172</v>
      </c>
      <c r="S45" s="17">
        <v>0.94821135826567371</v>
      </c>
      <c r="T45" s="17">
        <v>-0.23959180995044665</v>
      </c>
      <c r="U45" s="1">
        <v>15805.124994066744</v>
      </c>
      <c r="V45" s="1">
        <v>76584.141225982239</v>
      </c>
      <c r="W45" s="1">
        <v>21022.519941461189</v>
      </c>
      <c r="X45" s="1">
        <v>8305.3278869396327</v>
      </c>
      <c r="Y45" s="17">
        <v>2.7809495376919608</v>
      </c>
      <c r="Z45" s="17">
        <v>0.91593405836336728</v>
      </c>
      <c r="AA45" s="17">
        <v>-0.27408131932533214</v>
      </c>
      <c r="AB45" s="1">
        <v>15014.347836547995</v>
      </c>
      <c r="AC45" s="1">
        <v>76581.973538555176</v>
      </c>
      <c r="AD45" s="1">
        <v>21022.679731606451</v>
      </c>
      <c r="AE45" s="1">
        <v>8305.578780406724</v>
      </c>
      <c r="AF45" s="1">
        <v>2.8106509456434172</v>
      </c>
      <c r="AG45" s="1">
        <v>0.94821135826567371</v>
      </c>
      <c r="AH45" s="1">
        <v>-0.23959180995044665</v>
      </c>
      <c r="AI45" s="1">
        <v>14761.597821150854</v>
      </c>
      <c r="AJ45" s="1">
        <v>73905.299030256007</v>
      </c>
      <c r="AK45" s="1">
        <v>20747.124658877441</v>
      </c>
      <c r="AL45" s="1">
        <v>8317.2677174440978</v>
      </c>
      <c r="AM45" s="1">
        <v>2.8479159977100075</v>
      </c>
      <c r="AN45" s="1">
        <v>0.96462831514885139</v>
      </c>
      <c r="AO45" s="1">
        <v>-0.22528383428049753</v>
      </c>
      <c r="AP45" s="1">
        <v>15024.311627357611</v>
      </c>
      <c r="AQ45" s="2">
        <v>76458.559082365449</v>
      </c>
      <c r="AR45" s="2">
        <v>21059.483482514046</v>
      </c>
      <c r="AS45" s="2">
        <v>8330.3926940637903</v>
      </c>
      <c r="AT45" s="2">
        <v>2.8169245384662691</v>
      </c>
      <c r="AU45" s="2">
        <v>0.95343091831679871</v>
      </c>
      <c r="AV45" s="2">
        <v>-0.23336641392458632</v>
      </c>
    </row>
    <row r="46" spans="1:48" x14ac:dyDescent="0.3">
      <c r="A46" s="1"/>
      <c r="B46" s="1"/>
      <c r="C46" s="1"/>
      <c r="D46" s="1"/>
      <c r="E46" s="1"/>
      <c r="F46" s="1">
        <f t="shared" si="0"/>
        <v>2040</v>
      </c>
      <c r="G46" s="1">
        <f>carbondioxide!F296</f>
        <v>16035.967215892355</v>
      </c>
      <c r="H46" s="1">
        <f>economy!AR86</f>
        <v>78076.028889149558</v>
      </c>
      <c r="I46" s="1">
        <f>economy!AS86</f>
        <v>21584.039418567369</v>
      </c>
      <c r="J46" s="1">
        <f>economy!AT86</f>
        <v>8526.3510476562897</v>
      </c>
      <c r="K46" s="12">
        <f>economy!BN86</f>
        <v>2.7814543586386034</v>
      </c>
      <c r="L46" s="12">
        <f>economy!BO86</f>
        <v>0.92467069945046554</v>
      </c>
      <c r="M46" s="12">
        <f>economy!BP86</f>
        <v>-0.25721524854570904</v>
      </c>
      <c r="N46" s="1">
        <v>15228.841761321228</v>
      </c>
      <c r="O46" s="1">
        <v>78108.302381846239</v>
      </c>
      <c r="P46" s="1">
        <v>21568.194364639992</v>
      </c>
      <c r="Q46" s="1">
        <v>8519.6539352975578</v>
      </c>
      <c r="R46" s="17">
        <v>2.7438873283433161</v>
      </c>
      <c r="S46" s="17">
        <v>0.88473226501843305</v>
      </c>
      <c r="T46" s="17">
        <v>-0.2999117059780223</v>
      </c>
      <c r="U46" s="1">
        <v>16030.322195421275</v>
      </c>
      <c r="V46" s="1">
        <v>78107.193237858519</v>
      </c>
      <c r="W46" s="1">
        <v>21567.187031231995</v>
      </c>
      <c r="X46" s="1">
        <v>8519.0695439355786</v>
      </c>
      <c r="Y46" s="17">
        <v>2.7098364502423418</v>
      </c>
      <c r="Z46" s="17">
        <v>0.84865493132654668</v>
      </c>
      <c r="AA46" s="17">
        <v>-0.3379534523031763</v>
      </c>
      <c r="AB46" s="1">
        <v>15228.841761321228</v>
      </c>
      <c r="AC46" s="1">
        <v>78108.302381846239</v>
      </c>
      <c r="AD46" s="1">
        <v>21568.194364639992</v>
      </c>
      <c r="AE46" s="1">
        <v>8519.6539352975578</v>
      </c>
      <c r="AF46" s="1">
        <v>2.7438873283433161</v>
      </c>
      <c r="AG46" s="1">
        <v>0.88473226501843305</v>
      </c>
      <c r="AH46" s="1">
        <v>-0.2999117059780223</v>
      </c>
      <c r="AI46" s="1">
        <v>14983.253933490752</v>
      </c>
      <c r="AJ46" s="1">
        <v>75425.612916386584</v>
      </c>
      <c r="AK46" s="1">
        <v>21299.701119761481</v>
      </c>
      <c r="AL46" s="1">
        <v>8537.3697918413109</v>
      </c>
      <c r="AM46" s="1">
        <v>2.7818445746214233</v>
      </c>
      <c r="AN46" s="1">
        <v>0.90227551650629301</v>
      </c>
      <c r="AO46" s="1">
        <v>-0.28415793269546863</v>
      </c>
      <c r="AP46" s="1">
        <v>15244.837727516315</v>
      </c>
      <c r="AQ46" s="2">
        <v>78023.749470008872</v>
      </c>
      <c r="AR46" s="2">
        <v>21613.228065181884</v>
      </c>
      <c r="AS46" s="2">
        <v>8546.9660730485339</v>
      </c>
      <c r="AT46" s="2">
        <v>2.7503005158385569</v>
      </c>
      <c r="AU46" s="2">
        <v>0.89032333078672199</v>
      </c>
      <c r="AV46" s="2">
        <v>-0.2932643145123674</v>
      </c>
    </row>
    <row r="47" spans="1:48" x14ac:dyDescent="0.3">
      <c r="A47" s="1"/>
      <c r="B47" s="1"/>
      <c r="C47" s="1"/>
      <c r="D47" s="1"/>
      <c r="E47" s="1"/>
      <c r="F47" s="1">
        <f t="shared" si="0"/>
        <v>2041</v>
      </c>
      <c r="G47" s="1">
        <f>carbondioxide!F297</f>
        <v>16260.959556967182</v>
      </c>
      <c r="H47" s="1">
        <f>economy!AR87</f>
        <v>79619.678840022025</v>
      </c>
      <c r="I47" s="1">
        <f>economy!AS87</f>
        <v>22136.409915132492</v>
      </c>
      <c r="J47" s="1">
        <f>economy!AT87</f>
        <v>8742.4202253040112</v>
      </c>
      <c r="K47" s="12">
        <f>economy!BN87</f>
        <v>2.7129583599790372</v>
      </c>
      <c r="L47" s="12">
        <f>economy!BO87</f>
        <v>0.85985040394700107</v>
      </c>
      <c r="M47" s="12">
        <f>economy!BP87</f>
        <v>-0.31884525433499006</v>
      </c>
      <c r="N47" s="1">
        <v>15441.563383097882</v>
      </c>
      <c r="O47" s="1">
        <v>79642.022922432472</v>
      </c>
      <c r="P47" s="1">
        <v>22119.701275934916</v>
      </c>
      <c r="Q47" s="1">
        <v>8735.4138642039816</v>
      </c>
      <c r="R47" s="17">
        <v>2.6733153576909126</v>
      </c>
      <c r="S47" s="17">
        <v>0.81860869345043974</v>
      </c>
      <c r="T47" s="17">
        <v>-0.36236053915376398</v>
      </c>
      <c r="U47" s="1">
        <v>16253.587628603054</v>
      </c>
      <c r="V47" s="1">
        <v>79637.189362585064</v>
      </c>
      <c r="W47" s="1">
        <v>22117.73744429127</v>
      </c>
      <c r="X47" s="1">
        <v>8734.4586013434782</v>
      </c>
      <c r="Y47" s="17">
        <v>2.6345642522043193</v>
      </c>
      <c r="Z47" s="17">
        <v>0.77848177228396853</v>
      </c>
      <c r="AA47" s="17">
        <v>-0.40415318621294255</v>
      </c>
      <c r="AB47" s="1">
        <v>15441.563383097882</v>
      </c>
      <c r="AC47" s="1">
        <v>79642.022922432472</v>
      </c>
      <c r="AD47" s="1">
        <v>22119.701275934916</v>
      </c>
      <c r="AE47" s="1">
        <v>8735.4138642039816</v>
      </c>
      <c r="AF47" s="1">
        <v>2.6733153576909126</v>
      </c>
      <c r="AG47" s="1">
        <v>0.81860869345043974</v>
      </c>
      <c r="AH47" s="1">
        <v>-0.36236053915376398</v>
      </c>
      <c r="AI47" s="1">
        <v>15204.034714651691</v>
      </c>
      <c r="AJ47" s="1">
        <v>76958.800323445568</v>
      </c>
      <c r="AK47" s="1">
        <v>21859.686517784416</v>
      </c>
      <c r="AL47" s="1">
        <v>8759.6897476322611</v>
      </c>
      <c r="AM47" s="1">
        <v>2.7120353117034481</v>
      </c>
      <c r="AN47" s="1">
        <v>0.83736021766132707</v>
      </c>
      <c r="AO47" s="1">
        <v>-0.34508146948603508</v>
      </c>
      <c r="AP47" s="1">
        <v>15463.607142359091</v>
      </c>
      <c r="AQ47" s="2">
        <v>79597.15373067274</v>
      </c>
      <c r="AR47" s="2">
        <v>22173.206932934663</v>
      </c>
      <c r="AS47" s="2">
        <v>8765.3085359852539</v>
      </c>
      <c r="AT47" s="2">
        <v>2.6798965016265996</v>
      </c>
      <c r="AU47" s="2">
        <v>0.82458055493878069</v>
      </c>
      <c r="AV47" s="2">
        <v>-0.35529179614572526</v>
      </c>
    </row>
    <row r="48" spans="1:48" x14ac:dyDescent="0.3">
      <c r="A48" s="1"/>
      <c r="B48" s="1"/>
      <c r="C48" s="1"/>
      <c r="D48" s="1"/>
      <c r="E48" s="1"/>
      <c r="F48" s="1">
        <f t="shared" si="0"/>
        <v>2042</v>
      </c>
      <c r="G48" s="1">
        <f>carbondioxide!F298</f>
        <v>16483.942272744574</v>
      </c>
      <c r="H48" s="1">
        <f>economy!AR88</f>
        <v>81169.683720429442</v>
      </c>
      <c r="I48" s="1">
        <f>economy!AS88</f>
        <v>22694.634649494208</v>
      </c>
      <c r="J48" s="1">
        <f>economy!AT88</f>
        <v>8960.1076151587804</v>
      </c>
      <c r="K48" s="12">
        <f>economy!BN88</f>
        <v>2.6403460543898065</v>
      </c>
      <c r="L48" s="12">
        <f>economy!BO88</f>
        <v>0.79210281452728837</v>
      </c>
      <c r="M48" s="12">
        <f>economy!BP88</f>
        <v>-0.38287637801949742</v>
      </c>
      <c r="N48" s="1">
        <v>15652.446748783057</v>
      </c>
      <c r="O48" s="1">
        <v>81182.69017581841</v>
      </c>
      <c r="P48" s="1">
        <v>22677.089888970233</v>
      </c>
      <c r="Q48" s="1">
        <v>8952.8073042194173</v>
      </c>
      <c r="R48" s="17">
        <v>2.5988713383232445</v>
      </c>
      <c r="S48" s="17">
        <v>0.74980707734287266</v>
      </c>
      <c r="T48" s="17">
        <v>-0.42696266160412283</v>
      </c>
      <c r="U48" s="1">
        <v>16474.849189096942</v>
      </c>
      <c r="V48" s="1">
        <v>81173.657160782022</v>
      </c>
      <c r="W48" s="1">
        <v>22674.053852920832</v>
      </c>
      <c r="X48" s="1">
        <v>8951.4417616557366</v>
      </c>
      <c r="Y48" s="17">
        <v>2.5550631431124353</v>
      </c>
      <c r="Z48" s="17">
        <v>0.70537854258682409</v>
      </c>
      <c r="AA48" s="17">
        <v>-0.47270603349483609</v>
      </c>
      <c r="AB48" s="1">
        <v>15652.446748783057</v>
      </c>
      <c r="AC48" s="1">
        <v>81182.69017581841</v>
      </c>
      <c r="AD48" s="1">
        <v>22677.089888970233</v>
      </c>
      <c r="AE48" s="1">
        <v>8952.8073042194173</v>
      </c>
      <c r="AF48" s="1">
        <v>2.5988713383232445</v>
      </c>
      <c r="AG48" s="1">
        <v>0.74980707734287266</v>
      </c>
      <c r="AH48" s="1">
        <v>-0.42696266160412283</v>
      </c>
      <c r="AI48" s="1">
        <v>15423.896373169813</v>
      </c>
      <c r="AJ48" s="1">
        <v>78504.699311437376</v>
      </c>
      <c r="AK48" s="1">
        <v>22427.046817962244</v>
      </c>
      <c r="AL48" s="1">
        <v>8984.2002098241592</v>
      </c>
      <c r="AM48" s="1">
        <v>2.6384252586276649</v>
      </c>
      <c r="AN48" s="1">
        <v>0.76984839230377933</v>
      </c>
      <c r="AO48" s="1">
        <v>-0.40807978864123418</v>
      </c>
      <c r="AP48" s="1">
        <v>15680.570082424676</v>
      </c>
      <c r="AQ48" s="2">
        <v>81178.470203149365</v>
      </c>
      <c r="AR48" s="2">
        <v>22739.330610913301</v>
      </c>
      <c r="AS48" s="2">
        <v>8985.3720174964292</v>
      </c>
      <c r="AT48" s="2">
        <v>2.6056443930801829</v>
      </c>
      <c r="AU48" s="2">
        <v>0.75616635372397822</v>
      </c>
      <c r="AV48" s="2">
        <v>-0.41947506456472283</v>
      </c>
    </row>
    <row r="49" spans="1:48" x14ac:dyDescent="0.3">
      <c r="A49" s="1"/>
      <c r="B49" s="1"/>
      <c r="C49" s="1"/>
      <c r="D49" s="1"/>
      <c r="E49" s="1"/>
      <c r="F49" s="1">
        <f t="shared" si="0"/>
        <v>2043</v>
      </c>
      <c r="G49" s="1">
        <f>carbondioxide!F299</f>
        <v>16704.846598645494</v>
      </c>
      <c r="H49" s="1">
        <f>economy!AR89</f>
        <v>82725.591954589443</v>
      </c>
      <c r="I49" s="1">
        <f>economy!AS89</f>
        <v>23258.59121564035</v>
      </c>
      <c r="J49" s="1">
        <f>economy!AT89</f>
        <v>9179.359267859556</v>
      </c>
      <c r="K49" s="12">
        <f>economy!BN89</f>
        <v>2.5635286345749879</v>
      </c>
      <c r="L49" s="12">
        <f>economy!BO89</f>
        <v>0.72138294954671789</v>
      </c>
      <c r="M49" s="12">
        <f>economy!BP89</f>
        <v>-0.44933740690300522</v>
      </c>
      <c r="N49" s="1">
        <v>15861.427644079342</v>
      </c>
      <c r="O49" s="1">
        <v>82729.849743065424</v>
      </c>
      <c r="P49" s="1">
        <v>23240.246115490387</v>
      </c>
      <c r="Q49" s="1">
        <v>9171.782972545303</v>
      </c>
      <c r="R49" s="17">
        <v>2.5204944027182994</v>
      </c>
      <c r="S49" s="17">
        <v>0.67829600341576823</v>
      </c>
      <c r="T49" s="17">
        <v>-0.49374071599908836</v>
      </c>
      <c r="U49" s="1">
        <v>16694.036693312559</v>
      </c>
      <c r="V49" s="1">
        <v>82716.11460611732</v>
      </c>
      <c r="W49" s="1">
        <v>23236.015325934364</v>
      </c>
      <c r="X49" s="1">
        <v>9169.9656960791581</v>
      </c>
      <c r="Y49" s="17">
        <v>2.4712668528669495</v>
      </c>
      <c r="Z49" s="17">
        <v>0.62931181234435773</v>
      </c>
      <c r="AA49" s="17">
        <v>-0.54363549871238248</v>
      </c>
      <c r="AB49" s="1">
        <v>15861.427644079342</v>
      </c>
      <c r="AC49" s="1">
        <v>82729.849743065424</v>
      </c>
      <c r="AD49" s="1">
        <v>23240.246115490387</v>
      </c>
      <c r="AE49" s="1">
        <v>9171.782972545303</v>
      </c>
      <c r="AF49" s="1">
        <v>2.5204944027182994</v>
      </c>
      <c r="AG49" s="1">
        <v>0.67829600341576823</v>
      </c>
      <c r="AH49" s="1">
        <v>-0.49374071599908836</v>
      </c>
      <c r="AI49" s="1">
        <v>15642.79684790293</v>
      </c>
      <c r="AJ49" s="1">
        <v>80063.146034055244</v>
      </c>
      <c r="AK49" s="1">
        <v>23001.746486681252</v>
      </c>
      <c r="AL49" s="1">
        <v>9210.8741995144574</v>
      </c>
      <c r="AM49" s="1">
        <v>2.5609538156427241</v>
      </c>
      <c r="AN49" s="1">
        <v>0.69970779764972058</v>
      </c>
      <c r="AO49" s="1">
        <v>-0.47317680586429578</v>
      </c>
      <c r="AP49" s="1">
        <v>15895.676375825067</v>
      </c>
      <c r="AQ49" s="2">
        <v>82767.377755177702</v>
      </c>
      <c r="AR49" s="2">
        <v>23311.504465525246</v>
      </c>
      <c r="AS49" s="2">
        <v>9207.107978165388</v>
      </c>
      <c r="AT49" s="2">
        <v>2.5274791554135891</v>
      </c>
      <c r="AU49" s="2">
        <v>0.68504671246072302</v>
      </c>
      <c r="AV49" s="2">
        <v>-0.48583860862617656</v>
      </c>
    </row>
    <row r="50" spans="1:48" x14ac:dyDescent="0.3">
      <c r="A50" s="1"/>
      <c r="B50" s="1"/>
      <c r="C50" s="1"/>
      <c r="D50" s="1"/>
      <c r="E50" s="1"/>
      <c r="F50" s="1">
        <f t="shared" si="0"/>
        <v>2044</v>
      </c>
      <c r="G50" s="1">
        <f>carbondioxide!F300</f>
        <v>16923.605307489728</v>
      </c>
      <c r="H50" s="1">
        <f>economy!AR90</f>
        <v>84286.939115002475</v>
      </c>
      <c r="I50" s="1">
        <f>economy!AS90</f>
        <v>23828.15352192838</v>
      </c>
      <c r="J50" s="1">
        <f>economy!AT90</f>
        <v>9400.1211482948711</v>
      </c>
      <c r="K50" s="12">
        <f>economy!BN90</f>
        <v>2.482422408136375</v>
      </c>
      <c r="L50" s="12">
        <f>economy!BO90</f>
        <v>0.64764928128782917</v>
      </c>
      <c r="M50" s="12">
        <f>economy!BP90</f>
        <v>-0.51825472935457895</v>
      </c>
      <c r="N50" s="1">
        <v>16068.443614796242</v>
      </c>
      <c r="O50" s="1">
        <v>84283.038268599077</v>
      </c>
      <c r="P50" s="1">
        <v>23809.052409921551</v>
      </c>
      <c r="Q50" s="1">
        <v>9392.2895462768083</v>
      </c>
      <c r="R50" s="17">
        <v>2.4381266230595946</v>
      </c>
      <c r="S50" s="17">
        <v>0.60404626857237509</v>
      </c>
      <c r="T50" s="17">
        <v>-0.56271559839875196</v>
      </c>
      <c r="U50" s="1">
        <v>16911.081907746273</v>
      </c>
      <c r="V50" s="1">
        <v>84264.070597302329</v>
      </c>
      <c r="W50" s="1">
        <v>23803.497395604762</v>
      </c>
      <c r="X50" s="1">
        <v>9389.9770281194451</v>
      </c>
      <c r="Y50" s="17">
        <v>2.383112733933058</v>
      </c>
      <c r="Z50" s="17">
        <v>0.55025080426896122</v>
      </c>
      <c r="AA50" s="17">
        <v>-0.61696304782811673</v>
      </c>
      <c r="AB50" s="1">
        <v>16068.443614796242</v>
      </c>
      <c r="AC50" s="1">
        <v>84283.038268599077</v>
      </c>
      <c r="AD50" s="1">
        <v>23809.052409921551</v>
      </c>
      <c r="AE50" s="1">
        <v>9392.2895462768083</v>
      </c>
      <c r="AF50" s="1">
        <v>2.4381266230595946</v>
      </c>
      <c r="AG50" s="1">
        <v>0.60404626857237509</v>
      </c>
      <c r="AH50" s="1">
        <v>-0.56271559839875196</v>
      </c>
      <c r="AI50" s="1">
        <v>15860.695738690592</v>
      </c>
      <c r="AJ50" s="1">
        <v>81633.974695390571</v>
      </c>
      <c r="AK50" s="1">
        <v>23583.748453586231</v>
      </c>
      <c r="AL50" s="1">
        <v>9439.6850845738772</v>
      </c>
      <c r="AM50" s="1">
        <v>2.4795628620943311</v>
      </c>
      <c r="AN50" s="1">
        <v>0.62690803804372952</v>
      </c>
      <c r="AO50" s="1">
        <v>-0.54039497020103211</v>
      </c>
      <c r="AP50" s="1">
        <v>16108.875603249036</v>
      </c>
      <c r="AQ50" s="2">
        <v>84363.536488361991</v>
      </c>
      <c r="AR50" s="2">
        <v>23889.628744296624</v>
      </c>
      <c r="AS50" s="2">
        <v>9430.4673713113389</v>
      </c>
      <c r="AT50" s="2">
        <v>2.4453389184369807</v>
      </c>
      <c r="AU50" s="2">
        <v>0.61118988943005659</v>
      </c>
      <c r="AV50" s="2">
        <v>-0.55440516616615687</v>
      </c>
    </row>
    <row r="51" spans="1:48" x14ac:dyDescent="0.3">
      <c r="A51" s="1"/>
      <c r="B51" s="1"/>
      <c r="C51" s="1"/>
      <c r="D51" s="1"/>
      <c r="E51" s="1"/>
      <c r="F51" s="1">
        <f t="shared" si="0"/>
        <v>2045</v>
      </c>
      <c r="G51" s="1">
        <f>carbondioxide!F301</f>
        <v>17140.15278828935</v>
      </c>
      <c r="H51" s="1">
        <f>economy!AR91</f>
        <v>85853.248764956021</v>
      </c>
      <c r="I51" s="1">
        <f>economy!AS91</f>
        <v>24403.19187537998</v>
      </c>
      <c r="J51" s="1">
        <f>economy!AT91</f>
        <v>9622.3391255604893</v>
      </c>
      <c r="K51" s="12">
        <f>economy!BN91</f>
        <v>2.3969488005752173</v>
      </c>
      <c r="L51" s="12">
        <f>economy!BO91</f>
        <v>0.57086373675613822</v>
      </c>
      <c r="M51" s="12">
        <f>economy!BP91</f>
        <v>-0.58965231700013898</v>
      </c>
      <c r="N51" s="1">
        <v>16273.433988345017</v>
      </c>
      <c r="O51" s="1">
        <v>85841.783911559265</v>
      </c>
      <c r="P51" s="1">
        <v>24383.387831231055</v>
      </c>
      <c r="Q51" s="1">
        <v>9614.2756452212998</v>
      </c>
      <c r="R51" s="17">
        <v>2.3517131099613193</v>
      </c>
      <c r="S51" s="17">
        <v>0.52703092841100985</v>
      </c>
      <c r="T51" s="17">
        <v>-0.63390642697508803</v>
      </c>
      <c r="U51" s="1">
        <v>17125.918577864122</v>
      </c>
      <c r="V51" s="1">
        <v>85817.025483327394</v>
      </c>
      <c r="W51" s="1">
        <v>24376.372132200184</v>
      </c>
      <c r="X51" s="1">
        <v>9611.422320208876</v>
      </c>
      <c r="Y51" s="17">
        <v>2.290541840305405</v>
      </c>
      <c r="Z51" s="17">
        <v>0.46816742871207057</v>
      </c>
      <c r="AA51" s="17">
        <v>-0.69270808363403447</v>
      </c>
      <c r="AB51" s="1">
        <v>16273.433988345017</v>
      </c>
      <c r="AC51" s="1">
        <v>85841.783911559265</v>
      </c>
      <c r="AD51" s="1">
        <v>24383.387831231055</v>
      </c>
      <c r="AE51" s="1">
        <v>9614.2756452212998</v>
      </c>
      <c r="AF51" s="1">
        <v>2.3517131099613193</v>
      </c>
      <c r="AG51" s="1">
        <v>0.52703092841100985</v>
      </c>
      <c r="AH51" s="1">
        <v>-0.63390642697508803</v>
      </c>
      <c r="AI51" s="1">
        <v>16077.554241328991</v>
      </c>
      <c r="AJ51" s="1">
        <v>83217.017516569307</v>
      </c>
      <c r="AK51" s="1">
        <v>24173.014077391264</v>
      </c>
      <c r="AL51" s="1">
        <v>9670.6065325057007</v>
      </c>
      <c r="AM51" s="1">
        <v>2.394196871657134</v>
      </c>
      <c r="AN51" s="1">
        <v>0.5514206199544327</v>
      </c>
      <c r="AO51" s="1">
        <v>-0.60975523120709785</v>
      </c>
      <c r="AP51" s="1">
        <v>16320.117220562934</v>
      </c>
      <c r="AQ51" s="2">
        <v>85966.588389492055</v>
      </c>
      <c r="AR51" s="2">
        <v>24473.598615223036</v>
      </c>
      <c r="AS51" s="2">
        <v>9655.4006117652498</v>
      </c>
      <c r="AT51" s="2">
        <v>2.359165060896145</v>
      </c>
      <c r="AU51" s="2">
        <v>0.53456645801249147</v>
      </c>
      <c r="AV51" s="2">
        <v>-0.62519569562240529</v>
      </c>
    </row>
    <row r="52" spans="1:48" x14ac:dyDescent="0.3">
      <c r="A52" s="1"/>
      <c r="B52" s="1"/>
      <c r="C52" s="1"/>
      <c r="D52" s="1"/>
      <c r="E52" s="1"/>
      <c r="F52" s="1">
        <f t="shared" si="0"/>
        <v>2046</v>
      </c>
      <c r="G52" s="1">
        <f>carbondioxide!F302</f>
        <v>17354.425119405198</v>
      </c>
      <c r="H52" s="1">
        <f>economy!AR92</f>
        <v>87424.033287066748</v>
      </c>
      <c r="I52" s="1">
        <f>economy!AS92</f>
        <v>24983.573072696989</v>
      </c>
      <c r="J52" s="1">
        <f>economy!AT92</f>
        <v>9845.9589656160388</v>
      </c>
      <c r="K52" s="12">
        <f>economy!BN92</f>
        <v>2.3070343484283362</v>
      </c>
      <c r="L52" s="12">
        <f>economy!BO92</f>
        <v>0.49099168941400628</v>
      </c>
      <c r="M52" s="12">
        <f>economy!BP92</f>
        <v>-0.66355171556546877</v>
      </c>
      <c r="N52" s="1">
        <v>16476.339895221539</v>
      </c>
      <c r="O52" s="1">
        <v>87405.60682966531</v>
      </c>
      <c r="P52" s="1">
        <v>24963.128111980863</v>
      </c>
      <c r="Q52" s="1">
        <v>9837.6898177234925</v>
      </c>
      <c r="R52" s="17">
        <v>2.2612020984941577</v>
      </c>
      <c r="S52" s="17">
        <v>0.44722533735532094</v>
      </c>
      <c r="T52" s="17">
        <v>-0.70733051640691114</v>
      </c>
      <c r="U52" s="1">
        <v>17338.482456493086</v>
      </c>
      <c r="V52" s="1">
        <v>87374.471600766396</v>
      </c>
      <c r="W52" s="1">
        <v>24954.508225842448</v>
      </c>
      <c r="X52" s="1">
        <v>9834.2480633393534</v>
      </c>
      <c r="Y52" s="17">
        <v>2.1934989936581792</v>
      </c>
      <c r="Z52" s="17">
        <v>0.38303631023124324</v>
      </c>
      <c r="AA52" s="17">
        <v>-0.77088792713235088</v>
      </c>
      <c r="AB52" s="1">
        <v>16476.339895221539</v>
      </c>
      <c r="AC52" s="1">
        <v>87405.60682966531</v>
      </c>
      <c r="AD52" s="1">
        <v>24963.128111980863</v>
      </c>
      <c r="AE52" s="1">
        <v>9837.6898177234925</v>
      </c>
      <c r="AF52" s="1">
        <v>2.2612020984941577</v>
      </c>
      <c r="AG52" s="1">
        <v>0.44722533735532094</v>
      </c>
      <c r="AH52" s="1">
        <v>-0.70733051640691114</v>
      </c>
      <c r="AI52" s="1">
        <v>16293.335086617601</v>
      </c>
      <c r="AJ52" s="1">
        <v>84812.104711750275</v>
      </c>
      <c r="AK52" s="1">
        <v>24769.503115531803</v>
      </c>
      <c r="AL52" s="1">
        <v>9903.612465527689</v>
      </c>
      <c r="AM52" s="1">
        <v>2.3048030147410024</v>
      </c>
      <c r="AN52" s="1">
        <v>0.47321899873690487</v>
      </c>
      <c r="AO52" s="1">
        <v>-0.6812770114391582</v>
      </c>
      <c r="AP52" s="1">
        <v>16529.350670333068</v>
      </c>
      <c r="AQ52" s="2">
        <v>87576.157933897906</v>
      </c>
      <c r="AR52" s="2">
        <v>25063.304206022014</v>
      </c>
      <c r="AS52" s="2">
        <v>9881.8575467084938</v>
      </c>
      <c r="AT52" s="2">
        <v>2.268902282848468</v>
      </c>
      <c r="AU52" s="2">
        <v>0.45514934072380009</v>
      </c>
      <c r="AV52" s="2">
        <v>-0.69822935318798474</v>
      </c>
    </row>
    <row r="53" spans="1:48" x14ac:dyDescent="0.3">
      <c r="A53" s="1"/>
      <c r="B53" s="1"/>
      <c r="C53" s="1"/>
      <c r="D53" s="1"/>
      <c r="E53" s="1"/>
      <c r="F53" s="1">
        <f t="shared" si="0"/>
        <v>2047</v>
      </c>
      <c r="G53" s="1">
        <f>carbondioxide!F303</f>
        <v>17566.360136486757</v>
      </c>
      <c r="H53" s="1">
        <f>economy!AR93</f>
        <v>88998.794699198741</v>
      </c>
      <c r="I53" s="1">
        <f>economy!AS93</f>
        <v>25569.160497854082</v>
      </c>
      <c r="J53" s="1">
        <f>economy!AT93</f>
        <v>10070.926326677232</v>
      </c>
      <c r="K53" s="12">
        <f>economy!BN93</f>
        <v>2.2126106830859924</v>
      </c>
      <c r="L53" s="12">
        <f>economy!BO93</f>
        <v>0.4080019429634027</v>
      </c>
      <c r="M53" s="12">
        <f>economy!BP93</f>
        <v>-0.73997204302729724</v>
      </c>
      <c r="N53" s="1">
        <v>16677.104290279647</v>
      </c>
      <c r="O53" s="1">
        <v>88974.019674517069</v>
      </c>
      <c r="P53" s="1">
        <v>25548.145734308615</v>
      </c>
      <c r="Q53" s="1">
        <v>10062.480529452476</v>
      </c>
      <c r="R53" s="17">
        <v>2.1665450219603541</v>
      </c>
      <c r="S53" s="17">
        <v>0.36460718075367032</v>
      </c>
      <c r="T53" s="17">
        <v>-0.78300335774363805</v>
      </c>
      <c r="U53" s="1">
        <v>17548.711331510411</v>
      </c>
      <c r="V53" s="1">
        <v>88935.893821928854</v>
      </c>
      <c r="W53" s="1">
        <v>25537.77107538264</v>
      </c>
      <c r="X53" s="1">
        <v>10058.400669644589</v>
      </c>
      <c r="Y53" s="17">
        <v>2.0919328371196197</v>
      </c>
      <c r="Z53" s="17">
        <v>0.29483480603541817</v>
      </c>
      <c r="AA53" s="17">
        <v>-0.85151780465533944</v>
      </c>
      <c r="AB53" s="1">
        <v>16677.104290279647</v>
      </c>
      <c r="AC53" s="1">
        <v>88974.019674517069</v>
      </c>
      <c r="AD53" s="1">
        <v>25548.145734308615</v>
      </c>
      <c r="AE53" s="1">
        <v>10062.480529452476</v>
      </c>
      <c r="AF53" s="1">
        <v>2.1665450219603541</v>
      </c>
      <c r="AG53" s="1">
        <v>0.36460718075367032</v>
      </c>
      <c r="AH53" s="1">
        <v>-0.78300335774363805</v>
      </c>
      <c r="AI53" s="1">
        <v>16508.002483240685</v>
      </c>
      <c r="AJ53" s="1">
        <v>86419.064472942802</v>
      </c>
      <c r="AK53" s="1">
        <v>25373.173697573206</v>
      </c>
      <c r="AL53" s="1">
        <v>10138.677017905356</v>
      </c>
      <c r="AM53" s="1">
        <v>2.2113312485382917</v>
      </c>
      <c r="AN53" s="1">
        <v>0.39227861753154508</v>
      </c>
      <c r="AO53" s="1">
        <v>-0.75497818405544637</v>
      </c>
      <c r="AP53" s="1">
        <v>16736.525483405909</v>
      </c>
      <c r="AQ53" s="2">
        <v>89191.852645555962</v>
      </c>
      <c r="AR53" s="2">
        <v>25658.630643613324</v>
      </c>
      <c r="AS53" s="2">
        <v>10109.787428614956</v>
      </c>
      <c r="AT53" s="2">
        <v>2.1744986664283306</v>
      </c>
      <c r="AU53" s="2">
        <v>0.37291383550563179</v>
      </c>
      <c r="AV53" s="2">
        <v>-0.77352347526974197</v>
      </c>
    </row>
    <row r="54" spans="1:48" x14ac:dyDescent="0.3">
      <c r="A54" s="1"/>
      <c r="B54" s="1"/>
      <c r="C54" s="1"/>
      <c r="D54" s="1"/>
      <c r="E54" s="1"/>
      <c r="F54" s="1">
        <f t="shared" si="0"/>
        <v>2048</v>
      </c>
      <c r="G54" s="1">
        <f>carbondioxide!F304</f>
        <v>17775.897495512319</v>
      </c>
      <c r="H54" s="1">
        <f>economy!AR94</f>
        <v>90577.02545875845</v>
      </c>
      <c r="I54" s="1">
        <f>economy!AS94</f>
        <v>26159.81422605144</v>
      </c>
      <c r="J54" s="1">
        <f>economy!AT94</f>
        <v>10297.18675733091</v>
      </c>
      <c r="K54" s="12">
        <f>economy!BN94</f>
        <v>2.1136145057831692</v>
      </c>
      <c r="L54" s="12">
        <f>economy!BO94</f>
        <v>0.32186670800342243</v>
      </c>
      <c r="M54" s="12">
        <f>economy!BP94</f>
        <v>-0.81892999414436052</v>
      </c>
      <c r="N54" s="1">
        <v>16875.671973601187</v>
      </c>
      <c r="O54" s="1">
        <v>90546.528097207702</v>
      </c>
      <c r="P54" s="1">
        <v>26138.310012551097</v>
      </c>
      <c r="Q54" s="1">
        <v>10288.596155090321</v>
      </c>
      <c r="R54" s="17">
        <v>2.0676965738737665</v>
      </c>
      <c r="S54" s="17">
        <v>0.27915649929790914</v>
      </c>
      <c r="T54" s="17">
        <v>-0.86093860353116403</v>
      </c>
      <c r="U54" s="1">
        <v>17756.545052625381</v>
      </c>
      <c r="V54" s="1">
        <v>90500.770112599654</v>
      </c>
      <c r="W54" s="1">
        <v>26126.022883971211</v>
      </c>
      <c r="X54" s="1">
        <v>10283.826467859948</v>
      </c>
      <c r="Y54" s="17">
        <v>1.9857958771257125</v>
      </c>
      <c r="Z54" s="17">
        <v>0.20354301666072172</v>
      </c>
      <c r="AA54" s="17">
        <v>-0.93461084050690191</v>
      </c>
      <c r="AB54" s="1">
        <v>16875.671973601187</v>
      </c>
      <c r="AC54" s="1">
        <v>90546.528097207702</v>
      </c>
      <c r="AD54" s="1">
        <v>26138.310012551097</v>
      </c>
      <c r="AE54" s="1">
        <v>10288.596155090321</v>
      </c>
      <c r="AF54" s="1">
        <v>2.0676965738737665</v>
      </c>
      <c r="AG54" s="1">
        <v>0.27915649929790914</v>
      </c>
      <c r="AH54" s="1">
        <v>-0.86093860353116403</v>
      </c>
      <c r="AI54" s="1">
        <v>16721.522064254677</v>
      </c>
      <c r="AJ54" s="1">
        <v>88037.722963119755</v>
      </c>
      <c r="AK54" s="1">
        <v>25983.982302285527</v>
      </c>
      <c r="AL54" s="1">
        <v>10375.774495551173</v>
      </c>
      <c r="AM54" s="1">
        <v>2.1137343951822118</v>
      </c>
      <c r="AN54" s="1">
        <v>0.30857693866519786</v>
      </c>
      <c r="AO54" s="1">
        <v>-0.83087505531154748</v>
      </c>
      <c r="AP54" s="1">
        <v>16941.591371523671</v>
      </c>
      <c r="AQ54" s="2">
        <v>90813.263617884179</v>
      </c>
      <c r="AR54" s="2">
        <v>26259.458094083813</v>
      </c>
      <c r="AS54" s="2">
        <v>10339.138890318665</v>
      </c>
      <c r="AT54" s="2">
        <v>2.0759057253753879</v>
      </c>
      <c r="AU54" s="2">
        <v>0.28783763462497208</v>
      </c>
      <c r="AV54" s="2">
        <v>-0.85109356602690711</v>
      </c>
    </row>
    <row r="55" spans="1:48" x14ac:dyDescent="0.3">
      <c r="A55" s="1"/>
      <c r="B55" s="1"/>
      <c r="C55" s="1"/>
      <c r="D55" s="1"/>
      <c r="E55" s="1"/>
      <c r="F55" s="1">
        <f t="shared" si="0"/>
        <v>2049</v>
      </c>
      <c r="G55" s="1">
        <f>carbondioxide!F305</f>
        <v>17982.978731168278</v>
      </c>
      <c r="H55" s="1">
        <f>economy!AR95</f>
        <v>92158.20925606729</v>
      </c>
      <c r="I55" s="1">
        <f>economy!AS95</f>
        <v>26755.391133759455</v>
      </c>
      <c r="J55" s="1">
        <f>economy!AT95</f>
        <v>10524.685697323681</v>
      </c>
      <c r="K55" s="12">
        <f>economy!BN95</f>
        <v>2.0099875542112988</v>
      </c>
      <c r="L55" s="12">
        <f>economy!BO95</f>
        <v>0.23256157220389709</v>
      </c>
      <c r="M55" s="12">
        <f>economy!BP95</f>
        <v>-0.90043985069945254</v>
      </c>
      <c r="N55" s="1">
        <v>17071.989610773529</v>
      </c>
      <c r="O55" s="1">
        <v>92122.631263090676</v>
      </c>
      <c r="P55" s="1">
        <v>26733.487182210443</v>
      </c>
      <c r="Q55" s="1">
        <v>10515.98497284696</v>
      </c>
      <c r="R55" s="17">
        <v>1.964614758606847</v>
      </c>
      <c r="S55" s="17">
        <v>0.19085570611108105</v>
      </c>
      <c r="T55" s="17">
        <v>-0.9411480579910122</v>
      </c>
      <c r="U55" s="1">
        <v>17961.925557054983</v>
      </c>
      <c r="V55" s="1">
        <v>92068.572098075019</v>
      </c>
      <c r="W55" s="1">
        <v>26719.12276098564</v>
      </c>
      <c r="X55" s="1">
        <v>10510.471701573857</v>
      </c>
      <c r="Y55" s="17">
        <v>1.8750445138212317</v>
      </c>
      <c r="Z55" s="17">
        <v>0.10914378923329243</v>
      </c>
      <c r="AA55" s="17">
        <v>-1.02017805490317</v>
      </c>
      <c r="AB55" s="1">
        <v>17071.989610773529</v>
      </c>
      <c r="AC55" s="1">
        <v>92122.631263090676</v>
      </c>
      <c r="AD55" s="1">
        <v>26733.487182210443</v>
      </c>
      <c r="AE55" s="1">
        <v>10515.98497284696</v>
      </c>
      <c r="AF55" s="1">
        <v>1.964614758606847</v>
      </c>
      <c r="AG55" s="1">
        <v>0.19085570611108105</v>
      </c>
      <c r="AH55" s="1">
        <v>-0.9411480579910122</v>
      </c>
      <c r="AI55" s="1">
        <v>16933.860836960062</v>
      </c>
      <c r="AJ55" s="1">
        <v>89667.904317124994</v>
      </c>
      <c r="AK55" s="1">
        <v>26601.883738291948</v>
      </c>
      <c r="AL55" s="1">
        <v>10614.879337890166</v>
      </c>
      <c r="AM55" s="1">
        <v>2.0119682084891419</v>
      </c>
      <c r="AN55" s="1">
        <v>0.22209346791631354</v>
      </c>
      <c r="AO55" s="1">
        <v>-0.90898235173755904</v>
      </c>
      <c r="AP55" s="1">
        <v>17144.498311817573</v>
      </c>
      <c r="AQ55" s="2">
        <v>92439.965998506435</v>
      </c>
      <c r="AR55" s="2">
        <v>26865.661803333984</v>
      </c>
      <c r="AS55" s="2">
        <v>10569.859922210915</v>
      </c>
      <c r="AT55" s="2">
        <v>1.9730784437151367</v>
      </c>
      <c r="AU55" s="2">
        <v>0.19990083653395982</v>
      </c>
      <c r="AV55" s="2">
        <v>-0.93095328976668701</v>
      </c>
    </row>
    <row r="56" spans="1:48" x14ac:dyDescent="0.3">
      <c r="A56" s="1"/>
      <c r="B56" s="1"/>
      <c r="C56" s="1"/>
      <c r="D56" s="1"/>
      <c r="E56" s="1"/>
      <c r="F56" s="1">
        <f t="shared" si="0"/>
        <v>2050</v>
      </c>
      <c r="G56" s="1">
        <f>carbondioxide!F306</f>
        <v>18187.547310748865</v>
      </c>
      <c r="H56" s="1">
        <f>economy!AR96</f>
        <v>93741.821797253666</v>
      </c>
      <c r="I56" s="1">
        <f>economy!AS96</f>
        <v>27355.745014548884</v>
      </c>
      <c r="J56" s="1">
        <f>economy!AT96</f>
        <v>10753.368480950125</v>
      </c>
      <c r="K56" s="12">
        <f>economy!BN96</f>
        <v>1.9016765611663871</v>
      </c>
      <c r="L56" s="12">
        <f>economy!BO96</f>
        <v>0.1400654645174409</v>
      </c>
      <c r="M56" s="12">
        <f>economy!BP96</f>
        <v>-0.98451349694490342</v>
      </c>
      <c r="N56" s="1">
        <v>17266.005752391877</v>
      </c>
      <c r="O56" s="1">
        <v>93701.822374515774</v>
      </c>
      <c r="P56" s="1">
        <v>27333.540494949182</v>
      </c>
      <c r="Q56" s="1">
        <v>10744.595161714877</v>
      </c>
      <c r="R56" s="17">
        <v>1.8572609311710859</v>
      </c>
      <c r="S56" s="17">
        <v>9.9689596852368348E-2</v>
      </c>
      <c r="T56" s="17">
        <v>-1.0236416720419415</v>
      </c>
      <c r="U56" s="1">
        <v>18164.7968939032</v>
      </c>
      <c r="V56" s="1">
        <v>93638.765636182652</v>
      </c>
      <c r="W56" s="1">
        <v>27316.926829964395</v>
      </c>
      <c r="X56" s="1">
        <v>10738.282530173959</v>
      </c>
      <c r="Y56" s="17">
        <v>1.7596390604870613</v>
      </c>
      <c r="Z56" s="17">
        <v>1.1622713678384283E-2</v>
      </c>
      <c r="AA56" s="17">
        <v>-1.1082283669848434</v>
      </c>
      <c r="AB56" s="1">
        <v>17266.005752391877</v>
      </c>
      <c r="AC56" s="1">
        <v>93701.822374515774</v>
      </c>
      <c r="AD56" s="1">
        <v>27333.540494949182</v>
      </c>
      <c r="AE56" s="1">
        <v>10744.595161714877</v>
      </c>
      <c r="AF56" s="1">
        <v>1.8572609311710859</v>
      </c>
      <c r="AG56" s="1">
        <v>9.9689596852368348E-2</v>
      </c>
      <c r="AH56" s="1">
        <v>-1.0236416720419415</v>
      </c>
      <c r="AI56" s="1">
        <v>17144.987135945092</v>
      </c>
      <c r="AJ56" s="1">
        <v>91309.430649891685</v>
      </c>
      <c r="AK56" s="1">
        <v>27226.831128194761</v>
      </c>
      <c r="AL56" s="1">
        <v>10855.966081982018</v>
      </c>
      <c r="AM56" s="1">
        <v>1.9059914297596601</v>
      </c>
      <c r="AN56" s="1">
        <v>0.13280977200182839</v>
      </c>
      <c r="AO56" s="1">
        <v>-0.98931321178320464</v>
      </c>
      <c r="AP56" s="1">
        <v>17345.196623906217</v>
      </c>
      <c r="AQ56" s="2">
        <v>94071.519440697492</v>
      </c>
      <c r="AR56" s="2">
        <v>27477.11213854919</v>
      </c>
      <c r="AS56" s="2">
        <v>10801.897851556283</v>
      </c>
      <c r="AT56" s="2">
        <v>1.8659753039932594</v>
      </c>
      <c r="AU56" s="2">
        <v>0.10908595103860494</v>
      </c>
      <c r="AV56" s="2">
        <v>-1.0131144679750648</v>
      </c>
    </row>
    <row r="57" spans="1:48" x14ac:dyDescent="0.3">
      <c r="A57" s="1"/>
      <c r="B57" s="1"/>
      <c r="C57" s="1"/>
      <c r="D57" s="1"/>
      <c r="E57" s="1"/>
      <c r="F57" s="1">
        <f t="shared" si="0"/>
        <v>2051</v>
      </c>
      <c r="G57" s="1">
        <f>carbondioxide!F307</f>
        <v>18389.548683715733</v>
      </c>
      <c r="H57" s="1">
        <f>economy!AR97</f>
        <v>95327.331576891564</v>
      </c>
      <c r="I57" s="1">
        <f>economy!AS97</f>
        <v>27960.726700372772</v>
      </c>
      <c r="J57" s="1">
        <f>economy!AT97</f>
        <v>10983.180342946676</v>
      </c>
      <c r="K57" s="12">
        <f>economy!BN97</f>
        <v>1.7886332056295475</v>
      </c>
      <c r="L57" s="12">
        <f>economy!BO97</f>
        <v>4.4360613875702504E-2</v>
      </c>
      <c r="M57" s="12">
        <f>economy!BP97</f>
        <v>-1.0711604398445531</v>
      </c>
      <c r="N57" s="1">
        <v>17457.670852612104</v>
      </c>
      <c r="O57" s="1">
        <v>95283.589200331946</v>
      </c>
      <c r="P57" s="1">
        <v>27938.330319288692</v>
      </c>
      <c r="Q57" s="1">
        <v>10974.374801365942</v>
      </c>
      <c r="R57" s="17">
        <v>1.7455998266010193</v>
      </c>
      <c r="S57" s="17">
        <v>5.6453531858123053E-3</v>
      </c>
      <c r="T57" s="17">
        <v>-1.1084275429516328</v>
      </c>
      <c r="U57" s="1">
        <v>18365.105247063744</v>
      </c>
      <c r="V57" s="1">
        <v>95210.811395961573</v>
      </c>
      <c r="W57" s="1">
        <v>27919.288342186162</v>
      </c>
      <c r="X57" s="1">
        <v>10967.20503238038</v>
      </c>
      <c r="Y57" s="17">
        <v>1.6395437524811727</v>
      </c>
      <c r="Z57" s="17">
        <v>-8.9031887763443118E-2</v>
      </c>
      <c r="AA57" s="17">
        <v>-1.1987686026702684</v>
      </c>
      <c r="AB57" s="1">
        <v>17457.670852612104</v>
      </c>
      <c r="AC57" s="1">
        <v>95283.589200331946</v>
      </c>
      <c r="AD57" s="1">
        <v>27938.330319288692</v>
      </c>
      <c r="AE57" s="1">
        <v>10974.374801365942</v>
      </c>
      <c r="AF57" s="1">
        <v>1.7455998266010193</v>
      </c>
      <c r="AG57" s="1">
        <v>5.6453531858123053E-3</v>
      </c>
      <c r="AH57" s="1">
        <v>-1.1084275429516328</v>
      </c>
      <c r="AI57" s="1">
        <v>17354.870579096802</v>
      </c>
      <c r="AJ57" s="1">
        <v>92962.122071510457</v>
      </c>
      <c r="AK57" s="1">
        <v>27858.775896080631</v>
      </c>
      <c r="AL57" s="1">
        <v>11099.009328879145</v>
      </c>
      <c r="AM57" s="1">
        <v>1.7957658331139119</v>
      </c>
      <c r="AN57" s="1">
        <v>4.0709489638999119E-2</v>
      </c>
      <c r="AO57" s="1">
        <v>-1.0718791817180653</v>
      </c>
      <c r="AP57" s="1">
        <v>17543.637040228437</v>
      </c>
      <c r="AQ57" s="2">
        <v>95707.468523732387</v>
      </c>
      <c r="AR57" s="2">
        <v>28093.674630591169</v>
      </c>
      <c r="AS57" s="2">
        <v>11035.199323902239</v>
      </c>
      <c r="AT57" s="2">
        <v>1.7545583054740763</v>
      </c>
      <c r="AU57" s="2">
        <v>1.5377898121348132E-2</v>
      </c>
      <c r="AV57" s="2">
        <v>-1.097587080762406</v>
      </c>
    </row>
    <row r="58" spans="1:48" x14ac:dyDescent="0.3">
      <c r="A58" s="1"/>
      <c r="B58" s="1"/>
      <c r="C58" s="1"/>
      <c r="D58" s="1"/>
      <c r="E58" s="1"/>
      <c r="F58" s="1">
        <f t="shared" si="0"/>
        <v>2052</v>
      </c>
      <c r="G58" s="1">
        <f>carbondioxide!F308</f>
        <v>18588.930327025817</v>
      </c>
      <c r="H58" s="1">
        <f>economy!AR98</f>
        <v>96914.200640429859</v>
      </c>
      <c r="I58" s="1">
        <f>economy!AS98</f>
        <v>28570.184187945968</v>
      </c>
      <c r="J58" s="1">
        <f>economy!AT98</f>
        <v>11214.066426783944</v>
      </c>
      <c r="K58" s="12">
        <f>economy!BN98</f>
        <v>1.6708140566650158</v>
      </c>
      <c r="L58" s="12">
        <f>economy!BO98</f>
        <v>-5.4567497233850543E-2</v>
      </c>
      <c r="M58" s="12">
        <f>economy!BP98</f>
        <v>-1.1603878337681048</v>
      </c>
      <c r="N58" s="1">
        <v>17646.937286588603</v>
      </c>
      <c r="O58" s="1">
        <v>96867.414610943204</v>
      </c>
      <c r="P58" s="1">
        <v>28547.714246675598</v>
      </c>
      <c r="Q58" s="1">
        <v>11205.271874584349</v>
      </c>
      <c r="R58" s="17">
        <v>1.6295995794137466</v>
      </c>
      <c r="S58" s="17">
        <v>-9.128746004292683E-2</v>
      </c>
      <c r="T58" s="17">
        <v>-1.1955119184048579</v>
      </c>
      <c r="U58" s="1">
        <v>18562.7989564774</v>
      </c>
      <c r="V58" s="1">
        <v>96784.165440671801</v>
      </c>
      <c r="W58" s="1">
        <v>28526.0577955232</v>
      </c>
      <c r="X58" s="1">
        <v>11197.185212250588</v>
      </c>
      <c r="Y58" s="17">
        <v>1.5147267461866512</v>
      </c>
      <c r="Z58" s="17">
        <v>-0.19282897735196738</v>
      </c>
      <c r="AA58" s="17">
        <v>-1.2918035071154008</v>
      </c>
      <c r="AB58" s="1">
        <v>17646.937286588603</v>
      </c>
      <c r="AC58" s="1">
        <v>96867.414610943204</v>
      </c>
      <c r="AD58" s="1">
        <v>28547.714246675598</v>
      </c>
      <c r="AE58" s="1">
        <v>11205.271874584349</v>
      </c>
      <c r="AF58" s="1">
        <v>1.6295995794137466</v>
      </c>
      <c r="AG58" s="1">
        <v>-9.128746004292683E-2</v>
      </c>
      <c r="AH58" s="1">
        <v>-1.1955119184048579</v>
      </c>
      <c r="AI58" s="1">
        <v>17563.482026383717</v>
      </c>
      <c r="AJ58" s="1">
        <v>94625.79670870323</v>
      </c>
      <c r="AK58" s="1">
        <v>28497.667758306015</v>
      </c>
      <c r="AL58" s="1">
        <v>11343.983712192054</v>
      </c>
      <c r="AM58" s="1">
        <v>1.68125626083683</v>
      </c>
      <c r="AN58" s="1">
        <v>-5.4221663469352741E-2</v>
      </c>
      <c r="AO58" s="1">
        <v>-1.1566902155749992</v>
      </c>
      <c r="AP58" s="1">
        <v>17739.770770155956</v>
      </c>
      <c r="AQ58" s="2">
        <v>97347.343143942635</v>
      </c>
      <c r="AR58" s="2">
        <v>28715.21001736297</v>
      </c>
      <c r="AS58" s="2">
        <v>11269.710286545032</v>
      </c>
      <c r="AT58" s="2">
        <v>1.6387929727191957</v>
      </c>
      <c r="AU58" s="2">
        <v>-8.1235999241748361E-2</v>
      </c>
      <c r="AV58" s="2">
        <v>-1.1843792725049891</v>
      </c>
    </row>
    <row r="59" spans="1:48" x14ac:dyDescent="0.3">
      <c r="A59" s="1"/>
      <c r="B59" s="1"/>
      <c r="C59" s="1"/>
      <c r="D59" s="1"/>
      <c r="E59" s="1"/>
      <c r="F59" s="1">
        <f t="shared" si="0"/>
        <v>2053</v>
      </c>
      <c r="G59" s="1">
        <f>carbondioxide!F309</f>
        <v>18785.641786314449</v>
      </c>
      <c r="H59" s="1">
        <f>economy!AR99</f>
        <v>98501.885336307809</v>
      </c>
      <c r="I59" s="1">
        <f>economy!AS99</f>
        <v>29183.962769853362</v>
      </c>
      <c r="J59" s="1">
        <f>economy!AT99</f>
        <v>11445.971795239606</v>
      </c>
      <c r="K59" s="12">
        <f>economy!BN99</f>
        <v>1.5481805105150872</v>
      </c>
      <c r="L59" s="12">
        <f>economy!BO99</f>
        <v>-0.15673018394659294</v>
      </c>
      <c r="M59" s="12">
        <f>economy!BP99</f>
        <v>-1.2522005093332313</v>
      </c>
      <c r="N59" s="1">
        <v>17833.759366642189</v>
      </c>
      <c r="O59" s="1">
        <v>98452.777117697377</v>
      </c>
      <c r="P59" s="1">
        <v>29161.547202572048</v>
      </c>
      <c r="Q59" s="1">
        <v>11437.234272122316</v>
      </c>
      <c r="R59" s="17">
        <v>1.5092317336167023</v>
      </c>
      <c r="S59" s="17">
        <v>-0.19111690358053568</v>
      </c>
      <c r="T59" s="17">
        <v>-1.2848992047738084</v>
      </c>
      <c r="U59" s="1">
        <v>18757.828537587171</v>
      </c>
      <c r="V59" s="1">
        <v>98358.27981380494</v>
      </c>
      <c r="W59" s="1">
        <v>29137.083058190878</v>
      </c>
      <c r="X59" s="1">
        <v>11428.169007533486</v>
      </c>
      <c r="Y59" s="17">
        <v>1.3851601084639742</v>
      </c>
      <c r="Z59" s="17">
        <v>-0.2997748246346294</v>
      </c>
      <c r="AA59" s="17">
        <v>-1.3873357615448003</v>
      </c>
      <c r="AB59" s="1">
        <v>17833.759366642189</v>
      </c>
      <c r="AC59" s="1">
        <v>98452.777117697377</v>
      </c>
      <c r="AD59" s="1">
        <v>29161.547202572048</v>
      </c>
      <c r="AE59" s="1">
        <v>11437.234272122316</v>
      </c>
      <c r="AF59" s="1">
        <v>1.5092317336167023</v>
      </c>
      <c r="AG59" s="1">
        <v>-0.19111690358053568</v>
      </c>
      <c r="AH59" s="1">
        <v>-1.2848992047738084</v>
      </c>
      <c r="AI59" s="1">
        <v>17770.793541223375</v>
      </c>
      <c r="AJ59" s="1">
        <v>96300.270732278033</v>
      </c>
      <c r="AK59" s="1">
        <v>29143.454717461198</v>
      </c>
      <c r="AL59" s="1">
        <v>11590.863868826153</v>
      </c>
      <c r="AM59" s="1">
        <v>1.5624306492075359</v>
      </c>
      <c r="AN59" s="1">
        <v>-0.15199589538290736</v>
      </c>
      <c r="AO59" s="1">
        <v>-1.2437546789259313</v>
      </c>
      <c r="AP59" s="1">
        <v>17933.54955835922</v>
      </c>
      <c r="AQ59" s="2">
        <v>98990.658877909402</v>
      </c>
      <c r="AR59" s="2">
        <v>29341.574288162239</v>
      </c>
      <c r="AS59" s="2">
        <v>11505.375974003573</v>
      </c>
      <c r="AT59" s="2">
        <v>1.5186483549657674</v>
      </c>
      <c r="AU59" s="2">
        <v>-0.18076602793316804</v>
      </c>
      <c r="AV59" s="2">
        <v>-1.2734973614652454</v>
      </c>
    </row>
    <row r="60" spans="1:48" x14ac:dyDescent="0.3">
      <c r="A60" s="1"/>
      <c r="B60" s="1"/>
      <c r="C60" s="1"/>
      <c r="D60" s="1"/>
      <c r="E60" s="1"/>
      <c r="F60" s="1">
        <f t="shared" si="0"/>
        <v>2054</v>
      </c>
      <c r="G60" s="1">
        <f>carbondioxide!F310</f>
        <v>18979.634713005238</v>
      </c>
      <c r="H60" s="1">
        <f>economy!AR100</f>
        <v>100089.83705753369</v>
      </c>
      <c r="I60" s="1">
        <f>economy!AS100</f>
        <v>29801.905170007118</v>
      </c>
      <c r="J60" s="1">
        <f>economy!AT100</f>
        <v>11678.841443125852</v>
      </c>
      <c r="K60" s="12">
        <f>economy!BN100</f>
        <v>1.4206987212696103</v>
      </c>
      <c r="L60" s="12">
        <f>economy!BO100</f>
        <v>-0.2621356146123387</v>
      </c>
      <c r="M60" s="12">
        <f>economy!BP100</f>
        <v>-1.3466010061159128</v>
      </c>
      <c r="N60" s="1">
        <v>18018.093357013731</v>
      </c>
      <c r="O60" s="1">
        <v>100039.1514153936</v>
      </c>
      <c r="P60" s="1">
        <v>29779.681562218917</v>
      </c>
      <c r="Q60" s="1">
        <v>11670.20979985857</v>
      </c>
      <c r="R60" s="17">
        <v>1.3844712437356426</v>
      </c>
      <c r="S60" s="17">
        <v>-0.29384867815295823</v>
      </c>
      <c r="T60" s="17">
        <v>-1.3765919793759847</v>
      </c>
      <c r="U60" s="1">
        <v>18950.146698847311</v>
      </c>
      <c r="V60" s="1">
        <v>99932.603126777656</v>
      </c>
      <c r="W60" s="1">
        <v>29752.209497009015</v>
      </c>
      <c r="X60" s="1">
        <v>11660.1023002442</v>
      </c>
      <c r="Y60" s="17">
        <v>1.2508197971064987</v>
      </c>
      <c r="Z60" s="17">
        <v>-0.40987303484741949</v>
      </c>
      <c r="AA60" s="17">
        <v>-1.4853660042166432</v>
      </c>
      <c r="AB60" s="1">
        <v>18018.093357013731</v>
      </c>
      <c r="AC60" s="1">
        <v>100039.1514153936</v>
      </c>
      <c r="AD60" s="1">
        <v>29779.681562218917</v>
      </c>
      <c r="AE60" s="1">
        <v>11670.20979985857</v>
      </c>
      <c r="AF60" s="1">
        <v>1.3844712437356426</v>
      </c>
      <c r="AG60" s="1">
        <v>-0.29384867815295823</v>
      </c>
      <c r="AH60" s="1">
        <v>-1.3765919793759847</v>
      </c>
      <c r="AI60" s="1">
        <v>17976.778354256381</v>
      </c>
      <c r="AJ60" s="1">
        <v>97985.358390160021</v>
      </c>
      <c r="AK60" s="1">
        <v>29796.083059410987</v>
      </c>
      <c r="AL60" s="1">
        <v>11839.624411847069</v>
      </c>
      <c r="AM60" s="1">
        <v>1.4392600452848345</v>
      </c>
      <c r="AN60" s="1">
        <v>-0.25262334406764081</v>
      </c>
      <c r="AO60" s="1">
        <v>-1.3330793562808545</v>
      </c>
      <c r="AP60" s="1">
        <v>18124.92573783801</v>
      </c>
      <c r="AQ60" s="2">
        <v>100636.9173189038</v>
      </c>
      <c r="AR60" s="2">
        <v>29972.618729003218</v>
      </c>
      <c r="AS60" s="2">
        <v>11742.140895442531</v>
      </c>
      <c r="AT60" s="2">
        <v>1.3940970167244726</v>
      </c>
      <c r="AU60" s="2">
        <v>-0.28322010288478422</v>
      </c>
      <c r="AV60" s="2">
        <v>-1.3649458531755141</v>
      </c>
    </row>
    <row r="61" spans="1:48" x14ac:dyDescent="0.3">
      <c r="A61" s="1"/>
      <c r="B61" s="1"/>
      <c r="C61" s="1"/>
      <c r="D61" s="1"/>
      <c r="E61" s="1"/>
      <c r="F61" s="1">
        <f t="shared" si="0"/>
        <v>2055</v>
      </c>
      <c r="G61" s="1">
        <f>carbondioxide!F311</f>
        <v>19170.862897408089</v>
      </c>
      <c r="H61" s="1">
        <f>economy!AR101</f>
        <v>101677.50297240104</v>
      </c>
      <c r="I61" s="1">
        <f>economy!AS101</f>
        <v>30423.851683067205</v>
      </c>
      <c r="J61" s="1">
        <f>economy!AT101</f>
        <v>11912.620312040895</v>
      </c>
      <c r="K61" s="12">
        <f>economy!BN101</f>
        <v>1.2883395254873125</v>
      </c>
      <c r="L61" s="12">
        <f>economy!BO101</f>
        <v>-0.37078887047245096</v>
      </c>
      <c r="M61" s="12">
        <f>economy!BP101</f>
        <v>-1.4435896089659519</v>
      </c>
      <c r="N61" s="1">
        <v>18199.897487070852</v>
      </c>
      <c r="O61" s="1">
        <v>101626.00892669642</v>
      </c>
      <c r="P61" s="1">
        <v>30401.967270716461</v>
      </c>
      <c r="Q61" s="1">
        <v>11904.146188136016</v>
      </c>
      <c r="R61" s="17">
        <v>1.2552964673327565</v>
      </c>
      <c r="S61" s="17">
        <v>-0.39948614413181865</v>
      </c>
      <c r="T61" s="17">
        <v>-1.4705910065053542</v>
      </c>
      <c r="U61" s="1">
        <v>19139.708357155745</v>
      </c>
      <c r="V61" s="1">
        <v>101506.58114700198</v>
      </c>
      <c r="W61" s="1">
        <v>30371.280109787695</v>
      </c>
      <c r="X61" s="1">
        <v>11892.930929328033</v>
      </c>
      <c r="Y61" s="17">
        <v>1.1116856327977847</v>
      </c>
      <c r="Z61" s="17">
        <v>-0.52312458257441885</v>
      </c>
      <c r="AA61" s="17">
        <v>-1.5858928552844884</v>
      </c>
      <c r="AB61" s="1">
        <v>18199.897487070852</v>
      </c>
      <c r="AC61" s="1">
        <v>101626.00892669642</v>
      </c>
      <c r="AD61" s="1">
        <v>30401.967270716461</v>
      </c>
      <c r="AE61" s="1">
        <v>11904.146188136016</v>
      </c>
      <c r="AF61" s="1">
        <v>1.2552964673327565</v>
      </c>
      <c r="AG61" s="1">
        <v>-0.39948614413181865</v>
      </c>
      <c r="AH61" s="1">
        <v>-1.4705910065053542</v>
      </c>
      <c r="AI61" s="1">
        <v>18181.410829357133</v>
      </c>
      <c r="AJ61" s="1">
        <v>99680.872045607073</v>
      </c>
      <c r="AK61" s="1">
        <v>30455.497353309707</v>
      </c>
      <c r="AL61" s="1">
        <v>12090.239905427723</v>
      </c>
      <c r="AM61" s="1">
        <v>1.3117186151174989</v>
      </c>
      <c r="AN61" s="1">
        <v>-0.35611208860375237</v>
      </c>
      <c r="AO61" s="1">
        <v>-1.4246694619026465</v>
      </c>
      <c r="AP61" s="1">
        <v>18313.852277974926</v>
      </c>
      <c r="AQ61" s="2">
        <v>102285.60638739022</v>
      </c>
      <c r="AR61" s="2">
        <v>30608.189968857449</v>
      </c>
      <c r="AS61" s="2">
        <v>11979.948823978555</v>
      </c>
      <c r="AT61" s="2">
        <v>1.2651150200161585</v>
      </c>
      <c r="AU61" s="2">
        <v>-0.38860379028259562</v>
      </c>
      <c r="AV61" s="2">
        <v>-1.4587274573722886</v>
      </c>
    </row>
    <row r="62" spans="1:48" x14ac:dyDescent="0.3">
      <c r="A62" s="1"/>
      <c r="B62" s="1"/>
      <c r="C62" s="1"/>
      <c r="D62" s="1"/>
      <c r="E62" s="1"/>
      <c r="F62" s="1">
        <f t="shared" si="0"/>
        <v>2056</v>
      </c>
      <c r="G62" s="1">
        <f>carbondioxide!F312</f>
        <v>19359.282297860969</v>
      </c>
      <c r="H62" s="1">
        <f>economy!AR102</f>
        <v>103264.32674394513</v>
      </c>
      <c r="I62" s="1">
        <f>economy!AS102</f>
        <v>31049.640317433943</v>
      </c>
      <c r="J62" s="1">
        <f>economy!AT102</f>
        <v>12147.253307008516</v>
      </c>
      <c r="K62" s="12">
        <f>economy!BN102</f>
        <v>1.151078361146564</v>
      </c>
      <c r="L62" s="12">
        <f>economy!BO102</f>
        <v>-0.4826920091061746</v>
      </c>
      <c r="M62" s="12">
        <f>economy!BP102</f>
        <v>-1.5431643876758672</v>
      </c>
      <c r="N62" s="1">
        <v>18379.131962847125</v>
      </c>
      <c r="O62" s="1">
        <v>103212.81834726392</v>
      </c>
      <c r="P62" s="1">
        <v>31028.251967062261</v>
      </c>
      <c r="Q62" s="1">
        <v>12138.991103149794</v>
      </c>
      <c r="R62" s="17">
        <v>1.1216891494815664</v>
      </c>
      <c r="S62" s="17">
        <v>-0.50803034615160592</v>
      </c>
      <c r="T62" s="17">
        <v>-1.5668952570232197</v>
      </c>
      <c r="U62" s="1">
        <v>19326.470651093485</v>
      </c>
      <c r="V62" s="1">
        <v>103079.65738505068</v>
      </c>
      <c r="W62" s="1">
        <v>30994.135661447286</v>
      </c>
      <c r="X62" s="1">
        <v>12126.600705277286</v>
      </c>
      <c r="Y62" s="17">
        <v>0.96774126306731811</v>
      </c>
      <c r="Z62" s="17">
        <v>-0.63952785031519788</v>
      </c>
      <c r="AA62" s="17">
        <v>-1.6889129453189671</v>
      </c>
      <c r="AB62" s="1">
        <v>18379.131962847125</v>
      </c>
      <c r="AC62" s="1">
        <v>103212.81834726392</v>
      </c>
      <c r="AD62" s="1">
        <v>31028.251967062261</v>
      </c>
      <c r="AE62" s="1">
        <v>12138.991103149794</v>
      </c>
      <c r="AF62" s="1">
        <v>1.1216891494815664</v>
      </c>
      <c r="AG62" s="1">
        <v>-0.50803034615160592</v>
      </c>
      <c r="AH62" s="1">
        <v>-1.5668952570232197</v>
      </c>
      <c r="AI62" s="1">
        <v>18384.666431720336</v>
      </c>
      <c r="AJ62" s="1">
        <v>101386.62222024155</v>
      </c>
      <c r="AK62" s="1">
        <v>31121.640454487311</v>
      </c>
      <c r="AL62" s="1">
        <v>12342.684841824326</v>
      </c>
      <c r="AM62" s="1">
        <v>1.1797836438433922</v>
      </c>
      <c r="AN62" s="1">
        <v>-0.4624681651328012</v>
      </c>
      <c r="AO62" s="1">
        <v>-1.5185286538327962</v>
      </c>
      <c r="AP62" s="1">
        <v>18500.282827924453</v>
      </c>
      <c r="AQ62" s="2">
        <v>103936.20061615876</v>
      </c>
      <c r="AR62" s="2">
        <v>31248.130026734365</v>
      </c>
      <c r="AS62" s="2">
        <v>12218.742787794348</v>
      </c>
      <c r="AT62" s="2">
        <v>1.1316818986626898</v>
      </c>
      <c r="AU62" s="2">
        <v>-0.49692033546705816</v>
      </c>
      <c r="AV62" s="2">
        <v>-1.5548431082706307</v>
      </c>
    </row>
    <row r="63" spans="1:48" x14ac:dyDescent="0.3">
      <c r="A63" s="1"/>
      <c r="B63" s="1"/>
      <c r="C63" s="1"/>
      <c r="D63" s="1"/>
      <c r="E63" s="1"/>
      <c r="F63" s="1">
        <f t="shared" si="0"/>
        <v>2057</v>
      </c>
      <c r="G63" s="1">
        <f>carbondioxide!F313</f>
        <v>19544.851065967174</v>
      </c>
      <c r="H63" s="1">
        <f>economy!AR103</f>
        <v>104849.74923767525</v>
      </c>
      <c r="I63" s="1">
        <f>economy!AS103</f>
        <v>31679.106941420137</v>
      </c>
      <c r="J63" s="1">
        <f>economy!AT103</f>
        <v>12382.685314868721</v>
      </c>
      <c r="K63" s="12">
        <f>economy!BN103</f>
        <v>1.0088951813032068</v>
      </c>
      <c r="L63" s="12">
        <f>economy!BO103</f>
        <v>-0.59784413133890069</v>
      </c>
      <c r="M63" s="12">
        <f>economy!BP103</f>
        <v>-1.6453212397595502</v>
      </c>
      <c r="N63" s="1">
        <v>18555.75897680506</v>
      </c>
      <c r="O63" s="1">
        <v>104799.04619040749</v>
      </c>
      <c r="P63" s="1">
        <v>31658.38111178482</v>
      </c>
      <c r="Q63" s="1">
        <v>12374.692160255889</v>
      </c>
      <c r="R63" s="17">
        <v>0.98363439966078148</v>
      </c>
      <c r="S63" s="17">
        <v>-0.61948004235442355</v>
      </c>
      <c r="T63" s="17">
        <v>-1.6655019312965771</v>
      </c>
      <c r="U63" s="1">
        <v>19510.392951868285</v>
      </c>
      <c r="V63" s="1">
        <v>104651.27367965487</v>
      </c>
      <c r="W63" s="1">
        <v>31620.614823481163</v>
      </c>
      <c r="X63" s="1">
        <v>12361.057426564077</v>
      </c>
      <c r="Y63" s="17">
        <v>0.81897411873729498</v>
      </c>
      <c r="Z63" s="17">
        <v>-0.75907867161447407</v>
      </c>
      <c r="AA63" s="17">
        <v>-1.7944209472538974</v>
      </c>
      <c r="AB63" s="1">
        <v>18555.75897680506</v>
      </c>
      <c r="AC63" s="1">
        <v>104799.04619040749</v>
      </c>
      <c r="AD63" s="1">
        <v>31658.38111178482</v>
      </c>
      <c r="AE63" s="1">
        <v>12374.692160255889</v>
      </c>
      <c r="AF63" s="1">
        <v>0.98363439966078148</v>
      </c>
      <c r="AG63" s="1">
        <v>-0.61948004235442355</v>
      </c>
      <c r="AH63" s="1">
        <v>-1.6655019312965771</v>
      </c>
      <c r="AI63" s="1">
        <v>18586.521697870157</v>
      </c>
      <c r="AJ63" s="1">
        <v>103102.41764153772</v>
      </c>
      <c r="AK63" s="1">
        <v>31794.453510103511</v>
      </c>
      <c r="AL63" s="1">
        <v>12596.933620326216</v>
      </c>
      <c r="AM63" s="1">
        <v>1.0434355281361143</v>
      </c>
      <c r="AN63" s="1">
        <v>-0.57169558722604108</v>
      </c>
      <c r="AO63" s="1">
        <v>-1.6146590509257162</v>
      </c>
      <c r="AP63" s="1">
        <v>18684.171755610139</v>
      </c>
      <c r="AQ63" s="2">
        <v>105588.16141041002</v>
      </c>
      <c r="AR63" s="2">
        <v>31892.276359497762</v>
      </c>
      <c r="AS63" s="2">
        <v>12458.465062980278</v>
      </c>
      <c r="AT63" s="2">
        <v>0.99378062504265763</v>
      </c>
      <c r="AU63" s="2">
        <v>-0.60817069521764189</v>
      </c>
      <c r="AV63" s="2">
        <v>-1.6532919879712835</v>
      </c>
    </row>
    <row r="64" spans="1:48" x14ac:dyDescent="0.3">
      <c r="A64" s="1"/>
      <c r="B64" s="1"/>
      <c r="C64" s="1"/>
      <c r="D64" s="1"/>
      <c r="E64" s="1"/>
      <c r="F64" s="1">
        <f t="shared" si="0"/>
        <v>2058</v>
      </c>
      <c r="G64" s="1">
        <f>carbondioxide!F314</f>
        <v>19727.529567979596</v>
      </c>
      <c r="H64" s="1">
        <f>economy!AR104</f>
        <v>106433.20921708092</v>
      </c>
      <c r="I64" s="1">
        <f>economy!AS104</f>
        <v>32312.085432209373</v>
      </c>
      <c r="J64" s="1">
        <f>economy!AT104</f>
        <v>12618.861224279635</v>
      </c>
      <c r="K64" s="12">
        <f>economy!BN104</f>
        <v>0.86177436283221531</v>
      </c>
      <c r="L64" s="12">
        <f>economy!BO104</f>
        <v>-0.71624145131291983</v>
      </c>
      <c r="M64" s="12">
        <f>economy!BP104</f>
        <v>-1.7500539361037131</v>
      </c>
      <c r="N64" s="1">
        <v>18729.742715727039</v>
      </c>
      <c r="O64" s="1">
        <v>106384.15733013215</v>
      </c>
      <c r="P64" s="1">
        <v>32292.198117809719</v>
      </c>
      <c r="Q64" s="1">
        <v>12611.196939067037</v>
      </c>
      <c r="R64" s="17">
        <v>0.8411206615235749</v>
      </c>
      <c r="S64" s="17">
        <v>-0.73383173794499246</v>
      </c>
      <c r="T64" s="17">
        <v>-1.7664064852735655</v>
      </c>
      <c r="U64" s="1">
        <v>19691.436871874143</v>
      </c>
      <c r="V64" s="1">
        <v>106220.87077930931</v>
      </c>
      <c r="W64" s="1">
        <v>32250.554316371261</v>
      </c>
      <c r="X64" s="1">
        <v>12596.246897749632</v>
      </c>
      <c r="Y64" s="17">
        <v>0.66537536334775782</v>
      </c>
      <c r="Z64" s="17">
        <v>-0.88177037841434669</v>
      </c>
      <c r="AA64" s="17">
        <v>-1.9024096115232991</v>
      </c>
      <c r="AB64" s="1">
        <v>18729.742715727039</v>
      </c>
      <c r="AC64" s="1">
        <v>106384.15733013215</v>
      </c>
      <c r="AD64" s="1">
        <v>32292.198117809719</v>
      </c>
      <c r="AE64" s="1">
        <v>12611.196939067037</v>
      </c>
      <c r="AF64" s="1">
        <v>0.8411206615235749</v>
      </c>
      <c r="AG64" s="1">
        <v>-0.73383173794499246</v>
      </c>
      <c r="AH64" s="1">
        <v>-1.7664064852735655</v>
      </c>
      <c r="AI64" s="1">
        <v>18786.954207447368</v>
      </c>
      <c r="AJ64" s="1">
        <v>104828.06529442921</v>
      </c>
      <c r="AK64" s="1">
        <v>32473.875967466571</v>
      </c>
      <c r="AL64" s="1">
        <v>12852.960528120439</v>
      </c>
      <c r="AM64" s="1">
        <v>0.90265776145128984</v>
      </c>
      <c r="AN64" s="1">
        <v>-0.68379637036345475</v>
      </c>
      <c r="AO64" s="1">
        <v>-1.7130612526925568</v>
      </c>
      <c r="AP64" s="1">
        <v>18865.474182568429</v>
      </c>
      <c r="AQ64" s="2">
        <v>107240.93728291229</v>
      </c>
      <c r="AR64" s="2">
        <v>32540.461910290225</v>
      </c>
      <c r="AS64" s="2">
        <v>12699.057168016092</v>
      </c>
      <c r="AT64" s="2">
        <v>0.85139756971580483</v>
      </c>
      <c r="AU64" s="2">
        <v>-0.72235357411774448</v>
      </c>
      <c r="AV64" s="2">
        <v>-1.7540715527963544</v>
      </c>
    </row>
    <row r="65" spans="1:48" x14ac:dyDescent="0.3">
      <c r="A65" s="1"/>
      <c r="B65" s="1"/>
      <c r="C65" s="1"/>
      <c r="D65" s="1"/>
      <c r="E65" s="1"/>
      <c r="F65" s="1">
        <f t="shared" si="0"/>
        <v>2059</v>
      </c>
      <c r="G65" s="1">
        <f>carbondioxide!F315</f>
        <v>19907.280402383814</v>
      </c>
      <c r="H65" s="1">
        <f>economy!AR105</f>
        <v>108014.14402637229</v>
      </c>
      <c r="I65" s="1">
        <f>economy!AS105</f>
        <v>32948.407827209907</v>
      </c>
      <c r="J65" s="1">
        <f>economy!AT105</f>
        <v>12855.72594719136</v>
      </c>
      <c r="K65" s="12">
        <f>economy!BN105</f>
        <v>0.7097046106282785</v>
      </c>
      <c r="L65" s="12">
        <f>economy!BO105</f>
        <v>-0.83787736942861313</v>
      </c>
      <c r="M65" s="12">
        <f>economy!BP105</f>
        <v>-1.8573541692607849</v>
      </c>
      <c r="N65" s="1">
        <v>18901.049366650321</v>
      </c>
      <c r="O65" s="1">
        <v>107967.61554142532</v>
      </c>
      <c r="P65" s="1">
        <v>32929.544484196318</v>
      </c>
      <c r="Q65" s="1">
        <v>12848.453000203159</v>
      </c>
      <c r="R65" s="17">
        <v>0.69413967599207971</v>
      </c>
      <c r="S65" s="17">
        <v>-0.85107972274526134</v>
      </c>
      <c r="T65" s="17">
        <v>-1.8696026594879236</v>
      </c>
      <c r="U65" s="1">
        <v>19869.566270792213</v>
      </c>
      <c r="V65" s="1">
        <v>107787.88891928816</v>
      </c>
      <c r="W65" s="1">
        <v>32883.789054567707</v>
      </c>
      <c r="X65" s="1">
        <v>12832.114949131308</v>
      </c>
      <c r="Y65" s="17">
        <v>0.5069398360405345</v>
      </c>
      <c r="Z65" s="17">
        <v>-1.0075938522963017</v>
      </c>
      <c r="AA65" s="17">
        <v>-2.0128698041584627</v>
      </c>
      <c r="AB65" s="1">
        <v>18901.049366650321</v>
      </c>
      <c r="AC65" s="1">
        <v>107967.61554142532</v>
      </c>
      <c r="AD65" s="1">
        <v>32929.544484196318</v>
      </c>
      <c r="AE65" s="1">
        <v>12848.453000203159</v>
      </c>
      <c r="AF65" s="1">
        <v>0.69413967599207971</v>
      </c>
      <c r="AG65" s="1">
        <v>-0.85107972274526134</v>
      </c>
      <c r="AH65" s="1">
        <v>-1.8696026594879236</v>
      </c>
      <c r="AI65" s="1">
        <v>18985.942556637452</v>
      </c>
      <c r="AJ65" s="1">
        <v>106563.37047670882</v>
      </c>
      <c r="AK65" s="1">
        <v>33159.845584914532</v>
      </c>
      <c r="AL65" s="1">
        <v>13110.739723010227</v>
      </c>
      <c r="AM65" s="1">
        <v>0.75743691251723011</v>
      </c>
      <c r="AN65" s="1">
        <v>-0.79877056022077086</v>
      </c>
      <c r="AO65" s="1">
        <v>-1.8137343617588528</v>
      </c>
      <c r="AP65" s="1">
        <v>19044.14601484768</v>
      </c>
      <c r="AQ65" s="2">
        <v>108893.96406414534</v>
      </c>
      <c r="AR65" s="2">
        <v>33192.515157417016</v>
      </c>
      <c r="AS65" s="2">
        <v>12940.459859801373</v>
      </c>
      <c r="AT65" s="2">
        <v>0.70452245431194827</v>
      </c>
      <c r="AU65" s="2">
        <v>-0.83946546470400463</v>
      </c>
      <c r="AV65" s="2">
        <v>-1.857177562353117</v>
      </c>
    </row>
    <row r="66" spans="1:48" x14ac:dyDescent="0.3">
      <c r="A66" s="1"/>
      <c r="B66" s="1"/>
      <c r="C66" s="1"/>
      <c r="D66" s="1"/>
      <c r="E66" s="1"/>
      <c r="F66" s="1">
        <f t="shared" si="0"/>
        <v>2060</v>
      </c>
      <c r="G66" s="1">
        <f>carbondioxide!F316</f>
        <v>20084.068413734858</v>
      </c>
      <c r="H66" s="1">
        <f>economy!AR106</f>
        <v>109591.99025989565</v>
      </c>
      <c r="I66" s="1">
        <f>economy!AS106</f>
        <v>33587.904477415279</v>
      </c>
      <c r="J66" s="1">
        <f>economy!AT106</f>
        <v>13093.224441652343</v>
      </c>
      <c r="K66" s="12">
        <f>economy!BN106</f>
        <v>0.55267885763723168</v>
      </c>
      <c r="L66" s="12">
        <f>economy!BO106</f>
        <v>-0.96274254787133662</v>
      </c>
      <c r="M66" s="12">
        <f>economy!BP106</f>
        <v>-1.9672116041573442</v>
      </c>
      <c r="N66" s="1">
        <v>19069.647120775127</v>
      </c>
      <c r="O66" s="1">
        <v>109548.88403669647</v>
      </c>
      <c r="P66" s="1">
        <v>33570.25993238404</v>
      </c>
      <c r="Q66" s="1">
        <v>13086.407903562451</v>
      </c>
      <c r="R66" s="17">
        <v>0.54268643811922179</v>
      </c>
      <c r="S66" s="17">
        <v>-0.97121611244489292</v>
      </c>
      <c r="T66" s="17">
        <v>-1.9750825107871595</v>
      </c>
      <c r="U66" s="1">
        <v>20044.747259172844</v>
      </c>
      <c r="V66" s="1">
        <v>109351.76839291584</v>
      </c>
      <c r="W66" s="1">
        <v>33520.152293647632</v>
      </c>
      <c r="X66" s="1">
        <v>13068.607457788137</v>
      </c>
      <c r="Y66" s="17">
        <v>0.34366598837415913</v>
      </c>
      <c r="Z66" s="17">
        <v>-1.1365375792876355</v>
      </c>
      <c r="AA66" s="17">
        <v>-2.1257905476175942</v>
      </c>
      <c r="AB66" s="1">
        <v>19069.647120775127</v>
      </c>
      <c r="AC66" s="1">
        <v>109548.88403669647</v>
      </c>
      <c r="AD66" s="1">
        <v>33570.25993238404</v>
      </c>
      <c r="AE66" s="1">
        <v>13086.407903562451</v>
      </c>
      <c r="AF66" s="1">
        <v>0.54268643811922179</v>
      </c>
      <c r="AG66" s="1">
        <v>-0.97121611244489292</v>
      </c>
      <c r="AH66" s="1">
        <v>-1.9750825107871595</v>
      </c>
      <c r="AI66" s="1">
        <v>19183.466333110671</v>
      </c>
      <c r="AJ66" s="1">
        <v>108308.13685790982</v>
      </c>
      <c r="AK66" s="1">
        <v>33852.298445155961</v>
      </c>
      <c r="AL66" s="1">
        <v>13370.245217924394</v>
      </c>
      <c r="AM66" s="1">
        <v>0.6077625975064076</v>
      </c>
      <c r="AN66" s="1">
        <v>-0.91661626447006861</v>
      </c>
      <c r="AO66" s="1">
        <v>-1.9166760087443004</v>
      </c>
      <c r="AP66" s="1">
        <v>19220.143970145433</v>
      </c>
      <c r="AQ66" s="2">
        <v>110546.66508716399</v>
      </c>
      <c r="AR66" s="2">
        <v>33848.260163519328</v>
      </c>
      <c r="AS66" s="2">
        <v>13182.613131138642</v>
      </c>
      <c r="AT66" s="2">
        <v>0.55314829807059263</v>
      </c>
      <c r="AU66" s="2">
        <v>-0.95950069111236114</v>
      </c>
      <c r="AV66" s="2">
        <v>-1.9626041111294086</v>
      </c>
    </row>
    <row r="67" spans="1:48" x14ac:dyDescent="0.3">
      <c r="A67" s="1"/>
      <c r="B67" s="1"/>
      <c r="C67" s="1"/>
      <c r="D67" s="1"/>
      <c r="E67" s="1"/>
      <c r="F67" s="1">
        <f t="shared" si="0"/>
        <v>2061</v>
      </c>
      <c r="G67" s="1">
        <f>carbondioxide!F317</f>
        <v>20257.860702805072</v>
      </c>
      <c r="H67" s="1">
        <f>economy!AR107</f>
        <v>111166.18441765486</v>
      </c>
      <c r="I67" s="1">
        <f>economy!AS107</f>
        <v>34230.404202387814</v>
      </c>
      <c r="J67" s="1">
        <f>economy!AT107</f>
        <v>13331.30173581009</v>
      </c>
      <c r="K67" s="12">
        <f>economy!BN107</f>
        <v>0.39069416108620553</v>
      </c>
      <c r="L67" s="12">
        <f>economy!BO107</f>
        <v>-1.0908249884466961</v>
      </c>
      <c r="M67" s="12">
        <f>economy!BP107</f>
        <v>-2.0796139309974611</v>
      </c>
      <c r="N67" s="1">
        <v>19235.506175286671</v>
      </c>
      <c r="O67" s="1">
        <v>111127.42599730351</v>
      </c>
      <c r="P67" s="1">
        <v>34214.182544590105</v>
      </c>
      <c r="Q67" s="1">
        <v>13325.009227980168</v>
      </c>
      <c r="R67" s="17">
        <v>0.38675914815139528</v>
      </c>
      <c r="S67" s="17">
        <v>-1.0942308932514948</v>
      </c>
      <c r="T67" s="17">
        <v>-2.0828364465824154</v>
      </c>
      <c r="U67" s="1">
        <v>20216.948199451679</v>
      </c>
      <c r="V67" s="1">
        <v>110911.95011597787</v>
      </c>
      <c r="W67" s="1">
        <v>34159.475779272041</v>
      </c>
      <c r="X67" s="1">
        <v>13305.670369887268</v>
      </c>
      <c r="Y67" s="17">
        <v>0.17555581553273955</v>
      </c>
      <c r="Z67" s="17">
        <v>-1.2685877079151329</v>
      </c>
      <c r="AA67" s="17">
        <v>-2.2411590641244166</v>
      </c>
      <c r="AB67" s="1">
        <v>19235.506175286671</v>
      </c>
      <c r="AC67" s="1">
        <v>111127.42599730351</v>
      </c>
      <c r="AD67" s="1">
        <v>34214.182544590105</v>
      </c>
      <c r="AE67" s="1">
        <v>13325.009227980168</v>
      </c>
      <c r="AF67" s="1">
        <v>0.38675914815139528</v>
      </c>
      <c r="AG67" s="1">
        <v>-1.0942308932514948</v>
      </c>
      <c r="AH67" s="1">
        <v>-2.0828364465824154</v>
      </c>
      <c r="AI67" s="1">
        <v>19379.506092352098</v>
      </c>
      <c r="AJ67" s="1">
        <v>110062.16654137362</v>
      </c>
      <c r="AK67" s="1">
        <v>34551.168970968196</v>
      </c>
      <c r="AL67" s="1">
        <v>13631.450867153544</v>
      </c>
      <c r="AM67" s="1">
        <v>0.45362744631505642</v>
      </c>
      <c r="AN67" s="1">
        <v>-1.0373296878080731</v>
      </c>
      <c r="AO67" s="1">
        <v>-2.0218823793771064</v>
      </c>
      <c r="AP67" s="1">
        <v>19393.425601343937</v>
      </c>
      <c r="AQ67" s="2">
        <v>112198.45134673726</v>
      </c>
      <c r="AR67" s="2">
        <v>34507.516624849304</v>
      </c>
      <c r="AS67" s="2">
        <v>13425.456209569384</v>
      </c>
      <c r="AT67" s="2">
        <v>0.39727135840658195</v>
      </c>
      <c r="AU67" s="2">
        <v>-1.0824514559419804</v>
      </c>
      <c r="AV67" s="2">
        <v>-2.0703436624285008</v>
      </c>
    </row>
    <row r="68" spans="1:48" x14ac:dyDescent="0.3">
      <c r="A68" s="1"/>
      <c r="B68" s="1"/>
      <c r="C68" s="1"/>
      <c r="D68" s="1"/>
      <c r="E68" s="1"/>
      <c r="F68" s="1">
        <f t="shared" si="0"/>
        <v>2062</v>
      </c>
      <c r="G68" s="1">
        <f>carbondioxide!F318</f>
        <v>20428.62663310513</v>
      </c>
      <c r="H68" s="1">
        <f>economy!AR108</f>
        <v>112736.16354636653</v>
      </c>
      <c r="I68" s="1">
        <f>economy!AS108</f>
        <v>34875.734446488132</v>
      </c>
      <c r="J68" s="1">
        <f>economy!AT108</f>
        <v>13569.9029529696</v>
      </c>
      <c r="K68" s="12">
        <f>economy!BN108</f>
        <v>0.22375159527481656</v>
      </c>
      <c r="L68" s="12">
        <f>economy!BO108</f>
        <v>-1.2221101124546148</v>
      </c>
      <c r="M68" s="12">
        <f>economy!BP108</f>
        <v>-2.1945469201457368</v>
      </c>
      <c r="N68" s="1">
        <v>19398.598733044113</v>
      </c>
      <c r="O68" s="1">
        <v>112702.70509913791</v>
      </c>
      <c r="P68" s="1">
        <v>34861.1489040058</v>
      </c>
      <c r="Q68" s="1">
        <v>13564.204592143124</v>
      </c>
      <c r="R68" s="17">
        <v>0.22635915721601807</v>
      </c>
      <c r="S68" s="17">
        <v>-1.2201119696523788</v>
      </c>
      <c r="T68" s="17">
        <v>-2.1928532614217029</v>
      </c>
      <c r="U68" s="1">
        <v>20386.139704366586</v>
      </c>
      <c r="V68" s="1">
        <v>112467.8761832008</v>
      </c>
      <c r="W68" s="1">
        <v>34801.589897566773</v>
      </c>
      <c r="X68" s="1">
        <v>13543.249724114916</v>
      </c>
      <c r="Y68" s="17">
        <v>2.614782381186172E-3</v>
      </c>
      <c r="Z68" s="17">
        <v>-1.4037281101975547</v>
      </c>
      <c r="AA68" s="17">
        <v>-2.3589608212966193</v>
      </c>
      <c r="AB68" s="1">
        <v>19398.598733044113</v>
      </c>
      <c r="AC68" s="1">
        <v>112702.70509913791</v>
      </c>
      <c r="AD68" s="1">
        <v>34861.1489040058</v>
      </c>
      <c r="AE68" s="1">
        <v>13564.204592143124</v>
      </c>
      <c r="AF68" s="1">
        <v>0.22635915721601807</v>
      </c>
      <c r="AG68" s="1">
        <v>-1.2201119696523788</v>
      </c>
      <c r="AH68" s="1">
        <v>-2.1928532614217029</v>
      </c>
      <c r="AI68" s="1">
        <v>19574.043335267088</v>
      </c>
      <c r="AJ68" s="1">
        <v>111825.26012921958</v>
      </c>
      <c r="AK68" s="1">
        <v>35256.389943153001</v>
      </c>
      <c r="AL68" s="1">
        <v>13894.33035424767</v>
      </c>
      <c r="AM68" s="1">
        <v>0.29502706336837786</v>
      </c>
      <c r="AN68" s="1">
        <v>-1.1609051699351618</v>
      </c>
      <c r="AO68" s="1">
        <v>-2.129348243659984</v>
      </c>
      <c r="AP68" s="1">
        <v>19563.949316584552</v>
      </c>
      <c r="AQ68" s="2">
        <v>113848.72163214699</v>
      </c>
      <c r="AR68" s="2">
        <v>35170.099920442219</v>
      </c>
      <c r="AS68" s="2">
        <v>13668.927557460389</v>
      </c>
      <c r="AT68" s="2">
        <v>0.23689106586508407</v>
      </c>
      <c r="AU68" s="2">
        <v>-1.2083078900672024</v>
      </c>
      <c r="AV68" s="2">
        <v>-2.1803870844559179</v>
      </c>
    </row>
    <row r="69" spans="1:48" x14ac:dyDescent="0.3">
      <c r="A69" s="1"/>
      <c r="B69" s="1"/>
      <c r="C69" s="1"/>
      <c r="D69" s="1"/>
      <c r="E69" s="1"/>
      <c r="F69" s="1">
        <f t="shared" si="0"/>
        <v>2063</v>
      </c>
      <c r="G69" s="1">
        <f>carbondioxide!F319</f>
        <v>20596.337833844937</v>
      </c>
      <c r="H69" s="1">
        <f>economy!AR109</f>
        <v>114301.36586548033</v>
      </c>
      <c r="I69" s="1">
        <f>economy!AS109</f>
        <v>35523.72143597751</v>
      </c>
      <c r="J69" s="1">
        <f>economy!AT109</f>
        <v>13808.973337575222</v>
      </c>
      <c r="K69" s="12">
        <f>economy!BN109</f>
        <v>5.1856141283311133E-2</v>
      </c>
      <c r="L69" s="12">
        <f>economy!BO109</f>
        <v>-1.3565808423406018</v>
      </c>
      <c r="M69" s="12">
        <f>economy!BP109</f>
        <v>-2.3119944787804543</v>
      </c>
      <c r="N69" s="1">
        <v>19558.899000101512</v>
      </c>
      <c r="O69" s="1">
        <v>114274.18603127875</v>
      </c>
      <c r="P69" s="1">
        <v>35510.994236440878</v>
      </c>
      <c r="Q69" s="1">
        <v>13803.941676629411</v>
      </c>
      <c r="R69" s="17">
        <v>6.1490908047982226E-2</v>
      </c>
      <c r="S69" s="17">
        <v>-1.3488452150078158</v>
      </c>
      <c r="T69" s="17">
        <v>-2.3051201756922017</v>
      </c>
      <c r="U69" s="1">
        <v>20552.294632754838</v>
      </c>
      <c r="V69" s="1">
        <v>114018.9904157781</v>
      </c>
      <c r="W69" s="1">
        <v>35446.323826558131</v>
      </c>
      <c r="X69" s="1">
        <v>13781.29167609773</v>
      </c>
      <c r="Y69" s="17">
        <v>-0.17514825519193727</v>
      </c>
      <c r="Z69" s="17">
        <v>-1.5419404452776961</v>
      </c>
      <c r="AA69" s="17">
        <v>-2.4791795798499274</v>
      </c>
      <c r="AB69" s="1">
        <v>19558.899000101512</v>
      </c>
      <c r="AC69" s="1">
        <v>114274.18603127875</v>
      </c>
      <c r="AD69" s="1">
        <v>35510.994236440878</v>
      </c>
      <c r="AE69" s="1">
        <v>13803.941676629411</v>
      </c>
      <c r="AF69" s="1">
        <v>6.1490908047982226E-2</v>
      </c>
      <c r="AG69" s="1">
        <v>-1.3488452150078158</v>
      </c>
      <c r="AH69" s="1">
        <v>-2.3051201756922017</v>
      </c>
      <c r="AI69" s="1">
        <v>19767.060486954695</v>
      </c>
      <c r="AJ69" s="1">
        <v>113597.21678994532</v>
      </c>
      <c r="AK69" s="1">
        <v>35967.892520647772</v>
      </c>
      <c r="AL69" s="1">
        <v>14158.857181509478</v>
      </c>
      <c r="AM69" s="1">
        <v>0.13195998335835127</v>
      </c>
      <c r="AN69" s="1">
        <v>-1.2873352262172897</v>
      </c>
      <c r="AO69" s="1">
        <v>-2.2390669869096533</v>
      </c>
      <c r="AP69" s="1">
        <v>19731.674396004404</v>
      </c>
      <c r="AQ69" s="2">
        <v>115496.86263286338</v>
      </c>
      <c r="AR69" s="2">
        <v>35835.821160962427</v>
      </c>
      <c r="AS69" s="2">
        <v>13912.96487323494</v>
      </c>
      <c r="AT69" s="2">
        <v>7.2009953816102687E-2</v>
      </c>
      <c r="AU69" s="2">
        <v>-1.3370581051370012</v>
      </c>
      <c r="AV69" s="2">
        <v>-2.2927236883756406</v>
      </c>
    </row>
    <row r="70" spans="1:48" x14ac:dyDescent="0.3">
      <c r="A70" s="1"/>
      <c r="B70" s="1"/>
      <c r="C70" s="1"/>
      <c r="D70" s="1"/>
      <c r="E70" s="1"/>
      <c r="F70" s="1">
        <f t="shared" si="0"/>
        <v>2064</v>
      </c>
      <c r="G70" s="1">
        <f>carbondioxide!F320</f>
        <v>20760.968199405535</v>
      </c>
      <c r="H70" s="1">
        <f>economy!AR110</f>
        <v>115861.23137760915</v>
      </c>
      <c r="I70" s="1">
        <f>economy!AS110</f>
        <v>36174.190336631844</v>
      </c>
      <c r="J70" s="1">
        <f>economy!AT110</f>
        <v>14048.458281984733</v>
      </c>
      <c r="K70" s="12">
        <f>economy!BN110</f>
        <v>-0.12498342605406337</v>
      </c>
      <c r="L70" s="12">
        <f>economy!BO110</f>
        <v>-1.494217684870973</v>
      </c>
      <c r="M70" s="12">
        <f>economy!BP110</f>
        <v>-2.4319387091131248</v>
      </c>
      <c r="N70" s="1">
        <v>19716.383181036224</v>
      </c>
      <c r="O70" s="1">
        <v>115841.33500677216</v>
      </c>
      <c r="P70" s="1">
        <v>36163.552553074675</v>
      </c>
      <c r="Q70" s="1">
        <v>14044.168246945505</v>
      </c>
      <c r="R70" s="17">
        <v>-0.10783812884197169</v>
      </c>
      <c r="S70" s="17">
        <v>-1.4804145247045275</v>
      </c>
      <c r="T70" s="17">
        <v>-2.419622876261835</v>
      </c>
      <c r="U70" s="1">
        <v>20715.388082722333</v>
      </c>
      <c r="V70" s="1">
        <v>115564.73889896665</v>
      </c>
      <c r="W70" s="1">
        <v>36093.505688303652</v>
      </c>
      <c r="X70" s="1">
        <v>14019.742523683515</v>
      </c>
      <c r="Y70" s="17">
        <v>-0.35772113321504506</v>
      </c>
      <c r="Z70" s="17">
        <v>-1.6832042254044677</v>
      </c>
      <c r="AA70" s="17">
        <v>-2.6017974431689996</v>
      </c>
      <c r="AB70" s="1">
        <v>19716.383181036224</v>
      </c>
      <c r="AC70" s="1">
        <v>115841.33500677216</v>
      </c>
      <c r="AD70" s="1">
        <v>36163.552553074675</v>
      </c>
      <c r="AE70" s="1">
        <v>14044.168246945505</v>
      </c>
      <c r="AF70" s="1">
        <v>-0.10783812884197169</v>
      </c>
      <c r="AG70" s="1">
        <v>-1.4804145247045275</v>
      </c>
      <c r="AH70" s="1">
        <v>-2.419622876261835</v>
      </c>
      <c r="AI70" s="1">
        <v>19958.540876547569</v>
      </c>
      <c r="AJ70" s="1">
        <v>115377.83432840166</v>
      </c>
      <c r="AK70" s="1">
        <v>36685.606262694302</v>
      </c>
      <c r="AL70" s="1">
        <v>14425.004661017671</v>
      </c>
      <c r="AM70" s="1">
        <v>-3.5572377689996583E-2</v>
      </c>
      <c r="AN70" s="1">
        <v>-1.4166105907723399</v>
      </c>
      <c r="AO70" s="1">
        <v>-2.3510306424968523</v>
      </c>
      <c r="AP70" s="1">
        <v>19896.561005242882</v>
      </c>
      <c r="AQ70" s="2">
        <v>117142.24901614737</v>
      </c>
      <c r="AR70" s="2">
        <v>36504.487236986373</v>
      </c>
      <c r="AS70" s="2">
        <v>14157.505093641728</v>
      </c>
      <c r="AT70" s="2">
        <v>-9.7366416775606701E-2</v>
      </c>
      <c r="AU70" s="2">
        <v>-1.4686882485111357</v>
      </c>
      <c r="AV70" s="2">
        <v>-2.4073412681582766</v>
      </c>
    </row>
    <row r="71" spans="1:48" x14ac:dyDescent="0.3">
      <c r="A71" s="1"/>
      <c r="B71" s="1"/>
      <c r="C71" s="1"/>
      <c r="D71" s="1"/>
      <c r="E71" s="1"/>
      <c r="F71" s="1">
        <f t="shared" si="0"/>
        <v>2065</v>
      </c>
      <c r="G71" s="1">
        <f>carbondioxide!F321</f>
        <v>20922.493885399417</v>
      </c>
      <c r="H71" s="1">
        <f>economy!AR111</f>
        <v>117415.20246282949</v>
      </c>
      <c r="I71" s="1">
        <f>economy!AS111</f>
        <v>36826.965411511526</v>
      </c>
      <c r="J71" s="1">
        <f>economy!AT111</f>
        <v>14288.303353906893</v>
      </c>
      <c r="K71" s="12">
        <f>economy!BN111</f>
        <v>-0.30675465357063725</v>
      </c>
      <c r="L71" s="12">
        <f>economy!BO111</f>
        <v>-1.6349988155874076</v>
      </c>
      <c r="M71" s="12">
        <f>economy!BP111</f>
        <v>-2.5543599679768221</v>
      </c>
      <c r="N71" s="1">
        <v>19871.029472072707</v>
      </c>
      <c r="O71" s="1">
        <v>117403.62026463092</v>
      </c>
      <c r="P71" s="1">
        <v>36818.65679397701</v>
      </c>
      <c r="Q71" s="1">
        <v>14284.832177434688</v>
      </c>
      <c r="R71" s="17">
        <v>-0.28161752316516336</v>
      </c>
      <c r="S71" s="17">
        <v>-1.614801871606917</v>
      </c>
      <c r="T71" s="17">
        <v>-2.536345558875039</v>
      </c>
      <c r="U71" s="1">
        <v>20875.397382188967</v>
      </c>
      <c r="V71" s="1">
        <v>117104.57050883154</v>
      </c>
      <c r="W71" s="1">
        <v>36742.962701365737</v>
      </c>
      <c r="X71" s="1">
        <v>14258.548732952551</v>
      </c>
      <c r="Y71" s="17">
        <v>-0.54508846644136832</v>
      </c>
      <c r="Z71" s="17">
        <v>-1.8274968839853858</v>
      </c>
      <c r="AA71" s="17">
        <v>-2.7267949085420837</v>
      </c>
      <c r="AB71" s="1">
        <v>19871.029472072707</v>
      </c>
      <c r="AC71" s="1">
        <v>117403.62026463092</v>
      </c>
      <c r="AD71" s="1">
        <v>36818.65679397701</v>
      </c>
      <c r="AE71" s="1">
        <v>14284.832177434688</v>
      </c>
      <c r="AF71" s="1">
        <v>-0.28161752316516336</v>
      </c>
      <c r="AG71" s="1">
        <v>-1.614801871606917</v>
      </c>
      <c r="AH71" s="1">
        <v>-2.536345558875039</v>
      </c>
      <c r="AI71" s="1">
        <v>20148.468718024338</v>
      </c>
      <c r="AJ71" s="1">
        <v>117166.9092578939</v>
      </c>
      <c r="AK71" s="1">
        <v>37409.459152966003</v>
      </c>
      <c r="AL71" s="1">
        <v>14692.745907113886</v>
      </c>
      <c r="AM71" s="1">
        <v>-0.20756577563957451</v>
      </c>
      <c r="AN71" s="1">
        <v>-1.5487202617320495</v>
      </c>
      <c r="AO71" s="1">
        <v>-2.4652299261191897</v>
      </c>
      <c r="AP71" s="1">
        <v>20058.570205812754</v>
      </c>
      <c r="AQ71" s="2">
        <v>118784.24347546219</v>
      </c>
      <c r="AR71" s="2">
        <v>37175.900866469172</v>
      </c>
      <c r="AS71" s="2">
        <v>14402.48439695185</v>
      </c>
      <c r="AT71" s="2">
        <v>-0.27122953718452208</v>
      </c>
      <c r="AU71" s="2">
        <v>-1.6031825603919911</v>
      </c>
      <c r="AV71" s="2">
        <v>-2.5242261420492853</v>
      </c>
    </row>
    <row r="72" spans="1:48" x14ac:dyDescent="0.3">
      <c r="A72" s="1"/>
      <c r="B72" s="1"/>
      <c r="C72" s="1"/>
      <c r="D72" s="1"/>
      <c r="E72" s="1"/>
      <c r="F72" s="1">
        <f t="shared" ref="F72:F135" si="1">1+F71</f>
        <v>2066</v>
      </c>
      <c r="G72" s="1">
        <f>carbondioxide!F322</f>
        <v>21080.893301400982</v>
      </c>
      <c r="H72" s="1">
        <f>economy!AR112</f>
        <v>118962.72445633367</v>
      </c>
      <c r="I72" s="1">
        <f>economy!AS112</f>
        <v>37481.870178542857</v>
      </c>
      <c r="J72" s="1">
        <f>economy!AT112</f>
        <v>14528.45432437809</v>
      </c>
      <c r="K72" s="12">
        <f>economy!BN112</f>
        <v>-0.49344152725331558</v>
      </c>
      <c r="L72" s="12">
        <f>economy!BO112</f>
        <v>-1.7789001643051237</v>
      </c>
      <c r="M72" s="12">
        <f>economy!BP112</f>
        <v>-2.6792369275919996</v>
      </c>
      <c r="N72" s="1">
        <v>20022.818051998573</v>
      </c>
      <c r="O72" s="1">
        <v>118960.51256219794</v>
      </c>
      <c r="P72" s="1">
        <v>37476.138972070803</v>
      </c>
      <c r="Q72" s="1">
        <v>14525.881475934504</v>
      </c>
      <c r="R72" s="17">
        <v>-0.45983395663936572</v>
      </c>
      <c r="S72" s="17">
        <v>-1.7519873635527188</v>
      </c>
      <c r="T72" s="17">
        <v>-2.6552709721227532</v>
      </c>
      <c r="U72" s="1">
        <v>21032.302076825261</v>
      </c>
      <c r="V72" s="1">
        <v>118637.93742726656</v>
      </c>
      <c r="W72" s="1">
        <v>37394.521333285877</v>
      </c>
      <c r="X72" s="1">
        <v>14497.656964834965</v>
      </c>
      <c r="Y72" s="17">
        <v>-0.73723173862134683</v>
      </c>
      <c r="Z72" s="17">
        <v>-1.9747938454402028</v>
      </c>
      <c r="AA72" s="17">
        <v>-2.8541509198624833</v>
      </c>
      <c r="AB72" s="1">
        <v>20022.818051998573</v>
      </c>
      <c r="AC72" s="1">
        <v>118960.51256219794</v>
      </c>
      <c r="AD72" s="1">
        <v>37476.138972070803</v>
      </c>
      <c r="AE72" s="1">
        <v>14525.881475934504</v>
      </c>
      <c r="AF72" s="1">
        <v>-0.45983395663936572</v>
      </c>
      <c r="AG72" s="1">
        <v>-1.7519873635527188</v>
      </c>
      <c r="AH72" s="1">
        <v>-2.6552709721227532</v>
      </c>
      <c r="AI72" s="1">
        <v>20336.829091905518</v>
      </c>
      <c r="AJ72" s="1">
        <v>118964.23687417526</v>
      </c>
      <c r="AK72" s="1">
        <v>38139.377625556474</v>
      </c>
      <c r="AL72" s="1">
        <v>14962.05383028799</v>
      </c>
      <c r="AM72" s="1">
        <v>-0.3840131953772476</v>
      </c>
      <c r="AN72" s="1">
        <v>-1.6836515484402765</v>
      </c>
      <c r="AO72" s="1">
        <v>-2.5816542714447235</v>
      </c>
      <c r="AP72" s="1">
        <v>20217.663962417813</v>
      </c>
      <c r="AQ72" s="2">
        <v>120422.19674840121</v>
      </c>
      <c r="AR72" s="2">
        <v>37849.86064112639</v>
      </c>
      <c r="AS72" s="2">
        <v>14647.838206973483</v>
      </c>
      <c r="AT72" s="2">
        <v>-0.44956803505784404</v>
      </c>
      <c r="AU72" s="2">
        <v>-1.7405234329212091</v>
      </c>
      <c r="AV72" s="2">
        <v>-2.6433631954909633</v>
      </c>
    </row>
    <row r="73" spans="1:48" x14ac:dyDescent="0.3">
      <c r="A73" s="1"/>
      <c r="B73" s="1"/>
      <c r="C73" s="1"/>
      <c r="D73" s="1"/>
      <c r="E73" s="1"/>
      <c r="F73" s="1">
        <f t="shared" si="1"/>
        <v>2067</v>
      </c>
      <c r="G73" s="1">
        <f>carbondioxide!F323</f>
        <v>21236.147100434664</v>
      </c>
      <c r="H73" s="1">
        <f>economy!AR113</f>
        <v>120503.24620894507</v>
      </c>
      <c r="I73" s="1">
        <f>economy!AS113</f>
        <v>38138.727567577007</v>
      </c>
      <c r="J73" s="1">
        <f>economy!AT113</f>
        <v>14768.857196156923</v>
      </c>
      <c r="K73" s="12">
        <f>economy!BN113</f>
        <v>-0.68502459147255879</v>
      </c>
      <c r="L73" s="12">
        <f>economy!BO113</f>
        <v>-1.9258955014281298</v>
      </c>
      <c r="M73" s="12">
        <f>economy!BP113</f>
        <v>-2.8065466373251287</v>
      </c>
      <c r="N73" s="1">
        <v>20171.731070880873</v>
      </c>
      <c r="O73" s="1">
        <v>120511.48565706554</v>
      </c>
      <c r="P73" s="1">
        <v>38135.830317216591</v>
      </c>
      <c r="Q73" s="1">
        <v>14767.264309063539</v>
      </c>
      <c r="R73" s="17">
        <v>-0.64247129819210291</v>
      </c>
      <c r="S73" s="17">
        <v>-1.8919493026490772</v>
      </c>
      <c r="T73" s="17">
        <v>-2.7763804628119426</v>
      </c>
      <c r="U73" s="1">
        <v>21186.083915406289</v>
      </c>
      <c r="V73" s="1">
        <v>120164.29564447532</v>
      </c>
      <c r="W73" s="1">
        <v>38048.007452726983</v>
      </c>
      <c r="X73" s="1">
        <v>14737.014102213105</v>
      </c>
      <c r="Y73" s="17">
        <v>-0.93412939585068899</v>
      </c>
      <c r="Z73" s="17">
        <v>-2.1250685965969089</v>
      </c>
      <c r="AA73" s="17">
        <v>-2.9838429216062812</v>
      </c>
      <c r="AB73" s="1">
        <v>20171.731070880873</v>
      </c>
      <c r="AC73" s="1">
        <v>120511.48565706554</v>
      </c>
      <c r="AD73" s="1">
        <v>38135.830317216591</v>
      </c>
      <c r="AE73" s="1">
        <v>14767.264309063539</v>
      </c>
      <c r="AF73" s="1">
        <v>-0.64247129819210291</v>
      </c>
      <c r="AG73" s="1">
        <v>-1.8919493026490772</v>
      </c>
      <c r="AH73" s="1">
        <v>-2.7763804628119426</v>
      </c>
      <c r="AI73" s="1">
        <v>20523.60792775064</v>
      </c>
      <c r="AJ73" s="1">
        <v>120769.61133110845</v>
      </c>
      <c r="AK73" s="1">
        <v>38875.286592733799</v>
      </c>
      <c r="AL73" s="1">
        <v>15232.901132396557</v>
      </c>
      <c r="AM73" s="1">
        <v>-0.56490491150517563</v>
      </c>
      <c r="AN73" s="1">
        <v>-1.8213901203582807</v>
      </c>
      <c r="AO73" s="1">
        <v>-2.7002918669698803</v>
      </c>
      <c r="AP73" s="1">
        <v>20373.805147288487</v>
      </c>
      <c r="AQ73" s="2">
        <v>122055.44760266313</v>
      </c>
      <c r="AR73" s="2">
        <v>38526.161071448609</v>
      </c>
      <c r="AS73" s="2">
        <v>14893.501197772044</v>
      </c>
      <c r="AT73" s="2">
        <v>-0.6323677625611529</v>
      </c>
      <c r="AU73" s="2">
        <v>-1.8806914710203295</v>
      </c>
      <c r="AV73" s="2">
        <v>-2.7647359253377228</v>
      </c>
    </row>
    <row r="74" spans="1:48" x14ac:dyDescent="0.3">
      <c r="A74" s="1"/>
      <c r="B74" s="1"/>
      <c r="C74" s="1"/>
      <c r="D74" s="1"/>
      <c r="E74" s="1"/>
      <c r="F74" s="1">
        <f t="shared" si="1"/>
        <v>2068</v>
      </c>
      <c r="G74" s="1">
        <f>carbondioxide!F324</f>
        <v>21388.238165313527</v>
      </c>
      <c r="H74" s="1">
        <f>economy!AR114</f>
        <v>122036.22063003051</v>
      </c>
      <c r="I74" s="1">
        <f>economy!AS114</f>
        <v>38797.360076602978</v>
      </c>
      <c r="J74" s="1">
        <f>economy!AT114</f>
        <v>15009.458232420091</v>
      </c>
      <c r="K74" s="12">
        <f>economy!BN114</f>
        <v>-0.88148106964647943</v>
      </c>
      <c r="L74" s="12">
        <f>economy!BO114</f>
        <v>-2.075956524864337</v>
      </c>
      <c r="M74" s="12">
        <f>economy!BP114</f>
        <v>-2.9362645862622005</v>
      </c>
      <c r="N74" s="1">
        <v>20317.752636599736</v>
      </c>
      <c r="O74" s="1">
        <v>122056.01677778606</v>
      </c>
      <c r="P74" s="1">
        <v>38797.561420108177</v>
      </c>
      <c r="Q74" s="1">
        <v>15008.929028021808</v>
      </c>
      <c r="R74" s="17">
        <v>-0.8295106822279732</v>
      </c>
      <c r="S74" s="17">
        <v>-2.0346642461344655</v>
      </c>
      <c r="T74" s="17">
        <v>-2.8996540225655671</v>
      </c>
      <c r="U74" s="1">
        <v>21336.726832619221</v>
      </c>
      <c r="V74" s="1">
        <v>121683.1054481483</v>
      </c>
      <c r="W74" s="1">
        <v>38703.246480963222</v>
      </c>
      <c r="X74" s="1">
        <v>14976.567277391499</v>
      </c>
      <c r="Y74" s="17">
        <v>-1.1357569426196839</v>
      </c>
      <c r="Z74" s="17">
        <v>-2.2782927593820368</v>
      </c>
      <c r="AA74" s="17">
        <v>-3.1158469139024181</v>
      </c>
      <c r="AB74" s="1">
        <v>20317.752636599736</v>
      </c>
      <c r="AC74" s="1">
        <v>122056.01677778606</v>
      </c>
      <c r="AD74" s="1">
        <v>38797.561420108177</v>
      </c>
      <c r="AE74" s="1">
        <v>15008.929028021808</v>
      </c>
      <c r="AF74" s="1">
        <v>-0.8295106822279732</v>
      </c>
      <c r="AG74" s="1">
        <v>-2.0346642461344655</v>
      </c>
      <c r="AH74" s="1">
        <v>-2.8996540225655671</v>
      </c>
      <c r="AI74" s="1">
        <v>20708.791987379693</v>
      </c>
      <c r="AJ74" s="1">
        <v>122582.82571778209</v>
      </c>
      <c r="AK74" s="1">
        <v>39617.109474365177</v>
      </c>
      <c r="AL74" s="1">
        <v>15505.260303150017</v>
      </c>
      <c r="AM74" s="1">
        <v>-0.75022855224033569</v>
      </c>
      <c r="AN74" s="1">
        <v>-1.9619200574574251</v>
      </c>
      <c r="AO74" s="1">
        <v>-2.8211296939411543</v>
      </c>
      <c r="AP74" s="1">
        <v>20526.957541596606</v>
      </c>
      <c r="AQ74" s="2">
        <v>123683.32278841415</v>
      </c>
      <c r="AR74" s="2">
        <v>39204.592630050582</v>
      </c>
      <c r="AS74" s="2">
        <v>15139.407298982913</v>
      </c>
      <c r="AT74" s="2">
        <v>-0.81961188826718734</v>
      </c>
      <c r="AU74" s="2">
        <v>-2.0236655547651496</v>
      </c>
      <c r="AV74" s="2">
        <v>-2.8883264852102388</v>
      </c>
    </row>
    <row r="75" spans="1:48" x14ac:dyDescent="0.3">
      <c r="A75" s="1"/>
      <c r="B75" s="1"/>
      <c r="C75" s="1"/>
      <c r="D75" s="1"/>
      <c r="E75" s="1"/>
      <c r="F75" s="1">
        <f t="shared" si="1"/>
        <v>2069</v>
      </c>
      <c r="G75" s="1">
        <f>carbondioxide!F325</f>
        <v>21537.151591925456</v>
      </c>
      <c r="H75" s="1">
        <f>economy!AR115</f>
        <v>123561.10521238537</v>
      </c>
      <c r="I75" s="1">
        <f>economy!AS115</f>
        <v>39457.589926804358</v>
      </c>
      <c r="J75" s="1">
        <f>economy!AT115</f>
        <v>15250.203985647218</v>
      </c>
      <c r="K75" s="12">
        <f>economy!BN115</f>
        <v>-1.082784986040382</v>
      </c>
      <c r="L75" s="12">
        <f>economy!BO115</f>
        <v>-2.2290529473327783</v>
      </c>
      <c r="M75" s="12">
        <f>economy!BP115</f>
        <v>-3.0683647664260181</v>
      </c>
      <c r="N75" s="1">
        <v>20460.868799225191</v>
      </c>
      <c r="O75" s="1">
        <v>123593.58708266405</v>
      </c>
      <c r="P75" s="1">
        <v>39461.162375679334</v>
      </c>
      <c r="Q75" s="1">
        <v>15250.824194792776</v>
      </c>
      <c r="R75" s="17">
        <v>-1.0209305896180587</v>
      </c>
      <c r="S75" s="17">
        <v>-2.1801070685814699</v>
      </c>
      <c r="T75" s="17">
        <v>-3.0250703354896027</v>
      </c>
      <c r="U75" s="1">
        <v>21484.216929370021</v>
      </c>
      <c r="V75" s="1">
        <v>123193.8318986318</v>
      </c>
      <c r="W75" s="1">
        <v>39360.06354240721</v>
      </c>
      <c r="X75" s="1">
        <v>15216.263899822077</v>
      </c>
      <c r="Y75" s="17">
        <v>-1.3420870402038543</v>
      </c>
      <c r="Z75" s="17">
        <v>-2.4344361645679737</v>
      </c>
      <c r="AA75" s="17">
        <v>-3.2501375085180557</v>
      </c>
      <c r="AB75" s="1">
        <v>20460.868799225191</v>
      </c>
      <c r="AC75" s="1">
        <v>123593.58708266405</v>
      </c>
      <c r="AD75" s="1">
        <v>39461.162375679334</v>
      </c>
      <c r="AE75" s="1">
        <v>15250.824194792776</v>
      </c>
      <c r="AF75" s="1">
        <v>-1.0209305896180587</v>
      </c>
      <c r="AG75" s="1">
        <v>-2.1801070685814699</v>
      </c>
      <c r="AH75" s="1">
        <v>-3.0250703354896027</v>
      </c>
      <c r="AI75" s="1">
        <v>20892.368848747094</v>
      </c>
      <c r="AJ75" s="1">
        <v>124403.67213687902</v>
      </c>
      <c r="AK75" s="1">
        <v>40364.768228919937</v>
      </c>
      <c r="AL75" s="1">
        <v>15779.10361780532</v>
      </c>
      <c r="AM75" s="1">
        <v>-0.93996916618827753</v>
      </c>
      <c r="AN75" s="1">
        <v>-2.1052239018896781</v>
      </c>
      <c r="AO75" s="1">
        <v>-2.9441535651960247</v>
      </c>
      <c r="AP75" s="1">
        <v>20677.085834001318</v>
      </c>
      <c r="AQ75" s="2">
        <v>125305.13695517823</v>
      </c>
      <c r="AR75" s="2">
        <v>39884.941793043581</v>
      </c>
      <c r="AS75" s="2">
        <v>15385.489701602875</v>
      </c>
      <c r="AT75" s="2">
        <v>-1.0112809925376138</v>
      </c>
      <c r="AU75" s="2">
        <v>-2.1694229030937864</v>
      </c>
      <c r="AV75" s="2">
        <v>-3.0141157318401484</v>
      </c>
    </row>
    <row r="76" spans="1:48" x14ac:dyDescent="0.3">
      <c r="A76" s="1"/>
      <c r="B76" s="1"/>
      <c r="C76" s="1"/>
      <c r="D76" s="1"/>
      <c r="E76" s="1"/>
      <c r="F76" s="1">
        <f t="shared" si="1"/>
        <v>2070</v>
      </c>
      <c r="G76" s="1">
        <f>carbondioxide!F326</f>
        <v>21682.874669569945</v>
      </c>
      <c r="H76" s="1">
        <f>economy!AR116</f>
        <v>125077.36253869133</v>
      </c>
      <c r="I76" s="1">
        <f>economy!AS116</f>
        <v>40119.239216159513</v>
      </c>
      <c r="J76" s="1">
        <f>economy!AT116</f>
        <v>15491.041326586934</v>
      </c>
      <c r="K76" s="12">
        <f>economy!BN116</f>
        <v>-1.2889072884146553</v>
      </c>
      <c r="L76" s="12">
        <f>economy!BO116</f>
        <v>-2.3851525838648371</v>
      </c>
      <c r="M76" s="12">
        <f>economy!BP116</f>
        <v>-3.2028197364733462</v>
      </c>
      <c r="N76" s="1">
        <v>20601.067533272133</v>
      </c>
      <c r="O76" s="1">
        <v>125123.68210596529</v>
      </c>
      <c r="P76" s="1">
        <v>40126.462925729487</v>
      </c>
      <c r="Q76" s="1">
        <v>15492.89860863906</v>
      </c>
      <c r="R76" s="17">
        <v>-1.2167069310825667</v>
      </c>
      <c r="S76" s="17">
        <v>-2.328251025225061</v>
      </c>
      <c r="T76" s="17">
        <v>-3.1526068267496616</v>
      </c>
      <c r="U76" s="1">
        <v>21628.542450644076</v>
      </c>
      <c r="V76" s="1">
        <v>124695.9452894334</v>
      </c>
      <c r="W76" s="1">
        <v>40018.28361387652</v>
      </c>
      <c r="X76" s="1">
        <v>15456.051683976364</v>
      </c>
      <c r="Y76" s="17">
        <v>-1.5530896070509697</v>
      </c>
      <c r="Z76" s="17">
        <v>-2.5934669263509393</v>
      </c>
      <c r="AA76" s="17">
        <v>-3.3866879855891638</v>
      </c>
      <c r="AB76" s="1">
        <v>20601.067533272133</v>
      </c>
      <c r="AC76" s="1">
        <v>125123.68210596529</v>
      </c>
      <c r="AD76" s="1">
        <v>40126.462925729487</v>
      </c>
      <c r="AE76" s="1">
        <v>15492.89860863906</v>
      </c>
      <c r="AF76" s="1">
        <v>-1.2167069310825667</v>
      </c>
      <c r="AG76" s="1">
        <v>-2.328251025225061</v>
      </c>
      <c r="AH76" s="1">
        <v>-3.1526068267496616</v>
      </c>
      <c r="AI76" s="1">
        <v>21074.326890402292</v>
      </c>
      <c r="AJ76" s="1">
        <v>126231.94178410115</v>
      </c>
      <c r="AK76" s="1">
        <v>41118.183385956952</v>
      </c>
      <c r="AL76" s="1">
        <v>16054.403136001605</v>
      </c>
      <c r="AM76" s="1">
        <v>-1.1341092916701123</v>
      </c>
      <c r="AN76" s="1">
        <v>-2.2512827107361577</v>
      </c>
      <c r="AO76" s="1">
        <v>-3.0693481647845688</v>
      </c>
      <c r="AP76" s="1">
        <v>20824.155616369659</v>
      </c>
      <c r="AQ76" s="2">
        <v>126920.19253118188</v>
      </c>
      <c r="AR76" s="2">
        <v>40566.991079101477</v>
      </c>
      <c r="AS76" s="2">
        <v>15631.680864145677</v>
      </c>
      <c r="AT76" s="2">
        <v>-1.2073531661678816</v>
      </c>
      <c r="AU76" s="2">
        <v>-2.3179391386591366</v>
      </c>
      <c r="AV76" s="2">
        <v>-3.1420832722632626</v>
      </c>
    </row>
    <row r="77" spans="1:48" x14ac:dyDescent="0.3">
      <c r="A77" s="1"/>
      <c r="B77" s="1"/>
      <c r="C77" s="1"/>
      <c r="D77" s="1"/>
      <c r="E77" s="1"/>
      <c r="F77" s="1">
        <f t="shared" si="1"/>
        <v>2071</v>
      </c>
      <c r="G77" s="1">
        <f>carbondioxide!F327</f>
        <v>21825.39685845139</v>
      </c>
      <c r="H77" s="1">
        <f>economy!AR117</f>
        <v>126584.46076919443</v>
      </c>
      <c r="I77" s="1">
        <f>economy!AS117</f>
        <v>40782.130071300875</v>
      </c>
      <c r="J77" s="1">
        <f>economy!AT117</f>
        <v>15731.917473200976</v>
      </c>
      <c r="K77" s="12">
        <f>economy!BN117</f>
        <v>-1.4998159712458798</v>
      </c>
      <c r="L77" s="12">
        <f>economy!BO117</f>
        <v>-2.5442214393109821</v>
      </c>
      <c r="M77" s="12">
        <f>economy!BP117</f>
        <v>-3.3396006857150398</v>
      </c>
      <c r="N77" s="1">
        <v>20738.338717875271</v>
      </c>
      <c r="O77" s="1">
        <v>126645.79219093078</v>
      </c>
      <c r="P77" s="1">
        <v>40793.292600490917</v>
      </c>
      <c r="Q77" s="1">
        <v>15735.101332787888</v>
      </c>
      <c r="R77" s="17">
        <v>-1.4168131326511686</v>
      </c>
      <c r="S77" s="17">
        <v>-2.4790678162106246</v>
      </c>
      <c r="T77" s="17">
        <v>-3.2822397119058135</v>
      </c>
      <c r="U77" s="1">
        <v>21769.693760983268</v>
      </c>
      <c r="V77" s="1">
        <v>126188.92159247227</v>
      </c>
      <c r="W77" s="1">
        <v>40677.731672315465</v>
      </c>
      <c r="X77" s="1">
        <v>15695.878677260622</v>
      </c>
      <c r="Y77" s="17">
        <v>-1.7687319208343941</v>
      </c>
      <c r="Z77" s="17">
        <v>-2.7553515175441023</v>
      </c>
      <c r="AA77" s="17">
        <v>-3.5254703509334409</v>
      </c>
      <c r="AB77" s="1">
        <v>20738.338717875271</v>
      </c>
      <c r="AC77" s="1">
        <v>126645.79219093078</v>
      </c>
      <c r="AD77" s="1">
        <v>40793.292600490917</v>
      </c>
      <c r="AE77" s="1">
        <v>15735.101332787888</v>
      </c>
      <c r="AF77" s="1">
        <v>-1.4168131326511686</v>
      </c>
      <c r="AG77" s="1">
        <v>-2.4790678162106246</v>
      </c>
      <c r="AH77" s="1">
        <v>-3.2822397119058135</v>
      </c>
      <c r="AI77" s="1">
        <v>21254.655276474787</v>
      </c>
      <c r="AJ77" s="1">
        <v>128067.42502846978</v>
      </c>
      <c r="AK77" s="1">
        <v>41877.274080008516</v>
      </c>
      <c r="AL77" s="1">
        <v>16331.130701677352</v>
      </c>
      <c r="AM77" s="1">
        <v>-1.3326290282951399</v>
      </c>
      <c r="AN77" s="1">
        <v>-2.4000761096437238</v>
      </c>
      <c r="AO77" s="1">
        <v>-3.1966970882393344</v>
      </c>
      <c r="AP77" s="1">
        <v>20968.13337670653</v>
      </c>
      <c r="AQ77" s="2">
        <v>128527.77956284719</v>
      </c>
      <c r="AR77" s="2">
        <v>41250.519085878957</v>
      </c>
      <c r="AS77" s="2">
        <v>15877.912519046167</v>
      </c>
      <c r="AT77" s="2">
        <v>-1.4078041120861913</v>
      </c>
      <c r="AU77" s="2">
        <v>-2.4691883536467998</v>
      </c>
      <c r="AV77" s="2">
        <v>-3.2722075117255613</v>
      </c>
    </row>
    <row r="78" spans="1:48" x14ac:dyDescent="0.3">
      <c r="A78" s="1"/>
      <c r="B78" s="1"/>
      <c r="C78" s="1"/>
      <c r="D78" s="1"/>
      <c r="E78" s="1"/>
      <c r="F78" s="1">
        <f t="shared" si="1"/>
        <v>2072</v>
      </c>
      <c r="G78" s="1">
        <f>carbondioxide!F328</f>
        <v>21964.709764440424</v>
      </c>
      <c r="H78" s="1">
        <f>economy!AR118</f>
        <v>128081.87411028134</v>
      </c>
      <c r="I78" s="1">
        <f>economy!AS118</f>
        <v>41446.084797359668</v>
      </c>
      <c r="J78" s="1">
        <f>economy!AT118</f>
        <v>15972.780019488369</v>
      </c>
      <c r="K78" s="12">
        <f>economy!BN118</f>
        <v>-1.7154761992580656</v>
      </c>
      <c r="L78" s="12">
        <f>economy!BO118</f>
        <v>-2.7062237956742492</v>
      </c>
      <c r="M78" s="12">
        <f>economy!BP118</f>
        <v>-3.4786774983095339</v>
      </c>
      <c r="N78" s="1">
        <v>20872.674114934085</v>
      </c>
      <c r="O78" s="1">
        <v>128159.41290903384</v>
      </c>
      <c r="P78" s="1">
        <v>41461.480858867893</v>
      </c>
      <c r="Q78" s="1">
        <v>15977.381721207221</v>
      </c>
      <c r="R78" s="17">
        <v>-1.6212202228989285</v>
      </c>
      <c r="S78" s="17">
        <v>-2.6325276515657046</v>
      </c>
      <c r="T78" s="17">
        <v>-3.4139440468602711</v>
      </c>
      <c r="U78" s="1">
        <v>21907.663317649924</v>
      </c>
      <c r="V78" s="1">
        <v>127672.24288753151</v>
      </c>
      <c r="W78" s="1">
        <v>41338.232840698969</v>
      </c>
      <c r="X78" s="1">
        <v>15935.693287875716</v>
      </c>
      <c r="Y78" s="17">
        <v>-1.9889787218578814</v>
      </c>
      <c r="Z78" s="17">
        <v>-2.9200548451811983</v>
      </c>
      <c r="AA78" s="17">
        <v>-3.6664553937898368</v>
      </c>
      <c r="AB78" s="1">
        <v>20872.674114934085</v>
      </c>
      <c r="AC78" s="1">
        <v>128159.41290903384</v>
      </c>
      <c r="AD78" s="1">
        <v>41461.480858867893</v>
      </c>
      <c r="AE78" s="1">
        <v>15977.381721207221</v>
      </c>
      <c r="AF78" s="1">
        <v>-1.6212202228989285</v>
      </c>
      <c r="AG78" s="1">
        <v>-2.6325276515657046</v>
      </c>
      <c r="AH78" s="1">
        <v>-3.4139440468602711</v>
      </c>
      <c r="AI78" s="1">
        <v>21433.343942127391</v>
      </c>
      <c r="AJ78" s="1">
        <v>129909.91149332338</v>
      </c>
      <c r="AK78" s="1">
        <v>42641.958085770086</v>
      </c>
      <c r="AL78" s="1">
        <v>16609.257944009536</v>
      </c>
      <c r="AM78" s="1">
        <v>-1.5355061104848187</v>
      </c>
      <c r="AN78" s="1">
        <v>-2.5515823471694214</v>
      </c>
      <c r="AO78" s="1">
        <v>-3.3261828833671876</v>
      </c>
      <c r="AP78" s="1">
        <v>21108.986489321451</v>
      </c>
      <c r="AQ78" s="2">
        <v>130127.17551187717</v>
      </c>
      <c r="AR78" s="2">
        <v>41935.300523420956</v>
      </c>
      <c r="AS78" s="2">
        <v>16124.115679197317</v>
      </c>
      <c r="AT78" s="2">
        <v>-1.6126072499197639</v>
      </c>
      <c r="AU78" s="2">
        <v>-2.6231431763902457</v>
      </c>
      <c r="AV78" s="2">
        <v>-3.4044657021726574</v>
      </c>
    </row>
    <row r="79" spans="1:48" x14ac:dyDescent="0.3">
      <c r="A79" s="1"/>
      <c r="B79" s="1"/>
      <c r="C79" s="1"/>
      <c r="D79" s="1"/>
      <c r="E79" s="1"/>
      <c r="F79" s="1">
        <f t="shared" si="1"/>
        <v>2073</v>
      </c>
      <c r="G79" s="1">
        <f>carbondioxide!F329</f>
        <v>22100.807111217342</v>
      </c>
      <c r="H79" s="1">
        <f>economy!AR119</f>
        <v>129569.0832636761</v>
      </c>
      <c r="I79" s="1">
        <f>economy!AS119</f>
        <v>42110.92602553709</v>
      </c>
      <c r="J79" s="1">
        <f>economy!AT119</f>
        <v>16213.57696409625</v>
      </c>
      <c r="K79" s="12">
        <f>economy!BN119</f>
        <v>-1.9358504310134663</v>
      </c>
      <c r="L79" s="12">
        <f>economy!BO119</f>
        <v>-2.8711222991012839</v>
      </c>
      <c r="M79" s="12">
        <f>economy!BP119</f>
        <v>-3.6200188174873213</v>
      </c>
      <c r="N79" s="1">
        <v>21004.067345283962</v>
      </c>
      <c r="O79" s="1">
        <v>129664.04546496795</v>
      </c>
      <c r="P79" s="1">
        <v>42130.857227091532</v>
      </c>
      <c r="Q79" s="1">
        <v>16219.689445377207</v>
      </c>
      <c r="R79" s="17">
        <v>-1.8298969216690604</v>
      </c>
      <c r="S79" s="17">
        <v>-2.7885993167089698</v>
      </c>
      <c r="T79" s="17">
        <v>-3.5476937782789419</v>
      </c>
      <c r="U79" s="1">
        <v>22042.445641554656</v>
      </c>
      <c r="V79" s="1">
        <v>129145.39777543106</v>
      </c>
      <c r="W79" s="1">
        <v>41999.612531859959</v>
      </c>
      <c r="X79" s="1">
        <v>16175.444312527194</v>
      </c>
      <c r="Y79" s="17">
        <v>-2.2137923175119112</v>
      </c>
      <c r="Z79" s="17">
        <v>-3.0875403263368719</v>
      </c>
      <c r="AA79" s="17">
        <v>-3.8096127448362926</v>
      </c>
      <c r="AB79" s="1">
        <v>21004.067345283962</v>
      </c>
      <c r="AC79" s="1">
        <v>129664.04546496795</v>
      </c>
      <c r="AD79" s="1">
        <v>42130.857227091532</v>
      </c>
      <c r="AE79" s="1">
        <v>16219.689445377207</v>
      </c>
      <c r="AF79" s="1">
        <v>-1.8298969216690604</v>
      </c>
      <c r="AG79" s="1">
        <v>-2.7885993167089698</v>
      </c>
      <c r="AH79" s="1">
        <v>-3.5476937782789419</v>
      </c>
      <c r="AI79" s="1">
        <v>21610.383579424921</v>
      </c>
      <c r="AJ79" s="1">
        <v>131759.19013784869</v>
      </c>
      <c r="AK79" s="1">
        <v>43412.151854509495</v>
      </c>
      <c r="AL79" s="1">
        <v>16888.756279315607</v>
      </c>
      <c r="AM79" s="1">
        <v>-1.7427159826670013</v>
      </c>
      <c r="AN79" s="1">
        <v>-2.7057783496621841</v>
      </c>
      <c r="AO79" s="1">
        <v>-3.4577870914429534</v>
      </c>
      <c r="AP79" s="1">
        <v>21246.683202251232</v>
      </c>
      <c r="AQ79" s="2">
        <v>131717.6450070994</v>
      </c>
      <c r="AR79" s="2">
        <v>42621.10624418623</v>
      </c>
      <c r="AS79" s="2">
        <v>16370.220644503024</v>
      </c>
      <c r="AT79" s="2">
        <v>-1.8217338232650742</v>
      </c>
      <c r="AU79" s="2">
        <v>-2.7797748386256789</v>
      </c>
      <c r="AV79" s="2">
        <v>-3.5388339911998949</v>
      </c>
    </row>
    <row r="80" spans="1:48" x14ac:dyDescent="0.3">
      <c r="A80" s="1"/>
      <c r="B80" s="1"/>
      <c r="C80" s="1"/>
      <c r="D80" s="1"/>
      <c r="E80" s="1"/>
      <c r="F80" s="1">
        <f t="shared" si="1"/>
        <v>2074</v>
      </c>
      <c r="G80" s="1">
        <f>carbondioxide!F330</f>
        <v>22233.684709915444</v>
      </c>
      <c r="H80" s="1">
        <f>economy!AR120</f>
        <v>131045.57585601832</v>
      </c>
      <c r="I80" s="1">
        <f>economy!AS120</f>
        <v>42776.476858157053</v>
      </c>
      <c r="J80" s="1">
        <f>economy!AT120</f>
        <v>16454.256738629403</v>
      </c>
      <c r="K80" s="12">
        <f>economy!BN120</f>
        <v>-2.1608985423246625</v>
      </c>
      <c r="L80" s="12">
        <f>economy!BO120</f>
        <v>-3.0388780463714697</v>
      </c>
      <c r="M80" s="12">
        <f>economy!BP120</f>
        <v>-3.7635921096712477</v>
      </c>
      <c r="N80" s="1">
        <v>21132.513862955795</v>
      </c>
      <c r="O80" s="1">
        <v>131159.19708690283</v>
      </c>
      <c r="P80" s="1">
        <v>42801.251435546634</v>
      </c>
      <c r="Q80" s="1">
        <v>16461.974520967131</v>
      </c>
      <c r="R80" s="17">
        <v>-2.0428097300071384</v>
      </c>
      <c r="S80" s="17">
        <v>-2.9472502383194832</v>
      </c>
      <c r="T80" s="17">
        <v>-3.6834617943539496</v>
      </c>
      <c r="U80" s="1">
        <v>22174.037286031256</v>
      </c>
      <c r="V80" s="1">
        <v>130607.8817744875</v>
      </c>
      <c r="W80" s="1">
        <v>42661.696589995299</v>
      </c>
      <c r="X80" s="1">
        <v>16415.080963896999</v>
      </c>
      <c r="Y80" s="17">
        <v>-2.4431326874968415</v>
      </c>
      <c r="Z80" s="17">
        <v>-3.2577699639805759</v>
      </c>
      <c r="AA80" s="17">
        <v>-3.9549109343445306</v>
      </c>
      <c r="AB80" s="1">
        <v>21132.513862955795</v>
      </c>
      <c r="AC80" s="1">
        <v>131159.19708690283</v>
      </c>
      <c r="AD80" s="1">
        <v>42801.251435546634</v>
      </c>
      <c r="AE80" s="1">
        <v>16461.974520967131</v>
      </c>
      <c r="AF80" s="1">
        <v>-2.0428097300071384</v>
      </c>
      <c r="AG80" s="1">
        <v>-2.9472502383194832</v>
      </c>
      <c r="AH80" s="1">
        <v>-3.6834617943539496</v>
      </c>
      <c r="AI80" s="1">
        <v>21785.765623570114</v>
      </c>
      <c r="AJ80" s="1">
        <v>133615.04933898515</v>
      </c>
      <c r="AK80" s="1">
        <v>44187.770551610221</v>
      </c>
      <c r="AL80" s="1">
        <v>17169.596913861526</v>
      </c>
      <c r="AM80" s="1">
        <v>-1.9542318758728394</v>
      </c>
      <c r="AN80" s="1">
        <v>-2.8626397765207141</v>
      </c>
      <c r="AO80" s="1">
        <v>-3.5914902886907858</v>
      </c>
      <c r="AP80" s="1">
        <v>21381.192621949613</v>
      </c>
      <c r="AQ80" s="2">
        <v>133298.43954792945</v>
      </c>
      <c r="AR80" s="2">
        <v>43307.703269290076</v>
      </c>
      <c r="AS80" s="2">
        <v>16616.157008329676</v>
      </c>
      <c r="AT80" s="2">
        <v>-2.0351530095229902</v>
      </c>
      <c r="AU80" s="2">
        <v>-2.9390532432394574</v>
      </c>
      <c r="AV80" s="2">
        <v>-3.6752874713466417</v>
      </c>
    </row>
    <row r="81" spans="1:48" x14ac:dyDescent="0.3">
      <c r="A81" s="1"/>
      <c r="B81" s="1"/>
      <c r="C81" s="1"/>
      <c r="D81" s="1"/>
      <c r="E81" s="1"/>
      <c r="F81" s="1">
        <f t="shared" si="1"/>
        <v>2075</v>
      </c>
      <c r="G81" s="1">
        <f>carbondioxide!F331</f>
        <v>22363.34042638521</v>
      </c>
      <c r="H81" s="1">
        <f>economy!AR121</f>
        <v>132510.84684862554</v>
      </c>
      <c r="I81" s="1">
        <f>economy!AS121</f>
        <v>43442.561010969148</v>
      </c>
      <c r="J81" s="1">
        <f>economy!AT121</f>
        <v>16694.768235575353</v>
      </c>
      <c r="K81" s="12">
        <f>economy!BN121</f>
        <v>-2.3905779492623758</v>
      </c>
      <c r="L81" s="12">
        <f>economy!BO121</f>
        <v>-3.2094506707341433</v>
      </c>
      <c r="M81" s="12">
        <f>economy!BP121</f>
        <v>-3.9093637283647951</v>
      </c>
      <c r="N81" s="1">
        <v>21258.010927592295</v>
      </c>
      <c r="O81" s="1">
        <v>132644.38140159828</v>
      </c>
      <c r="P81" s="1">
        <v>43472.49355353741</v>
      </c>
      <c r="Q81" s="1">
        <v>16704.187334331837</v>
      </c>
      <c r="R81" s="17">
        <v>-2.2599230210449233</v>
      </c>
      <c r="S81" s="17">
        <v>-3.1084465503988077</v>
      </c>
      <c r="T81" s="17">
        <v>-3.8212199757806689</v>
      </c>
      <c r="U81" s="1">
        <v>22302.436803547549</v>
      </c>
      <c r="V81" s="1">
        <v>132059.19769989006</v>
      </c>
      <c r="W81" s="1">
        <v>43324.31142961797</v>
      </c>
      <c r="X81" s="1">
        <v>16654.552897792673</v>
      </c>
      <c r="Y81" s="17">
        <v>-2.6769575895429467</v>
      </c>
      <c r="Z81" s="17">
        <v>-3.4307044226915164</v>
      </c>
      <c r="AA81" s="17">
        <v>-4.1023174503380808</v>
      </c>
      <c r="AB81" s="1">
        <v>21258.010927592295</v>
      </c>
      <c r="AC81" s="1">
        <v>132644.38140159828</v>
      </c>
      <c r="AD81" s="1">
        <v>43472.49355353741</v>
      </c>
      <c r="AE81" s="1">
        <v>16704.187334331837</v>
      </c>
      <c r="AF81" s="1">
        <v>-2.2599230210449233</v>
      </c>
      <c r="AG81" s="1">
        <v>-3.1084465503988077</v>
      </c>
      <c r="AH81" s="1">
        <v>-3.8212199757806689</v>
      </c>
      <c r="AI81" s="1">
        <v>21959.482239462719</v>
      </c>
      <c r="AJ81" s="1">
        <v>135477.27697355463</v>
      </c>
      <c r="AK81" s="1">
        <v>44968.728095164486</v>
      </c>
      <c r="AL81" s="1">
        <v>17451.750847519921</v>
      </c>
      <c r="AM81" s="1">
        <v>-2.1700248854817694</v>
      </c>
      <c r="AN81" s="1">
        <v>-3.0221410756757665</v>
      </c>
      <c r="AO81" s="1">
        <v>-3.7272721279452701</v>
      </c>
      <c r="AP81" s="1">
        <v>21512.484695247378</v>
      </c>
      <c r="AQ81" s="2">
        <v>134868.79715598372</v>
      </c>
      <c r="AR81" s="2">
        <v>43994.854810550489</v>
      </c>
      <c r="AS81" s="2">
        <v>16861.853663737907</v>
      </c>
      <c r="AT81" s="2">
        <v>-2.2528320321859359</v>
      </c>
      <c r="AU81" s="2">
        <v>-3.1009470323717596</v>
      </c>
      <c r="AV81" s="2">
        <v>-3.8138002296248787</v>
      </c>
    </row>
    <row r="82" spans="1:48" x14ac:dyDescent="0.3">
      <c r="A82" s="1"/>
      <c r="B82" s="1"/>
      <c r="C82" s="1"/>
      <c r="D82" s="1"/>
      <c r="E82" s="1"/>
      <c r="F82" s="1">
        <f t="shared" si="1"/>
        <v>2076</v>
      </c>
      <c r="G82" s="1">
        <f>carbondioxide!F332</f>
        <v>22489.774146202144</v>
      </c>
      <c r="H82" s="1">
        <f>economy!AR122</f>
        <v>133964.39892728356</v>
      </c>
      <c r="I82" s="1">
        <f>economy!AS122</f>
        <v>44109.002952485032</v>
      </c>
      <c r="J82" s="1">
        <f>economy!AT122</f>
        <v>16935.060835766784</v>
      </c>
      <c r="K82" s="12">
        <f>economy!BN122</f>
        <v>-2.6248437305457011</v>
      </c>
      <c r="L82" s="12">
        <f>economy!BO122</f>
        <v>-3.382798426953288</v>
      </c>
      <c r="M82" s="12">
        <f>economy!BP122</f>
        <v>-4.0572989776876316</v>
      </c>
      <c r="N82" s="1">
        <v>21380.557575093648</v>
      </c>
      <c r="O82" s="1">
        <v>134119.11879401002</v>
      </c>
      <c r="P82" s="1">
        <v>44144.414121773596</v>
      </c>
      <c r="Q82" s="1">
        <v>16946.278668746636</v>
      </c>
      <c r="R82" s="17">
        <v>-2.4811991315849093</v>
      </c>
      <c r="S82" s="17">
        <v>-3.2721531603677461</v>
      </c>
      <c r="T82" s="17">
        <v>-3.9609392468289348</v>
      </c>
      <c r="U82" s="1">
        <v>22427.644710445729</v>
      </c>
      <c r="V82" s="1">
        <v>133498.85602566571</v>
      </c>
      <c r="W82" s="1">
        <v>43987.284171738625</v>
      </c>
      <c r="X82" s="1">
        <v>16893.810239894927</v>
      </c>
      <c r="Y82" s="17">
        <v>-2.9152226653723607</v>
      </c>
      <c r="Z82" s="17">
        <v>-3.6063031040725382</v>
      </c>
      <c r="AA82" s="17">
        <v>-4.2517987966269919</v>
      </c>
      <c r="AB82" s="1">
        <v>21380.557575093648</v>
      </c>
      <c r="AC82" s="1">
        <v>134119.11879401002</v>
      </c>
      <c r="AD82" s="1">
        <v>44144.414121773596</v>
      </c>
      <c r="AE82" s="1">
        <v>16946.278668746636</v>
      </c>
      <c r="AF82" s="1">
        <v>-2.4811991315849093</v>
      </c>
      <c r="AG82" s="1">
        <v>-3.2721531603677461</v>
      </c>
      <c r="AH82" s="1">
        <v>-3.9609392468289348</v>
      </c>
      <c r="AI82" s="1">
        <v>22131.526308541106</v>
      </c>
      <c r="AJ82" s="1">
        <v>137345.66050047282</v>
      </c>
      <c r="AK82" s="1">
        <v>45754.937195534556</v>
      </c>
      <c r="AL82" s="1">
        <v>17735.188878224122</v>
      </c>
      <c r="AM82" s="1">
        <v>-2.3900640498732226</v>
      </c>
      <c r="AN82" s="1">
        <v>-3.184255539154258</v>
      </c>
      <c r="AO82" s="1">
        <v>-3.8651113803902617</v>
      </c>
      <c r="AP82" s="1">
        <v>21640.530188577781</v>
      </c>
      <c r="AQ82" s="2">
        <v>136427.94197099208</v>
      </c>
      <c r="AR82" s="2">
        <v>44682.320287901712</v>
      </c>
      <c r="AS82" s="2">
        <v>17107.23880937522</v>
      </c>
      <c r="AT82" s="2">
        <v>-2.4747362754915994</v>
      </c>
      <c r="AU82" s="2">
        <v>-3.2654236557506175</v>
      </c>
      <c r="AV82" s="2">
        <v>-3.9543453971786056</v>
      </c>
    </row>
    <row r="83" spans="1:48" x14ac:dyDescent="0.3">
      <c r="A83" s="1"/>
      <c r="B83" s="1"/>
      <c r="C83" s="1"/>
      <c r="D83" s="1"/>
      <c r="E83" s="1"/>
      <c r="F83" s="1">
        <f t="shared" si="1"/>
        <v>2077</v>
      </c>
      <c r="G83" s="1">
        <f>carbondioxide!F333</f>
        <v>22612.987737543463</v>
      </c>
      <c r="H83" s="1">
        <f>economy!AR123</f>
        <v>135405.74287194904</v>
      </c>
      <c r="I83" s="1">
        <f>economy!AS123</f>
        <v>44775.628040146054</v>
      </c>
      <c r="J83" s="1">
        <f>economy!AT123</f>
        <v>17175.084435308654</v>
      </c>
      <c r="K83" s="12">
        <f>economy!BN123</f>
        <v>-2.8636487491140956</v>
      </c>
      <c r="L83" s="12">
        <f>economy!BO123</f>
        <v>-3.5588782754284223</v>
      </c>
      <c r="M83" s="12">
        <f>economy!BP123</f>
        <v>-4.207362175444878</v>
      </c>
      <c r="N83" s="1">
        <v>21500.154586570115</v>
      </c>
      <c r="O83" s="1">
        <v>135582.93675107538</v>
      </c>
      <c r="P83" s="1">
        <v>44816.844282369551</v>
      </c>
      <c r="Q83" s="1">
        <v>17188.199730304434</v>
      </c>
      <c r="R83" s="17">
        <v>-2.7065984541501149</v>
      </c>
      <c r="S83" s="17">
        <v>-3.4383338150487464</v>
      </c>
      <c r="T83" s="17">
        <v>-4.1025896263944786</v>
      </c>
      <c r="U83" s="1">
        <v>22549.663449809988</v>
      </c>
      <c r="V83" s="1">
        <v>134926.37522896682</v>
      </c>
      <c r="W83" s="1">
        <v>44650.442777072371</v>
      </c>
      <c r="X83" s="1">
        <v>17132.803612029722</v>
      </c>
      <c r="Y83" s="17">
        <v>-3.1578815466623045</v>
      </c>
      <c r="Z83" s="17">
        <v>-3.7845242217109458</v>
      </c>
      <c r="AA83" s="17">
        <v>-4.4033205505997453</v>
      </c>
      <c r="AB83" s="1">
        <v>21500.154586570115</v>
      </c>
      <c r="AC83" s="1">
        <v>135582.93675107538</v>
      </c>
      <c r="AD83" s="1">
        <v>44816.844282369551</v>
      </c>
      <c r="AE83" s="1">
        <v>17188.199730304434</v>
      </c>
      <c r="AF83" s="1">
        <v>-2.7065984541501149</v>
      </c>
      <c r="AG83" s="1">
        <v>-3.4383338150487464</v>
      </c>
      <c r="AH83" s="1">
        <v>-4.1025896263944786</v>
      </c>
      <c r="AI83" s="1">
        <v>22301.891415869526</v>
      </c>
      <c r="AJ83" s="1">
        <v>139219.98704290827</v>
      </c>
      <c r="AK83" s="1">
        <v>46546.309395802011</v>
      </c>
      <c r="AL83" s="1">
        <v>18019.881607165447</v>
      </c>
      <c r="AM83" s="1">
        <v>-2.6143164297564261</v>
      </c>
      <c r="AN83" s="1">
        <v>-3.3489553585915366</v>
      </c>
      <c r="AO83" s="1">
        <v>-4.0049859772793646</v>
      </c>
      <c r="AP83" s="1">
        <v>21765.30066445324</v>
      </c>
      <c r="AQ83" s="2">
        <v>137975.08378674969</v>
      </c>
      <c r="AR83" s="2">
        <v>45369.855341715993</v>
      </c>
      <c r="AS83" s="2">
        <v>17352.239954909113</v>
      </c>
      <c r="AT83" s="2">
        <v>-2.7008294013870446</v>
      </c>
      <c r="AU83" s="2">
        <v>-3.4324494391411022</v>
      </c>
      <c r="AV83" s="2">
        <v>-4.0968951989770774</v>
      </c>
    </row>
    <row r="84" spans="1:48" x14ac:dyDescent="0.3">
      <c r="A84" s="1"/>
      <c r="B84" s="1"/>
      <c r="C84" s="1"/>
      <c r="D84" s="1"/>
      <c r="E84" s="1"/>
      <c r="F84" s="1">
        <f t="shared" si="1"/>
        <v>2078</v>
      </c>
      <c r="G84" s="1">
        <f>carbondioxide!F334</f>
        <v>22732.985012060399</v>
      </c>
      <c r="H84" s="1">
        <f>economy!AR124</f>
        <v>136834.39790629197</v>
      </c>
      <c r="I84" s="1">
        <f>economy!AS124</f>
        <v>45442.262653133541</v>
      </c>
      <c r="J84" s="1">
        <f>economy!AT124</f>
        <v>17414.789471902237</v>
      </c>
      <c r="K84" s="12">
        <f>economy!BN124</f>
        <v>-3.1069437726926794</v>
      </c>
      <c r="L84" s="12">
        <f>economy!BO124</f>
        <v>-3.7376459652694467</v>
      </c>
      <c r="M84" s="12">
        <f>economy!BP124</f>
        <v>-4.3595167156235544</v>
      </c>
      <c r="N84" s="1">
        <v>21616.804455682555</v>
      </c>
      <c r="O84" s="1">
        <v>137035.37018940918</v>
      </c>
      <c r="P84" s="1">
        <v>45489.615906162158</v>
      </c>
      <c r="Q84" s="1">
        <v>17429.902173403698</v>
      </c>
      <c r="R84" s="17">
        <v>-2.9360795292763076</v>
      </c>
      <c r="S84" s="17">
        <v>-3.6069511663939919</v>
      </c>
      <c r="T84" s="17">
        <v>-4.2461402789227138</v>
      </c>
      <c r="U84" s="1">
        <v>22668.497352562932</v>
      </c>
      <c r="V84" s="1">
        <v>136341.28211645983</v>
      </c>
      <c r="W84" s="1">
        <v>45313.616176081523</v>
      </c>
      <c r="X84" s="1">
        <v>17371.4841578962</v>
      </c>
      <c r="Y84" s="17">
        <v>-3.4048859607836439</v>
      </c>
      <c r="Z84" s="17">
        <v>-3.9653248755444577</v>
      </c>
      <c r="AA84" s="17">
        <v>-4.5568474206601923</v>
      </c>
      <c r="AB84" s="1">
        <v>21616.804455682555</v>
      </c>
      <c r="AC84" s="1">
        <v>137035.37018940918</v>
      </c>
      <c r="AD84" s="1">
        <v>45489.615906162158</v>
      </c>
      <c r="AE84" s="1">
        <v>17429.902173403698</v>
      </c>
      <c r="AF84" s="1">
        <v>-2.9360795292763076</v>
      </c>
      <c r="AG84" s="1">
        <v>-3.6069511663939919</v>
      </c>
      <c r="AH84" s="1">
        <v>-4.2461402789227138</v>
      </c>
      <c r="AI84" s="1">
        <v>22470.571837437496</v>
      </c>
      <c r="AJ84" s="1">
        <v>141100.04347026226</v>
      </c>
      <c r="AK84" s="1">
        <v>47342.755113026193</v>
      </c>
      <c r="AL84" s="1">
        <v>18305.799444683038</v>
      </c>
      <c r="AM84" s="1">
        <v>-2.8427471879625492</v>
      </c>
      <c r="AN84" s="1">
        <v>-3.5162116805668973</v>
      </c>
      <c r="AO84" s="1">
        <v>-4.1468730515477814</v>
      </c>
      <c r="AP84" s="1">
        <v>21886.768455170371</v>
      </c>
      <c r="AQ84" s="2">
        <v>139509.41752237978</v>
      </c>
      <c r="AR84" s="2">
        <v>46057.211839548676</v>
      </c>
      <c r="AS84" s="2">
        <v>17596.783925879092</v>
      </c>
      <c r="AT84" s="2">
        <v>-2.9310734687782287</v>
      </c>
      <c r="AU84" s="2">
        <v>-3.6019896528049293</v>
      </c>
      <c r="AV84" s="2">
        <v>-4.2414210034511672</v>
      </c>
    </row>
    <row r="85" spans="1:48" x14ac:dyDescent="0.3">
      <c r="A85" s="1"/>
      <c r="B85" s="1"/>
      <c r="C85" s="1"/>
      <c r="D85" s="1"/>
      <c r="E85" s="1"/>
      <c r="F85" s="1">
        <f t="shared" si="1"/>
        <v>2079</v>
      </c>
      <c r="G85" s="1">
        <f>carbondioxide!F335</f>
        <v>22849.771683873936</v>
      </c>
      <c r="H85" s="1">
        <f>economy!AR125</f>
        <v>138249.89202704313</v>
      </c>
      <c r="I85" s="1">
        <f>economy!AS125</f>
        <v>46108.73432164808</v>
      </c>
      <c r="J85" s="1">
        <f>economy!AT125</f>
        <v>17654.126950502781</v>
      </c>
      <c r="K85" s="12">
        <f>economy!BN125</f>
        <v>-3.3546775931746331</v>
      </c>
      <c r="L85" s="12">
        <f>economy!BO125</f>
        <v>-3.9190561162122095</v>
      </c>
      <c r="M85" s="12">
        <f>economy!BP125</f>
        <v>-4.5137251302166979</v>
      </c>
      <c r="N85" s="1">
        <v>21730.511354455641</v>
      </c>
      <c r="O85" s="1">
        <v>138475.96176669028</v>
      </c>
      <c r="P85" s="1">
        <v>46162.561717166784</v>
      </c>
      <c r="Q85" s="1">
        <v>17671.338125759688</v>
      </c>
      <c r="R85" s="17">
        <v>-3.169599137836812</v>
      </c>
      <c r="S85" s="17">
        <v>-3.7779668368279808</v>
      </c>
      <c r="T85" s="17">
        <v>-4.3915595651032815</v>
      </c>
      <c r="U85" s="1">
        <v>22784.152596895365</v>
      </c>
      <c r="V85" s="1">
        <v>137743.11213264638</v>
      </c>
      <c r="W85" s="1">
        <v>45976.634395678389</v>
      </c>
      <c r="X85" s="1">
        <v>17609.803568185678</v>
      </c>
      <c r="Y85" s="17">
        <v>-3.6561858361026616</v>
      </c>
      <c r="Z85" s="17">
        <v>-4.1486611255001478</v>
      </c>
      <c r="AA85" s="17">
        <v>-4.7123433032041948</v>
      </c>
      <c r="AB85" s="1">
        <v>21730.511354455641</v>
      </c>
      <c r="AC85" s="1">
        <v>138475.96176669028</v>
      </c>
      <c r="AD85" s="1">
        <v>46162.561717166784</v>
      </c>
      <c r="AE85" s="1">
        <v>17671.338125759688</v>
      </c>
      <c r="AF85" s="1">
        <v>-3.169599137836812</v>
      </c>
      <c r="AG85" s="1">
        <v>-3.7779668368279808</v>
      </c>
      <c r="AH85" s="1">
        <v>-4.3915595651032815</v>
      </c>
      <c r="AI85" s="1">
        <v>22637.562527641039</v>
      </c>
      <c r="AJ85" s="1">
        <v>142985.61647984726</v>
      </c>
      <c r="AK85" s="1">
        <v>48144.183680235452</v>
      </c>
      <c r="AL85" s="1">
        <v>18592.912616796068</v>
      </c>
      <c r="AM85" s="1">
        <v>-3.0753196694957441</v>
      </c>
      <c r="AN85" s="1">
        <v>-3.6859946616459407</v>
      </c>
      <c r="AO85" s="1">
        <v>-4.2907489792310294</v>
      </c>
      <c r="AP85" s="1">
        <v>22004.906633710259</v>
      </c>
      <c r="AQ85" s="2">
        <v>141030.12262365717</v>
      </c>
      <c r="AR85" s="2">
        <v>46744.137876795256</v>
      </c>
      <c r="AS85" s="2">
        <v>17840.796867843434</v>
      </c>
      <c r="AT85" s="2">
        <v>-3.1654290550736524</v>
      </c>
      <c r="AU85" s="2">
        <v>-3.7740085798763578</v>
      </c>
      <c r="AV85" s="2">
        <v>-4.3878933719886719</v>
      </c>
    </row>
    <row r="86" spans="1:48" x14ac:dyDescent="0.3">
      <c r="A86" s="1"/>
      <c r="B86" s="1"/>
      <c r="C86" s="1"/>
      <c r="D86" s="1"/>
      <c r="E86" s="1"/>
      <c r="F86" s="1">
        <f t="shared" si="1"/>
        <v>2080</v>
      </c>
      <c r="G86" s="1">
        <f>carbondioxide!F336</f>
        <v>22963.355326822199</v>
      </c>
      <c r="H86" s="1">
        <f>economy!AR126</f>
        <v>139651.7623131522</v>
      </c>
      <c r="I86" s="1">
        <f>economy!AS126</f>
        <v>46774.871852499382</v>
      </c>
      <c r="J86" s="1">
        <f>economy!AT126</f>
        <v>17893.048468253506</v>
      </c>
      <c r="K86" s="12">
        <f>economy!BN126</f>
        <v>-3.6067971446564053</v>
      </c>
      <c r="L86" s="12">
        <f>economy!BO126</f>
        <v>-4.1030622992701167</v>
      </c>
      <c r="M86" s="12">
        <f>economy!BP126</f>
        <v>-4.6699491502823003</v>
      </c>
      <c r="N86" s="1">
        <v>21841.281097650794</v>
      </c>
      <c r="O86" s="1">
        <v>139904.26217656222</v>
      </c>
      <c r="P86" s="1">
        <v>46835.515414002984</v>
      </c>
      <c r="Q86" s="1">
        <v>17912.460212877511</v>
      </c>
      <c r="R86" s="17">
        <v>-3.4071123932023402</v>
      </c>
      <c r="S86" s="17">
        <v>-3.9513414840820995</v>
      </c>
      <c r="T86" s="17">
        <v>-4.5388150922396475</v>
      </c>
      <c r="U86" s="1">
        <v>22896.637166135941</v>
      </c>
      <c r="V86" s="1">
        <v>139131.40964999422</v>
      </c>
      <c r="W86" s="1">
        <v>46639.328682427884</v>
      </c>
      <c r="X86" s="1">
        <v>17847.714105033527</v>
      </c>
      <c r="Y86" s="17">
        <v>-3.9117294066477495</v>
      </c>
      <c r="Z86" s="17">
        <v>-4.3344880642836765</v>
      </c>
      <c r="AA86" s="17">
        <v>-4.8697713390375634</v>
      </c>
      <c r="AB86" s="1">
        <v>21841.281097650794</v>
      </c>
      <c r="AC86" s="1">
        <v>139904.26217656222</v>
      </c>
      <c r="AD86" s="1">
        <v>46835.515414002984</v>
      </c>
      <c r="AE86" s="1">
        <v>17912.460212877511</v>
      </c>
      <c r="AF86" s="1">
        <v>-3.4071123932023402</v>
      </c>
      <c r="AG86" s="1">
        <v>-3.9513414840820995</v>
      </c>
      <c r="AH86" s="1">
        <v>-4.5388150922396475</v>
      </c>
      <c r="AI86" s="1">
        <v>22802.859106918029</v>
      </c>
      <c r="AJ86" s="1">
        <v>144876.49267815283</v>
      </c>
      <c r="AK86" s="1">
        <v>48950.503389077225</v>
      </c>
      <c r="AL86" s="1">
        <v>18881.19117233131</v>
      </c>
      <c r="AM86" s="1">
        <v>-3.3119954816519628</v>
      </c>
      <c r="AN86" s="1">
        <v>-3.8582735230215524</v>
      </c>
      <c r="AO86" s="1">
        <v>-4.4365894206114787</v>
      </c>
      <c r="AP86" s="1">
        <v>22119.688981789688</v>
      </c>
      <c r="AQ86" s="2">
        <v>142536.36238855449</v>
      </c>
      <c r="AR86" s="2">
        <v>47430.377770719322</v>
      </c>
      <c r="AS86" s="2">
        <v>18084.204249696089</v>
      </c>
      <c r="AT86" s="2">
        <v>-3.4038553800668456</v>
      </c>
      <c r="AU86" s="2">
        <v>-3.9484695845707156</v>
      </c>
      <c r="AV86" s="2">
        <v>-4.5362821082104618</v>
      </c>
    </row>
    <row r="87" spans="1:48" x14ac:dyDescent="0.3">
      <c r="A87" s="1"/>
      <c r="B87" s="1"/>
      <c r="C87" s="1"/>
      <c r="D87" s="1"/>
      <c r="E87" s="1"/>
      <c r="F87" s="1">
        <f t="shared" si="1"/>
        <v>2081</v>
      </c>
      <c r="G87" s="1">
        <f>carbondioxide!F337</f>
        <v>23073.74533008883</v>
      </c>
      <c r="H87" s="1">
        <f>economy!AR127</f>
        <v>141039.55521480311</v>
      </c>
      <c r="I87" s="1">
        <f>economy!AS127</f>
        <v>47440.505450859826</v>
      </c>
      <c r="J87" s="1">
        <f>economy!AT127</f>
        <v>18131.506238642636</v>
      </c>
      <c r="K87" s="12">
        <f>economy!BN127</f>
        <v>-3.863247619973369</v>
      </c>
      <c r="L87" s="12">
        <f>economy!BO127</f>
        <v>-4.2896171160258056</v>
      </c>
      <c r="M87" s="12">
        <f>economy!BP127</f>
        <v>-4.8281497661510882</v>
      </c>
      <c r="N87" s="1">
        <v>21949.121105789</v>
      </c>
      <c r="O87" s="1">
        <v>141319.83042691593</v>
      </c>
      <c r="P87" s="1">
        <v>47508.311788133913</v>
      </c>
      <c r="Q87" s="1">
        <v>18153.221581928567</v>
      </c>
      <c r="R87" s="17">
        <v>-3.648572833050697</v>
      </c>
      <c r="S87" s="17">
        <v>-4.1270348654070368</v>
      </c>
      <c r="T87" s="17">
        <v>-4.687873764204201</v>
      </c>
      <c r="U87" s="1">
        <v>23005.960805170122</v>
      </c>
      <c r="V87" s="1">
        <v>140505.72824080373</v>
      </c>
      <c r="W87" s="1">
        <v>47301.531622100178</v>
      </c>
      <c r="X87" s="1">
        <v>18085.168625748942</v>
      </c>
      <c r="Y87" s="17">
        <v>-4.1714633159564123</v>
      </c>
      <c r="Z87" s="17">
        <v>-4.52275988920562</v>
      </c>
      <c r="AA87" s="17">
        <v>-5.0290939691437266</v>
      </c>
      <c r="AB87" s="1">
        <v>21949.121105789</v>
      </c>
      <c r="AC87" s="1">
        <v>141319.83042691593</v>
      </c>
      <c r="AD87" s="1">
        <v>47508.311788133913</v>
      </c>
      <c r="AE87" s="1">
        <v>18153.221581928567</v>
      </c>
      <c r="AF87" s="1">
        <v>-3.648572833050697</v>
      </c>
      <c r="AG87" s="1">
        <v>-4.1270348654070368</v>
      </c>
      <c r="AH87" s="1">
        <v>-4.687873764204201</v>
      </c>
      <c r="AI87" s="1">
        <v>22966.457849513703</v>
      </c>
      <c r="AJ87" s="1">
        <v>146772.45866158855</v>
      </c>
      <c r="AK87" s="1">
        <v>49761.621533052399</v>
      </c>
      <c r="AL87" s="1">
        <v>19170.604990599248</v>
      </c>
      <c r="AM87" s="1">
        <v>-3.5527345740262626</v>
      </c>
      <c r="AN87" s="1">
        <v>-4.0330166046534242</v>
      </c>
      <c r="AO87" s="1">
        <v>-4.584369361019256</v>
      </c>
      <c r="AP87" s="1">
        <v>22231.089955008145</v>
      </c>
      <c r="AQ87" s="2">
        <v>144027.28321051286</v>
      </c>
      <c r="AR87" s="2">
        <v>48115.672047274798</v>
      </c>
      <c r="AS87" s="2">
        <v>18326.93086602525</v>
      </c>
      <c r="AT87" s="2">
        <v>-3.6463104322418793</v>
      </c>
      <c r="AU87" s="2">
        <v>-4.1253351801525646</v>
      </c>
      <c r="AV87" s="2">
        <v>-4.6865563069557972</v>
      </c>
    </row>
    <row r="88" spans="1:48" x14ac:dyDescent="0.3">
      <c r="A88" s="1"/>
      <c r="B88" s="1"/>
      <c r="C88" s="1"/>
      <c r="D88" s="1"/>
      <c r="E88" s="1"/>
      <c r="F88" s="1">
        <f t="shared" si="1"/>
        <v>2082</v>
      </c>
      <c r="G88" s="1">
        <f>carbondioxide!F338</f>
        <v>23180.952852340473</v>
      </c>
      <c r="H88" s="1">
        <f>economy!AR128</f>
        <v>142412.82682236697</v>
      </c>
      <c r="I88" s="1">
        <f>economy!AS128</f>
        <v>48105.466838052591</v>
      </c>
      <c r="J88" s="1">
        <f>economy!AT128</f>
        <v>18369.453114835404</v>
      </c>
      <c r="K88" s="12">
        <f>economy!BN128</f>
        <v>-4.1239725855948626</v>
      </c>
      <c r="L88" s="12">
        <f>economy!BO128</f>
        <v>-4.4786722764749207</v>
      </c>
      <c r="M88" s="12">
        <f>economy!BP128</f>
        <v>-4.9882872867035122</v>
      </c>
      <c r="N88" s="1">
        <v>22054.040366914451</v>
      </c>
      <c r="O88" s="1">
        <v>142722.23410146646</v>
      </c>
      <c r="P88" s="1">
        <v>48180.786838777683</v>
      </c>
      <c r="Q88" s="1">
        <v>18393.575924977697</v>
      </c>
      <c r="R88" s="17">
        <v>-3.8939325106529981</v>
      </c>
      <c r="S88" s="17">
        <v>-4.3050059010570925</v>
      </c>
      <c r="T88" s="17">
        <v>-4.8387018308949896</v>
      </c>
      <c r="U88" s="1">
        <v>23112.134975517863</v>
      </c>
      <c r="V88" s="1">
        <v>141865.63093077822</v>
      </c>
      <c r="W88" s="1">
        <v>47963.077255442389</v>
      </c>
      <c r="X88" s="1">
        <v>18322.120605773478</v>
      </c>
      <c r="Y88" s="17">
        <v>-4.4353327199308019</v>
      </c>
      <c r="Z88" s="17">
        <v>-4.7134299729404185</v>
      </c>
      <c r="AA88" s="17">
        <v>-5.190272989716032</v>
      </c>
      <c r="AB88" s="1">
        <v>22054.040366914451</v>
      </c>
      <c r="AC88" s="1">
        <v>142722.23410146646</v>
      </c>
      <c r="AD88" s="1">
        <v>48180.786838777683</v>
      </c>
      <c r="AE88" s="1">
        <v>18393.575924977697</v>
      </c>
      <c r="AF88" s="1">
        <v>-3.8939325106529981</v>
      </c>
      <c r="AG88" s="1">
        <v>-4.3050059010570925</v>
      </c>
      <c r="AH88" s="1">
        <v>-4.8387018308949896</v>
      </c>
      <c r="AI88" s="1">
        <v>23128.355671353544</v>
      </c>
      <c r="AJ88" s="1">
        <v>148673.30109660566</v>
      </c>
      <c r="AK88" s="1">
        <v>50577.444451265445</v>
      </c>
      <c r="AL88" s="1">
        <v>19461.123789574522</v>
      </c>
      <c r="AM88" s="1">
        <v>-3.7974953182410136</v>
      </c>
      <c r="AN88" s="1">
        <v>-4.2101914188135963</v>
      </c>
      <c r="AO88" s="1">
        <v>-4.7340631512192806</v>
      </c>
      <c r="AP88" s="1">
        <v>22339.084645021318</v>
      </c>
      <c r="AQ88" s="2">
        <v>145502.01373218614</v>
      </c>
      <c r="AR88" s="2">
        <v>48799.757420113761</v>
      </c>
      <c r="AS88" s="2">
        <v>18568.90083838375</v>
      </c>
      <c r="AT88" s="2">
        <v>-3.8927510976285373</v>
      </c>
      <c r="AU88" s="2">
        <v>-4.3045670966009464</v>
      </c>
      <c r="AV88" s="2">
        <v>-4.8386844029111087</v>
      </c>
    </row>
    <row r="89" spans="1:48" x14ac:dyDescent="0.3">
      <c r="A89" s="1"/>
      <c r="B89" s="1"/>
      <c r="C89" s="1"/>
      <c r="D89" s="1"/>
      <c r="E89" s="1"/>
      <c r="F89" s="1">
        <f t="shared" si="1"/>
        <v>2083</v>
      </c>
      <c r="G89" s="1">
        <f>carbondioxide!F339</f>
        <v>23284.990774502043</v>
      </c>
      <c r="H89" s="1">
        <f>economy!AR129</f>
        <v>143771.14311541503</v>
      </c>
      <c r="I89" s="1">
        <f>economy!AS129</f>
        <v>48769.589365255459</v>
      </c>
      <c r="J89" s="1">
        <f>economy!AT129</f>
        <v>18606.842612137785</v>
      </c>
      <c r="K89" s="12">
        <f>economy!BN129</f>
        <v>-4.388914094748964</v>
      </c>
      <c r="L89" s="12">
        <f>economy!BO129</f>
        <v>-4.6701786753421954</v>
      </c>
      <c r="M89" s="12">
        <f>economy!BP129</f>
        <v>-5.1503213976427675</v>
      </c>
      <c r="N89" s="1">
        <v>22156.049397192473</v>
      </c>
      <c r="O89" s="1">
        <v>144111.04960457465</v>
      </c>
      <c r="P89" s="1">
        <v>48852.777884360112</v>
      </c>
      <c r="Q89" s="1">
        <v>18633.477501512334</v>
      </c>
      <c r="R89" s="17">
        <v>-4.1431420854748637</v>
      </c>
      <c r="S89" s="17">
        <v>-4.485212736948383</v>
      </c>
      <c r="T89" s="17">
        <v>-4.9912649371160551</v>
      </c>
      <c r="U89" s="1">
        <v>23215.172809181688</v>
      </c>
      <c r="V89" s="1">
        <v>143210.69043431414</v>
      </c>
      <c r="W89" s="1">
        <v>48623.801190046994</v>
      </c>
      <c r="X89" s="1">
        <v>18558.524160823505</v>
      </c>
      <c r="Y89" s="17">
        <v>-4.7032813885429405</v>
      </c>
      <c r="Z89" s="17">
        <v>-4.9064509331223434</v>
      </c>
      <c r="AA89" s="17">
        <v>-5.3532696063761183</v>
      </c>
      <c r="AB89" s="1">
        <v>22156.049397192473</v>
      </c>
      <c r="AC89" s="1">
        <v>144111.04960457465</v>
      </c>
      <c r="AD89" s="1">
        <v>48852.777884360112</v>
      </c>
      <c r="AE89" s="1">
        <v>18633.477501512334</v>
      </c>
      <c r="AF89" s="1">
        <v>-4.1431420854748637</v>
      </c>
      <c r="AG89" s="1">
        <v>-4.485212736948383</v>
      </c>
      <c r="AH89" s="1">
        <v>-4.9912649371160551</v>
      </c>
      <c r="AI89" s="1">
        <v>23288.550118004987</v>
      </c>
      <c r="AJ89" s="1">
        <v>150578.80679910179</v>
      </c>
      <c r="AK89" s="1">
        <v>51397.877572619334</v>
      </c>
      <c r="AL89" s="1">
        <v>19752.717134537612</v>
      </c>
      <c r="AM89" s="1">
        <v>-4.0462345872386027</v>
      </c>
      <c r="AN89" s="1">
        <v>-4.3897647029530376</v>
      </c>
      <c r="AO89" s="1">
        <v>-4.8856445473213324</v>
      </c>
      <c r="AP89" s="1">
        <v>22443.648738658489</v>
      </c>
      <c r="AQ89" s="2">
        <v>146959.66390156231</v>
      </c>
      <c r="AR89" s="2">
        <v>49482.366761126163</v>
      </c>
      <c r="AS89" s="2">
        <v>18810.037615337267</v>
      </c>
      <c r="AT89" s="2">
        <v>-4.143133291380976</v>
      </c>
      <c r="AU89" s="2">
        <v>-4.4861263479199645</v>
      </c>
      <c r="AV89" s="2">
        <v>-4.9926342188227242</v>
      </c>
    </row>
    <row r="90" spans="1:48" x14ac:dyDescent="0.3">
      <c r="A90" s="1"/>
      <c r="B90" s="1"/>
      <c r="C90" s="1"/>
      <c r="D90" s="1"/>
      <c r="E90" s="1"/>
      <c r="F90" s="1">
        <f t="shared" si="1"/>
        <v>2084</v>
      </c>
      <c r="G90" s="1">
        <f>carbondioxide!F340</f>
        <v>23385.873651296788</v>
      </c>
      <c r="H90" s="1">
        <f>economy!AR130</f>
        <v>145114.08019194208</v>
      </c>
      <c r="I90" s="1">
        <f>economy!AS130</f>
        <v>49432.708123017801</v>
      </c>
      <c r="J90" s="1">
        <f>economy!AT130</f>
        <v>18843.628929552484</v>
      </c>
      <c r="K90" s="12">
        <f>economy!BN130</f>
        <v>-4.6580127986582855</v>
      </c>
      <c r="L90" s="12">
        <f>economy!BO130</f>
        <v>-4.8640864667976533</v>
      </c>
      <c r="M90" s="12">
        <f>economy!BP130</f>
        <v>-5.3142112186968751</v>
      </c>
      <c r="N90" s="1">
        <v>22255.160200435337</v>
      </c>
      <c r="O90" s="1">
        <v>145485.86238930639</v>
      </c>
      <c r="P90" s="1">
        <v>49524.123670391251</v>
      </c>
      <c r="Q90" s="1">
        <v>18872.881160228775</v>
      </c>
      <c r="R90" s="17">
        <v>-4.3961509129422538</v>
      </c>
      <c r="S90" s="17">
        <v>-4.6676128064006601</v>
      </c>
      <c r="T90" s="17">
        <v>-5.1455281708089435</v>
      </c>
      <c r="U90" s="1">
        <v>23315.089061376268</v>
      </c>
      <c r="V90" s="1">
        <v>144540.48937156043</v>
      </c>
      <c r="W90" s="1">
        <v>49283.540708211032</v>
      </c>
      <c r="X90" s="1">
        <v>18794.334068175722</v>
      </c>
      <c r="Y90" s="17">
        <v>-4.9752518062430706</v>
      </c>
      <c r="Z90" s="17">
        <v>-5.1017747006911529</v>
      </c>
      <c r="AA90" s="17">
        <v>-5.518044487506006</v>
      </c>
      <c r="AB90" s="1">
        <v>22255.160200435337</v>
      </c>
      <c r="AC90" s="1">
        <v>145485.86238930639</v>
      </c>
      <c r="AD90" s="1">
        <v>49524.123670391251</v>
      </c>
      <c r="AE90" s="1">
        <v>18872.881160228775</v>
      </c>
      <c r="AF90" s="1">
        <v>-4.3961509129422538</v>
      </c>
      <c r="AG90" s="1">
        <v>-4.6676128064006601</v>
      </c>
      <c r="AH90" s="1">
        <v>-5.1455281708089435</v>
      </c>
      <c r="AI90" s="1">
        <v>23447.039352710144</v>
      </c>
      <c r="AJ90" s="1">
        <v>152488.76281301756</v>
      </c>
      <c r="AK90" s="1">
        <v>52222.825460389453</v>
      </c>
      <c r="AL90" s="1">
        <v>20045.354447136157</v>
      </c>
      <c r="AM90" s="1">
        <v>-4.2989078339933631</v>
      </c>
      <c r="AN90" s="1">
        <v>-4.5717024718115322</v>
      </c>
      <c r="AO90" s="1">
        <v>-5.0390867501551257</v>
      </c>
      <c r="AP90" s="1">
        <v>22544.758473884591</v>
      </c>
      <c r="AQ90" s="2">
        <v>148399.32392139678</v>
      </c>
      <c r="AR90" s="2">
        <v>50163.22906181623</v>
      </c>
      <c r="AS90" s="2">
        <v>19050.263971153308</v>
      </c>
      <c r="AT90" s="2">
        <v>-4.3974120923051343</v>
      </c>
      <c r="AU90" s="2">
        <v>-4.6699732990535541</v>
      </c>
      <c r="AV90" s="2">
        <v>-5.1483730132399952</v>
      </c>
    </row>
    <row r="91" spans="1:48" x14ac:dyDescent="0.3">
      <c r="A91" s="1"/>
      <c r="B91" s="1"/>
      <c r="C91" s="1"/>
      <c r="D91" s="1"/>
      <c r="E91" s="1"/>
      <c r="F91" s="1">
        <f t="shared" si="1"/>
        <v>2085</v>
      </c>
      <c r="G91" s="1">
        <f>carbondioxide!F341</f>
        <v>23483.617661677068</v>
      </c>
      <c r="H91" s="1">
        <f>economy!AR131</f>
        <v>146441.22447799242</v>
      </c>
      <c r="I91" s="1">
        <f>economy!AS131</f>
        <v>50094.660046500503</v>
      </c>
      <c r="J91" s="1">
        <f>economy!AT131</f>
        <v>19079.766970393815</v>
      </c>
      <c r="K91" s="12">
        <f>economy!BN131</f>
        <v>-4.9312080557786651</v>
      </c>
      <c r="L91" s="12">
        <f>economy!BO131</f>
        <v>-5.0603451375083655</v>
      </c>
      <c r="M91" s="12">
        <f>economy!BP131</f>
        <v>-5.4799153596887678</v>
      </c>
      <c r="N91" s="1">
        <v>22351.38622665016</v>
      </c>
      <c r="O91" s="1">
        <v>146846.26716875867</v>
      </c>
      <c r="P91" s="1">
        <v>50194.664473661287</v>
      </c>
      <c r="Q91" s="1">
        <v>19111.74236003654</v>
      </c>
      <c r="R91" s="17">
        <v>-4.6529071332326799</v>
      </c>
      <c r="S91" s="17">
        <v>-4.8521628908798453</v>
      </c>
      <c r="T91" s="17">
        <v>-5.3014561105682994</v>
      </c>
      <c r="U91" s="1">
        <v>23411.900062250592</v>
      </c>
      <c r="V91" s="1">
        <v>145854.62046734564</v>
      </c>
      <c r="W91" s="1">
        <v>49942.13487069292</v>
      </c>
      <c r="X91" s="1">
        <v>19029.505787060894</v>
      </c>
      <c r="Y91" s="17">
        <v>-5.2511852709366291</v>
      </c>
      <c r="Z91" s="17">
        <v>-5.2993525869083085</v>
      </c>
      <c r="AA91" s="17">
        <v>-5.6845578166276249</v>
      </c>
      <c r="AB91" s="1">
        <v>22351.38622665016</v>
      </c>
      <c r="AC91" s="1">
        <v>146846.26716875867</v>
      </c>
      <c r="AD91" s="1">
        <v>50194.664473661287</v>
      </c>
      <c r="AE91" s="1">
        <v>19111.74236003654</v>
      </c>
      <c r="AF91" s="1">
        <v>-4.6529071332326799</v>
      </c>
      <c r="AG91" s="1">
        <v>-4.8521628908798453</v>
      </c>
      <c r="AH91" s="1">
        <v>-5.3014561105682994</v>
      </c>
      <c r="AI91" s="1">
        <v>23603.82214447474</v>
      </c>
      <c r="AJ91" s="1">
        <v>154402.9564880445</v>
      </c>
      <c r="AK91" s="1">
        <v>53052.191857111167</v>
      </c>
      <c r="AL91" s="1">
        <v>20339.005014826624</v>
      </c>
      <c r="AM91" s="1">
        <v>-4.5554691695078349</v>
      </c>
      <c r="AN91" s="1">
        <v>-4.755970068699817</v>
      </c>
      <c r="AO91" s="1">
        <v>-5.1943624440570417</v>
      </c>
      <c r="AP91" s="1">
        <v>22642.390592490156</v>
      </c>
      <c r="AQ91" s="2">
        <v>149820.06308179439</v>
      </c>
      <c r="AR91" s="2">
        <v>50842.069384769704</v>
      </c>
      <c r="AS91" s="2">
        <v>19289.502002989768</v>
      </c>
      <c r="AT91" s="2">
        <v>-4.6555418806175179</v>
      </c>
      <c r="AU91" s="2">
        <v>-4.8560677323742807</v>
      </c>
      <c r="AV91" s="2">
        <v>-5.3058675277411131</v>
      </c>
    </row>
    <row r="92" spans="1:48" x14ac:dyDescent="0.3">
      <c r="A92" s="1"/>
      <c r="B92" s="1"/>
      <c r="C92" s="1"/>
      <c r="D92" s="1"/>
      <c r="E92" s="1"/>
      <c r="F92" s="1">
        <f t="shared" si="1"/>
        <v>2086</v>
      </c>
      <c r="G92" s="1">
        <f>carbondioxide!F342</f>
        <v>23578.240558270922</v>
      </c>
      <c r="H92" s="1">
        <f>economy!AR132</f>
        <v>147752.17291790637</v>
      </c>
      <c r="I92" s="1">
        <f>economy!AS132</f>
        <v>50755.28401636106</v>
      </c>
      <c r="J92" s="1">
        <f>economy!AT132</f>
        <v>19315.212361930389</v>
      </c>
      <c r="K92" s="12">
        <f>economy!BN132</f>
        <v>-5.208438038942889</v>
      </c>
      <c r="L92" s="12">
        <f>economy!BO132</f>
        <v>-5.2589035779681401</v>
      </c>
      <c r="M92" s="12">
        <f>economy!BP132</f>
        <v>-5.6473919754191888</v>
      </c>
      <c r="N92" s="1">
        <v>22444.742329704059</v>
      </c>
      <c r="O92" s="1">
        <v>148191.86811071885</v>
      </c>
      <c r="P92" s="1">
        <v>50864.242202662179</v>
      </c>
      <c r="Q92" s="1">
        <v>19350.017190243962</v>
      </c>
      <c r="R92" s="17">
        <v>-4.9133577589632536</v>
      </c>
      <c r="S92" s="17">
        <v>-5.0388191796656567</v>
      </c>
      <c r="T92" s="17">
        <v>-5.459012872379942</v>
      </c>
      <c r="U92" s="1">
        <v>23505.623667714353</v>
      </c>
      <c r="V92" s="1">
        <v>147152.68673209962</v>
      </c>
      <c r="W92" s="1">
        <v>50599.424616285287</v>
      </c>
      <c r="X92" s="1">
        <v>19263.995478133034</v>
      </c>
      <c r="Y92" s="17">
        <v>-5.5310219914067993</v>
      </c>
      <c r="Z92" s="17">
        <v>-5.4991353489723034</v>
      </c>
      <c r="AA92" s="17">
        <v>-5.8527693437694204</v>
      </c>
      <c r="AB92" s="1">
        <v>22444.742329704059</v>
      </c>
      <c r="AC92" s="1">
        <v>148191.86811071885</v>
      </c>
      <c r="AD92" s="1">
        <v>50864.242202662179</v>
      </c>
      <c r="AE92" s="1">
        <v>19350.017190243962</v>
      </c>
      <c r="AF92" s="1">
        <v>-4.9133577589632536</v>
      </c>
      <c r="AG92" s="1">
        <v>-5.0388191796656567</v>
      </c>
      <c r="AH92" s="1">
        <v>-5.459012872379942</v>
      </c>
      <c r="AI92" s="1">
        <v>23758.897856200441</v>
      </c>
      <c r="AJ92" s="1">
        <v>156321.17555636316</v>
      </c>
      <c r="AK92" s="1">
        <v>53885.879729718239</v>
      </c>
      <c r="AL92" s="1">
        <v>20633.638000657604</v>
      </c>
      <c r="AM92" s="1">
        <v>-4.8158714399689941</v>
      </c>
      <c r="AN92" s="1">
        <v>-4.9425322158898295</v>
      </c>
      <c r="AO92" s="1">
        <v>-5.3514438350200049</v>
      </c>
      <c r="AP92" s="1">
        <v>22736.522289372719</v>
      </c>
      <c r="AQ92" s="2">
        <v>151220.92846452311</v>
      </c>
      <c r="AR92" s="2">
        <v>51518.608804410578</v>
      </c>
      <c r="AS92" s="2">
        <v>19527.673126436253</v>
      </c>
      <c r="AT92" s="2">
        <v>-4.9174764792819117</v>
      </c>
      <c r="AU92" s="2">
        <v>-5.0443689137269709</v>
      </c>
      <c r="AV92" s="2">
        <v>-5.4650840335998829</v>
      </c>
    </row>
    <row r="93" spans="1:48" x14ac:dyDescent="0.3">
      <c r="A93" s="1"/>
      <c r="B93" s="1"/>
      <c r="C93" s="1"/>
      <c r="D93" s="1"/>
      <c r="E93" s="1"/>
      <c r="F93" s="1">
        <f t="shared" si="1"/>
        <v>2087</v>
      </c>
      <c r="G93" s="1">
        <f>carbondioxide!F343</f>
        <v>23669.761615966152</v>
      </c>
      <c r="H93" s="1">
        <f>economy!AR133</f>
        <v>149046.53314544068</v>
      </c>
      <c r="I93" s="1">
        <f>economy!AS133</f>
        <v>51414.420955220208</v>
      </c>
      <c r="J93" s="1">
        <f>economy!AT133</f>
        <v>19549.921474030616</v>
      </c>
      <c r="K93" s="12">
        <f>economy!BN133</f>
        <v>-5.4896398403217512</v>
      </c>
      <c r="L93" s="12">
        <f>economy!BO133</f>
        <v>-5.4597101520546998</v>
      </c>
      <c r="M93" s="12">
        <f>economy!BP133</f>
        <v>-5.8165988193128211</v>
      </c>
      <c r="N93" s="1">
        <v>22535.244724200198</v>
      </c>
      <c r="O93" s="1">
        <v>149522.27901575918</v>
      </c>
      <c r="P93" s="1">
        <v>51532.700494153883</v>
      </c>
      <c r="Q93" s="1">
        <v>19587.662389893838</v>
      </c>
      <c r="R93" s="17">
        <v>-5.1774487616572289</v>
      </c>
      <c r="S93" s="17">
        <v>-5.227537328375556</v>
      </c>
      <c r="T93" s="17">
        <v>-5.6181621555248062</v>
      </c>
      <c r="U93" s="1">
        <v>23596.279209477583</v>
      </c>
      <c r="V93" s="1">
        <v>148434.30162494085</v>
      </c>
      <c r="W93" s="1">
        <v>51255.252857135682</v>
      </c>
      <c r="X93" s="1">
        <v>19497.760021987728</v>
      </c>
      <c r="Y93" s="17">
        <v>-5.8147011830708433</v>
      </c>
      <c r="Z93" s="17">
        <v>-5.7010732541692439</v>
      </c>
      <c r="AA93" s="17">
        <v>-6.0226384357653417</v>
      </c>
      <c r="AB93" s="1">
        <v>22535.244724200198</v>
      </c>
      <c r="AC93" s="1">
        <v>149522.27901575918</v>
      </c>
      <c r="AD93" s="1">
        <v>51532.700494153883</v>
      </c>
      <c r="AE93" s="1">
        <v>19587.662389893838</v>
      </c>
      <c r="AF93" s="1">
        <v>-5.1774487616572289</v>
      </c>
      <c r="AG93" s="1">
        <v>-5.227537328375556</v>
      </c>
      <c r="AH93" s="1">
        <v>-5.6181621555248062</v>
      </c>
      <c r="AI93" s="1">
        <v>23912.266432849414</v>
      </c>
      <c r="AJ93" s="1">
        <v>158243.20820834069</v>
      </c>
      <c r="AK93" s="1">
        <v>54723.791314870046</v>
      </c>
      <c r="AL93" s="1">
        <v>20929.222453358441</v>
      </c>
      <c r="AM93" s="1">
        <v>-5.0800663029496862</v>
      </c>
      <c r="AN93" s="1">
        <v>-5.1313530640549541</v>
      </c>
      <c r="AO93" s="1">
        <v>-5.5103026881622483</v>
      </c>
      <c r="AP93" s="1">
        <v>22827.131158250409</v>
      </c>
      <c r="AQ93" s="2">
        <v>152600.94350620132</v>
      </c>
      <c r="AR93" s="2">
        <v>52192.564336184929</v>
      </c>
      <c r="AS93" s="2">
        <v>19764.698069257222</v>
      </c>
      <c r="AT93" s="2">
        <v>-5.1831692993420866</v>
      </c>
      <c r="AU93" s="2">
        <v>-5.2348356580192847</v>
      </c>
      <c r="AV93" s="2">
        <v>-5.6259883778573387</v>
      </c>
    </row>
    <row r="94" spans="1:48" x14ac:dyDescent="0.3">
      <c r="A94" s="1"/>
      <c r="B94" s="1"/>
      <c r="C94" s="1"/>
      <c r="D94" s="1"/>
      <c r="E94" s="1"/>
      <c r="F94" s="1">
        <f t="shared" si="1"/>
        <v>2088</v>
      </c>
      <c r="G94" s="1">
        <f>carbondioxide!F344</f>
        <v>23758.201579753026</v>
      </c>
      <c r="H94" s="1">
        <f>economy!AR134</f>
        <v>150323.92363604216</v>
      </c>
      <c r="I94" s="1">
        <f>economy!AS134</f>
        <v>52071.913919658567</v>
      </c>
      <c r="J94" s="1">
        <f>economy!AT134</f>
        <v>19783.85143678882</v>
      </c>
      <c r="K94" s="12">
        <f>economy!BN134</f>
        <v>-5.7747495741240646</v>
      </c>
      <c r="L94" s="12">
        <f>economy!BO134</f>
        <v>-5.6627127647702657</v>
      </c>
      <c r="M94" s="12">
        <f>economy!BP134</f>
        <v>-5.987493295783433</v>
      </c>
      <c r="N94" s="1">
        <v>22622.910941658913</v>
      </c>
      <c r="O94" s="1">
        <v>150837.12347890015</v>
      </c>
      <c r="P94" s="1">
        <v>52199.884805806927</v>
      </c>
      <c r="Q94" s="1">
        <v>19824.635366221071</v>
      </c>
      <c r="R94" s="17">
        <v>-5.4451251568807795</v>
      </c>
      <c r="S94" s="17">
        <v>-5.4182725162829239</v>
      </c>
      <c r="T94" s="17">
        <v>-5.7788672875972162</v>
      </c>
      <c r="U94" s="1">
        <v>23683.887444413034</v>
      </c>
      <c r="V94" s="1">
        <v>149699.08919912603</v>
      </c>
      <c r="W94" s="1">
        <v>51909.464569760494</v>
      </c>
      <c r="X94" s="1">
        <v>19730.757036705403</v>
      </c>
      <c r="Y94" s="17">
        <v>-6.1021611619690512</v>
      </c>
      <c r="Z94" s="17">
        <v>-5.9051161425017504</v>
      </c>
      <c r="AA94" s="17">
        <v>-6.1941241254369359</v>
      </c>
      <c r="AB94" s="1">
        <v>22622.910941658913</v>
      </c>
      <c r="AC94" s="1">
        <v>150837.12347890015</v>
      </c>
      <c r="AD94" s="1">
        <v>52199.884805806927</v>
      </c>
      <c r="AE94" s="1">
        <v>19824.635366221071</v>
      </c>
      <c r="AF94" s="1">
        <v>-5.4451251568807795</v>
      </c>
      <c r="AG94" s="1">
        <v>-5.4182725162829239</v>
      </c>
      <c r="AH94" s="1">
        <v>-5.7788672875972162</v>
      </c>
      <c r="AI94" s="1">
        <v>24063.928389631572</v>
      </c>
      <c r="AJ94" s="1">
        <v>160168.84316711864</v>
      </c>
      <c r="AK94" s="1">
        <v>55565.828164410341</v>
      </c>
      <c r="AL94" s="1">
        <v>21225.727317697747</v>
      </c>
      <c r="AM94" s="1">
        <v>-5.348004302550291</v>
      </c>
      <c r="AN94" s="1">
        <v>-5.3223962407084162</v>
      </c>
      <c r="AO94" s="1">
        <v>-5.6709103644752146</v>
      </c>
      <c r="AP94" s="1">
        <v>22914.19513362374</v>
      </c>
      <c r="AQ94" s="2">
        <v>153959.10640585443</v>
      </c>
      <c r="AR94" s="2">
        <v>52863.648853241823</v>
      </c>
      <c r="AS94" s="2">
        <v>20000.496863178105</v>
      </c>
      <c r="AT94" s="2">
        <v>-5.4525734897493754</v>
      </c>
      <c r="AU94" s="2">
        <v>-5.4274263943628887</v>
      </c>
      <c r="AV94" s="2">
        <v>-5.788546028767878</v>
      </c>
    </row>
    <row r="95" spans="1:48" x14ac:dyDescent="0.3">
      <c r="A95" s="1"/>
      <c r="B95" s="1"/>
      <c r="C95" s="1"/>
      <c r="D95" s="1"/>
      <c r="E95" s="1"/>
      <c r="F95" s="1">
        <f t="shared" si="1"/>
        <v>2089</v>
      </c>
      <c r="G95" s="1">
        <f>carbondioxide!F345</f>
        <v>23843.582611943195</v>
      </c>
      <c r="H95" s="1">
        <f>economy!AR135</f>
        <v>151583.97384058393</v>
      </c>
      <c r="I95" s="1">
        <f>economy!AS135</f>
        <v>52727.608187702317</v>
      </c>
      <c r="J95" s="1">
        <f>economy!AT135</f>
        <v>20016.960157114318</v>
      </c>
      <c r="K95" s="12">
        <f>economy!BN135</f>
        <v>-6.0637024769667782</v>
      </c>
      <c r="L95" s="12">
        <f>economy!BO135</f>
        <v>-5.8678589281280358</v>
      </c>
      <c r="M95" s="12">
        <f>economy!BP135</f>
        <v>-6.1600325112790904</v>
      </c>
      <c r="N95" s="1">
        <v>22707.759786096911</v>
      </c>
      <c r="O95" s="1">
        <v>152136.03503500772</v>
      </c>
      <c r="P95" s="1">
        <v>52865.642504861076</v>
      </c>
      <c r="Q95" s="1">
        <v>20060.894212208172</v>
      </c>
      <c r="R95" s="17">
        <v>-5.7163310879513345</v>
      </c>
      <c r="S95" s="17">
        <v>-5.610979502373806</v>
      </c>
      <c r="T95" s="17">
        <v>-5.9410912685907444</v>
      </c>
      <c r="U95" s="1">
        <v>23768.47050334817</v>
      </c>
      <c r="V95" s="1">
        <v>150946.68423009559</v>
      </c>
      <c r="W95" s="1">
        <v>52561.906881705894</v>
      </c>
      <c r="X95" s="1">
        <v>19962.944894400669</v>
      </c>
      <c r="Y95" s="17">
        <v>-6.3933394368955696</v>
      </c>
      <c r="Z95" s="17">
        <v>-6.1112134877464444</v>
      </c>
      <c r="AA95" s="17">
        <v>-6.367185159614686</v>
      </c>
      <c r="AB95" s="1">
        <v>22707.759786096911</v>
      </c>
      <c r="AC95" s="1">
        <v>152136.03503500772</v>
      </c>
      <c r="AD95" s="1">
        <v>52865.642504861076</v>
      </c>
      <c r="AE95" s="1">
        <v>20060.894212208172</v>
      </c>
      <c r="AF95" s="1">
        <v>-5.7163310879513345</v>
      </c>
      <c r="AG95" s="1">
        <v>-5.610979502373806</v>
      </c>
      <c r="AH95" s="1">
        <v>-5.9410912685907444</v>
      </c>
      <c r="AI95" s="1">
        <v>24213.884800207175</v>
      </c>
      <c r="AJ95" s="1">
        <v>162097.86976202729</v>
      </c>
      <c r="AK95" s="1">
        <v>56411.891190898568</v>
      </c>
      <c r="AL95" s="1">
        <v>21523.121445078388</v>
      </c>
      <c r="AM95" s="1">
        <v>-5.6196349433845514</v>
      </c>
      <c r="AN95" s="1">
        <v>-5.5156248975936206</v>
      </c>
      <c r="AO95" s="1">
        <v>-5.8332378568147627</v>
      </c>
      <c r="AP95" s="1">
        <v>22997.69242877288</v>
      </c>
      <c r="AQ95" s="2">
        <v>155294.38836043689</v>
      </c>
      <c r="AR95" s="2">
        <v>53531.570989602806</v>
      </c>
      <c r="AS95" s="2">
        <v>20234.988833549789</v>
      </c>
      <c r="AT95" s="2">
        <v>-5.7256420922754909</v>
      </c>
      <c r="AU95" s="2">
        <v>-5.6220992307808366</v>
      </c>
      <c r="AV95" s="2">
        <v>-5.9527221205952028</v>
      </c>
    </row>
    <row r="96" spans="1:48" x14ac:dyDescent="0.3">
      <c r="A96" s="1"/>
      <c r="B96" s="1"/>
      <c r="C96" s="1"/>
      <c r="D96" s="1"/>
      <c r="E96" s="1"/>
      <c r="F96" s="1">
        <f t="shared" si="1"/>
        <v>2090</v>
      </c>
      <c r="G96" s="1">
        <f>carbondioxide!F346</f>
        <v>23925.928238879973</v>
      </c>
      <c r="H96" s="1">
        <f>economy!AR136</f>
        <v>152826.32430089678</v>
      </c>
      <c r="I96" s="1">
        <f>economy!AS136</f>
        <v>53381.35134177078</v>
      </c>
      <c r="J96" s="1">
        <f>economy!AT136</f>
        <v>20249.206334269165</v>
      </c>
      <c r="K96" s="12">
        <f>economy!BN136</f>
        <v>-6.3564330058550897</v>
      </c>
      <c r="L96" s="12">
        <f>economy!BO136</f>
        <v>-6.0750958251528697</v>
      </c>
      <c r="M96" s="12">
        <f>economy!BP136</f>
        <v>-6.3341733239733964</v>
      </c>
      <c r="N96" s="1">
        <v>22789.811289095676</v>
      </c>
      <c r="O96" s="1">
        <v>153418.65728812144</v>
      </c>
      <c r="P96" s="1">
        <v>53529.822952755123</v>
      </c>
      <c r="Q96" s="1">
        <v>20296.397723218251</v>
      </c>
      <c r="R96" s="17">
        <v>-5.991009908127964</v>
      </c>
      <c r="S96" s="17">
        <v>-5.8056126800926098</v>
      </c>
      <c r="T96" s="17">
        <v>-6.1047968140095428</v>
      </c>
      <c r="U96" s="1">
        <v>23850.051839391912</v>
      </c>
      <c r="V96" s="1">
        <v>152176.73232637811</v>
      </c>
      <c r="W96" s="1">
        <v>53212.429153824611</v>
      </c>
      <c r="X96" s="1">
        <v>20194.282736761572</v>
      </c>
      <c r="Y96" s="17">
        <v>-6.6881727995901299</v>
      </c>
      <c r="Z96" s="17">
        <v>-6.3193144568964712</v>
      </c>
      <c r="AA96" s="17">
        <v>-6.5417800459596496</v>
      </c>
      <c r="AB96" s="1">
        <v>22789.811289095676</v>
      </c>
      <c r="AC96" s="1">
        <v>153418.65728812144</v>
      </c>
      <c r="AD96" s="1">
        <v>53529.822952755123</v>
      </c>
      <c r="AE96" s="1">
        <v>20296.397723218251</v>
      </c>
      <c r="AF96" s="1">
        <v>-5.991009908127964</v>
      </c>
      <c r="AG96" s="1">
        <v>-5.8056126800926098</v>
      </c>
      <c r="AH96" s="1">
        <v>-6.1047968140095428</v>
      </c>
      <c r="AI96" s="1">
        <v>24362.13728489829</v>
      </c>
      <c r="AJ96" s="1">
        <v>164030.07800076916</v>
      </c>
      <c r="AK96" s="1">
        <v>57261.880713159699</v>
      </c>
      <c r="AL96" s="1">
        <v>21821.373604336419</v>
      </c>
      <c r="AM96" s="1">
        <v>-5.8949067633224654</v>
      </c>
      <c r="AN96" s="1">
        <v>-5.7110017569857634</v>
      </c>
      <c r="AO96" s="1">
        <v>-5.997255825103978</v>
      </c>
      <c r="AP96" s="1">
        <v>23077.601469545261</v>
      </c>
      <c r="AQ96" s="2">
        <v>156605.73160972752</v>
      </c>
      <c r="AR96" s="2">
        <v>54196.035028728576</v>
      </c>
      <c r="AS96" s="2">
        <v>20468.092586717852</v>
      </c>
      <c r="AT96" s="2">
        <v>-6.0023282022052475</v>
      </c>
      <c r="AU96" s="2">
        <v>-5.8188120185091057</v>
      </c>
      <c r="AV96" s="2">
        <v>-6.1184814977389204</v>
      </c>
    </row>
    <row r="97" spans="1:48" x14ac:dyDescent="0.3">
      <c r="A97" s="1"/>
      <c r="B97" s="1"/>
      <c r="C97" s="1"/>
      <c r="D97" s="1"/>
      <c r="E97" s="1"/>
      <c r="F97" s="1">
        <f t="shared" si="1"/>
        <v>2091</v>
      </c>
      <c r="G97" s="1">
        <f>carbondioxide!F347</f>
        <v>24005.263297252281</v>
      </c>
      <c r="H97" s="1">
        <f>economy!AR137</f>
        <v>154050.62674745457</v>
      </c>
      <c r="I97" s="1">
        <f>economy!AS137</f>
        <v>54032.99334706823</v>
      </c>
      <c r="J97" s="1">
        <f>economy!AT137</f>
        <v>20480.549474344865</v>
      </c>
      <c r="K97" s="12">
        <f>economy!BN137</f>
        <v>-6.6528749337209554</v>
      </c>
      <c r="L97" s="12">
        <f>economy!BO137</f>
        <v>-6.2843703719704296</v>
      </c>
      <c r="M97" s="12">
        <f>economy!BP137</f>
        <v>-6.5098723920735182</v>
      </c>
      <c r="N97" s="1">
        <v>22869.086664449882</v>
      </c>
      <c r="O97" s="1">
        <v>154684.64402493389</v>
      </c>
      <c r="P97" s="1">
        <v>54192.277585690004</v>
      </c>
      <c r="Q97" s="1">
        <v>20531.105412689201</v>
      </c>
      <c r="R97" s="17">
        <v>-6.2691042612032915</v>
      </c>
      <c r="S97" s="17">
        <v>-6.0021261307330427</v>
      </c>
      <c r="T97" s="17">
        <v>-6.2699463969675087</v>
      </c>
      <c r="U97" s="1">
        <v>23928.656175899428</v>
      </c>
      <c r="V97" s="1">
        <v>153388.89002363983</v>
      </c>
      <c r="W97" s="1">
        <v>53860.883058146355</v>
      </c>
      <c r="X97" s="1">
        <v>20424.73048956725</v>
      </c>
      <c r="Y97" s="17">
        <v>-6.9865974129192878</v>
      </c>
      <c r="Z97" s="17">
        <v>-6.5293679679518961</v>
      </c>
      <c r="AA97" s="17">
        <v>-6.7178670985513769</v>
      </c>
      <c r="AB97" s="1">
        <v>22869.086664449882</v>
      </c>
      <c r="AC97" s="1">
        <v>154684.64402493389</v>
      </c>
      <c r="AD97" s="1">
        <v>54192.277585690004</v>
      </c>
      <c r="AE97" s="1">
        <v>20531.105412689201</v>
      </c>
      <c r="AF97" s="1">
        <v>-6.2691042612032915</v>
      </c>
      <c r="AG97" s="1">
        <v>-6.0021261307330427</v>
      </c>
      <c r="AH97" s="1">
        <v>-6.2699463969675087</v>
      </c>
      <c r="AI97" s="1">
        <v>24508.687998904214</v>
      </c>
      <c r="AJ97" s="1">
        <v>165965.25864031675</v>
      </c>
      <c r="AK97" s="1">
        <v>58115.696501798724</v>
      </c>
      <c r="AL97" s="1">
        <v>22120.452492713848</v>
      </c>
      <c r="AM97" s="1">
        <v>-6.1737674049113673</v>
      </c>
      <c r="AN97" s="1">
        <v>-5.9084891568691997</v>
      </c>
      <c r="AO97" s="1">
        <v>-6.1629346307194313</v>
      </c>
      <c r="AP97" s="1">
        <v>23153.90082365202</v>
      </c>
      <c r="AQ97" s="2">
        <v>157892.0472694721</v>
      </c>
      <c r="AR97" s="2">
        <v>54856.740776293846</v>
      </c>
      <c r="AS97" s="2">
        <v>20699.725994914737</v>
      </c>
      <c r="AT97" s="2">
        <v>-6.2825851356232878</v>
      </c>
      <c r="AU97" s="2">
        <v>-6.0175224159331275</v>
      </c>
      <c r="AV97" s="2">
        <v>-6.2857887581781533</v>
      </c>
    </row>
    <row r="98" spans="1:48" x14ac:dyDescent="0.3">
      <c r="A98" s="1"/>
      <c r="B98" s="1"/>
      <c r="C98" s="1"/>
      <c r="D98" s="1"/>
      <c r="E98" s="1"/>
      <c r="F98" s="1">
        <f t="shared" si="1"/>
        <v>2092</v>
      </c>
      <c r="G98" s="1">
        <f>carbondioxide!F348</f>
        <v>24081.613880121469</v>
      </c>
      <c r="H98" s="1">
        <f>economy!AR138</f>
        <v>155256.54417959347</v>
      </c>
      <c r="I98" s="1">
        <f>economy!AS138</f>
        <v>54682.386625415085</v>
      </c>
      <c r="J98" s="1">
        <f>economy!AT138</f>
        <v>20710.949903669785</v>
      </c>
      <c r="K98" s="12">
        <f>economy!BN138</f>
        <v>-6.9529614424766075</v>
      </c>
      <c r="L98" s="12">
        <f>economy!BO138</f>
        <v>-6.4956292779643361</v>
      </c>
      <c r="M98" s="12">
        <f>economy!BP138</f>
        <v>-6.6870862207204071</v>
      </c>
      <c r="N98" s="1">
        <v>22945.608262484217</v>
      </c>
      <c r="O98" s="1">
        <v>155933.65931267332</v>
      </c>
      <c r="P98" s="1">
        <v>54852.859991099824</v>
      </c>
      <c r="Q98" s="1">
        <v>20764.977526874452</v>
      </c>
      <c r="R98" s="17">
        <v>-6.5505561604248985</v>
      </c>
      <c r="S98" s="17">
        <v>-6.200473675436216</v>
      </c>
      <c r="T98" s="17">
        <v>-6.4365022892420152</v>
      </c>
      <c r="U98" s="1">
        <v>24004.309454175604</v>
      </c>
      <c r="V98" s="1">
        <v>154582.82486219666</v>
      </c>
      <c r="W98" s="1">
        <v>54507.12265133149</v>
      </c>
      <c r="X98" s="1">
        <v>20654.248876174395</v>
      </c>
      <c r="Y98" s="17">
        <v>-7.2885488969846701</v>
      </c>
      <c r="Z98" s="17">
        <v>-6.7413227460267233</v>
      </c>
      <c r="AA98" s="17">
        <v>-6.8954044822127223</v>
      </c>
      <c r="AB98" s="1">
        <v>22945.608262484217</v>
      </c>
      <c r="AC98" s="1">
        <v>155933.65931267332</v>
      </c>
      <c r="AD98" s="1">
        <v>54852.859991099824</v>
      </c>
      <c r="AE98" s="1">
        <v>20764.977526874452</v>
      </c>
      <c r="AF98" s="1">
        <v>-6.5505561604248985</v>
      </c>
      <c r="AG98" s="1">
        <v>-6.200473675436216</v>
      </c>
      <c r="AH98" s="1">
        <v>-6.4365022892420152</v>
      </c>
      <c r="AI98" s="1">
        <v>24653.539620517691</v>
      </c>
      <c r="AJ98" s="1">
        <v>167903.20325647425</v>
      </c>
      <c r="AK98" s="1">
        <v>58973.237824629781</v>
      </c>
      <c r="AL98" s="1">
        <v>22420.326746974941</v>
      </c>
      <c r="AM98" s="1">
        <v>-6.4561636854044728</v>
      </c>
      <c r="AN98" s="1">
        <v>-6.1080490949600428</v>
      </c>
      <c r="AO98" s="1">
        <v>-6.3302443700365103</v>
      </c>
      <c r="AP98" s="1">
        <v>23226.569125149515</v>
      </c>
      <c r="AQ98" s="2">
        <v>159152.21292871219</v>
      </c>
      <c r="AR98" s="2">
        <v>55513.383415876677</v>
      </c>
      <c r="AS98" s="2">
        <v>20929.806178481256</v>
      </c>
      <c r="AT98" s="2">
        <v>-6.5663666042463733</v>
      </c>
      <c r="AU98" s="2">
        <v>-6.2181879522137287</v>
      </c>
      <c r="AV98" s="2">
        <v>-6.4546082962241833</v>
      </c>
    </row>
    <row r="99" spans="1:48" x14ac:dyDescent="0.3">
      <c r="A99" s="1"/>
      <c r="B99" s="1"/>
      <c r="C99" s="1"/>
      <c r="D99" s="1"/>
      <c r="E99" s="1"/>
      <c r="F99" s="1">
        <f t="shared" si="1"/>
        <v>2093</v>
      </c>
      <c r="G99" s="1">
        <f>carbondioxide!F349</f>
        <v>24155.007282766455</v>
      </c>
      <c r="H99" s="1">
        <f>economy!AR139</f>
        <v>156443.75092866528</v>
      </c>
      <c r="I99" s="1">
        <f>economy!AS139</f>
        <v>55329.386124520744</v>
      </c>
      <c r="J99" s="1">
        <f>economy!AT139</f>
        <v>20940.368781144967</v>
      </c>
      <c r="K99" s="12">
        <f>economy!BN139</f>
        <v>-7.2566252135475233</v>
      </c>
      <c r="L99" s="12">
        <f>economy!BO139</f>
        <v>-6.7088191039862783</v>
      </c>
      <c r="M99" s="12">
        <f>economy!BP139</f>
        <v>-6.8657712074608241</v>
      </c>
      <c r="N99" s="1">
        <v>23019.399524124776</v>
      </c>
      <c r="O99" s="1">
        <v>157165.37758166061</v>
      </c>
      <c r="P99" s="1">
        <v>55511.425980014443</v>
      </c>
      <c r="Q99" s="1">
        <v>20997.975058621669</v>
      </c>
      <c r="R99" s="17">
        <v>-6.8353070656822359</v>
      </c>
      <c r="S99" s="17">
        <v>-6.4006089257630228</v>
      </c>
      <c r="T99" s="17">
        <v>-6.6044266012528743</v>
      </c>
      <c r="U99" s="1">
        <v>24077.038781014919</v>
      </c>
      <c r="V99" s="1">
        <v>155758.21544832748</v>
      </c>
      <c r="W99" s="1">
        <v>55151.004443706523</v>
      </c>
      <c r="X99" s="1">
        <v>20882.799429968163</v>
      </c>
      <c r="Y99" s="17">
        <v>-7.5939624131045065</v>
      </c>
      <c r="Z99" s="17">
        <v>-6.9551273777468436</v>
      </c>
      <c r="AA99" s="17">
        <v>-7.0743502555466042</v>
      </c>
      <c r="AB99" s="1">
        <v>23019.399524124776</v>
      </c>
      <c r="AC99" s="1">
        <v>157165.37758166061</v>
      </c>
      <c r="AD99" s="1">
        <v>55511.425980014443</v>
      </c>
      <c r="AE99" s="1">
        <v>20997.975058621669</v>
      </c>
      <c r="AF99" s="1">
        <v>-6.8353070656822359</v>
      </c>
      <c r="AG99" s="1">
        <v>-6.4006089257630228</v>
      </c>
      <c r="AH99" s="1">
        <v>-6.6044266012528743</v>
      </c>
      <c r="AI99" s="1">
        <v>24796.69533933912</v>
      </c>
      <c r="AJ99" s="1">
        <v>169843.70431205962</v>
      </c>
      <c r="AK99" s="1">
        <v>59834.403491968726</v>
      </c>
      <c r="AL99" s="1">
        <v>22720.964954638985</v>
      </c>
      <c r="AM99" s="1">
        <v>-6.7420416653337432</v>
      </c>
      <c r="AN99" s="1">
        <v>-6.3096432715481141</v>
      </c>
      <c r="AO99" s="1">
        <v>-6.4991549071127093</v>
      </c>
      <c r="AP99" s="1">
        <v>23295.584993734283</v>
      </c>
      <c r="AQ99" s="2">
        <v>160385.06998381921</v>
      </c>
      <c r="AR99" s="2">
        <v>56165.65334614522</v>
      </c>
      <c r="AS99" s="2">
        <v>21158.24948521427</v>
      </c>
      <c r="AT99" s="2">
        <v>-6.8536268989118643</v>
      </c>
      <c r="AU99" s="2">
        <v>-6.4207660906713153</v>
      </c>
      <c r="AV99" s="2">
        <v>-6.6249043445794253</v>
      </c>
    </row>
    <row r="100" spans="1:48" x14ac:dyDescent="0.3">
      <c r="A100" s="1"/>
      <c r="B100" s="1"/>
      <c r="C100" s="1"/>
      <c r="D100" s="1"/>
      <c r="E100" s="1"/>
      <c r="F100" s="1">
        <f t="shared" si="1"/>
        <v>2094</v>
      </c>
      <c r="G100" s="1">
        <f>carbondioxide!F350</f>
        <v>24225.471948449613</v>
      </c>
      <c r="H100" s="1">
        <f>economy!AR140</f>
        <v>157611.93270454436</v>
      </c>
      <c r="I100" s="1">
        <f>economy!AS140</f>
        <v>55973.849382713968</v>
      </c>
      <c r="J100" s="1">
        <f>economy!AT140</f>
        <v>21168.768109506644</v>
      </c>
      <c r="K100" s="12">
        <f>economy!BN140</f>
        <v>-7.5637985158564858</v>
      </c>
      <c r="L100" s="12">
        <f>economy!BO140</f>
        <v>-6.9238863186086839</v>
      </c>
      <c r="M100" s="12">
        <f>economy!BP140</f>
        <v>-7.0458836862750429</v>
      </c>
      <c r="N100" s="1">
        <v>23090.484934810149</v>
      </c>
      <c r="O100" s="1">
        <v>158379.48369283666</v>
      </c>
      <c r="P100" s="1">
        <v>56167.833655307004</v>
      </c>
      <c r="Q100" s="1">
        <v>21230.059760181033</v>
      </c>
      <c r="R100" s="17">
        <v>-7.1232979589030139</v>
      </c>
      <c r="S100" s="17">
        <v>-6.6024853328131137</v>
      </c>
      <c r="T100" s="17">
        <v>-6.7736813209413782</v>
      </c>
      <c r="U100" s="1">
        <v>24146.872376173174</v>
      </c>
      <c r="V100" s="1">
        <v>156914.75149974608</v>
      </c>
      <c r="W100" s="1">
        <v>55792.387463891086</v>
      </c>
      <c r="X100" s="1">
        <v>21110.344505774447</v>
      </c>
      <c r="Y100" s="17">
        <v>-7.9027727456227952</v>
      </c>
      <c r="Z100" s="17">
        <v>-7.1707303639185254</v>
      </c>
      <c r="AA100" s="17">
        <v>-7.2546624126638894</v>
      </c>
      <c r="AB100" s="1">
        <v>23090.484934810149</v>
      </c>
      <c r="AC100" s="1">
        <v>158379.48369283666</v>
      </c>
      <c r="AD100" s="1">
        <v>56167.833655307004</v>
      </c>
      <c r="AE100" s="1">
        <v>21230.059760181033</v>
      </c>
      <c r="AF100" s="1">
        <v>-7.1232979589030139</v>
      </c>
      <c r="AG100" s="1">
        <v>-6.6024853328131137</v>
      </c>
      <c r="AH100" s="1">
        <v>-6.7736813209413782</v>
      </c>
      <c r="AI100" s="1">
        <v>24938.158844487643</v>
      </c>
      <c r="AJ100" s="1">
        <v>171786.5552236611</v>
      </c>
      <c r="AK100" s="1">
        <v>60699.091901743559</v>
      </c>
      <c r="AL100" s="1">
        <v>23022.33566530242</v>
      </c>
      <c r="AM100" s="1">
        <v>-7.0313467155712051</v>
      </c>
      <c r="AN100" s="1">
        <v>-6.5132331311367286</v>
      </c>
      <c r="AO100" s="1">
        <v>-6.6696359054910257</v>
      </c>
      <c r="AP100" s="1">
        <v>23360.926948424698</v>
      </c>
      <c r="AQ100" s="2">
        <v>161589.42067776527</v>
      </c>
      <c r="AR100" s="2">
        <v>56813.235997993848</v>
      </c>
      <c r="AS100" s="2">
        <v>21384.971466622603</v>
      </c>
      <c r="AT100" s="2">
        <v>-7.1443210830177746</v>
      </c>
      <c r="AU100" s="2">
        <v>-6.6252142920121999</v>
      </c>
      <c r="AV100" s="2">
        <v>-6.7966410157057044</v>
      </c>
    </row>
    <row r="101" spans="1:48" x14ac:dyDescent="0.3">
      <c r="A101" s="1"/>
      <c r="B101" s="1"/>
      <c r="C101" s="1"/>
      <c r="D101" s="1"/>
      <c r="E101" s="1"/>
      <c r="F101" s="1">
        <f t="shared" si="1"/>
        <v>2095</v>
      </c>
      <c r="G101" s="1">
        <f>carbondioxide!F351</f>
        <v>24293.037414201757</v>
      </c>
      <c r="H101" s="1">
        <f>economy!AR141</f>
        <v>158760.78662592519</v>
      </c>
      <c r="I101" s="1">
        <f>economy!AS141</f>
        <v>56615.636589153786</v>
      </c>
      <c r="J101" s="1">
        <f>economy!AT141</f>
        <v>21396.110745518403</v>
      </c>
      <c r="K101" s="12">
        <f>economy!BN141</f>
        <v>-7.8744132912376958</v>
      </c>
      <c r="L101" s="12">
        <f>economy!BO141</f>
        <v>-7.1407773524144416</v>
      </c>
      <c r="M101" s="12">
        <f>economy!BP141</f>
        <v>-7.2273799701479859</v>
      </c>
      <c r="N101" s="1">
        <v>23158.889978323517</v>
      </c>
      <c r="O101" s="1">
        <v>159575.67299057773</v>
      </c>
      <c r="P101" s="1">
        <v>56821.943475829539</v>
      </c>
      <c r="Q101" s="1">
        <v>21461.194155039797</v>
      </c>
      <c r="R101" s="17">
        <v>-7.4144694176103352</v>
      </c>
      <c r="S101" s="17">
        <v>-6.8060562348675315</v>
      </c>
      <c r="T101" s="17">
        <v>-6.944228351527812</v>
      </c>
      <c r="U101" s="1">
        <v>24213.839519862704</v>
      </c>
      <c r="V101" s="1">
        <v>158052.1338756161</v>
      </c>
      <c r="W101" s="1">
        <v>56431.13331903475</v>
      </c>
      <c r="X101" s="1">
        <v>21336.847290234509</v>
      </c>
      <c r="Y101" s="17">
        <v>-8.2149143815084127</v>
      </c>
      <c r="Z101" s="17">
        <v>-7.3880801704521319</v>
      </c>
      <c r="AA101" s="17">
        <v>-7.4362989235857722</v>
      </c>
      <c r="AB101" s="1">
        <v>23158.889978323517</v>
      </c>
      <c r="AC101" s="1">
        <v>159575.67299057773</v>
      </c>
      <c r="AD101" s="1">
        <v>56821.943475829539</v>
      </c>
      <c r="AE101" s="1">
        <v>21461.194155039797</v>
      </c>
      <c r="AF101" s="1">
        <v>-7.4144694176103352</v>
      </c>
      <c r="AG101" s="1">
        <v>-6.8060562348675315</v>
      </c>
      <c r="AH101" s="1">
        <v>-6.944228351527812</v>
      </c>
      <c r="AI101" s="1">
        <v>25077.934312808778</v>
      </c>
      <c r="AJ101" s="1">
        <v>173731.5504269354</v>
      </c>
      <c r="AK101" s="1">
        <v>61567.201084376284</v>
      </c>
      <c r="AL101" s="1">
        <v>23324.407402024859</v>
      </c>
      <c r="AM101" s="1">
        <v>-7.3240235828298239</v>
      </c>
      <c r="AN101" s="1">
        <v>-6.7187799028630053</v>
      </c>
      <c r="AO101" s="1">
        <v>-6.8416568591087419</v>
      </c>
      <c r="AP101" s="1">
        <v>23422.573315139231</v>
      </c>
      <c r="AQ101" s="2">
        <v>162764.02480849685</v>
      </c>
      <c r="AR101" s="2">
        <v>57455.811629925884</v>
      </c>
      <c r="AS101" s="2">
        <v>21609.886850859351</v>
      </c>
      <c r="AT101" s="2">
        <v>-7.4384051974254684</v>
      </c>
      <c r="AU101" s="2">
        <v>-6.8314900774975484</v>
      </c>
      <c r="AV101" s="2">
        <v>-6.9697823425102596</v>
      </c>
    </row>
    <row r="102" spans="1:48" x14ac:dyDescent="0.3">
      <c r="A102" s="1"/>
      <c r="B102" s="1"/>
      <c r="C102" s="1"/>
      <c r="D102" s="1"/>
      <c r="E102" s="1"/>
      <c r="F102" s="1">
        <f t="shared" si="1"/>
        <v>2096</v>
      </c>
      <c r="G102" s="1">
        <f>carbondioxide!F352</f>
        <v>24357.734256721171</v>
      </c>
      <c r="H102" s="1">
        <f>economy!AR142</f>
        <v>159890.02123486015</v>
      </c>
      <c r="I102" s="1">
        <f>economy!AS142</f>
        <v>57254.61063955311</v>
      </c>
      <c r="J102" s="1">
        <f>economy!AT142</f>
        <v>21622.360409098485</v>
      </c>
      <c r="K102" s="12">
        <f>economy!BN142</f>
        <v>-8.1884012372664365</v>
      </c>
      <c r="L102" s="12">
        <f>economy!BO142</f>
        <v>-7.3594386503223097</v>
      </c>
      <c r="M102" s="12">
        <f>economy!BP142</f>
        <v>-7.4102163921752275</v>
      </c>
      <c r="N102" s="1">
        <v>23224.64109062585</v>
      </c>
      <c r="O102" s="1">
        <v>160753.65134113416</v>
      </c>
      <c r="P102" s="1">
        <v>57473.618316447275</v>
      </c>
      <c r="Q102" s="1">
        <v>21691.341548781838</v>
      </c>
      <c r="R102" s="17">
        <v>-7.7087616865989466</v>
      </c>
      <c r="S102" s="17">
        <v>-7.0112749035365765</v>
      </c>
      <c r="T102" s="17">
        <v>-7.1160295481295206</v>
      </c>
      <c r="U102" s="1">
        <v>24277.970500360039</v>
      </c>
      <c r="V102" s="1">
        <v>159170.07459150336</v>
      </c>
      <c r="W102" s="1">
        <v>57067.106250690995</v>
      </c>
      <c r="X102" s="1">
        <v>21562.271811145863</v>
      </c>
      <c r="Y102" s="17">
        <v>-8.5303215877136171</v>
      </c>
      <c r="Z102" s="17">
        <v>-7.6071252775303639</v>
      </c>
      <c r="AA102" s="17">
        <v>-7.6192177733075619</v>
      </c>
      <c r="AB102" s="1">
        <v>23224.64109062585</v>
      </c>
      <c r="AC102" s="1">
        <v>160753.65134113416</v>
      </c>
      <c r="AD102" s="1">
        <v>57473.618316447275</v>
      </c>
      <c r="AE102" s="1">
        <v>21691.341548781838</v>
      </c>
      <c r="AF102" s="1">
        <v>-7.7087616865989466</v>
      </c>
      <c r="AG102" s="1">
        <v>-7.0112749035365765</v>
      </c>
      <c r="AH102" s="1">
        <v>-7.1160295481295206</v>
      </c>
      <c r="AI102" s="1">
        <v>25216.026397079037</v>
      </c>
      <c r="AJ102" s="1">
        <v>175678.48544040995</v>
      </c>
      <c r="AK102" s="1">
        <v>62438.628747392846</v>
      </c>
      <c r="AL102" s="1">
        <v>23627.148672755695</v>
      </c>
      <c r="AM102" s="1">
        <v>-7.6200164535615267</v>
      </c>
      <c r="AN102" s="1">
        <v>-6.9262446396852733</v>
      </c>
      <c r="AO102" s="1">
        <v>-7.0151871222995732</v>
      </c>
      <c r="AP102" s="1">
        <v>23480.50212760756</v>
      </c>
      <c r="AQ102" s="2">
        <v>163907.59606479105</v>
      </c>
      <c r="AR102" s="2">
        <v>58093.055099810859</v>
      </c>
      <c r="AS102" s="2">
        <v>21832.909512083152</v>
      </c>
      <c r="AT102" s="2">
        <v>-7.735836478589432</v>
      </c>
      <c r="AU102" s="2">
        <v>-7.0395510921729736</v>
      </c>
      <c r="AV102" s="2">
        <v>-7.1442923183634788</v>
      </c>
    </row>
    <row r="103" spans="1:48" x14ac:dyDescent="0.3">
      <c r="A103" s="1"/>
      <c r="B103" s="1"/>
      <c r="C103" s="1"/>
      <c r="D103" s="1"/>
      <c r="E103" s="1"/>
      <c r="F103" s="1">
        <f t="shared" si="1"/>
        <v>2097</v>
      </c>
      <c r="G103" s="1">
        <f>carbondioxide!F353</f>
        <v>24419.594038477408</v>
      </c>
      <c r="H103" s="1">
        <f>economy!AR143</f>
        <v>160999.35649600389</v>
      </c>
      <c r="I103" s="1">
        <f>economy!AS143</f>
        <v>57890.637187456938</v>
      </c>
      <c r="J103" s="1">
        <f>economy!AT143</f>
        <v>21847.481691388828</v>
      </c>
      <c r="K103" s="12">
        <f>economy!BN143</f>
        <v>-8.5056938874959993</v>
      </c>
      <c r="L103" s="12">
        <f>economy!BO143</f>
        <v>-7.5798167219509027</v>
      </c>
      <c r="M103" s="12">
        <f>economy!BP143</f>
        <v>-7.5943493451989665</v>
      </c>
      <c r="N103" s="1">
        <v>23287.765613766973</v>
      </c>
      <c r="O103" s="1">
        <v>161913.13515704271</v>
      </c>
      <c r="P103" s="1">
        <v>58122.723523992718</v>
      </c>
      <c r="Q103" s="1">
        <v>21920.466038973034</v>
      </c>
      <c r="R103" s="17">
        <v>-8.0061147476957935</v>
      </c>
      <c r="S103" s="17">
        <v>-7.2180945883988796</v>
      </c>
      <c r="T103" s="17">
        <v>-7.2890467532250609</v>
      </c>
      <c r="U103" s="1">
        <v>24339.296561811552</v>
      </c>
      <c r="V103" s="1">
        <v>160268.29681968142</v>
      </c>
      <c r="W103" s="1">
        <v>57700.173186364314</v>
      </c>
      <c r="X103" s="1">
        <v>21786.582945774437</v>
      </c>
      <c r="Y103" s="17">
        <v>-8.8489284862687558</v>
      </c>
      <c r="Z103" s="17">
        <v>-7.8278142270149429</v>
      </c>
      <c r="AA103" s="17">
        <v>-7.8033769995146844</v>
      </c>
      <c r="AB103" s="1">
        <v>23287.765613766973</v>
      </c>
      <c r="AC103" s="1">
        <v>161913.13515704271</v>
      </c>
      <c r="AD103" s="1">
        <v>58122.723523992718</v>
      </c>
      <c r="AE103" s="1">
        <v>21920.466038973034</v>
      </c>
      <c r="AF103" s="1">
        <v>-8.0061147476957935</v>
      </c>
      <c r="AG103" s="1">
        <v>-7.2180945883988796</v>
      </c>
      <c r="AH103" s="1">
        <v>-7.2890467532250609</v>
      </c>
      <c r="AI103" s="1">
        <v>25352.440214209139</v>
      </c>
      <c r="AJ103" s="1">
        <v>177627.15692775874</v>
      </c>
      <c r="AK103" s="1">
        <v>63313.27231971977</v>
      </c>
      <c r="AL103" s="1">
        <v>23930.527981777272</v>
      </c>
      <c r="AM103" s="1">
        <v>-7.91926901621627</v>
      </c>
      <c r="AN103" s="1">
        <v>-7.1355882563278072</v>
      </c>
      <c r="AO103" s="1">
        <v>-7.1901959388801364</v>
      </c>
      <c r="AP103" s="1">
        <v>23534.691020966256</v>
      </c>
      <c r="AQ103" s="2">
        <v>165018.79794151618</v>
      </c>
      <c r="AR103" s="2">
        <v>58724.635610951569</v>
      </c>
      <c r="AS103" s="2">
        <v>22053.9524359805</v>
      </c>
      <c r="AT103" s="2">
        <v>-8.036573591976488</v>
      </c>
      <c r="AU103" s="2">
        <v>-7.249355168295982</v>
      </c>
      <c r="AV103" s="2">
        <v>-7.3201349364680448</v>
      </c>
    </row>
    <row r="104" spans="1:48" x14ac:dyDescent="0.3">
      <c r="A104" s="1"/>
      <c r="B104" s="1"/>
      <c r="C104" s="1"/>
      <c r="D104" s="1"/>
      <c r="E104" s="1"/>
      <c r="F104" s="1">
        <f t="shared" si="1"/>
        <v>2098</v>
      </c>
      <c r="G104" s="1">
        <f>carbondioxide!F354</f>
        <v>24478.649254106524</v>
      </c>
      <c r="H104" s="1">
        <f>economy!AR144</f>
        <v>162088.52378104115</v>
      </c>
      <c r="I104" s="1">
        <f>economy!AS144</f>
        <v>58523.584691123535</v>
      </c>
      <c r="J104" s="1">
        <f>economy!AT144</f>
        <v>22071.440061777896</v>
      </c>
      <c r="K104" s="12">
        <f>economy!BN144</f>
        <v>-8.8262226891000122</v>
      </c>
      <c r="L104" s="12">
        <f>economy!BO144</f>
        <v>-7.8018581900279038</v>
      </c>
      <c r="M104" s="12">
        <f>economy!BP144</f>
        <v>-7.7797353199721568</v>
      </c>
      <c r="N104" s="1">
        <v>23348.291749948286</v>
      </c>
      <c r="O104" s="1">
        <v>163053.85140788482</v>
      </c>
      <c r="P104" s="1">
        <v>58769.126969166304</v>
      </c>
      <c r="Q104" s="1">
        <v>22148.5325240774</v>
      </c>
      <c r="R104" s="17">
        <v>-8.3064683875763254</v>
      </c>
      <c r="S104" s="17">
        <v>-7.4264685601216538</v>
      </c>
      <c r="T104" s="17">
        <v>-7.4632418309530815</v>
      </c>
      <c r="U104" s="1">
        <v>24397.849852318526</v>
      </c>
      <c r="V104" s="1">
        <v>161346.53487521794</v>
      </c>
      <c r="W104" s="1">
        <v>58330.203786774073</v>
      </c>
      <c r="X104" s="1">
        <v>22009.746428148068</v>
      </c>
      <c r="Y104" s="17">
        <v>-9.1706691270962839</v>
      </c>
      <c r="Z104" s="17">
        <v>-8.0500956680895985</v>
      </c>
      <c r="AA104" s="17">
        <v>-7.9887347289447854</v>
      </c>
      <c r="AB104" s="1">
        <v>23348.291749948286</v>
      </c>
      <c r="AC104" s="1">
        <v>163053.85140788482</v>
      </c>
      <c r="AD104" s="1">
        <v>58769.126969166304</v>
      </c>
      <c r="AE104" s="1">
        <v>22148.5325240774</v>
      </c>
      <c r="AF104" s="1">
        <v>-8.3064683875763254</v>
      </c>
      <c r="AG104" s="1">
        <v>-7.4264685601216538</v>
      </c>
      <c r="AH104" s="1">
        <v>-7.4632418309530815</v>
      </c>
      <c r="AI104" s="1">
        <v>25487.18133344749</v>
      </c>
      <c r="AJ104" s="1">
        <v>179577.3627585255</v>
      </c>
      <c r="AK104" s="1">
        <v>64191.028995627457</v>
      </c>
      <c r="AL104" s="1">
        <v>24234.513841144362</v>
      </c>
      <c r="AM104" s="1">
        <v>-8.221724521831872</v>
      </c>
      <c r="AN104" s="1">
        <v>-7.346771565976506</v>
      </c>
      <c r="AO104" s="1">
        <v>-7.3666524703140039</v>
      </c>
      <c r="AP104" s="1">
        <v>23585.117117290822</v>
      </c>
      <c r="AQ104" s="2">
        <v>166096.23917857642</v>
      </c>
      <c r="AR104" s="2">
        <v>59350.216430177308</v>
      </c>
      <c r="AS104" s="2">
        <v>22272.927681163535</v>
      </c>
      <c r="AT104" s="2">
        <v>-8.3405768831901934</v>
      </c>
      <c r="AU104" s="2">
        <v>-7.4608603891194942</v>
      </c>
      <c r="AV104" s="2">
        <v>-7.4972742286047938</v>
      </c>
    </row>
    <row r="105" spans="1:48" x14ac:dyDescent="0.3">
      <c r="A105" s="1"/>
      <c r="B105" s="1"/>
      <c r="C105" s="1"/>
      <c r="D105" s="1"/>
      <c r="E105" s="1"/>
      <c r="F105" s="1">
        <f t="shared" si="1"/>
        <v>2099</v>
      </c>
      <c r="G105" s="1">
        <f>carbondioxide!F355</f>
        <v>24534.933277181153</v>
      </c>
      <c r="H105" s="1">
        <f>economy!AR145</f>
        <v>163157.26583878312</v>
      </c>
      <c r="I105" s="1">
        <f>economy!AS145</f>
        <v>59153.324456065995</v>
      </c>
      <c r="J105" s="1">
        <f>economy!AT145</f>
        <v>22294.201873888334</v>
      </c>
      <c r="K105" s="12">
        <f>economy!BN145</f>
        <v>-9.1499190779233093</v>
      </c>
      <c r="L105" s="12">
        <f>economy!BO145</f>
        <v>-8.0255098368547362</v>
      </c>
      <c r="M105" s="12">
        <f>economy!BP145</f>
        <v>-7.9663309418523305</v>
      </c>
      <c r="N105" s="1">
        <v>23406.248515808868</v>
      </c>
      <c r="O105" s="1">
        <v>164175.5376177697</v>
      </c>
      <c r="P105" s="1">
        <v>59412.699094419586</v>
      </c>
      <c r="Q105" s="1">
        <v>22375.506711409544</v>
      </c>
      <c r="R105" s="17">
        <v>-8.609762263614094</v>
      </c>
      <c r="S105" s="17">
        <v>-7.636350152055897</v>
      </c>
      <c r="T105" s="17">
        <v>-7.6385767002376923</v>
      </c>
      <c r="U105" s="1">
        <v>24453.663372380543</v>
      </c>
      <c r="V105" s="1">
        <v>162404.53418828303</v>
      </c>
      <c r="W105" s="1">
        <v>58957.070488886857</v>
      </c>
      <c r="X105" s="1">
        <v>22231.728855341178</v>
      </c>
      <c r="Y105" s="17">
        <v>-9.4954775585336968</v>
      </c>
      <c r="Z105" s="17">
        <v>-8.2739184011413496</v>
      </c>
      <c r="AA105" s="17">
        <v>-8.1752492123932932</v>
      </c>
      <c r="AB105" s="1">
        <v>23406.248515808868</v>
      </c>
      <c r="AC105" s="1">
        <v>164175.5376177697</v>
      </c>
      <c r="AD105" s="1">
        <v>59412.699094419586</v>
      </c>
      <c r="AE105" s="1">
        <v>22375.506711409544</v>
      </c>
      <c r="AF105" s="1">
        <v>-8.609762263614094</v>
      </c>
      <c r="AG105" s="1">
        <v>-7.636350152055897</v>
      </c>
      <c r="AH105" s="1">
        <v>-7.6385767002376923</v>
      </c>
      <c r="AI105" s="1">
        <v>25620.255764587142</v>
      </c>
      <c r="AJ105" s="1">
        <v>181528.90206726998</v>
      </c>
      <c r="AK105" s="1">
        <v>65071.795778282212</v>
      </c>
      <c r="AL105" s="1">
        <v>24539.07478209848</v>
      </c>
      <c r="AM105" s="1">
        <v>-8.5273258429298568</v>
      </c>
      <c r="AN105" s="1">
        <v>-7.559755315722418</v>
      </c>
      <c r="AO105" s="1">
        <v>-7.5445258229491907</v>
      </c>
      <c r="AP105" s="1">
        <v>23631.756902201116</v>
      </c>
      <c r="AQ105" s="2">
        <v>167138.46865874951</v>
      </c>
      <c r="AR105" s="2">
        <v>59969.454575435004</v>
      </c>
      <c r="AS105" s="2">
        <v>22489.746336131771</v>
      </c>
      <c r="AT105" s="2">
        <v>-8.6478086496359303</v>
      </c>
      <c r="AU105" s="2">
        <v>-7.6740251532127495</v>
      </c>
      <c r="AV105" s="2">
        <v>-7.6756743032866677</v>
      </c>
    </row>
    <row r="106" spans="1:48" x14ac:dyDescent="0.3">
      <c r="A106" s="1"/>
      <c r="B106" s="1"/>
      <c r="C106" s="1"/>
      <c r="D106" s="1"/>
      <c r="E106" s="1"/>
      <c r="F106" s="1">
        <f t="shared" si="1"/>
        <v>2100</v>
      </c>
      <c r="G106" s="1">
        <f>carbondioxide!F356</f>
        <v>24588.48030743343</v>
      </c>
      <c r="H106" s="1">
        <f>economy!AR146</f>
        <v>164205.33675142869</v>
      </c>
      <c r="I106" s="1">
        <f>economy!AS146</f>
        <v>59779.730673316881</v>
      </c>
      <c r="J106" s="1">
        <f>economy!AT146</f>
        <v>22515.734370545255</v>
      </c>
      <c r="K106" s="12">
        <f>economy!BN146</f>
        <v>-9.4767145509503621</v>
      </c>
      <c r="L106" s="12">
        <f>economy!BO146</f>
        <v>-8.2507186488403459</v>
      </c>
      <c r="M106" s="12">
        <f>economy!BP146</f>
        <v>-8.1540930060294325</v>
      </c>
      <c r="N106" s="1">
        <v>23461.665697002714</v>
      </c>
      <c r="O106" s="1">
        <v>165277.94184993886</v>
      </c>
      <c r="P106" s="1">
        <v>60053.312957863025</v>
      </c>
      <c r="Q106" s="1">
        <v>22601.355124132497</v>
      </c>
      <c r="R106" s="17">
        <v>-8.9159359677470373</v>
      </c>
      <c r="S106" s="17">
        <v>-7.8476928003040456</v>
      </c>
      <c r="T106" s="17">
        <v>-7.8150133667351209</v>
      </c>
      <c r="U106" s="1">
        <v>24506.770923771441</v>
      </c>
      <c r="V106" s="1">
        <v>163442.05126312861</v>
      </c>
      <c r="W106" s="1">
        <v>59580.648544774551</v>
      </c>
      <c r="X106" s="1">
        <v>22452.497692764184</v>
      </c>
      <c r="Y106" s="17">
        <v>-9.8232878955606928</v>
      </c>
      <c r="Z106" s="17">
        <v>-8.4992314198855556</v>
      </c>
      <c r="AA106" s="17">
        <v>-8.3628788583626417</v>
      </c>
      <c r="AB106" s="1">
        <v>23461.665697002714</v>
      </c>
      <c r="AC106" s="1">
        <v>165277.94184993886</v>
      </c>
      <c r="AD106" s="1">
        <v>60053.312957863025</v>
      </c>
      <c r="AE106" s="1">
        <v>22601.355124132497</v>
      </c>
      <c r="AF106" s="1">
        <v>-8.9159359677470373</v>
      </c>
      <c r="AG106" s="1">
        <v>-7.8476928003040456</v>
      </c>
      <c r="AH106" s="1">
        <v>-7.8150133667351209</v>
      </c>
      <c r="AI106" s="1">
        <v>25751.669946179256</v>
      </c>
      <c r="AJ106" s="1">
        <v>183481.57531111431</v>
      </c>
      <c r="AK106" s="1">
        <v>65955.469522870713</v>
      </c>
      <c r="AL106" s="1">
        <v>24844.179366438264</v>
      </c>
      <c r="AM106" s="1">
        <v>-8.8360155306978108</v>
      </c>
      <c r="AN106" s="1">
        <v>-7.7745002207529321</v>
      </c>
      <c r="AO106" s="1">
        <v>-7.7237850743270524</v>
      </c>
      <c r="AP106" s="1">
        <v>23674.586091540445</v>
      </c>
      <c r="AQ106" s="2">
        <v>168143.96968881611</v>
      </c>
      <c r="AR106" s="2">
        <v>60582.000470068233</v>
      </c>
      <c r="AS106" s="2">
        <v>22704.318471462808</v>
      </c>
      <c r="AT106" s="2">
        <v>-8.9582334360640647</v>
      </c>
      <c r="AU106" s="2">
        <v>-7.8888082395263774</v>
      </c>
      <c r="AV106" s="2">
        <v>-7.8552993833578295</v>
      </c>
    </row>
    <row r="107" spans="1:48" x14ac:dyDescent="0.3">
      <c r="A107" s="1"/>
      <c r="B107" s="1"/>
      <c r="C107" s="1"/>
      <c r="D107" s="1"/>
      <c r="E107" s="1"/>
      <c r="F107" s="1">
        <f t="shared" si="1"/>
        <v>2101</v>
      </c>
      <c r="G107" s="1">
        <f>carbondioxide!F357</f>
        <v>24639.325318505802</v>
      </c>
      <c r="H107" s="1">
        <f>economy!AR147</f>
        <v>165232.50187749456</v>
      </c>
      <c r="I107" s="1">
        <f>economy!AS147</f>
        <v>60402.680453487461</v>
      </c>
      <c r="J107" s="1">
        <f>economy!AT147</f>
        <v>22736.005687741272</v>
      </c>
      <c r="K107" s="12">
        <f>economy!BN147</f>
        <v>-9.8065407362049637</v>
      </c>
      <c r="L107" s="12">
        <f>economy!BO147</f>
        <v>-8.477431859120701</v>
      </c>
      <c r="M107" s="12">
        <f>economy!BP147</f>
        <v>-8.3429785112947581</v>
      </c>
      <c r="N107" s="1">
        <v>23514.573803132451</v>
      </c>
      <c r="O107" s="1">
        <v>166360.82267889701</v>
      </c>
      <c r="P107" s="1">
        <v>60690.844273248556</v>
      </c>
      <c r="Q107" s="1">
        <v>22826.045107311289</v>
      </c>
      <c r="R107" s="17">
        <v>-9.2249290883489898</v>
      </c>
      <c r="S107" s="17">
        <v>-8.0604500822607221</v>
      </c>
      <c r="T107" s="17">
        <v>-7.9925139535988894</v>
      </c>
      <c r="U107" s="1">
        <v>24557.207058918666</v>
      </c>
      <c r="V107" s="1">
        <v>164458.85362420388</v>
      </c>
      <c r="W107" s="1">
        <v>60200.816056365031</v>
      </c>
      <c r="X107" s="1">
        <v>22672.021278472814</v>
      </c>
      <c r="Y107" s="17">
        <v>-10.154034385731594</v>
      </c>
      <c r="Z107" s="17">
        <v>-8.725983951743677</v>
      </c>
      <c r="AA107" s="17">
        <v>-8.5515822653582081</v>
      </c>
      <c r="AB107" s="1">
        <v>23514.573803132451</v>
      </c>
      <c r="AC107" s="1">
        <v>166360.82267889701</v>
      </c>
      <c r="AD107" s="1">
        <v>60690.844273248556</v>
      </c>
      <c r="AE107" s="1">
        <v>22826.045107311289</v>
      </c>
      <c r="AF107" s="1">
        <v>-9.2249290883489898</v>
      </c>
      <c r="AG107" s="1">
        <v>-8.0604500822607221</v>
      </c>
      <c r="AH107" s="1">
        <v>-7.9925139535988894</v>
      </c>
      <c r="AI107" s="1">
        <v>25881.430733756799</v>
      </c>
      <c r="AJ107" s="1">
        <v>185435.18432567595</v>
      </c>
      <c r="AK107" s="1">
        <v>66841.946979262852</v>
      </c>
      <c r="AL107" s="1">
        <v>25149.796197827385</v>
      </c>
      <c r="AM107" s="1">
        <v>-9.147735870443622</v>
      </c>
      <c r="AN107" s="1">
        <v>-7.9909669972932011</v>
      </c>
      <c r="AO107" s="1">
        <v>-7.904399298562776</v>
      </c>
      <c r="AP107" s="1">
        <v>23713.579486968883</v>
      </c>
      <c r="AQ107" s="2">
        <v>169111.15357544852</v>
      </c>
      <c r="AR107" s="2">
        <v>61187.497560660588</v>
      </c>
      <c r="AS107" s="2">
        <v>22916.553086866301</v>
      </c>
      <c r="AT107" s="2">
        <v>-9.2718183579310622</v>
      </c>
      <c r="AU107" s="2">
        <v>-8.1051688734369076</v>
      </c>
      <c r="AV107" s="2">
        <v>-8.0361138430816439</v>
      </c>
    </row>
    <row r="108" spans="1:48" x14ac:dyDescent="0.3">
      <c r="A108" s="1"/>
      <c r="B108" s="1"/>
      <c r="C108" s="1"/>
      <c r="D108" s="1"/>
      <c r="E108" s="1"/>
      <c r="F108" s="1">
        <f t="shared" si="1"/>
        <v>2102</v>
      </c>
      <c r="G108" s="1">
        <f>carbondioxide!F358</f>
        <v>24687.504006299983</v>
      </c>
      <c r="H108" s="1">
        <f>economy!AR148</f>
        <v>166238.53778191863</v>
      </c>
      <c r="I108" s="1">
        <f>economy!AS148</f>
        <v>61022.053856697174</v>
      </c>
      <c r="J108" s="1">
        <f>economy!AT148</f>
        <v>22954.984857617703</v>
      </c>
      <c r="K108" s="12">
        <f>economy!BN148</f>
        <v>-10.139329460099638</v>
      </c>
      <c r="L108" s="12">
        <f>economy!BO148</f>
        <v>-8.7055969882837019</v>
      </c>
      <c r="M108" s="12">
        <f>economy!BP148</f>
        <v>-8.5329446923606795</v>
      </c>
      <c r="N108" s="1">
        <v>23565.004023101414</v>
      </c>
      <c r="O108" s="1">
        <v>167423.94915048417</v>
      </c>
      <c r="P108" s="1">
        <v>61325.171446081637</v>
      </c>
      <c r="Q108" s="1">
        <v>23049.54483303551</v>
      </c>
      <c r="R108" s="17">
        <v>-9.5366812701003063</v>
      </c>
      <c r="S108" s="17">
        <v>-8.2745757536306108</v>
      </c>
      <c r="T108" s="17">
        <v>-8.1710407310635773</v>
      </c>
      <c r="U108" s="1">
        <v>24605.007030853623</v>
      </c>
      <c r="V108" s="1">
        <v>165454.71974986911</v>
      </c>
      <c r="W108" s="1">
        <v>60817.454006154803</v>
      </c>
      <c r="X108" s="1">
        <v>22890.268826514392</v>
      </c>
      <c r="Y108" s="17">
        <v>-10.48765147281906</v>
      </c>
      <c r="Z108" s="17">
        <v>-8.9541254964858599</v>
      </c>
      <c r="AA108" s="17">
        <v>-8.7413182528366598</v>
      </c>
      <c r="AB108" s="1">
        <v>23565.004023101414</v>
      </c>
      <c r="AC108" s="1">
        <v>167423.94915048417</v>
      </c>
      <c r="AD108" s="1">
        <v>61325.171446081637</v>
      </c>
      <c r="AE108" s="1">
        <v>23049.54483303551</v>
      </c>
      <c r="AF108" s="1">
        <v>-9.5366812701003063</v>
      </c>
      <c r="AG108" s="1">
        <v>-8.2745757536306108</v>
      </c>
      <c r="AH108" s="1">
        <v>-8.1710407310635773</v>
      </c>
      <c r="AI108" s="1">
        <v>26009.545388073093</v>
      </c>
      <c r="AJ108" s="1">
        <v>187389.53237936707</v>
      </c>
      <c r="AK108" s="1">
        <v>67731.124834180591</v>
      </c>
      <c r="AL108" s="1">
        <v>25455.893933023504</v>
      </c>
      <c r="AM108" s="1">
        <v>-9.4624289353116797</v>
      </c>
      <c r="AN108" s="1">
        <v>-8.2091163943030168</v>
      </c>
      <c r="AO108" s="1">
        <v>-8.0863375907994897</v>
      </c>
      <c r="AP108" s="1">
        <v>23748.710819122029</v>
      </c>
      <c r="AQ108" s="2">
        <v>170038.35239177331</v>
      </c>
      <c r="AR108" s="2">
        <v>61785.581894954266</v>
      </c>
      <c r="AS108" s="2">
        <v>23126.358052704876</v>
      </c>
      <c r="AT108" s="2">
        <v>-9.5885334572449938</v>
      </c>
      <c r="AU108" s="2">
        <v>-8.3230667940377021</v>
      </c>
      <c r="AV108" s="2">
        <v>-8.2180822447671336</v>
      </c>
    </row>
    <row r="109" spans="1:48" x14ac:dyDescent="0.3">
      <c r="A109" s="1"/>
      <c r="B109" s="1"/>
      <c r="C109" s="1"/>
      <c r="D109" s="1"/>
      <c r="E109" s="1"/>
      <c r="F109" s="1">
        <f t="shared" si="1"/>
        <v>2103</v>
      </c>
      <c r="G109" s="1">
        <f>carbondioxide!F359</f>
        <v>24733.052737990532</v>
      </c>
      <c r="H109" s="1">
        <f>economy!AR149</f>
        <v>167223.23215384892</v>
      </c>
      <c r="I109" s="1">
        <f>economy!AS149</f>
        <v>61637.733918455699</v>
      </c>
      <c r="J109" s="1">
        <f>economy!AT149</f>
        <v>23172.641810481102</v>
      </c>
      <c r="K109" s="12">
        <f>economy!BN149</f>
        <v>-10.475012812257505</v>
      </c>
      <c r="L109" s="12">
        <f>economy!BO149</f>
        <v>-8.9351618832215856</v>
      </c>
      <c r="M109" s="12">
        <f>economy!BP149</f>
        <v>-8.7239490507431547</v>
      </c>
      <c r="N109" s="1">
        <v>23612.988180943208</v>
      </c>
      <c r="O109" s="1">
        <v>168467.10073031002</v>
      </c>
      <c r="P109" s="1">
        <v>61956.175605924713</v>
      </c>
      <c r="Q109" s="1">
        <v>23271.823304624522</v>
      </c>
      <c r="R109" s="17">
        <v>-9.8511322718561534</v>
      </c>
      <c r="S109" s="17">
        <v>-8.4900237839302655</v>
      </c>
      <c r="T109" s="17">
        <v>-8.3505561448495751</v>
      </c>
      <c r="U109" s="1">
        <v>24650.206743795956</v>
      </c>
      <c r="V109" s="1">
        <v>166429.43899418323</v>
      </c>
      <c r="W109" s="1">
        <v>61430.446283961399</v>
      </c>
      <c r="X109" s="1">
        <v>23107.210429329432</v>
      </c>
      <c r="Y109" s="17">
        <v>-10.824073858180187</v>
      </c>
      <c r="Z109" s="17">
        <v>-9.1836058631532964</v>
      </c>
      <c r="AA109" s="17">
        <v>-8.9320458908149334</v>
      </c>
      <c r="AB109" s="1">
        <v>23612.988180943208</v>
      </c>
      <c r="AC109" s="1">
        <v>168467.10073031002</v>
      </c>
      <c r="AD109" s="1">
        <v>61956.175605924713</v>
      </c>
      <c r="AE109" s="1">
        <v>23271.823304624522</v>
      </c>
      <c r="AF109" s="1">
        <v>-9.8511322718561534</v>
      </c>
      <c r="AG109" s="1">
        <v>-8.4900237839302655</v>
      </c>
      <c r="AH109" s="1">
        <v>-8.3505561448495751</v>
      </c>
      <c r="AI109" s="1">
        <v>26136.021563359762</v>
      </c>
      <c r="AJ109" s="1">
        <v>189344.42422604939</v>
      </c>
      <c r="AK109" s="1">
        <v>68622.899752840996</v>
      </c>
      <c r="AL109" s="1">
        <v>25762.441293011125</v>
      </c>
      <c r="AM109" s="1">
        <v>-9.7800366382552664</v>
      </c>
      <c r="AN109" s="1">
        <v>-8.4289092239366887</v>
      </c>
      <c r="AO109" s="1">
        <v>-8.2695690907399584</v>
      </c>
      <c r="AP109" s="1">
        <v>23779.952576760854</v>
      </c>
      <c r="AQ109" s="2">
        <v>170923.81081176375</v>
      </c>
      <c r="AR109" s="2">
        <v>62375.881655947451</v>
      </c>
      <c r="AS109" s="2">
        <v>23333.640045547072</v>
      </c>
      <c r="AT109" s="2">
        <v>-9.9083520964434388</v>
      </c>
      <c r="AU109" s="2">
        <v>-8.5424623229792065</v>
      </c>
      <c r="AV109" s="2">
        <v>-8.401169374990765</v>
      </c>
    </row>
    <row r="110" spans="1:48" x14ac:dyDescent="0.3">
      <c r="A110" s="1"/>
      <c r="B110" s="1"/>
      <c r="C110" s="1"/>
      <c r="D110" s="1"/>
      <c r="E110" s="1"/>
      <c r="F110" s="1">
        <f t="shared" si="1"/>
        <v>2104</v>
      </c>
      <c r="G110" s="1">
        <f>carbondioxide!F360</f>
        <v>24776.008501764678</v>
      </c>
      <c r="H110" s="1">
        <f>economy!AR150</f>
        <v>168186.38371263619</v>
      </c>
      <c r="I110" s="1">
        <f>economy!AS150</f>
        <v>62249.606671585141</v>
      </c>
      <c r="J110" s="1">
        <f>economy!AT150</f>
        <v>23388.947375878332</v>
      </c>
      <c r="K110" s="12">
        <f>economy!BN150</f>
        <v>-10.813523207833628</v>
      </c>
      <c r="L110" s="12">
        <f>economy!BO150</f>
        <v>-9.166074754135602</v>
      </c>
      <c r="M110" s="12">
        <f>economy!BP150</f>
        <v>-8.91594938422128</v>
      </c>
      <c r="N110" s="1">
        <v>23658.558692183833</v>
      </c>
      <c r="O110" s="1">
        <v>169490.06724098316</v>
      </c>
      <c r="P110" s="1">
        <v>62583.740634958674</v>
      </c>
      <c r="Q110" s="1">
        <v>23492.850359932287</v>
      </c>
      <c r="R110" s="17">
        <v>-10.168222022515469</v>
      </c>
      <c r="S110" s="17">
        <v>-8.7067483904834599</v>
      </c>
      <c r="T110" s="17">
        <v>-8.5310228433934103</v>
      </c>
      <c r="U110" s="1">
        <v>24692.842704431241</v>
      </c>
      <c r="V110" s="1">
        <v>167382.81149724635</v>
      </c>
      <c r="W110" s="1">
        <v>62039.679709797034</v>
      </c>
      <c r="X110" s="1">
        <v>23322.817059229536</v>
      </c>
      <c r="Y110" s="17">
        <v>-11.16323655986044</v>
      </c>
      <c r="Z110" s="17">
        <v>-9.414375205278116</v>
      </c>
      <c r="AA110" s="17">
        <v>-9.123724528150154</v>
      </c>
      <c r="AB110" s="1">
        <v>23658.558692183833</v>
      </c>
      <c r="AC110" s="1">
        <v>169490.06724098316</v>
      </c>
      <c r="AD110" s="1">
        <v>62583.740634958674</v>
      </c>
      <c r="AE110" s="1">
        <v>23492.850359932287</v>
      </c>
      <c r="AF110" s="1">
        <v>-10.168222022515469</v>
      </c>
      <c r="AG110" s="1">
        <v>-8.7067483904834599</v>
      </c>
      <c r="AH110" s="1">
        <v>-8.5310228433934103</v>
      </c>
      <c r="AI110" s="1">
        <v>26260.867295608718</v>
      </c>
      <c r="AJ110" s="1">
        <v>191299.66615603896</v>
      </c>
      <c r="AK110" s="1">
        <v>69517.168420045389</v>
      </c>
      <c r="AL110" s="1">
        <v>26069.407074024359</v>
      </c>
      <c r="AM110" s="1">
        <v>-10.100500782263383</v>
      </c>
      <c r="AN110" s="1">
        <v>-8.6503063907755617</v>
      </c>
      <c r="AO110" s="1">
        <v>-8.4540630052614052</v>
      </c>
      <c r="AP110" s="1">
        <v>23807.275820068673</v>
      </c>
      <c r="AQ110" s="2">
        <v>171765.6768668587</v>
      </c>
      <c r="AR110" s="2">
        <v>62958.016647801807</v>
      </c>
      <c r="AS110" s="2">
        <v>23538.30447727922</v>
      </c>
      <c r="AT110" s="2">
        <v>-10.231251396925376</v>
      </c>
      <c r="AU110" s="2">
        <v>-8.7633164352015243</v>
      </c>
      <c r="AV110" s="2">
        <v>-8.5853402804769274</v>
      </c>
    </row>
    <row r="111" spans="1:48" x14ac:dyDescent="0.3">
      <c r="A111" s="1"/>
      <c r="B111" s="1"/>
      <c r="C111" s="1"/>
      <c r="D111" s="1"/>
      <c r="E111" s="1"/>
      <c r="F111" s="1">
        <f t="shared" si="1"/>
        <v>2105</v>
      </c>
      <c r="G111" s="1">
        <f>carbondioxide!F361</f>
        <v>24816.408857347182</v>
      </c>
      <c r="H111" s="1">
        <f>economy!AR151</f>
        <v>169127.80210253835</v>
      </c>
      <c r="I111" s="1">
        <f>economy!AS151</f>
        <v>62857.56116427372</v>
      </c>
      <c r="J111" s="1">
        <f>economy!AT151</f>
        <v>23603.873282752371</v>
      </c>
      <c r="K111" s="12">
        <f>economy!BN151</f>
        <v>-11.154793447366334</v>
      </c>
      <c r="L111" s="12">
        <f>economy!BO151</f>
        <v>-9.3982842097198169</v>
      </c>
      <c r="M111" s="12">
        <f>economy!BP151</f>
        <v>-9.1089038148901533</v>
      </c>
      <c r="N111" s="1">
        <v>23701.748520789344</v>
      </c>
      <c r="O111" s="1">
        <v>170492.64878856362</v>
      </c>
      <c r="P111" s="1">
        <v>63207.753192874901</v>
      </c>
      <c r="Q111" s="1">
        <v>23712.596673769043</v>
      </c>
      <c r="R111" s="17">
        <v>-10.487890674898074</v>
      </c>
      <c r="S111" s="17">
        <v>-8.9247040709222425</v>
      </c>
      <c r="T111" s="17">
        <v>-8.7124037039104127</v>
      </c>
      <c r="U111" s="1">
        <v>24732.951973938252</v>
      </c>
      <c r="V111" s="1">
        <v>168314.64808457153</v>
      </c>
      <c r="W111" s="1">
        <v>62645.044052951045</v>
      </c>
      <c r="X111" s="1">
        <v>23537.060568972793</v>
      </c>
      <c r="Y111" s="17">
        <v>-11.505074969455313</v>
      </c>
      <c r="Z111" s="17">
        <v>-9.6463840544209187</v>
      </c>
      <c r="AA111" s="17">
        <v>-9.3163138195031614</v>
      </c>
      <c r="AB111" s="1">
        <v>23701.748520789344</v>
      </c>
      <c r="AC111" s="1">
        <v>170492.64878856362</v>
      </c>
      <c r="AD111" s="1">
        <v>63207.753192874901</v>
      </c>
      <c r="AE111" s="1">
        <v>23712.596673769043</v>
      </c>
      <c r="AF111" s="1">
        <v>-10.487890674898074</v>
      </c>
      <c r="AG111" s="1">
        <v>-8.9247040709222425</v>
      </c>
      <c r="AH111" s="1">
        <v>-8.7124037039104127</v>
      </c>
      <c r="AI111" s="1">
        <v>26384.090990884135</v>
      </c>
      <c r="AJ111" s="1">
        <v>193255.06604544536</v>
      </c>
      <c r="AK111" s="1">
        <v>70413.827580686586</v>
      </c>
      <c r="AL111" s="1">
        <v>26376.760158444777</v>
      </c>
      <c r="AM111" s="1">
        <v>-10.423763108844266</v>
      </c>
      <c r="AN111" s="1">
        <v>-8.8732689198450387</v>
      </c>
      <c r="AO111" s="1">
        <v>-8.6397886301206075</v>
      </c>
      <c r="AP111" s="1">
        <v>23830.649975929391</v>
      </c>
      <c r="AQ111" s="2">
        <v>172561.99145145336</v>
      </c>
      <c r="AR111" s="2">
        <v>63531.597728653389</v>
      </c>
      <c r="AS111" s="2">
        <v>23740.255417254972</v>
      </c>
      <c r="AT111" s="2">
        <v>-10.557212730174944</v>
      </c>
      <c r="AU111" s="2">
        <v>-8.9855908319484588</v>
      </c>
      <c r="AV111" s="2">
        <v>-8.7705603037080877</v>
      </c>
    </row>
    <row r="112" spans="1:48" x14ac:dyDescent="0.3">
      <c r="A112" s="1"/>
      <c r="B112" s="1"/>
      <c r="C112" s="1"/>
      <c r="D112" s="1"/>
      <c r="E112" s="1"/>
      <c r="F112" s="1">
        <f t="shared" si="1"/>
        <v>2106</v>
      </c>
      <c r="G112" s="1">
        <f>carbondioxide!F362</f>
        <v>24854.291887363383</v>
      </c>
      <c r="H112" s="1">
        <f>economy!AR152</f>
        <v>170047.30777665868</v>
      </c>
      <c r="I112" s="1">
        <f>economy!AS152</f>
        <v>63461.489474358503</v>
      </c>
      <c r="J112" s="1">
        <f>economy!AT152</f>
        <v>23817.392158704075</v>
      </c>
      <c r="K112" s="12">
        <f>economy!BN152</f>
        <v>-11.498756774192762</v>
      </c>
      <c r="L112" s="12">
        <f>economy!BO152</f>
        <v>-9.631739290552833</v>
      </c>
      <c r="M112" s="12">
        <f>economy!BP152</f>
        <v>-9.3027708158251574</v>
      </c>
      <c r="N112" s="1">
        <v>23742.591136747815</v>
      </c>
      <c r="O112" s="1">
        <v>171474.65567868217</v>
      </c>
      <c r="P112" s="1">
        <v>63828.10273817413</v>
      </c>
      <c r="Q112" s="1">
        <v>23931.033759459118</v>
      </c>
      <c r="R112" s="17">
        <v>-10.810078657640869</v>
      </c>
      <c r="S112" s="17">
        <v>-9.1438456342080805</v>
      </c>
      <c r="T112" s="17">
        <v>-8.894661857298475</v>
      </c>
      <c r="U112" s="1">
        <v>24770.572120817276</v>
      </c>
      <c r="V112" s="1">
        <v>169224.77015597423</v>
      </c>
      <c r="W112" s="1">
        <v>63246.432047371331</v>
      </c>
      <c r="X112" s="1">
        <v>23749.913691459988</v>
      </c>
      <c r="Y112" s="17">
        <v>-11.849524906753379</v>
      </c>
      <c r="Z112" s="17">
        <v>-9.879583352048531</v>
      </c>
      <c r="AA112" s="17">
        <v>-9.509773751000143</v>
      </c>
      <c r="AB112" s="1">
        <v>23742.591136747815</v>
      </c>
      <c r="AC112" s="1">
        <v>171474.65567868217</v>
      </c>
      <c r="AD112" s="1">
        <v>63828.10273817413</v>
      </c>
      <c r="AE112" s="1">
        <v>23931.033759459118</v>
      </c>
      <c r="AF112" s="1">
        <v>-10.810078657640869</v>
      </c>
      <c r="AG112" s="1">
        <v>-9.1438456342080805</v>
      </c>
      <c r="AH112" s="1">
        <v>-8.894661857298475</v>
      </c>
      <c r="AI112" s="1">
        <v>26505.701413669402</v>
      </c>
      <c r="AJ112" s="1">
        <v>195210.43340384899</v>
      </c>
      <c r="AK112" s="1">
        <v>71312.77407964856</v>
      </c>
      <c r="AL112" s="1">
        <v>26684.469525561355</v>
      </c>
      <c r="AM112" s="1">
        <v>-10.749765344770966</v>
      </c>
      <c r="AN112" s="1">
        <v>-9.0977579834296041</v>
      </c>
      <c r="AO112" s="1">
        <v>-8.8267153707579364</v>
      </c>
      <c r="AP112" s="1">
        <v>23850.042612628873</v>
      </c>
      <c r="AQ112" s="2">
        <v>173310.67636992643</v>
      </c>
      <c r="AR112" s="2">
        <v>64096.226184804829</v>
      </c>
      <c r="AS112" s="2">
        <v>23939.395506911536</v>
      </c>
      <c r="AT112" s="2">
        <v>-10.886222271035908</v>
      </c>
      <c r="AU112" s="2">
        <v>-9.2092480165040786</v>
      </c>
      <c r="AV112" s="2">
        <v>-8.9567951183432193</v>
      </c>
    </row>
    <row r="113" spans="1:48" x14ac:dyDescent="0.3">
      <c r="A113" s="1"/>
      <c r="B113" s="1"/>
      <c r="C113" s="1"/>
      <c r="D113" s="1"/>
      <c r="E113" s="1"/>
      <c r="F113" s="1">
        <f t="shared" si="1"/>
        <v>2107</v>
      </c>
      <c r="G113" s="1">
        <f>carbondioxide!F363</f>
        <v>24889.696149590935</v>
      </c>
      <c r="H113" s="1">
        <f>economy!AR153</f>
        <v>170944.73187062665</v>
      </c>
      <c r="I113" s="1">
        <f>economy!AS153</f>
        <v>64061.28671993599</v>
      </c>
      <c r="J113" s="1">
        <f>economy!AT153</f>
        <v>24029.47752838516</v>
      </c>
      <c r="K113" s="12">
        <f>economy!BN153</f>
        <v>-11.845346929466</v>
      </c>
      <c r="L113" s="12">
        <f>economy!BO153</f>
        <v>-9.8663895007284221</v>
      </c>
      <c r="M113" s="12">
        <f>economy!BP153</f>
        <v>-9.4975092363775726</v>
      </c>
      <c r="N113" s="1">
        <v>23781.120474331747</v>
      </c>
      <c r="O113" s="1">
        <v>172435.90832276104</v>
      </c>
      <c r="P113" s="1">
        <v>64444.681545953114</v>
      </c>
      <c r="Q113" s="1">
        <v>24148.133969555169</v>
      </c>
      <c r="R113" s="17">
        <v>-11.134726725128326</v>
      </c>
      <c r="S113" s="17">
        <v>-9.3641282301898521</v>
      </c>
      <c r="T113" s="17">
        <v>-9.0777607118933954</v>
      </c>
      <c r="U113" s="1">
        <v>24805.741174567793</v>
      </c>
      <c r="V113" s="1">
        <v>170113.00956445732</v>
      </c>
      <c r="W113" s="1">
        <v>63843.739403440901</v>
      </c>
      <c r="X113" s="1">
        <v>23961.350038575769</v>
      </c>
      <c r="Y113" s="17">
        <v>-12.196522672188149</v>
      </c>
      <c r="Z113" s="17">
        <v>-10.113924479776331</v>
      </c>
      <c r="AA113" s="17">
        <v>-9.7040646646085964</v>
      </c>
      <c r="AB113" s="1">
        <v>23781.120474331747</v>
      </c>
      <c r="AC113" s="1">
        <v>172435.90832276104</v>
      </c>
      <c r="AD113" s="1">
        <v>64444.681545953114</v>
      </c>
      <c r="AE113" s="1">
        <v>24148.133969555169</v>
      </c>
      <c r="AF113" s="1">
        <v>-11.134726725128326</v>
      </c>
      <c r="AG113" s="1">
        <v>-9.3641282301898521</v>
      </c>
      <c r="AH113" s="1">
        <v>-9.0777607118933954</v>
      </c>
      <c r="AI113" s="1">
        <v>26625.707675255006</v>
      </c>
      <c r="AJ113" s="1">
        <v>197165.57942030762</v>
      </c>
      <c r="AK113" s="1">
        <v>72213.904901073955</v>
      </c>
      <c r="AL113" s="1">
        <v>26992.504262180199</v>
      </c>
      <c r="AM113" s="1">
        <v>-11.078449247097836</v>
      </c>
      <c r="AN113" s="1">
        <v>-9.3237349267010945</v>
      </c>
      <c r="AO113" s="1">
        <v>-9.0148127622101217</v>
      </c>
      <c r="AP113" s="1">
        <v>23865.419190949691</v>
      </c>
      <c r="AQ113" s="2">
        <v>174009.52067597493</v>
      </c>
      <c r="AR113" s="2">
        <v>64651.493040063382</v>
      </c>
      <c r="AS113" s="2">
        <v>24135.625866222421</v>
      </c>
      <c r="AT113" s="2">
        <v>-11.218271624705709</v>
      </c>
      <c r="AU113" s="2">
        <v>-9.4342513731529039</v>
      </c>
      <c r="AV113" s="2">
        <v>-9.1440107645312168</v>
      </c>
    </row>
    <row r="114" spans="1:48" x14ac:dyDescent="0.3">
      <c r="A114" s="1"/>
      <c r="B114" s="1"/>
      <c r="C114" s="1"/>
      <c r="D114" s="1"/>
      <c r="E114" s="1"/>
      <c r="F114" s="1">
        <f t="shared" si="1"/>
        <v>2108</v>
      </c>
      <c r="G114" s="1">
        <f>carbondioxide!F364</f>
        <v>24922.660630145703</v>
      </c>
      <c r="H114" s="1">
        <f>economy!AR154</f>
        <v>171819.91606653424</v>
      </c>
      <c r="I114" s="1">
        <f>economy!AS154</f>
        <v>64656.851066405878</v>
      </c>
      <c r="J114" s="1">
        <f>economy!AT154</f>
        <v>24240.10381104971</v>
      </c>
      <c r="K114" s="12">
        <f>economy!BN154</f>
        <v>-12.194498204814236</v>
      </c>
      <c r="L114" s="12">
        <f>economy!BO154</f>
        <v>-10.102184837757214</v>
      </c>
      <c r="M114" s="12">
        <f>economy!BP154</f>
        <v>-9.6930783261229028</v>
      </c>
      <c r="N114" s="1">
        <v>23817.370891083556</v>
      </c>
      <c r="O114" s="1">
        <v>173376.23713478015</v>
      </c>
      <c r="P114" s="1">
        <v>65057.384722264338</v>
      </c>
      <c r="Q114" s="1">
        <v>24363.870495730895</v>
      </c>
      <c r="R114" s="17">
        <v>-11.461776005475423</v>
      </c>
      <c r="S114" s="17">
        <v>-9.5855073777172226</v>
      </c>
      <c r="T114" s="17">
        <v>-9.2616639760880766</v>
      </c>
      <c r="U114" s="1">
        <v>24838.497580260046</v>
      </c>
      <c r="V114" s="1">
        <v>170979.20848557455</v>
      </c>
      <c r="W114" s="1">
        <v>64436.864816247922</v>
      </c>
      <c r="X114" s="1">
        <v>24171.344099200349</v>
      </c>
      <c r="Y114" s="17">
        <v>-12.54600509712952</v>
      </c>
      <c r="Z114" s="17">
        <v>-10.349359288001681</v>
      </c>
      <c r="AA114" s="17">
        <v>-9.8991472812456802</v>
      </c>
      <c r="AB114" s="1">
        <v>23817.370891083556</v>
      </c>
      <c r="AC114" s="1">
        <v>173376.23713478015</v>
      </c>
      <c r="AD114" s="1">
        <v>65057.384722264338</v>
      </c>
      <c r="AE114" s="1">
        <v>24363.870495730895</v>
      </c>
      <c r="AF114" s="1">
        <v>-11.461776005475423</v>
      </c>
      <c r="AG114" s="1">
        <v>-9.5855073777172226</v>
      </c>
      <c r="AH114" s="1">
        <v>-9.2616639760880766</v>
      </c>
      <c r="AI114" s="1">
        <v>26744.119222173056</v>
      </c>
      <c r="AJ114" s="1">
        <v>199120.31700769396</v>
      </c>
      <c r="AK114" s="1">
        <v>73117.11720697803</v>
      </c>
      <c r="AL114" s="1">
        <v>27300.833573072861</v>
      </c>
      <c r="AM114" s="1">
        <v>-11.409756646459636</v>
      </c>
      <c r="AN114" s="1">
        <v>-9.5511612921769888</v>
      </c>
      <c r="AO114" s="1">
        <v>-9.204050488142892</v>
      </c>
      <c r="AP114" s="1">
        <v>23876.742788048865</v>
      </c>
      <c r="AQ114" s="2">
        <v>174656.16500313196</v>
      </c>
      <c r="AR114" s="2">
        <v>65196.97829317522</v>
      </c>
      <c r="AS114" s="2">
        <v>24328.845991292503</v>
      </c>
      <c r="AT114" s="2">
        <v>-11.553358541522988</v>
      </c>
      <c r="AU114" s="2">
        <v>-9.660565249933061</v>
      </c>
      <c r="AV114" s="2">
        <v>-9.3321736842145064</v>
      </c>
    </row>
    <row r="115" spans="1:48" x14ac:dyDescent="0.3">
      <c r="A115" s="1"/>
      <c r="B115" s="1"/>
      <c r="C115" s="1"/>
      <c r="D115" s="1"/>
      <c r="E115" s="1"/>
      <c r="F115" s="1">
        <f t="shared" si="1"/>
        <v>2109</v>
      </c>
      <c r="G115" s="1">
        <f>carbondioxide!F365</f>
        <v>24953.224697644411</v>
      </c>
      <c r="H115" s="1">
        <f>economy!AR155</f>
        <v>172672.71244763592</v>
      </c>
      <c r="I115" s="1">
        <f>economy!AS155</f>
        <v>65248.083730052836</v>
      </c>
      <c r="J115" s="1">
        <f>economy!AT155</f>
        <v>24449.246317290825</v>
      </c>
      <c r="K115" s="12">
        <f>economy!BN155</f>
        <v>-12.546145492685026</v>
      </c>
      <c r="L115" s="12">
        <f>economy!BO155</f>
        <v>-10.339075820773562</v>
      </c>
      <c r="M115" s="12">
        <f>economy!BP155</f>
        <v>-9.8894377574848278</v>
      </c>
      <c r="N115" s="1">
        <v>23851.377127563941</v>
      </c>
      <c r="O115" s="1">
        <v>174295.48241903124</v>
      </c>
      <c r="P115" s="1">
        <v>65666.11021513633</v>
      </c>
      <c r="Q115" s="1">
        <v>24578.217367874113</v>
      </c>
      <c r="R115" s="17">
        <v>-11.791168046584584</v>
      </c>
      <c r="S115" s="17">
        <v>-9.8079389913299071</v>
      </c>
      <c r="T115" s="17">
        <v>-9.4463356798293514</v>
      </c>
      <c r="U115" s="1">
        <v>24868.880154041341</v>
      </c>
      <c r="V115" s="1">
        <v>171823.21927775361</v>
      </c>
      <c r="W115" s="1">
        <v>65025.709970450305</v>
      </c>
      <c r="X115" s="1">
        <v>24379.871236417377</v>
      </c>
      <c r="Y115" s="17">
        <v>-12.897909592048759</v>
      </c>
      <c r="Z115" s="17">
        <v>-10.585840122956547</v>
      </c>
      <c r="AA115" s="17">
        <v>-10.094982722638409</v>
      </c>
      <c r="AB115" s="1">
        <v>23851.377127563941</v>
      </c>
      <c r="AC115" s="1">
        <v>174295.48241903124</v>
      </c>
      <c r="AD115" s="1">
        <v>65666.11021513633</v>
      </c>
      <c r="AE115" s="1">
        <v>24578.217367874113</v>
      </c>
      <c r="AF115" s="1">
        <v>-11.791168046584584</v>
      </c>
      <c r="AG115" s="1">
        <v>-9.8079389913299071</v>
      </c>
      <c r="AH115" s="1">
        <v>-9.4463356798293514</v>
      </c>
      <c r="AI115" s="1">
        <v>26860.945824684863</v>
      </c>
      <c r="AJ115" s="1">
        <v>201074.46084536734</v>
      </c>
      <c r="AK115" s="1">
        <v>74022.308375185778</v>
      </c>
      <c r="AL115" s="1">
        <v>27609.426791252092</v>
      </c>
      <c r="AM115" s="1">
        <v>-11.743629488667855</v>
      </c>
      <c r="AN115" s="1">
        <v>-9.7799988430269487</v>
      </c>
      <c r="AO115" s="1">
        <v>-9.3943983990157793</v>
      </c>
      <c r="AP115" s="1">
        <v>23883.973789799325</v>
      </c>
      <c r="AQ115" s="2">
        <v>175248.08352062255</v>
      </c>
      <c r="AR115" s="2">
        <v>65732.250075355711</v>
      </c>
      <c r="AS115" s="2">
        <v>24518.953642326527</v>
      </c>
      <c r="AT115" s="2">
        <v>-11.891487736767726</v>
      </c>
      <c r="AU115" s="2">
        <v>-9.8881550458312066</v>
      </c>
      <c r="AV115" s="2">
        <v>-9.521250756527186</v>
      </c>
    </row>
    <row r="116" spans="1:48" x14ac:dyDescent="0.3">
      <c r="A116" s="1"/>
      <c r="B116" s="1"/>
      <c r="C116" s="1"/>
      <c r="D116" s="1"/>
      <c r="E116" s="1"/>
      <c r="F116" s="1">
        <f t="shared" si="1"/>
        <v>2110</v>
      </c>
      <c r="G116" s="1">
        <f>carbondioxide!F366</f>
        <v>24981.428058381436</v>
      </c>
      <c r="H116" s="1">
        <f>economy!AR156</f>
        <v>173502.98334431156</v>
      </c>
      <c r="I116" s="1">
        <f>economy!AS156</f>
        <v>65834.888978277711</v>
      </c>
      <c r="J116" s="1">
        <f>economy!AT156</f>
        <v>24656.88124499191</v>
      </c>
      <c r="K116" s="12">
        <f>economy!BN156</f>
        <v>-12.900224334420356</v>
      </c>
      <c r="L116" s="12">
        <f>economy!BO156</f>
        <v>-10.577013517082626</v>
      </c>
      <c r="M116" s="12">
        <f>economy!BP156</f>
        <v>-10.086547647058849</v>
      </c>
      <c r="N116" s="1">
        <v>23883.174267899227</v>
      </c>
      <c r="O116" s="1">
        <v>175193.49424929405</v>
      </c>
      <c r="P116" s="1">
        <v>66270.758822347067</v>
      </c>
      <c r="Q116" s="1">
        <v>24791.149452404541</v>
      </c>
      <c r="R116" s="17">
        <v>-12.122844860301162</v>
      </c>
      <c r="S116" s="17">
        <v>-10.031379406544849</v>
      </c>
      <c r="T116" s="17">
        <v>-9.6317401950076302</v>
      </c>
      <c r="U116" s="1">
        <v>24896.928039613915</v>
      </c>
      <c r="V116" s="1">
        <v>172644.90433404857</v>
      </c>
      <c r="W116" s="1">
        <v>65610.179541840902</v>
      </c>
      <c r="X116" s="1">
        <v>24586.907683945621</v>
      </c>
      <c r="Y116" s="17">
        <v>-13.252174192593888</v>
      </c>
      <c r="Z116" s="17">
        <v>-10.823319852208934</v>
      </c>
      <c r="AA116" s="17">
        <v>-10.291532531956463</v>
      </c>
      <c r="AB116" s="1">
        <v>23883.174267899227</v>
      </c>
      <c r="AC116" s="1">
        <v>175193.49424929405</v>
      </c>
      <c r="AD116" s="1">
        <v>66270.758822347067</v>
      </c>
      <c r="AE116" s="1">
        <v>24791.149452404541</v>
      </c>
      <c r="AF116" s="1">
        <v>-12.122844860301162</v>
      </c>
      <c r="AG116" s="1">
        <v>-10.031379406544849</v>
      </c>
      <c r="AH116" s="1">
        <v>-9.6317401950076302</v>
      </c>
      <c r="AI116" s="1">
        <v>26976.197565326802</v>
      </c>
      <c r="AJ116" s="1">
        <v>203027.82742017854</v>
      </c>
      <c r="AK116" s="1">
        <v>74929.376036574991</v>
      </c>
      <c r="AL116" s="1">
        <v>27918.253388066118</v>
      </c>
      <c r="AM116" s="1">
        <v>-12.0800098746211</v>
      </c>
      <c r="AN116" s="1">
        <v>-10.010209585246805</v>
      </c>
      <c r="AO116" s="1">
        <v>-9.585826529392099</v>
      </c>
      <c r="AP116" s="1">
        <v>23887.069546394807</v>
      </c>
      <c r="AQ116" s="2">
        <v>175782.56306748046</v>
      </c>
      <c r="AR116" s="2">
        <v>66256.863718823719</v>
      </c>
      <c r="AS116" s="2">
        <v>24705.844721120335</v>
      </c>
      <c r="AT116" s="2">
        <v>-12.232671836666299</v>
      </c>
      <c r="AU116" s="2">
        <v>-10.116987303159091</v>
      </c>
      <c r="AV116" s="2">
        <v>-9.7112093334013174</v>
      </c>
    </row>
    <row r="117" spans="1:48" x14ac:dyDescent="0.3">
      <c r="A117" s="1"/>
      <c r="B117" s="1"/>
      <c r="C117" s="1"/>
      <c r="D117" s="1"/>
      <c r="E117" s="1"/>
      <c r="F117" s="1">
        <f t="shared" si="1"/>
        <v>2111</v>
      </c>
      <c r="G117" s="1">
        <f>carbondioxide!F367</f>
        <v>25007.3107125551</v>
      </c>
      <c r="H117" s="1">
        <f>economy!AR157</f>
        <v>174310.60117179248</v>
      </c>
      <c r="I117" s="1">
        <f>economy!AS157</f>
        <v>66417.174126588143</v>
      </c>
      <c r="J117" s="1">
        <f>economy!AT157</f>
        <v>24862.985674520587</v>
      </c>
      <c r="K117" s="12">
        <f>economy!BN157</f>
        <v>-13.256670966110356</v>
      </c>
      <c r="L117" s="12">
        <f>economy!BO157</f>
        <v>-10.815949567084134</v>
      </c>
      <c r="M117" s="12">
        <f>economy!BP157</f>
        <v>-10.284368575660979</v>
      </c>
      <c r="N117" s="1">
        <v>23912.797701161329</v>
      </c>
      <c r="O117" s="1">
        <v>176070.13233988109</v>
      </c>
      <c r="P117" s="1">
        <v>66871.234196043501</v>
      </c>
      <c r="Q117" s="1">
        <v>25002.642449840023</v>
      </c>
      <c r="R117" s="17">
        <v>-12.456748964694452</v>
      </c>
      <c r="S117" s="17">
        <v>-10.255785403764985</v>
      </c>
      <c r="T117" s="17">
        <v>-9.8178422547559592</v>
      </c>
      <c r="U117" s="1">
        <v>24922.680665718501</v>
      </c>
      <c r="V117" s="1">
        <v>173444.13592580051</v>
      </c>
      <c r="W117" s="1">
        <v>66190.181195718935</v>
      </c>
      <c r="X117" s="1">
        <v>24792.43054182169</v>
      </c>
      <c r="Y117" s="17">
        <v>-13.608737603614742</v>
      </c>
      <c r="Z117" s="17">
        <v>-11.061751888644078</v>
      </c>
      <c r="AA117" s="17">
        <v>-10.488758693239781</v>
      </c>
      <c r="AB117" s="1">
        <v>23912.797701161329</v>
      </c>
      <c r="AC117" s="1">
        <v>176070.13233988109</v>
      </c>
      <c r="AD117" s="1">
        <v>66871.234196043501</v>
      </c>
      <c r="AE117" s="1">
        <v>25002.642449840023</v>
      </c>
      <c r="AF117" s="1">
        <v>-12.456748964694452</v>
      </c>
      <c r="AG117" s="1">
        <v>-10.255785403764985</v>
      </c>
      <c r="AH117" s="1">
        <v>-9.8178422547559592</v>
      </c>
      <c r="AI117" s="1">
        <v>27089.88482752147</v>
      </c>
      <c r="AJ117" s="1">
        <v>204980.23506581932</v>
      </c>
      <c r="AK117" s="1">
        <v>75838.218111605645</v>
      </c>
      <c r="AL117" s="1">
        <v>28227.282983101566</v>
      </c>
      <c r="AM117" s="1">
        <v>-12.418840098549044</v>
      </c>
      <c r="AN117" s="1">
        <v>-10.241755788720637</v>
      </c>
      <c r="AO117" s="1">
        <v>-9.7783051144083828</v>
      </c>
      <c r="AP117" s="1">
        <v>23885.983984924354</v>
      </c>
      <c r="AQ117" s="2">
        <v>176256.67891520675</v>
      </c>
      <c r="AR117" s="2">
        <v>66770.360725971041</v>
      </c>
      <c r="AS117" s="2">
        <v>24889.413137129141</v>
      </c>
      <c r="AT117" s="2">
        <v>-12.576932476850537</v>
      </c>
      <c r="AU117" s="2">
        <v>-10.347029805958121</v>
      </c>
      <c r="AV117" s="2">
        <v>-9.9020172755049991</v>
      </c>
    </row>
    <row r="118" spans="1:48" x14ac:dyDescent="0.3">
      <c r="A118" s="1"/>
      <c r="B118" s="1"/>
      <c r="C118" s="1"/>
      <c r="D118" s="1"/>
      <c r="E118" s="1"/>
      <c r="F118" s="1">
        <f t="shared" si="1"/>
        <v>2112</v>
      </c>
      <c r="G118" s="1">
        <f>carbondioxide!F368</f>
        <v>25030.912911573585</v>
      </c>
      <c r="H118" s="1">
        <f>economy!AR158</f>
        <v>175095.44826013737</v>
      </c>
      <c r="I118" s="1">
        <f>economy!AS158</f>
        <v>66994.849532463035</v>
      </c>
      <c r="J118" s="1">
        <f>economy!AT158</f>
        <v>25067.53756319535</v>
      </c>
      <c r="K118" s="12">
        <f>economy!BN158</f>
        <v>-13.615422362275861</v>
      </c>
      <c r="L118" s="12">
        <f>economy!BO158</f>
        <v>-11.055836207610136</v>
      </c>
      <c r="M118" s="12">
        <f>economy!BP158</f>
        <v>-10.482861607127798</v>
      </c>
      <c r="N118" s="1">
        <v>23940.283083610499</v>
      </c>
      <c r="O118" s="1">
        <v>176925.26590897833</v>
      </c>
      <c r="P118" s="1">
        <v>67467.44284430542</v>
      </c>
      <c r="Q118" s="1">
        <v>25212.672891636808</v>
      </c>
      <c r="R118" s="17">
        <v>-12.792823424494165</v>
      </c>
      <c r="S118" s="17">
        <v>-10.481114230834487</v>
      </c>
      <c r="T118" s="17">
        <v>-10.004606971676104</v>
      </c>
      <c r="U118" s="1">
        <v>24946.177704653415</v>
      </c>
      <c r="V118" s="1">
        <v>174220.79603866456</v>
      </c>
      <c r="W118" s="1">
        <v>66765.625582177163</v>
      </c>
      <c r="X118" s="1">
        <v>24996.417771362128</v>
      </c>
      <c r="Y118" s="17">
        <v>-13.967539241179814</v>
      </c>
      <c r="Z118" s="17">
        <v>-11.301090212957707</v>
      </c>
      <c r="AA118" s="17">
        <v>-10.68662364964405</v>
      </c>
      <c r="AB118" s="1">
        <v>23940.283083610499</v>
      </c>
      <c r="AC118" s="1">
        <v>176925.26590897833</v>
      </c>
      <c r="AD118" s="1">
        <v>67467.44284430542</v>
      </c>
      <c r="AE118" s="1">
        <v>25212.672891636808</v>
      </c>
      <c r="AF118" s="1">
        <v>-12.792823424494165</v>
      </c>
      <c r="AG118" s="1">
        <v>-10.481114230834487</v>
      </c>
      <c r="AH118" s="1">
        <v>-10.004606971676104</v>
      </c>
      <c r="AI118" s="1">
        <v>27202.018284259593</v>
      </c>
      <c r="AJ118" s="1">
        <v>206931.50400051815</v>
      </c>
      <c r="AK118" s="1">
        <v>76748.732846119688</v>
      </c>
      <c r="AL118" s="1">
        <v>28536.485353887234</v>
      </c>
      <c r="AM118" s="1">
        <v>-12.76006268461135</v>
      </c>
      <c r="AN118" s="1">
        <v>-10.474600007192276</v>
      </c>
      <c r="AO118" s="1">
        <v>-9.9718046054180434</v>
      </c>
      <c r="AP118" s="1">
        <v>23880.667171248035</v>
      </c>
      <c r="AQ118" s="2">
        <v>176667.26647854727</v>
      </c>
      <c r="AR118" s="2">
        <v>67272.267627315145</v>
      </c>
      <c r="AS118" s="2">
        <v>25069.550661061909</v>
      </c>
      <c r="AT118" s="2">
        <v>-12.924301586005001</v>
      </c>
      <c r="AU118" s="2">
        <v>-10.578251685401671</v>
      </c>
      <c r="AV118" s="2">
        <v>-10.093642988646048</v>
      </c>
    </row>
    <row r="119" spans="1:48" x14ac:dyDescent="0.3">
      <c r="A119" s="1"/>
      <c r="B119" s="1"/>
      <c r="C119" s="1"/>
      <c r="D119" s="1"/>
      <c r="E119" s="1"/>
      <c r="F119" s="1">
        <f t="shared" si="1"/>
        <v>2113</v>
      </c>
      <c r="G119" s="1">
        <f>carbondioxide!F369</f>
        <v>25052.275116468103</v>
      </c>
      <c r="H119" s="1">
        <f>economy!AR159</f>
        <v>175857.41667694249</v>
      </c>
      <c r="I119" s="1">
        <f>economy!AS159</f>
        <v>67567.828586205927</v>
      </c>
      <c r="J119" s="1">
        <f>economy!AT159</f>
        <v>25270.515739054783</v>
      </c>
      <c r="K119" s="12">
        <f>economy!BN159</f>
        <v>-13.976416277431543</v>
      </c>
      <c r="L119" s="12">
        <f>economy!BO159</f>
        <v>-11.296626293715073</v>
      </c>
      <c r="M119" s="12">
        <f>economy!BP159</f>
        <v>-10.681988305895079</v>
      </c>
      <c r="N119" s="1">
        <v>23965.666301828398</v>
      </c>
      <c r="O119" s="1">
        <v>177758.77353471707</v>
      </c>
      <c r="P119" s="1">
        <v>68059.294129750546</v>
      </c>
      <c r="Q119" s="1">
        <v>25421.218136329378</v>
      </c>
      <c r="R119" s="17">
        <v>-13.131011889714141</v>
      </c>
      <c r="S119" s="17">
        <v>-10.70732362426668</v>
      </c>
      <c r="T119" s="17">
        <v>-10.191999855010605</v>
      </c>
      <c r="U119" s="1">
        <v>24967.45903185608</v>
      </c>
      <c r="V119" s="1">
        <v>174974.77620146808</v>
      </c>
      <c r="W119" s="1">
        <v>67336.426328415284</v>
      </c>
      <c r="X119" s="1">
        <v>25198.848189434073</v>
      </c>
      <c r="Y119" s="17">
        <v>-14.328519272628922</v>
      </c>
      <c r="Z119" s="17">
        <v>-11.541289394694505</v>
      </c>
      <c r="AA119" s="17">
        <v>-10.885090320528336</v>
      </c>
      <c r="AB119" s="1">
        <v>23965.666301828398</v>
      </c>
      <c r="AC119" s="1">
        <v>177758.77353471707</v>
      </c>
      <c r="AD119" s="1">
        <v>68059.294129750546</v>
      </c>
      <c r="AE119" s="1">
        <v>25421.218136329378</v>
      </c>
      <c r="AF119" s="1">
        <v>-13.131011889714141</v>
      </c>
      <c r="AG119" s="1">
        <v>-10.70732362426668</v>
      </c>
      <c r="AH119" s="1">
        <v>-10.191999855010605</v>
      </c>
      <c r="AI119" s="1">
        <v>27312.608886858969</v>
      </c>
      <c r="AJ119" s="1">
        <v>208881.45636309381</v>
      </c>
      <c r="AK119" s="1">
        <v>77660.818846395225</v>
      </c>
      <c r="AL119" s="1">
        <v>28845.830445391523</v>
      </c>
      <c r="AM119" s="1">
        <v>-13.103620421874821</v>
      </c>
      <c r="AN119" s="1">
        <v>-10.708705097168624</v>
      </c>
      <c r="AO119" s="1">
        <v>-10.166295684824899</v>
      </c>
      <c r="AP119" s="1">
        <v>23871.064811768825</v>
      </c>
      <c r="AQ119" s="2">
        <v>177010.88812629206</v>
      </c>
      <c r="AR119" s="2">
        <v>67762.094714647508</v>
      </c>
      <c r="AS119" s="2">
        <v>25246.146764830337</v>
      </c>
      <c r="AT119" s="2">
        <v>-13.274822895820217</v>
      </c>
      <c r="AU119" s="2">
        <v>-10.810623533309446</v>
      </c>
      <c r="AV119" s="2">
        <v>-10.2860554607854</v>
      </c>
    </row>
    <row r="120" spans="1:48" x14ac:dyDescent="0.3">
      <c r="A120" s="1"/>
      <c r="B120" s="1"/>
      <c r="C120" s="1"/>
      <c r="D120" s="1"/>
      <c r="E120" s="1"/>
      <c r="F120" s="1">
        <f t="shared" si="1"/>
        <v>2114</v>
      </c>
      <c r="G120" s="1">
        <f>carbondioxide!F370</f>
        <v>25071.437957437061</v>
      </c>
      <c r="H120" s="1">
        <f>economy!AR160</f>
        <v>176596.40804325583</v>
      </c>
      <c r="I120" s="1">
        <f>economy!AS160</f>
        <v>68136.027698902835</v>
      </c>
      <c r="J120" s="1">
        <f>economy!AT160</f>
        <v>25471.899893959337</v>
      </c>
      <c r="K120" s="12">
        <f>economy!BN160</f>
        <v>-14.339591285583385</v>
      </c>
      <c r="L120" s="12">
        <f>economy!BO160</f>
        <v>-11.538273318956989</v>
      </c>
      <c r="M120" s="12">
        <f>economy!BP160</f>
        <v>-10.881710753383029</v>
      </c>
      <c r="N120" s="1">
        <v>23988.983436765677</v>
      </c>
      <c r="O120" s="1">
        <v>178570.5430044008</v>
      </c>
      <c r="P120" s="1">
        <v>68646.700265282925</v>
      </c>
      <c r="Q120" s="1">
        <v>25628.256364995734</v>
      </c>
      <c r="R120" s="17">
        <v>-13.47125863249755</v>
      </c>
      <c r="S120" s="17">
        <v>-10.934371829171827</v>
      </c>
      <c r="T120" s="17">
        <v>-10.379986826780453</v>
      </c>
      <c r="U120" s="1">
        <v>24986.564686570771</v>
      </c>
      <c r="V120" s="1">
        <v>175705.97730834738</v>
      </c>
      <c r="W120" s="1">
        <v>67902.500028191556</v>
      </c>
      <c r="X120" s="1">
        <v>25399.701462062665</v>
      </c>
      <c r="Y120" s="17">
        <v>-14.691618654707808</v>
      </c>
      <c r="Z120" s="17">
        <v>-11.782304611866047</v>
      </c>
      <c r="AA120" s="17">
        <v>-11.084122117409862</v>
      </c>
      <c r="AB120" s="1">
        <v>23988.983436765677</v>
      </c>
      <c r="AC120" s="1">
        <v>178570.5430044008</v>
      </c>
      <c r="AD120" s="1">
        <v>68646.700265282925</v>
      </c>
      <c r="AE120" s="1">
        <v>25628.256364995734</v>
      </c>
      <c r="AF120" s="1">
        <v>-13.47125863249755</v>
      </c>
      <c r="AG120" s="1">
        <v>-10.934371829171827</v>
      </c>
      <c r="AH120" s="1">
        <v>-10.379986826780453</v>
      </c>
      <c r="AI120" s="1">
        <v>27421.667853806612</v>
      </c>
      <c r="AJ120" s="1">
        <v>210829.91624737674</v>
      </c>
      <c r="AK120" s="1">
        <v>78574.375113442322</v>
      </c>
      <c r="AL120" s="1">
        <v>29155.288379305635</v>
      </c>
      <c r="AM120" s="1">
        <v>-13.449456397694032</v>
      </c>
      <c r="AN120" s="1">
        <v>-10.944034235777764</v>
      </c>
      <c r="AO120" s="1">
        <v>-10.361749280122822</v>
      </c>
      <c r="AP120" s="1">
        <v>23857.117683481851</v>
      </c>
      <c r="AQ120" s="2">
        <v>177283.79402702034</v>
      </c>
      <c r="AR120" s="2">
        <v>68239.334633755992</v>
      </c>
      <c r="AS120" s="2">
        <v>25419.088446543319</v>
      </c>
      <c r="AT120" s="2">
        <v>-13.62855372930256</v>
      </c>
      <c r="AU120" s="2">
        <v>-11.044117525057338</v>
      </c>
      <c r="AV120" s="2">
        <v>-10.47922429981508</v>
      </c>
    </row>
    <row r="121" spans="1:48" x14ac:dyDescent="0.3">
      <c r="A121" s="1"/>
      <c r="B121" s="1"/>
      <c r="C121" s="1"/>
      <c r="D121" s="1"/>
      <c r="E121" s="1"/>
      <c r="F121" s="1">
        <f t="shared" si="1"/>
        <v>2115</v>
      </c>
      <c r="G121" s="1">
        <f>carbondioxide!F371</f>
        <v>25088.442194541589</v>
      </c>
      <c r="H121" s="1">
        <f>economy!AR161</f>
        <v>177312.33334316412</v>
      </c>
      <c r="I121" s="1">
        <f>economy!AS161</f>
        <v>68699.366287602839</v>
      </c>
      <c r="J121" s="1">
        <f>economy!AT161</f>
        <v>25671.670576056684</v>
      </c>
      <c r="K121" s="12">
        <f>economy!BN161</f>
        <v>-14.704886817715526</v>
      </c>
      <c r="L121" s="12">
        <f>economy!BO161</f>
        <v>-11.780731434209564</v>
      </c>
      <c r="M121" s="12">
        <f>economy!BP161</f>
        <v>-11.081991563216866</v>
      </c>
      <c r="N121" s="1">
        <v>24010.270728725816</v>
      </c>
      <c r="O121" s="1">
        <v>179360.47115730852</v>
      </c>
      <c r="P121" s="1">
        <v>69229.576307085968</v>
      </c>
      <c r="Q121" s="1">
        <v>25833.766576075654</v>
      </c>
      <c r="R121" s="17">
        <v>-13.813508582219493</v>
      </c>
      <c r="S121" s="17">
        <v>-11.162217617913045</v>
      </c>
      <c r="T121" s="17">
        <v>-10.568534236909095</v>
      </c>
      <c r="U121" s="1">
        <v>25003.534833622438</v>
      </c>
      <c r="V121" s="1">
        <v>176414.3094346108</v>
      </c>
      <c r="W121" s="1">
        <v>68463.766228525317</v>
      </c>
      <c r="X121" s="1">
        <v>25598.958097405677</v>
      </c>
      <c r="Y121" s="17">
        <v>-15.056779169832677</v>
      </c>
      <c r="Z121" s="17">
        <v>-12.024091669183131</v>
      </c>
      <c r="AA121" s="17">
        <v>-11.28368295881176</v>
      </c>
      <c r="AB121" s="1">
        <v>24010.270728725816</v>
      </c>
      <c r="AC121" s="1">
        <v>179360.47115730852</v>
      </c>
      <c r="AD121" s="1">
        <v>69229.576307085968</v>
      </c>
      <c r="AE121" s="1">
        <v>25833.766576075654</v>
      </c>
      <c r="AF121" s="1">
        <v>-13.813508582219493</v>
      </c>
      <c r="AG121" s="1">
        <v>-11.162217617913045</v>
      </c>
      <c r="AH121" s="1">
        <v>-10.568534236909095</v>
      </c>
      <c r="AI121" s="1">
        <v>27529.206659689742</v>
      </c>
      <c r="AJ121" s="1">
        <v>212776.7097350093</v>
      </c>
      <c r="AK121" s="1">
        <v>79489.301076527001</v>
      </c>
      <c r="AL121" s="1">
        <v>29464.829463107802</v>
      </c>
      <c r="AM121" s="1">
        <v>-13.797514029521926</v>
      </c>
      <c r="AN121" s="1">
        <v>-11.180550937605592</v>
      </c>
      <c r="AO121" s="1">
        <v>-10.558136577158237</v>
      </c>
      <c r="AP121" s="1">
        <v>23838.76097783343</v>
      </c>
      <c r="AQ121" s="2">
        <v>177481.87568147181</v>
      </c>
      <c r="AR121" s="2">
        <v>68703.460818705556</v>
      </c>
      <c r="AS121" s="2">
        <v>25588.26003908438</v>
      </c>
      <c r="AT121" s="2">
        <v>-13.985567133880412</v>
      </c>
      <c r="AU121" s="2">
        <v>-11.278707553365532</v>
      </c>
      <c r="AV121" s="2">
        <v>-10.673119772265439</v>
      </c>
    </row>
    <row r="122" spans="1:48" x14ac:dyDescent="0.3">
      <c r="A122" s="1"/>
      <c r="B122" s="1"/>
      <c r="C122" s="1"/>
      <c r="D122" s="1"/>
      <c r="E122" s="1"/>
      <c r="F122" s="1">
        <f t="shared" si="1"/>
        <v>2116</v>
      </c>
      <c r="G122" s="1">
        <f>carbondioxide!F372</f>
        <v>25103.328679569964</v>
      </c>
      <c r="H122" s="1">
        <f>economy!AR162</f>
        <v>178005.11272750454</v>
      </c>
      <c r="I122" s="1">
        <f>economy!AS162</f>
        <v>69257.766757837482</v>
      </c>
      <c r="J122" s="1">
        <f>economy!AT162</f>
        <v>25869.809181640627</v>
      </c>
      <c r="K122" s="12">
        <f>economy!BN162</f>
        <v>-15.072243197322985</v>
      </c>
      <c r="L122" s="12">
        <f>economy!BO162</f>
        <v>-12.023955465045024</v>
      </c>
      <c r="M122" s="12">
        <f>economy!BP162</f>
        <v>-11.282793895312</v>
      </c>
      <c r="N122" s="1">
        <v>24029.56454330435</v>
      </c>
      <c r="O122" s="1">
        <v>180128.46372148884</v>
      </c>
      <c r="P122" s="1">
        <v>69807.840144962363</v>
      </c>
      <c r="Q122" s="1">
        <v>26037.728579567622</v>
      </c>
      <c r="R122" s="17">
        <v>-14.157707358884812</v>
      </c>
      <c r="S122" s="17">
        <v>-11.390820307519258</v>
      </c>
      <c r="T122" s="17">
        <v>-10.757608877354199</v>
      </c>
      <c r="U122" s="1">
        <v>25018.409726314479</v>
      </c>
      <c r="V122" s="1">
        <v>177099.69164676018</v>
      </c>
      <c r="W122" s="1">
        <v>69020.147413763872</v>
      </c>
      <c r="X122" s="1">
        <v>25796.599438123925</v>
      </c>
      <c r="Y122" s="17">
        <v>-15.423943460534234</v>
      </c>
      <c r="Z122" s="17">
        <v>-12.26660701493803</v>
      </c>
      <c r="AA122" s="17">
        <v>-11.483737284030335</v>
      </c>
      <c r="AB122" s="1">
        <v>24029.56454330435</v>
      </c>
      <c r="AC122" s="1">
        <v>180128.46372148884</v>
      </c>
      <c r="AD122" s="1">
        <v>69807.840144962363</v>
      </c>
      <c r="AE122" s="1">
        <v>26037.728579567622</v>
      </c>
      <c r="AF122" s="1">
        <v>-14.157707358884812</v>
      </c>
      <c r="AG122" s="1">
        <v>-11.390820307519258</v>
      </c>
      <c r="AH122" s="1">
        <v>-10.757608877354199</v>
      </c>
      <c r="AI122" s="1">
        <v>27635.237024221919</v>
      </c>
      <c r="AJ122" s="1">
        <v>214721.66492664104</v>
      </c>
      <c r="AK122" s="1">
        <v>80405.496625911968</v>
      </c>
      <c r="AL122" s="1">
        <v>29774.424198901561</v>
      </c>
      <c r="AM122" s="1">
        <v>-14.147737095178545</v>
      </c>
      <c r="AN122" s="1">
        <v>-11.418219070535239</v>
      </c>
      <c r="AO122" s="1">
        <v>-10.755429032632875</v>
      </c>
      <c r="AP122" s="1">
        <v>23815.92354022658</v>
      </c>
      <c r="AQ122" s="2">
        <v>177600.61041988304</v>
      </c>
      <c r="AR122" s="2">
        <v>69153.925746835361</v>
      </c>
      <c r="AS122" s="2">
        <v>25753.54300063003</v>
      </c>
      <c r="AT122" s="2">
        <v>-14.34595444487177</v>
      </c>
      <c r="AU122" s="2">
        <v>-11.514369374682143</v>
      </c>
      <c r="AV122" s="2">
        <v>-10.867712843115717</v>
      </c>
    </row>
    <row r="123" spans="1:48" x14ac:dyDescent="0.3">
      <c r="A123" s="1"/>
      <c r="B123" s="1"/>
      <c r="C123" s="1"/>
      <c r="D123" s="1"/>
      <c r="E123" s="1"/>
      <c r="F123" s="1">
        <f t="shared" si="1"/>
        <v>2117</v>
      </c>
      <c r="G123" s="1">
        <f>carbondioxide!F373</f>
        <v>25116.138319084737</v>
      </c>
      <c r="H123" s="1">
        <f>economy!AR163</f>
        <v>178674.67531214116</v>
      </c>
      <c r="I123" s="1">
        <f>economy!AS163</f>
        <v>69811.154483598846</v>
      </c>
      <c r="J123" s="1">
        <f>economy!AT163</f>
        <v>26066.297946434788</v>
      </c>
      <c r="K123" s="12">
        <f>economy!BN163</f>
        <v>-15.44160167404811</v>
      </c>
      <c r="L123" s="12">
        <f>economy!BO163</f>
        <v>-12.267900927728199</v>
      </c>
      <c r="M123" s="12">
        <f>economy!BP163</f>
        <v>-11.484081468853649</v>
      </c>
      <c r="N123" s="1">
        <v>24046.901338299042</v>
      </c>
      <c r="O123" s="1">
        <v>180874.43514494741</v>
      </c>
      <c r="P123" s="1">
        <v>70381.412490126851</v>
      </c>
      <c r="Q123" s="1">
        <v>26240.122990632604</v>
      </c>
      <c r="R123" s="17">
        <v>-14.503801304860444</v>
      </c>
      <c r="S123" s="17">
        <v>-11.620139775885034</v>
      </c>
      <c r="T123" s="17">
        <v>-10.94717799526927</v>
      </c>
      <c r="U123" s="1">
        <v>25031.229670464305</v>
      </c>
      <c r="V123" s="1">
        <v>177762.05180709573</v>
      </c>
      <c r="W123" s="1">
        <v>69571.56898712847</v>
      </c>
      <c r="X123" s="1">
        <v>25992.607653177605</v>
      </c>
      <c r="Y123" s="17">
        <v>-15.793055062132515</v>
      </c>
      <c r="Z123" s="17">
        <v>-12.509807756572958</v>
      </c>
      <c r="AA123" s="17">
        <v>-11.6842500658489</v>
      </c>
      <c r="AB123" s="1">
        <v>24046.901338299042</v>
      </c>
      <c r="AC123" s="1">
        <v>180874.43514494741</v>
      </c>
      <c r="AD123" s="1">
        <v>70381.412490126851</v>
      </c>
      <c r="AE123" s="1">
        <v>26240.122990632604</v>
      </c>
      <c r="AF123" s="1">
        <v>-14.503801304860444</v>
      </c>
      <c r="AG123" s="1">
        <v>-11.620139775885034</v>
      </c>
      <c r="AH123" s="1">
        <v>-10.94717799526927</v>
      </c>
      <c r="AI123" s="1">
        <v>27739.770901369578</v>
      </c>
      <c r="AJ123" s="1">
        <v>216664.61197152722</v>
      </c>
      <c r="AK123" s="1">
        <v>81322.862144805535</v>
      </c>
      <c r="AL123" s="1">
        <v>30084.043292024056</v>
      </c>
      <c r="AM123" s="1">
        <v>-14.500069761607071</v>
      </c>
      <c r="AN123" s="1">
        <v>-11.657002870613875</v>
      </c>
      <c r="AO123" s="1">
        <v>-10.953598385864259</v>
      </c>
      <c r="AP123" s="1">
        <v>23788.526982159743</v>
      </c>
      <c r="AQ123" s="2">
        <v>177634.99464545632</v>
      </c>
      <c r="AR123" s="2">
        <v>69590.158990286043</v>
      </c>
      <c r="AS123" s="2">
        <v>25914.815685267444</v>
      </c>
      <c r="AT123" s="2">
        <v>-14.709828390572794</v>
      </c>
      <c r="AU123" s="2">
        <v>-11.751080770157689</v>
      </c>
      <c r="AV123" s="2">
        <v>-11.062975216889699</v>
      </c>
    </row>
    <row r="124" spans="1:48" x14ac:dyDescent="0.3">
      <c r="A124" s="1"/>
      <c r="B124" s="1"/>
      <c r="C124" s="1"/>
      <c r="D124" s="1"/>
      <c r="E124" s="1"/>
      <c r="F124" s="1">
        <f t="shared" si="1"/>
        <v>2118</v>
      </c>
      <c r="G124" s="1">
        <f>carbondioxide!F374</f>
        <v>25126.912038664086</v>
      </c>
      <c r="H124" s="1">
        <f>economy!AR164</f>
        <v>179320.95897124443</v>
      </c>
      <c r="I124" s="1">
        <f>economy!AS164</f>
        <v>70359.457784892686</v>
      </c>
      <c r="J124" s="1">
        <f>economy!AT164</f>
        <v>26261.119936331659</v>
      </c>
      <c r="K124" s="12">
        <f>economy!BN164</f>
        <v>-15.812904455479222</v>
      </c>
      <c r="L124" s="12">
        <f>economy!BO164</f>
        <v>-12.512524043862536</v>
      </c>
      <c r="M124" s="12">
        <f>economy!BP164</f>
        <v>-11.685818574200955</v>
      </c>
      <c r="N124" s="1">
        <v>24062.317631605318</v>
      </c>
      <c r="O124" s="1">
        <v>181598.3084216326</v>
      </c>
      <c r="P124" s="1">
        <v>70950.216860554516</v>
      </c>
      <c r="Q124" s="1">
        <v>26440.931222631869</v>
      </c>
      <c r="R124" s="17">
        <v>-14.851737514983135</v>
      </c>
      <c r="S124" s="17">
        <v>-11.850136476787505</v>
      </c>
      <c r="T124" s="17">
        <v>-11.137209305217759</v>
      </c>
      <c r="U124" s="1">
        <v>25042.034989588312</v>
      </c>
      <c r="V124" s="1">
        <v>178401.32637332083</v>
      </c>
      <c r="W124" s="1">
        <v>70117.959249852502</v>
      </c>
      <c r="X124" s="1">
        <v>26186.965729078565</v>
      </c>
      <c r="Y124" s="17">
        <v>-16.164058433694766</v>
      </c>
      <c r="Z124" s="17">
        <v>-12.753651674971177</v>
      </c>
      <c r="AA124" s="17">
        <v>-11.885186822225533</v>
      </c>
      <c r="AB124" s="1">
        <v>24062.317631605318</v>
      </c>
      <c r="AC124" s="1">
        <v>181598.3084216326</v>
      </c>
      <c r="AD124" s="1">
        <v>70950.216860554516</v>
      </c>
      <c r="AE124" s="1">
        <v>26440.931222631869</v>
      </c>
      <c r="AF124" s="1">
        <v>-14.851737514983135</v>
      </c>
      <c r="AG124" s="1">
        <v>-11.850136476787505</v>
      </c>
      <c r="AH124" s="1">
        <v>-11.137209305217759</v>
      </c>
      <c r="AI124" s="1">
        <v>27842.820468585029</v>
      </c>
      <c r="AJ124" s="1">
        <v>218605.38309555486</v>
      </c>
      <c r="AK124" s="1">
        <v>82241.298540508462</v>
      </c>
      <c r="AL124" s="1">
        <v>30393.657659420049</v>
      </c>
      <c r="AM124" s="1">
        <v>-14.854456612147565</v>
      </c>
      <c r="AN124" s="1">
        <v>-11.896866955972021</v>
      </c>
      <c r="AO124" s="1">
        <v>-11.152616669822072</v>
      </c>
      <c r="AP124" s="1">
        <v>23756.484636560166</v>
      </c>
      <c r="AQ124" s="2">
        <v>177579.46293566437</v>
      </c>
      <c r="AR124" s="2">
        <v>70011.565035886539</v>
      </c>
      <c r="AS124" s="2">
        <v>26071.95309163817</v>
      </c>
      <c r="AT124" s="2">
        <v>-15.077326885140822</v>
      </c>
      <c r="AU124" s="2">
        <v>-11.988821723535382</v>
      </c>
      <c r="AV124" s="2">
        <v>-11.258879380222627</v>
      </c>
    </row>
    <row r="125" spans="1:48" x14ac:dyDescent="0.3">
      <c r="A125" s="1"/>
      <c r="B125" s="1"/>
      <c r="C125" s="1"/>
      <c r="D125" s="1"/>
      <c r="E125" s="1"/>
      <c r="F125" s="1">
        <f t="shared" si="1"/>
        <v>2119</v>
      </c>
      <c r="G125" s="1">
        <f>carbondioxide!F375</f>
        <v>25135.690748345634</v>
      </c>
      <c r="H125" s="1">
        <f>economy!AR165</f>
        <v>179943.91012598859</v>
      </c>
      <c r="I125" s="1">
        <f>economy!AS165</f>
        <v>70902.607902984062</v>
      </c>
      <c r="J125" s="1">
        <f>economy!AT165</f>
        <v>26454.259037617081</v>
      </c>
      <c r="K125" s="12">
        <f>economy!BN165</f>
        <v>-16.186094737171384</v>
      </c>
      <c r="L125" s="12">
        <f>economy!BO165</f>
        <v>-12.757781753728883</v>
      </c>
      <c r="M125" s="12">
        <f>economy!BP165</f>
        <v>-11.887970083746184</v>
      </c>
      <c r="N125" s="1">
        <v>24075.849970107818</v>
      </c>
      <c r="O125" s="1">
        <v>182300.01491260401</v>
      </c>
      <c r="P125" s="1">
        <v>71514.179563988946</v>
      </c>
      <c r="Q125" s="1">
        <v>26640.135479625642</v>
      </c>
      <c r="R125" s="17">
        <v>-15.201463865084477</v>
      </c>
      <c r="S125" s="17">
        <v>-12.080771453751375</v>
      </c>
      <c r="T125" s="17">
        <v>-11.327671000463035</v>
      </c>
      <c r="U125" s="1">
        <v>25050.865991245188</v>
      </c>
      <c r="V125" s="1">
        <v>179017.46019354925</v>
      </c>
      <c r="W125" s="1">
        <v>70659.249378025605</v>
      </c>
      <c r="X125" s="1">
        <v>26379.657460627066</v>
      </c>
      <c r="Y125" s="17">
        <v>-16.536898987330098</v>
      </c>
      <c r="Z125" s="17">
        <v>-12.99809723750769</v>
      </c>
      <c r="AA125" s="17">
        <v>-12.086513626982953</v>
      </c>
      <c r="AB125" s="1">
        <v>24075.849970107818</v>
      </c>
      <c r="AC125" s="1">
        <v>182300.01491260401</v>
      </c>
      <c r="AD125" s="1">
        <v>71514.179563988946</v>
      </c>
      <c r="AE125" s="1">
        <v>26640.135479625642</v>
      </c>
      <c r="AF125" s="1">
        <v>-15.201463865084477</v>
      </c>
      <c r="AG125" s="1">
        <v>-12.080771453751375</v>
      </c>
      <c r="AH125" s="1">
        <v>-11.327671000463035</v>
      </c>
      <c r="AI125" s="1">
        <v>27944.39811615134</v>
      </c>
      <c r="AJ125" s="1">
        <v>220543.81262770551</v>
      </c>
      <c r="AK125" s="1">
        <v>83160.707274750777</v>
      </c>
      <c r="AL125" s="1">
        <v>30703.238437777112</v>
      </c>
      <c r="AM125" s="1">
        <v>-15.21084267235975</v>
      </c>
      <c r="AN125" s="1">
        <v>-12.13777633982073</v>
      </c>
      <c r="AO125" s="1">
        <v>-11.352456221458699</v>
      </c>
      <c r="AP125" s="1">
        <v>23719.700318253846</v>
      </c>
      <c r="AQ125" s="2">
        <v>177427.78920074803</v>
      </c>
      <c r="AR125" s="2">
        <v>70417.520840481142</v>
      </c>
      <c r="AS125" s="2">
        <v>26224.826587269959</v>
      </c>
      <c r="AT125" s="2">
        <v>-15.448617703481725</v>
      </c>
      <c r="AU125" s="2">
        <v>-12.227574618674867</v>
      </c>
      <c r="AV125" s="2">
        <v>-11.455398646086277</v>
      </c>
    </row>
    <row r="126" spans="1:48" x14ac:dyDescent="0.3">
      <c r="A126" s="1"/>
      <c r="B126" s="1"/>
      <c r="C126" s="1"/>
      <c r="D126" s="1"/>
      <c r="E126" s="1"/>
      <c r="F126" s="1">
        <f t="shared" si="1"/>
        <v>2120</v>
      </c>
      <c r="G126" s="1">
        <f>carbondioxide!F376</f>
        <v>25142.515309277973</v>
      </c>
      <c r="H126" s="1">
        <f>economy!AR166</f>
        <v>180543.48352907665</v>
      </c>
      <c r="I126" s="1">
        <f>economy!AS166</f>
        <v>71440.538973454328</v>
      </c>
      <c r="J126" s="1">
        <f>economy!AT166</f>
        <v>26645.699946711084</v>
      </c>
      <c r="K126" s="12">
        <f>economy!BN166</f>
        <v>-16.561116730949749</v>
      </c>
      <c r="L126" s="12">
        <f>economy!BO166</f>
        <v>-13.003631728357865</v>
      </c>
      <c r="M126" s="12">
        <f>economy!BP166</f>
        <v>-12.090501461759713</v>
      </c>
      <c r="N126" s="1">
        <v>24087.534899576513</v>
      </c>
      <c r="O126" s="1">
        <v>182979.49416276795</v>
      </c>
      <c r="P126" s="1">
        <v>72073.229678718446</v>
      </c>
      <c r="Q126" s="1">
        <v>26837.718748360694</v>
      </c>
      <c r="R126" s="17">
        <v>-15.552929038976439</v>
      </c>
      <c r="S126" s="17">
        <v>-12.312006352793041</v>
      </c>
      <c r="T126" s="17">
        <v>-11.518531763357649</v>
      </c>
      <c r="U126" s="1">
        <v>25057.762934543003</v>
      </c>
      <c r="V126" s="1">
        <v>179610.40629710868</v>
      </c>
      <c r="W126" s="1">
        <v>71195.373397259085</v>
      </c>
      <c r="X126" s="1">
        <v>26570.667441163616</v>
      </c>
      <c r="Y126" s="17">
        <v>-16.911523115875728</v>
      </c>
      <c r="Z126" s="17">
        <v>-13.243103609896599</v>
      </c>
      <c r="AA126" s="17">
        <v>-12.288197119528519</v>
      </c>
      <c r="AB126" s="1">
        <v>24087.534899576513</v>
      </c>
      <c r="AC126" s="1">
        <v>182979.49416276795</v>
      </c>
      <c r="AD126" s="1">
        <v>72073.229678718446</v>
      </c>
      <c r="AE126" s="1">
        <v>26837.718748360694</v>
      </c>
      <c r="AF126" s="1">
        <v>-15.552929038976439</v>
      </c>
      <c r="AG126" s="1">
        <v>-12.312006352793041</v>
      </c>
      <c r="AH126" s="1">
        <v>-11.518531763357649</v>
      </c>
      <c r="AI126" s="1">
        <v>28044.516436643971</v>
      </c>
      <c r="AJ126" s="1">
        <v>222479.73702497888</v>
      </c>
      <c r="AK126" s="1">
        <v>84080.990393214655</v>
      </c>
      <c r="AL126" s="1">
        <v>31012.756991419501</v>
      </c>
      <c r="AM126" s="1">
        <v>-15.569173434426768</v>
      </c>
      <c r="AN126" s="1">
        <v>-12.379696442551971</v>
      </c>
      <c r="AO126" s="1">
        <v>-11.553089691352321</v>
      </c>
      <c r="AP126" s="1">
        <v>23678.066839810959</v>
      </c>
      <c r="AQ126" s="2">
        <v>177172.96483915093</v>
      </c>
      <c r="AR126" s="2">
        <v>70807.373083084327</v>
      </c>
      <c r="AS126" s="2">
        <v>26373.30360595851</v>
      </c>
      <c r="AT126" s="2">
        <v>-15.823904299331916</v>
      </c>
      <c r="AU126" s="2">
        <v>-12.467324459895419</v>
      </c>
      <c r="AV126" s="2">
        <v>-11.652507199851449</v>
      </c>
    </row>
    <row r="127" spans="1:48" x14ac:dyDescent="0.3">
      <c r="A127" s="1"/>
      <c r="B127" s="1"/>
      <c r="C127" s="1"/>
      <c r="D127" s="1"/>
      <c r="E127" s="1"/>
      <c r="F127" s="1">
        <f t="shared" si="1"/>
        <v>2121</v>
      </c>
      <c r="G127" s="1">
        <f>carbondioxide!F377</f>
        <v>25147.426501583468</v>
      </c>
      <c r="H127" s="1">
        <f>economy!AR167</f>
        <v>181119.64204548774</v>
      </c>
      <c r="I127" s="1">
        <f>economy!AS167</f>
        <v>71973.187997183384</v>
      </c>
      <c r="J127" s="1">
        <f>economy!AT167</f>
        <v>26835.42815945487</v>
      </c>
      <c r="K127" s="12">
        <f>economy!BN167</f>
        <v>-16.937915691556501</v>
      </c>
      <c r="L127" s="12">
        <f>economy!BO167</f>
        <v>-13.25003238037678</v>
      </c>
      <c r="M127" s="12">
        <f>economy!BP167</f>
        <v>-12.293378773251503</v>
      </c>
      <c r="N127" s="1">
        <v>24097.408935574389</v>
      </c>
      <c r="O127" s="1">
        <v>183636.69371355095</v>
      </c>
      <c r="P127" s="1">
        <v>72627.299032220631</v>
      </c>
      <c r="Q127" s="1">
        <v>27033.664789773891</v>
      </c>
      <c r="R127" s="17">
        <v>-15.906082553941712</v>
      </c>
      <c r="S127" s="17">
        <v>-12.543803434075613</v>
      </c>
      <c r="T127" s="17">
        <v>-11.709760774856038</v>
      </c>
      <c r="U127" s="1">
        <v>25062.765998814419</v>
      </c>
      <c r="V127" s="1">
        <v>180180.12568151843</v>
      </c>
      <c r="W127" s="1">
        <v>71726.268155282654</v>
      </c>
      <c r="X127" s="1">
        <v>26759.981052364397</v>
      </c>
      <c r="Y127" s="17">
        <v>-17.287878219030389</v>
      </c>
      <c r="Z127" s="17">
        <v>-13.488630666872442</v>
      </c>
      <c r="AA127" s="17">
        <v>-12.490204513632873</v>
      </c>
      <c r="AB127" s="1">
        <v>24097.408935574389</v>
      </c>
      <c r="AC127" s="1">
        <v>183636.69371355095</v>
      </c>
      <c r="AD127" s="1">
        <v>72627.299032220631</v>
      </c>
      <c r="AE127" s="1">
        <v>27033.664789773891</v>
      </c>
      <c r="AF127" s="1">
        <v>-15.906082553941712</v>
      </c>
      <c r="AG127" s="1">
        <v>-12.543803434075613</v>
      </c>
      <c r="AH127" s="1">
        <v>-11.709760774856038</v>
      </c>
      <c r="AI127" s="1">
        <v>28143.188214515099</v>
      </c>
      <c r="AJ127" s="1">
        <v>224412.99489579097</v>
      </c>
      <c r="AK127" s="1">
        <v>85002.050554235073</v>
      </c>
      <c r="AL127" s="1">
        <v>31322.184919957523</v>
      </c>
      <c r="AM127" s="1">
        <v>-15.929394880173028</v>
      </c>
      <c r="AN127" s="1">
        <v>-12.622593102968207</v>
      </c>
      <c r="AO127" s="1">
        <v>-11.754490052681462</v>
      </c>
      <c r="AP127" s="1">
        <v>23631.464216900156</v>
      </c>
      <c r="AQ127" s="2">
        <v>176807.04706577206</v>
      </c>
      <c r="AR127" s="2">
        <v>71180.435068391002</v>
      </c>
      <c r="AS127" s="2">
        <v>26517.247315211513</v>
      </c>
      <c r="AT127" s="2">
        <v>-16.203433122498879</v>
      </c>
      <c r="AU127" s="2">
        <v>-12.7080591188861</v>
      </c>
      <c r="AV127" s="2">
        <v>-11.850180147349828</v>
      </c>
    </row>
    <row r="128" spans="1:48" x14ac:dyDescent="0.3">
      <c r="A128" s="1"/>
      <c r="B128" s="1"/>
      <c r="C128" s="1"/>
      <c r="D128" s="1"/>
      <c r="E128" s="1"/>
      <c r="F128" s="1">
        <f t="shared" si="1"/>
        <v>2122</v>
      </c>
      <c r="G128" s="1">
        <f>carbondioxide!F378</f>
        <v>25150.464993432317</v>
      </c>
      <c r="H128" s="1">
        <f>economy!AR168</f>
        <v>181672.3564298272</v>
      </c>
      <c r="I128" s="1">
        <f>economy!AS168</f>
        <v>72500.494809373733</v>
      </c>
      <c r="J128" s="1">
        <f>economy!AT168</f>
        <v>27023.429959973982</v>
      </c>
      <c r="K128" s="12">
        <f>economy!BN168</f>
        <v>-17.316437941703299</v>
      </c>
      <c r="L128" s="12">
        <f>economy!BO168</f>
        <v>-13.49694287367182</v>
      </c>
      <c r="M128" s="12">
        <f>economy!BP168</f>
        <v>-12.496568691880144</v>
      </c>
      <c r="N128" s="1">
        <v>24105.508535380541</v>
      </c>
      <c r="O128" s="1">
        <v>184271.56891187275</v>
      </c>
      <c r="P128" s="1">
        <v>73176.322177782116</v>
      </c>
      <c r="Q128" s="1">
        <v>27227.958130039005</v>
      </c>
      <c r="R128" s="17">
        <v>-16.26087478477379</v>
      </c>
      <c r="S128" s="17">
        <v>-12.776125582506427</v>
      </c>
      <c r="T128" s="17">
        <v>-11.901327723174894</v>
      </c>
      <c r="U128" s="1">
        <v>25065.915253460353</v>
      </c>
      <c r="V128" s="1">
        <v>180726.58709601307</v>
      </c>
      <c r="W128" s="1">
        <v>72251.873292586533</v>
      </c>
      <c r="X128" s="1">
        <v>26947.584453609659</v>
      </c>
      <c r="Y128" s="17">
        <v>-17.665912727991341</v>
      </c>
      <c r="Z128" s="17">
        <v>-13.734639001742647</v>
      </c>
      <c r="AA128" s="17">
        <v>-12.692503605295784</v>
      </c>
      <c r="AB128" s="1">
        <v>24105.508535380541</v>
      </c>
      <c r="AC128" s="1">
        <v>184271.56891187275</v>
      </c>
      <c r="AD128" s="1">
        <v>73176.322177782116</v>
      </c>
      <c r="AE128" s="1">
        <v>27227.958130039005</v>
      </c>
      <c r="AF128" s="1">
        <v>-16.26087478477379</v>
      </c>
      <c r="AG128" s="1">
        <v>-12.776125582506427</v>
      </c>
      <c r="AH128" s="1">
        <v>-11.901327723174894</v>
      </c>
      <c r="AI128" s="1">
        <v>28240.426415804875</v>
      </c>
      <c r="AJ128" s="1">
        <v>226343.42702187281</v>
      </c>
      <c r="AK128" s="1">
        <v>85923.791056675254</v>
      </c>
      <c r="AL128" s="1">
        <v>31631.494065690316</v>
      </c>
      <c r="AM128" s="1">
        <v>-16.291453502729155</v>
      </c>
      <c r="AN128" s="1">
        <v>-12.866432588666603</v>
      </c>
      <c r="AO128" s="1">
        <v>-11.95663060954954</v>
      </c>
      <c r="AP128" s="1">
        <v>23579.75747478761</v>
      </c>
      <c r="AQ128" s="2">
        <v>176320.9680804614</v>
      </c>
      <c r="AR128" s="2">
        <v>71535.983227886551</v>
      </c>
      <c r="AS128" s="2">
        <v>26656.51625037074</v>
      </c>
      <c r="AT128" s="2">
        <v>-16.587502927479019</v>
      </c>
      <c r="AU128" s="2">
        <v>-12.949769612602855</v>
      </c>
      <c r="AV128" s="2">
        <v>-12.048393565061943</v>
      </c>
    </row>
    <row r="129" spans="1:48" x14ac:dyDescent="0.3">
      <c r="A129" s="1"/>
      <c r="B129" s="1"/>
      <c r="C129" s="1"/>
      <c r="D129" s="1"/>
      <c r="E129" s="1"/>
      <c r="F129" s="1">
        <f t="shared" si="1"/>
        <v>2123</v>
      </c>
      <c r="G129" s="1">
        <f>carbondioxide!F379</f>
        <v>25151.67131132627</v>
      </c>
      <c r="H129" s="1">
        <f>economy!AR169</f>
        <v>182201.60510064833</v>
      </c>
      <c r="I129" s="1">
        <f>economy!AS169</f>
        <v>73022.402046730305</v>
      </c>
      <c r="J129" s="1">
        <f>economy!AT169</f>
        <v>27209.692409146566</v>
      </c>
      <c r="K129" s="12">
        <f>economy!BN169</f>
        <v>-17.69663089559139</v>
      </c>
      <c r="L129" s="12">
        <f>economy!BO169</f>
        <v>-13.744323131906063</v>
      </c>
      <c r="M129" s="12">
        <f>economy!BP169</f>
        <v>-12.700038506940324</v>
      </c>
      <c r="N129" s="1">
        <v>24111.87007093077</v>
      </c>
      <c r="O129" s="1">
        <v>184884.08271576813</v>
      </c>
      <c r="P129" s="1">
        <v>73720.236369197461</v>
      </c>
      <c r="Q129" s="1">
        <v>27420.584051183647</v>
      </c>
      <c r="R129" s="17">
        <v>-16.617256986412727</v>
      </c>
      <c r="S129" s="17">
        <v>-13.008936317309139</v>
      </c>
      <c r="T129" s="17">
        <v>-12.0932028116257</v>
      </c>
      <c r="U129" s="1">
        <v>25067.250628961512</v>
      </c>
      <c r="V129" s="1">
        <v>181249.76682196403</v>
      </c>
      <c r="W129" s="1">
        <v>72772.131211219283</v>
      </c>
      <c r="X129" s="1">
        <v>27133.464570953402</v>
      </c>
      <c r="Y129" s="17">
        <v>-18.045576128652378</v>
      </c>
      <c r="Z129" s="17">
        <v>-13.981089934848423</v>
      </c>
      <c r="AA129" s="17">
        <v>-12.895062779727946</v>
      </c>
      <c r="AB129" s="1">
        <v>24111.87007093077</v>
      </c>
      <c r="AC129" s="1">
        <v>184884.08271576813</v>
      </c>
      <c r="AD129" s="1">
        <v>73720.236369197461</v>
      </c>
      <c r="AE129" s="1">
        <v>27420.584051183647</v>
      </c>
      <c r="AF129" s="1">
        <v>-16.617256986412727</v>
      </c>
      <c r="AG129" s="1">
        <v>-13.008936317309139</v>
      </c>
      <c r="AH129" s="1">
        <v>-12.0932028116257</v>
      </c>
      <c r="AI129" s="1">
        <v>28336.24417798483</v>
      </c>
      <c r="AJ129" s="1">
        <v>228270.87637868419</v>
      </c>
      <c r="AK129" s="1">
        <v>86846.115866974462</v>
      </c>
      <c r="AL129" s="1">
        <v>31940.65652076016</v>
      </c>
      <c r="AM129" s="1">
        <v>-16.655296326878144</v>
      </c>
      <c r="AN129" s="1">
        <v>-13.111181605603806</v>
      </c>
      <c r="AO129" s="1">
        <v>-12.159485004678448</v>
      </c>
      <c r="AP129" s="1">
        <v>23522.793935695157</v>
      </c>
      <c r="AQ129" s="2">
        <v>175704.29211575157</v>
      </c>
      <c r="AR129" s="2">
        <v>71873.253154732491</v>
      </c>
      <c r="AS129" s="2">
        <v>26790.963911568113</v>
      </c>
      <c r="AT129" s="2">
        <v>-16.976476765029545</v>
      </c>
      <c r="AU129" s="2">
        <v>-13.192450417382576</v>
      </c>
      <c r="AV129" s="2">
        <v>-12.247124552498741</v>
      </c>
    </row>
    <row r="130" spans="1:48" x14ac:dyDescent="0.3">
      <c r="A130" s="1"/>
      <c r="B130" s="1"/>
      <c r="C130" s="1"/>
      <c r="D130" s="1"/>
      <c r="E130" s="1"/>
      <c r="F130" s="1">
        <f t="shared" si="1"/>
        <v>2124</v>
      </c>
      <c r="G130" s="1">
        <f>carbondioxide!F380</f>
        <v>25151.085811587694</v>
      </c>
      <c r="H130" s="1">
        <f>economy!AR170</f>
        <v>182707.37391209821</v>
      </c>
      <c r="I130" s="1">
        <f>economy!AS170</f>
        <v>73538.855112907171</v>
      </c>
      <c r="J130" s="1">
        <f>economy!AT170</f>
        <v>27394.203332706347</v>
      </c>
      <c r="K130" s="12">
        <f>economy!BN170</f>
        <v>-18.078443080962078</v>
      </c>
      <c r="L130" s="12">
        <f>economy!BO170</f>
        <v>-13.992133845933798</v>
      </c>
      <c r="M130" s="12">
        <f>economy!BP170</f>
        <v>-12.903756129459568</v>
      </c>
      <c r="N130" s="1">
        <v>24116.529802776142</v>
      </c>
      <c r="O130" s="1">
        <v>185474.20549700243</v>
      </c>
      <c r="P130" s="1">
        <v>74258.981533647719</v>
      </c>
      <c r="Q130" s="1">
        <v>27611.528581303141</v>
      </c>
      <c r="R130" s="17">
        <v>-16.975181315222979</v>
      </c>
      <c r="S130" s="17">
        <v>-13.2421998006023</v>
      </c>
      <c r="T130" s="17">
        <v>-12.285356765644066</v>
      </c>
      <c r="U130" s="1">
        <v>25066.811889054181</v>
      </c>
      <c r="V130" s="1">
        <v>181749.6484505423</v>
      </c>
      <c r="W130" s="1">
        <v>73286.987041849861</v>
      </c>
      <c r="X130" s="1">
        <v>27317.609085723023</v>
      </c>
      <c r="Y130" s="17">
        <v>-18.426818983420514</v>
      </c>
      <c r="Z130" s="17">
        <v>-14.227945520971188</v>
      </c>
      <c r="AA130" s="17">
        <v>-13.097851017477286</v>
      </c>
      <c r="AB130" s="1">
        <v>24116.529802776142</v>
      </c>
      <c r="AC130" s="1">
        <v>185474.20549700243</v>
      </c>
      <c r="AD130" s="1">
        <v>74258.981533647719</v>
      </c>
      <c r="AE130" s="1">
        <v>27611.528581303141</v>
      </c>
      <c r="AF130" s="1">
        <v>-16.975181315222979</v>
      </c>
      <c r="AG130" s="1">
        <v>-13.2421998006023</v>
      </c>
      <c r="AH130" s="1">
        <v>-12.285356765644066</v>
      </c>
      <c r="AI130" s="1">
        <v>28430.65479993786</v>
      </c>
      <c r="AJ130" s="1">
        <v>230195.18815436994</v>
      </c>
      <c r="AK130" s="1">
        <v>87768.929645363576</v>
      </c>
      <c r="AL130" s="1">
        <v>32249.6446340568</v>
      </c>
      <c r="AM130" s="1">
        <v>-17.020870928116828</v>
      </c>
      <c r="AN130" s="1">
        <v>-13.356807306866973</v>
      </c>
      <c r="AO130" s="1">
        <v>-12.363027226490013</v>
      </c>
      <c r="AP130" s="1">
        <v>23460.399820630446</v>
      </c>
      <c r="AQ130" s="2">
        <v>174944.90205527112</v>
      </c>
      <c r="AR130" s="2">
        <v>72191.435096311325</v>
      </c>
      <c r="AS130" s="2">
        <v>26920.438319145083</v>
      </c>
      <c r="AT130" s="2">
        <v>-17.370797645645844</v>
      </c>
      <c r="AU130" s="2">
        <v>-13.436099825478355</v>
      </c>
      <c r="AV130" s="2">
        <v>-12.446351286746641</v>
      </c>
    </row>
    <row r="131" spans="1:48" x14ac:dyDescent="0.3">
      <c r="A131" s="1"/>
      <c r="B131" s="1"/>
      <c r="C131" s="1"/>
      <c r="D131" s="1"/>
      <c r="E131" s="1"/>
      <c r="F131" s="1">
        <f t="shared" si="1"/>
        <v>2125</v>
      </c>
      <c r="G131" s="1">
        <f>carbondioxide!F381</f>
        <v>25148.748653047878</v>
      </c>
      <c r="H131" s="1">
        <f>economy!AR171</f>
        <v>183189.6559232281</v>
      </c>
      <c r="I131" s="1">
        <f>economy!AS171</f>
        <v>74049.802142334884</v>
      </c>
      <c r="J131" s="1">
        <f>economy!AT171</f>
        <v>27576.951309008502</v>
      </c>
      <c r="K131" s="12">
        <f>economy!BN171</f>
        <v>-18.461824159740484</v>
      </c>
      <c r="L131" s="12">
        <f>economy!BO171</f>
        <v>-14.240336480151001</v>
      </c>
      <c r="M131" s="12">
        <f>economy!BP171</f>
        <v>-13.107690097435057</v>
      </c>
      <c r="N131" s="1">
        <v>24119.523855057185</v>
      </c>
      <c r="O131" s="1">
        <v>186041.91484100377</v>
      </c>
      <c r="P131" s="1">
        <v>74792.500242863258</v>
      </c>
      <c r="Q131" s="1">
        <v>27800.778484398143</v>
      </c>
      <c r="R131" s="17">
        <v>-17.33460084896053</v>
      </c>
      <c r="S131" s="17">
        <v>-13.475880845016425</v>
      </c>
      <c r="T131" s="17">
        <v>-12.477760839040613</v>
      </c>
      <c r="U131" s="1">
        <v>25064.638604064858</v>
      </c>
      <c r="V131" s="1">
        <v>182226.22265795214</v>
      </c>
      <c r="W131" s="1">
        <v>73796.388609204325</v>
      </c>
      <c r="X131" s="1">
        <v>27500.00642277642</v>
      </c>
      <c r="Y131" s="17">
        <v>-18.809592951709941</v>
      </c>
      <c r="Z131" s="17">
        <v>-14.475168555721551</v>
      </c>
      <c r="AA131" s="17">
        <v>-13.300837899728686</v>
      </c>
      <c r="AB131" s="1">
        <v>24119.523855057185</v>
      </c>
      <c r="AC131" s="1">
        <v>186041.91484100377</v>
      </c>
      <c r="AD131" s="1">
        <v>74792.500242863258</v>
      </c>
      <c r="AE131" s="1">
        <v>27800.778484398143</v>
      </c>
      <c r="AF131" s="1">
        <v>-17.33460084896053</v>
      </c>
      <c r="AG131" s="1">
        <v>-13.475880845016425</v>
      </c>
      <c r="AH131" s="1">
        <v>-12.477760839040613</v>
      </c>
      <c r="AI131" s="1">
        <v>28523.671732079005</v>
      </c>
      <c r="AJ131" s="1">
        <v>232116.2097672768</v>
      </c>
      <c r="AK131" s="1">
        <v>88692.137771250476</v>
      </c>
      <c r="AL131" s="1">
        <v>32558.431017871222</v>
      </c>
      <c r="AM131" s="1">
        <v>-17.388125450467072</v>
      </c>
      <c r="AN131" s="1">
        <v>-13.603277300676542</v>
      </c>
      <c r="AO131" s="1">
        <v>-12.567231615594135</v>
      </c>
      <c r="AP131" s="1">
        <v>23392.375931440067</v>
      </c>
      <c r="AQ131" s="2">
        <v>174028.58926806593</v>
      </c>
      <c r="AR131" s="2">
        <v>72489.668813244323</v>
      </c>
      <c r="AS131" s="2">
        <v>27044.781522557285</v>
      </c>
      <c r="AT131" s="2">
        <v>-17.771009317082509</v>
      </c>
      <c r="AU131" s="2">
        <v>-13.680720351394161</v>
      </c>
      <c r="AV131" s="2">
        <v>-12.646053078991372</v>
      </c>
    </row>
    <row r="132" spans="1:48" x14ac:dyDescent="0.3">
      <c r="A132" s="1"/>
      <c r="B132" s="1"/>
      <c r="C132" s="1"/>
      <c r="D132" s="1"/>
      <c r="E132" s="1"/>
      <c r="F132" s="1">
        <f t="shared" si="1"/>
        <v>2126</v>
      </c>
      <c r="G132" s="1">
        <f>carbondioxide!F382</f>
        <v>25144.699770926472</v>
      </c>
      <c r="H132" s="1">
        <f>economy!AR172</f>
        <v>183648.45116529171</v>
      </c>
      <c r="I132" s="1">
        <f>economy!AS172</f>
        <v>74555.193962533784</v>
      </c>
      <c r="J132" s="1">
        <f>economy!AT172</f>
        <v>27757.925656486688</v>
      </c>
      <c r="K132" s="12">
        <f>economy!BN172</f>
        <v>-18.8467249473359</v>
      </c>
      <c r="L132" s="12">
        <f>economy!BO172</f>
        <v>-14.488893277821742</v>
      </c>
      <c r="M132" s="12">
        <f>economy!BP172</f>
        <v>-13.311809580241036</v>
      </c>
      <c r="N132" s="1">
        <v>24120.888191490783</v>
      </c>
      <c r="O132" s="1">
        <v>186587.19534443514</v>
      </c>
      <c r="P132" s="1">
        <v>75320.737682669002</v>
      </c>
      <c r="Q132" s="1">
        <v>27988.321249861663</v>
      </c>
      <c r="R132" s="17">
        <v>-17.695469605476784</v>
      </c>
      <c r="S132" s="17">
        <v>-13.709944920381661</v>
      </c>
      <c r="T132" s="17">
        <v>-12.670386819498209</v>
      </c>
      <c r="U132" s="1">
        <v>25060.770125396637</v>
      </c>
      <c r="V132" s="1">
        <v>182679.48697854765</v>
      </c>
      <c r="W132" s="1">
        <v>74300.286395980584</v>
      </c>
      <c r="X132" s="1">
        <v>27680.645738444509</v>
      </c>
      <c r="Y132" s="17">
        <v>-19.193850809171977</v>
      </c>
      <c r="Z132" s="17">
        <v>-14.722722580947346</v>
      </c>
      <c r="AA132" s="17">
        <v>-13.503993612805264</v>
      </c>
      <c r="AB132" s="1">
        <v>24120.888191490783</v>
      </c>
      <c r="AC132" s="1">
        <v>186587.19534443514</v>
      </c>
      <c r="AD132" s="1">
        <v>75320.737682669002</v>
      </c>
      <c r="AE132" s="1">
        <v>27988.321249861663</v>
      </c>
      <c r="AF132" s="1">
        <v>-17.695469605476784</v>
      </c>
      <c r="AG132" s="1">
        <v>-13.709944920381661</v>
      </c>
      <c r="AH132" s="1">
        <v>-12.670386819498209</v>
      </c>
      <c r="AI132" s="1">
        <v>28615.308566621625</v>
      </c>
      <c r="AJ132" s="1">
        <v>234033.79088205707</v>
      </c>
      <c r="AK132" s="1">
        <v>89615.646367771464</v>
      </c>
      <c r="AL132" s="1">
        <v>32866.988554298208</v>
      </c>
      <c r="AM132" s="1">
        <v>-17.757008623071446</v>
      </c>
      <c r="AN132" s="1">
        <v>-13.850559657646441</v>
      </c>
      <c r="AO132" s="1">
        <v>-12.772072870702488</v>
      </c>
      <c r="AP132" s="1">
        <v>23318.492076799706</v>
      </c>
      <c r="AQ132" s="2">
        <v>172938.5079142664</v>
      </c>
      <c r="AR132" s="2">
        <v>72767.037695090999</v>
      </c>
      <c r="AS132" s="2">
        <v>27163.829057088948</v>
      </c>
      <c r="AT132" s="2">
        <v>-18.17778430538403</v>
      </c>
      <c r="AU132" s="2">
        <v>-13.926319196810299</v>
      </c>
      <c r="AV132" s="2">
        <v>-12.846210432594585</v>
      </c>
    </row>
    <row r="133" spans="1:48" x14ac:dyDescent="0.3">
      <c r="A133" s="1"/>
      <c r="B133" s="1"/>
      <c r="C133" s="1"/>
      <c r="D133" s="1"/>
      <c r="E133" s="1"/>
      <c r="F133" s="1">
        <f t="shared" si="1"/>
        <v>2127</v>
      </c>
      <c r="G133" s="1">
        <f>carbondioxide!F383</f>
        <v>25138.978851891759</v>
      </c>
      <c r="H133" s="1">
        <f>economy!AR173</f>
        <v>184083.76640734362</v>
      </c>
      <c r="I133" s="1">
        <f>economy!AS173</f>
        <v>75054.984055023815</v>
      </c>
      <c r="J133" s="1">
        <f>economy!AT173</f>
        <v>27937.116420827835</v>
      </c>
      <c r="K133" s="12">
        <f>economy!BN173</f>
        <v>-19.23309743066206</v>
      </c>
      <c r="L133" s="12">
        <f>economy!BO173</f>
        <v>-14.737767265419675</v>
      </c>
      <c r="M133" s="12">
        <f>economy!BP173</f>
        <v>-13.516084382237285</v>
      </c>
      <c r="N133" s="1">
        <v>24120.658592363863</v>
      </c>
      <c r="O133" s="1">
        <v>187110.03841070904</v>
      </c>
      <c r="P133" s="1">
        <v>75843.641621012677</v>
      </c>
      <c r="Q133" s="1">
        <v>28174.145081641051</v>
      </c>
      <c r="R133" s="17">
        <v>-18.05774256020722</v>
      </c>
      <c r="S133" s="17">
        <v>-13.944358159517703</v>
      </c>
      <c r="T133" s="17">
        <v>-12.863207033340343</v>
      </c>
      <c r="U133" s="1">
        <v>25055.245561158001</v>
      </c>
      <c r="V133" s="1">
        <v>183109.44557613545</v>
      </c>
      <c r="W133" s="1">
        <v>74798.633505348553</v>
      </c>
      <c r="X133" s="1">
        <v>27859.516908184731</v>
      </c>
      <c r="Y133" s="17">
        <v>-19.579546465720536</v>
      </c>
      <c r="Z133" s="17">
        <v>-14.97057188919738</v>
      </c>
      <c r="AA133" s="17">
        <v>-13.707288951900203</v>
      </c>
      <c r="AB133" s="1">
        <v>24120.658592363863</v>
      </c>
      <c r="AC133" s="1">
        <v>187110.03841070904</v>
      </c>
      <c r="AD133" s="1">
        <v>75843.641621012677</v>
      </c>
      <c r="AE133" s="1">
        <v>28174.145081641051</v>
      </c>
      <c r="AF133" s="1">
        <v>-18.05774256020722</v>
      </c>
      <c r="AG133" s="1">
        <v>-13.944358159517703</v>
      </c>
      <c r="AH133" s="1">
        <v>-12.863207033340343</v>
      </c>
      <c r="AI133" s="1">
        <v>28705.579027992466</v>
      </c>
      <c r="AJ133" s="1">
        <v>235947.7834243814</v>
      </c>
      <c r="AK133" s="1">
        <v>90539.362325510854</v>
      </c>
      <c r="AL133" s="1">
        <v>33175.290401386657</v>
      </c>
      <c r="AM133" s="1">
        <v>-18.127469775607938</v>
      </c>
      <c r="AN133" s="1">
        <v>-14.098622917326711</v>
      </c>
      <c r="AO133" s="1">
        <v>-12.977526053986489</v>
      </c>
      <c r="AP133" s="1">
        <v>23238.479748775702</v>
      </c>
      <c r="AQ133" s="2">
        <v>171654.43539839334</v>
      </c>
      <c r="AR133" s="2">
        <v>73022.561999882411</v>
      </c>
      <c r="AS133" s="2">
        <v>27277.409341899489</v>
      </c>
      <c r="AT133" s="2">
        <v>-18.591962502867528</v>
      </c>
      <c r="AU133" s="2">
        <v>-14.172908784585557</v>
      </c>
      <c r="AV133" s="2">
        <v>-13.046805101922775</v>
      </c>
    </row>
    <row r="134" spans="1:48" x14ac:dyDescent="0.3">
      <c r="A134" s="1"/>
      <c r="B134" s="1"/>
      <c r="C134" s="1"/>
      <c r="D134" s="1"/>
      <c r="E134" s="1"/>
      <c r="F134" s="1">
        <f t="shared" si="1"/>
        <v>2128</v>
      </c>
      <c r="G134" s="1">
        <f>carbondioxide!F384</f>
        <v>25131.625310289823</v>
      </c>
      <c r="H134" s="1">
        <f>economy!AR174</f>
        <v>184495.61492042869</v>
      </c>
      <c r="I134" s="1">
        <f>economy!AS174</f>
        <v>75549.128514934142</v>
      </c>
      <c r="J134" s="1">
        <f>economy!AT174</f>
        <v>28114.514361893172</v>
      </c>
      <c r="K134" s="12">
        <f>economy!BN174</f>
        <v>-19.620894784941171</v>
      </c>
      <c r="L134" s="12">
        <f>economy!BO174</f>
        <v>-14.986922256023455</v>
      </c>
      <c r="M134" s="12">
        <f>economy!BP174</f>
        <v>-13.72048494560863</v>
      </c>
      <c r="N134" s="1">
        <v>24118.870632527058</v>
      </c>
      <c r="O134" s="1">
        <v>187610.44204373853</v>
      </c>
      <c r="P134" s="1">
        <v>76361.162374573774</v>
      </c>
      <c r="Q134" s="1">
        <v>28358.238887101143</v>
      </c>
      <c r="R134" s="17">
        <v>-18.421375662493066</v>
      </c>
      <c r="S134" s="17">
        <v>-14.179087363157773</v>
      </c>
      <c r="T134" s="17">
        <v>-13.056194349595289</v>
      </c>
      <c r="U134" s="1">
        <v>25048.103752922943</v>
      </c>
      <c r="V134" s="1">
        <v>183516.10901374681</v>
      </c>
      <c r="W134" s="1">
        <v>75291.385622137226</v>
      </c>
      <c r="X134" s="1">
        <v>28036.610513973854</v>
      </c>
      <c r="Y134" s="17">
        <v>-19.966634982412636</v>
      </c>
      <c r="Z134" s="17">
        <v>-15.218681527276638</v>
      </c>
      <c r="AA134" s="17">
        <v>-13.910695324066729</v>
      </c>
      <c r="AB134" s="1">
        <v>24118.870632527058</v>
      </c>
      <c r="AC134" s="1">
        <v>187610.44204373853</v>
      </c>
      <c r="AD134" s="1">
        <v>76361.162374573774</v>
      </c>
      <c r="AE134" s="1">
        <v>28358.238887101143</v>
      </c>
      <c r="AF134" s="1">
        <v>-18.421375662493066</v>
      </c>
      <c r="AG134" s="1">
        <v>-14.179087363157773</v>
      </c>
      <c r="AH134" s="1">
        <v>-13.056194349595289</v>
      </c>
      <c r="AI134" s="1">
        <v>28794.496963399215</v>
      </c>
      <c r="AJ134" s="1">
        <v>237858.04159428421</v>
      </c>
      <c r="AK134" s="1">
        <v>91463.193325391359</v>
      </c>
      <c r="AL134" s="1">
        <v>33483.309999039637</v>
      </c>
      <c r="AM134" s="1">
        <v>-18.49945885255871</v>
      </c>
      <c r="AN134" s="1">
        <v>-14.347436094053908</v>
      </c>
      <c r="AO134" s="1">
        <v>-13.183566595898071</v>
      </c>
      <c r="AP134" s="1">
        <v>23152.022308324835</v>
      </c>
      <c r="AQ134" s="2">
        <v>170151.74878626323</v>
      </c>
      <c r="AR134" s="2">
        <v>73255.191055861273</v>
      </c>
      <c r="AS134" s="2">
        <v>27385.343012011675</v>
      </c>
      <c r="AT134" s="2">
        <v>-19.014605460406994</v>
      </c>
      <c r="AU134" s="2">
        <v>-14.42050737434076</v>
      </c>
      <c r="AV134" s="2">
        <v>-13.24782015054544</v>
      </c>
    </row>
    <row r="135" spans="1:48" x14ac:dyDescent="0.3">
      <c r="A135" s="1"/>
      <c r="B135" s="1"/>
      <c r="C135" s="1"/>
      <c r="D135" s="1"/>
      <c r="E135" s="1"/>
      <c r="F135" s="1">
        <f t="shared" si="1"/>
        <v>2129</v>
      </c>
      <c r="G135" s="1">
        <f>carbondioxide!F385</f>
        <v>25122.678265529721</v>
      </c>
      <c r="H135" s="1">
        <f>economy!AR175</f>
        <v>184884.01624064858</v>
      </c>
      <c r="I135" s="1">
        <f>economy!AS175</f>
        <v>76037.586009415842</v>
      </c>
      <c r="J135" s="1">
        <f>economy!AT175</f>
        <v>28290.110940409737</v>
      </c>
      <c r="K135" s="12">
        <f>economy!BN175</f>
        <v>-20.010071389355119</v>
      </c>
      <c r="L135" s="12">
        <f>economy!BO175</f>
        <v>-15.236322851804141</v>
      </c>
      <c r="M135" s="12">
        <f>economy!BP175</f>
        <v>-13.924982352465335</v>
      </c>
      <c r="N135" s="1">
        <v>24115.559660380291</v>
      </c>
      <c r="O135" s="1">
        <v>188088.41064020977</v>
      </c>
      <c r="P135" s="1">
        <v>76873.252774048698</v>
      </c>
      <c r="Q135" s="1">
        <v>28540.5922656121</v>
      </c>
      <c r="R135" s="17">
        <v>-18.786325850784529</v>
      </c>
      <c r="S135" s="17">
        <v>-14.414100004037934</v>
      </c>
      <c r="T135" s="17">
        <v>-13.249322183380707</v>
      </c>
      <c r="U135" s="1">
        <v>25039.383253610707</v>
      </c>
      <c r="V135" s="1">
        <v>183899.49402215576</v>
      </c>
      <c r="W135" s="1">
        <v>75778.500972809503</v>
      </c>
      <c r="X135" s="1">
        <v>28211.917831463546</v>
      </c>
      <c r="Y135" s="17">
        <v>-20.355072587244113</v>
      </c>
      <c r="Z135" s="17">
        <v>-15.46701729892885</v>
      </c>
      <c r="AA135" s="17">
        <v>-14.114184750494754</v>
      </c>
      <c r="AB135" s="1">
        <v>24115.559660380291</v>
      </c>
      <c r="AC135" s="1">
        <v>188088.41064020977</v>
      </c>
      <c r="AD135" s="1">
        <v>76873.252774048698</v>
      </c>
      <c r="AE135" s="1">
        <v>28540.5922656121</v>
      </c>
      <c r="AF135" s="1">
        <v>-18.786325850784529</v>
      </c>
      <c r="AG135" s="1">
        <v>-14.414100004037934</v>
      </c>
      <c r="AH135" s="1">
        <v>-13.249322183380707</v>
      </c>
      <c r="AI135" s="1">
        <v>28882.076333554873</v>
      </c>
      <c r="AJ135" s="1">
        <v>239764.42187817048</v>
      </c>
      <c r="AK135" s="1">
        <v>92387.047860734339</v>
      </c>
      <c r="AL135" s="1">
        <v>33791.021074662516</v>
      </c>
      <c r="AM135" s="1">
        <v>-18.872926426367354</v>
      </c>
      <c r="AN135" s="1">
        <v>-14.596968682133822</v>
      </c>
      <c r="AO135" s="1">
        <v>-13.390170299471871</v>
      </c>
      <c r="AP135" s="1">
        <v>23058.741533870867</v>
      </c>
      <c r="AQ135" s="2">
        <v>168399.97339500496</v>
      </c>
      <c r="AR135" s="2">
        <v>73463.794227690159</v>
      </c>
      <c r="AS135" s="2">
        <v>27487.442175806616</v>
      </c>
      <c r="AT135" s="2">
        <v>-19.447074746927619</v>
      </c>
      <c r="AU135" s="2">
        <v>-14.669139774501254</v>
      </c>
      <c r="AV135" s="2">
        <v>-13.449240006509946</v>
      </c>
    </row>
    <row r="136" spans="1:48" x14ac:dyDescent="0.3">
      <c r="A136" s="1"/>
      <c r="B136" s="1"/>
      <c r="C136" s="1"/>
      <c r="D136" s="1"/>
      <c r="E136" s="1"/>
      <c r="F136" s="1">
        <f t="shared" ref="F136:F199" si="2">1+F135</f>
        <v>2130</v>
      </c>
      <c r="G136" s="1">
        <f>carbondioxide!F386</f>
        <v>25112.176520608926</v>
      </c>
      <c r="H136" s="1">
        <f>economy!AR176</f>
        <v>185248.99593136137</v>
      </c>
      <c r="I136" s="1">
        <f>economy!AS176</f>
        <v>76520.317734958517</v>
      </c>
      <c r="J136" s="1">
        <f>economy!AT176</f>
        <v>28463.898304459628</v>
      </c>
      <c r="K136" s="12">
        <f>economy!BN176</f>
        <v>-20.400582841608024</v>
      </c>
      <c r="L136" s="12">
        <f>economy!BO176</f>
        <v>-15.485934445642423</v>
      </c>
      <c r="M136" s="12">
        <f>economy!BP176</f>
        <v>-14.129548326233868</v>
      </c>
      <c r="N136" s="1">
        <v>24110.760777839798</v>
      </c>
      <c r="O136" s="1">
        <v>188543.95478064101</v>
      </c>
      <c r="P136" s="1">
        <v>77379.868128206945</v>
      </c>
      <c r="Q136" s="1">
        <v>28721.195496887252</v>
      </c>
      <c r="R136" s="17">
        <v>-19.152551066774411</v>
      </c>
      <c r="S136" s="17">
        <v>-14.649364230183048</v>
      </c>
      <c r="T136" s="17">
        <v>-13.442564498633171</v>
      </c>
      <c r="U136" s="1">
        <v>25029.122306470159</v>
      </c>
      <c r="V136" s="1">
        <v>184259.62326739219</v>
      </c>
      <c r="W136" s="1">
        <v>76259.940284323078</v>
      </c>
      <c r="X136" s="1">
        <v>28385.430816925746</v>
      </c>
      <c r="Y136" s="17">
        <v>-20.744816689920889</v>
      </c>
      <c r="Z136" s="17">
        <v>-15.715545766681386</v>
      </c>
      <c r="AA136" s="17">
        <v>-14.317729868101541</v>
      </c>
      <c r="AB136" s="1">
        <v>24110.760777839798</v>
      </c>
      <c r="AC136" s="1">
        <v>188543.95478064101</v>
      </c>
      <c r="AD136" s="1">
        <v>77379.868128206945</v>
      </c>
      <c r="AE136" s="1">
        <v>28721.195496887252</v>
      </c>
      <c r="AF136" s="1">
        <v>-19.152551066774411</v>
      </c>
      <c r="AG136" s="1">
        <v>-14.649364230183048</v>
      </c>
      <c r="AH136" s="1">
        <v>-13.442564498633171</v>
      </c>
      <c r="AI136" s="1">
        <v>28968.33120356088</v>
      </c>
      <c r="AJ136" s="1">
        <v>241666.7830595031</v>
      </c>
      <c r="AK136" s="1">
        <v>93310.835258495994</v>
      </c>
      <c r="AL136" s="1">
        <v>34098.397648561979</v>
      </c>
      <c r="AM136" s="1">
        <v>-19.247823709519331</v>
      </c>
      <c r="AN136" s="1">
        <v>-14.847190660381136</v>
      </c>
      <c r="AO136" s="1">
        <v>-13.597313344126849</v>
      </c>
      <c r="AP136" s="1">
        <v>22958.178706314979</v>
      </c>
      <c r="AQ136" s="2">
        <v>166360.66603240668</v>
      </c>
      <c r="AR136" s="2">
        <v>73647.150403783089</v>
      </c>
      <c r="AS136" s="2">
        <v>27583.509588426401</v>
      </c>
      <c r="AT136" s="2">
        <v>-19.891148445294039</v>
      </c>
      <c r="AU136" s="2">
        <v>-14.918838168394743</v>
      </c>
      <c r="AV136" s="2">
        <v>-13.65105051096009</v>
      </c>
    </row>
    <row r="137" spans="1:48" x14ac:dyDescent="0.3">
      <c r="A137" s="1"/>
      <c r="B137" s="1"/>
      <c r="C137" s="1"/>
      <c r="D137" s="1"/>
      <c r="E137" s="1"/>
      <c r="F137" s="1">
        <f t="shared" si="2"/>
        <v>2131</v>
      </c>
      <c r="G137" s="1">
        <f>carbondioxide!F387</f>
        <v>25100.158541763216</v>
      </c>
      <c r="H137" s="1">
        <f>economy!AR177</f>
        <v>185590.58534477078</v>
      </c>
      <c r="I137" s="1">
        <f>economy!AS177</f>
        <v>76997.28737370907</v>
      </c>
      <c r="J137" s="1">
        <f>economy!AT177</f>
        <v>28635.869275790687</v>
      </c>
      <c r="K137" s="12">
        <f>economy!BN177</f>
        <v>-20.792385971463769</v>
      </c>
      <c r="L137" s="12">
        <f>economy!BO177</f>
        <v>-15.735723221912554</v>
      </c>
      <c r="M137" s="12">
        <f>economy!BP177</f>
        <v>-14.334155232367012</v>
      </c>
      <c r="N137" s="1">
        <v>24104.508821275889</v>
      </c>
      <c r="O137" s="1">
        <v>188977.09101948759</v>
      </c>
      <c r="P137" s="1">
        <v>77880.966186810576</v>
      </c>
      <c r="Q137" s="1">
        <v>28900.039529094171</v>
      </c>
      <c r="R137" s="17">
        <v>-19.520010268510873</v>
      </c>
      <c r="S137" s="17">
        <v>-14.884848867420111</v>
      </c>
      <c r="T137" s="17">
        <v>-13.63589581020678</v>
      </c>
      <c r="U137" s="1">
        <v>25017.358825154388</v>
      </c>
      <c r="V137" s="1">
        <v>184596.52511750019</v>
      </c>
      <c r="W137" s="1">
        <v>76735.666741974434</v>
      </c>
      <c r="X137" s="1">
        <v>28557.142094010909</v>
      </c>
      <c r="Y137" s="17">
        <v>-21.135825895666205</v>
      </c>
      <c r="Z137" s="17">
        <v>-15.964234252887229</v>
      </c>
      <c r="AA137" s="17">
        <v>-14.521303930463878</v>
      </c>
      <c r="AB137" s="1">
        <v>24104.508821275889</v>
      </c>
      <c r="AC137" s="1">
        <v>188977.09101948759</v>
      </c>
      <c r="AD137" s="1">
        <v>77880.966186810576</v>
      </c>
      <c r="AE137" s="1">
        <v>28900.039529094171</v>
      </c>
      <c r="AF137" s="1">
        <v>-19.520010268510873</v>
      </c>
      <c r="AG137" s="1">
        <v>-14.884848867420111</v>
      </c>
      <c r="AH137" s="1">
        <v>-13.63589581020678</v>
      </c>
      <c r="AI137" s="1">
        <v>29053.275733953378</v>
      </c>
      <c r="AJ137" s="1">
        <v>243564.98622820163</v>
      </c>
      <c r="AK137" s="1">
        <v>94234.465699680819</v>
      </c>
      <c r="AL137" s="1">
        <v>34405.414039095704</v>
      </c>
      <c r="AM137" s="1">
        <v>-19.624102565580074</v>
      </c>
      <c r="AN137" s="1">
        <v>-15.098072496040146</v>
      </c>
      <c r="AO137" s="1">
        <v>-13.804972288985629</v>
      </c>
      <c r="AP137" s="1">
        <v>22849.767211917748</v>
      </c>
      <c r="AQ137" s="2">
        <v>163984.22395024079</v>
      </c>
      <c r="AR137" s="2">
        <v>73803.935703448966</v>
      </c>
      <c r="AS137" s="2">
        <v>27673.337730193463</v>
      </c>
      <c r="AT137" s="2">
        <v>-20.349200494233934</v>
      </c>
      <c r="AU137" s="2">
        <v>-15.169643074966986</v>
      </c>
      <c r="AV137" s="2">
        <v>-13.85323895404966</v>
      </c>
    </row>
    <row r="138" spans="1:48" x14ac:dyDescent="0.3">
      <c r="A138" s="1"/>
      <c r="B138" s="1"/>
      <c r="C138" s="1"/>
      <c r="D138" s="1"/>
      <c r="E138" s="1"/>
      <c r="F138" s="1">
        <f t="shared" si="2"/>
        <v>2132</v>
      </c>
      <c r="G138" s="1">
        <f>carbondioxide!F388</f>
        <v>25086.662439223106</v>
      </c>
      <c r="H138" s="1">
        <f>economy!AR178</f>
        <v>185908.821383136</v>
      </c>
      <c r="I138" s="1">
        <f>economy!AS178</f>
        <v>77468.461048887257</v>
      </c>
      <c r="J138" s="1">
        <f>economy!AT178</f>
        <v>28806.017335973389</v>
      </c>
      <c r="K138" s="12">
        <f>economy!BN178</f>
        <v>-21.18543885332253</v>
      </c>
      <c r="L138" s="12">
        <f>economy!BO178</f>
        <v>-15.98565615646954</v>
      </c>
      <c r="M138" s="12">
        <f>economy!BP178</f>
        <v>-14.538776078401973</v>
      </c>
      <c r="N138" s="1">
        <v>24096.838343408734</v>
      </c>
      <c r="O138" s="1">
        <v>189387.84167453862</v>
      </c>
      <c r="P138" s="1">
        <v>78376.507102487391</v>
      </c>
      <c r="Q138" s="1">
        <v>29077.115966762161</v>
      </c>
      <c r="R138" s="17">
        <v>-19.888663442538444</v>
      </c>
      <c r="S138" s="17">
        <v>-15.120523421149517</v>
      </c>
      <c r="T138" s="17">
        <v>-13.829291185365101</v>
      </c>
      <c r="U138" s="1">
        <v>25004.130374868415</v>
      </c>
      <c r="V138" s="1">
        <v>184910.23340876476</v>
      </c>
      <c r="W138" s="1">
        <v>77205.645946318386</v>
      </c>
      <c r="X138" s="1">
        <v>28727.044940343556</v>
      </c>
      <c r="Y138" s="17">
        <v>-21.528060018124854</v>
      </c>
      <c r="Z138" s="17">
        <v>-16.213050839998235</v>
      </c>
      <c r="AA138" s="17">
        <v>-14.724880808118893</v>
      </c>
      <c r="AB138" s="1">
        <v>24096.838343408734</v>
      </c>
      <c r="AC138" s="1">
        <v>189387.84167453862</v>
      </c>
      <c r="AD138" s="1">
        <v>78376.507102487391</v>
      </c>
      <c r="AE138" s="1">
        <v>29077.115966762161</v>
      </c>
      <c r="AF138" s="1">
        <v>-19.888663442538444</v>
      </c>
      <c r="AG138" s="1">
        <v>-15.120523421149517</v>
      </c>
      <c r="AH138" s="1">
        <v>-13.829291185365101</v>
      </c>
      <c r="AI138" s="1">
        <v>29136.92417191439</v>
      </c>
      <c r="AJ138" s="1">
        <v>245458.89478877862</v>
      </c>
      <c r="AK138" s="1">
        <v>95157.850238938496</v>
      </c>
      <c r="AL138" s="1">
        <v>34712.044867574659</v>
      </c>
      <c r="AM138" s="1">
        <v>-20.001715519224689</v>
      </c>
      <c r="AN138" s="1">
        <v>-15.349585148110352</v>
      </c>
      <c r="AO138" s="1">
        <v>-14.013124075729312</v>
      </c>
      <c r="AP138" s="1">
        <v>22732.791461286681</v>
      </c>
      <c r="AQ138" s="2">
        <v>161537.43202740984</v>
      </c>
      <c r="AR138" s="2">
        <v>73932.709028388868</v>
      </c>
      <c r="AS138" s="2">
        <v>27756.707777784937</v>
      </c>
      <c r="AT138" s="2">
        <v>-20.813762584551959</v>
      </c>
      <c r="AU138" s="2">
        <v>-15.421604467578343</v>
      </c>
      <c r="AV138" s="2">
        <v>-14.055794088291121</v>
      </c>
    </row>
    <row r="139" spans="1:48" x14ac:dyDescent="0.3">
      <c r="A139" s="1"/>
      <c r="B139" s="1"/>
      <c r="C139" s="1"/>
      <c r="D139" s="1"/>
      <c r="E139" s="1"/>
      <c r="F139" s="1">
        <f t="shared" si="2"/>
        <v>2133</v>
      </c>
      <c r="G139" s="1">
        <f>carbondioxide!F389</f>
        <v>25071.725949057967</v>
      </c>
      <c r="H139" s="1">
        <f>economy!AR179</f>
        <v>186203.74625981628</v>
      </c>
      <c r="I139" s="1">
        <f>economy!AS179</f>
        <v>77933.807279393135</v>
      </c>
      <c r="J139" s="1">
        <f>economy!AT179</f>
        <v>28974.336612427072</v>
      </c>
      <c r="K139" s="12">
        <f>economy!BN179</f>
        <v>-21.57970081790052</v>
      </c>
      <c r="L139" s="12">
        <f>economy!BO179</f>
        <v>-16.235701015875215</v>
      </c>
      <c r="M139" s="12">
        <f>economy!BP179</f>
        <v>-14.743384513394728</v>
      </c>
      <c r="N139" s="1">
        <v>24087.783596148605</v>
      </c>
      <c r="O139" s="1">
        <v>189776.23461583347</v>
      </c>
      <c r="P139" s="1">
        <v>78866.453391646617</v>
      </c>
      <c r="Q139" s="1">
        <v>29252.417058508796</v>
      </c>
      <c r="R139" s="17">
        <v>-20.258471615116324</v>
      </c>
      <c r="S139" s="17">
        <v>-15.356358077404236</v>
      </c>
      <c r="T139" s="17">
        <v>-14.022726244690029</v>
      </c>
      <c r="U139" s="1">
        <v>24989.474154572283</v>
      </c>
      <c r="V139" s="1">
        <v>185200.78721161725</v>
      </c>
      <c r="W139" s="1">
        <v>77669.845869256809</v>
      </c>
      <c r="X139" s="1">
        <v>28895.133273978048</v>
      </c>
      <c r="Y139" s="17">
        <v>-21.921480091425533</v>
      </c>
      <c r="Z139" s="17">
        <v>-16.4619643701031</v>
      </c>
      <c r="AA139" s="17">
        <v>-14.928434988260026</v>
      </c>
      <c r="AB139" s="1">
        <v>24087.783596148605</v>
      </c>
      <c r="AC139" s="1">
        <v>189776.23461583347</v>
      </c>
      <c r="AD139" s="1">
        <v>78866.453391646617</v>
      </c>
      <c r="AE139" s="1">
        <v>29252.417058508796</v>
      </c>
      <c r="AF139" s="1">
        <v>-20.258471615116324</v>
      </c>
      <c r="AG139" s="1">
        <v>-15.356358077404236</v>
      </c>
      <c r="AH139" s="1">
        <v>-14.022726244690029</v>
      </c>
      <c r="AI139" s="1">
        <v>29219.290842650924</v>
      </c>
      <c r="AJ139" s="1">
        <v>247348.37446723471</v>
      </c>
      <c r="AK139" s="1">
        <v>96080.900823348376</v>
      </c>
      <c r="AL139" s="1">
        <v>35018.26506291968</v>
      </c>
      <c r="AM139" s="1">
        <v>-20.380615765293353</v>
      </c>
      <c r="AN139" s="1">
        <v>-15.601700070100309</v>
      </c>
      <c r="AO139" s="1">
        <v>-14.221746031005299</v>
      </c>
      <c r="AP139" s="1">
        <v>22611.228513948055</v>
      </c>
      <c r="AQ139" s="2">
        <v>159117.5279485361</v>
      </c>
      <c r="AR139" s="2">
        <v>74031.894987648571</v>
      </c>
      <c r="AS139" s="2">
        <v>27833.388454530155</v>
      </c>
      <c r="AT139" s="2">
        <v>-21.281829378597067</v>
      </c>
      <c r="AU139" s="2">
        <v>-15.674783076382381</v>
      </c>
      <c r="AV139" s="2">
        <v>-14.258706103023743</v>
      </c>
    </row>
    <row r="140" spans="1:48" x14ac:dyDescent="0.3">
      <c r="A140" s="1"/>
      <c r="B140" s="1"/>
      <c r="C140" s="1"/>
      <c r="D140" s="1"/>
      <c r="E140" s="1"/>
      <c r="F140" s="1">
        <f t="shared" si="2"/>
        <v>2134</v>
      </c>
      <c r="G140" s="1">
        <f>carbondioxide!F390</f>
        <v>25055.386416087931</v>
      </c>
      <c r="H140" s="1">
        <f>economy!AR180</f>
        <v>186475.4072603579</v>
      </c>
      <c r="I140" s="1">
        <f>economy!AS180</f>
        <v>78393.296933694524</v>
      </c>
      <c r="J140" s="1">
        <f>economy!AT180</f>
        <v>29140.821864338333</v>
      </c>
      <c r="K140" s="12">
        <f>economy!BN180</f>
        <v>-21.97513246307674</v>
      </c>
      <c r="L140" s="12">
        <f>economy!BO180</f>
        <v>-16.485826355898332</v>
      </c>
      <c r="M140" s="12">
        <f>economy!BP180</f>
        <v>-14.947954826758291</v>
      </c>
      <c r="N140" s="1">
        <v>24077.378514366053</v>
      </c>
      <c r="O140" s="1">
        <v>190142.30305431958</v>
      </c>
      <c r="P140" s="1">
        <v>79350.769894522338</v>
      </c>
      <c r="Q140" s="1">
        <v>29425.93568460775</v>
      </c>
      <c r="R140" s="17">
        <v>-20.629396862563002</v>
      </c>
      <c r="S140" s="17">
        <v>-15.592323703226613</v>
      </c>
      <c r="T140" s="17">
        <v>-14.216177162431222</v>
      </c>
      <c r="U140" s="1">
        <v>24973.42698022096</v>
      </c>
      <c r="V140" s="1">
        <v>185468.23059641916</v>
      </c>
      <c r="W140" s="1">
        <v>78128.236809382375</v>
      </c>
      <c r="X140" s="1">
        <v>29061.401639736938</v>
      </c>
      <c r="Y140" s="17">
        <v>-22.31604838146254</v>
      </c>
      <c r="Z140" s="17">
        <v>-16.710944443763253</v>
      </c>
      <c r="AA140" s="17">
        <v>-15.131941573854419</v>
      </c>
      <c r="AB140" s="1">
        <v>24077.378514366053</v>
      </c>
      <c r="AC140" s="1">
        <v>190142.30305431958</v>
      </c>
      <c r="AD140" s="1">
        <v>79350.769894522338</v>
      </c>
      <c r="AE140" s="1">
        <v>29425.93568460775</v>
      </c>
      <c r="AF140" s="1">
        <v>-20.629396862563002</v>
      </c>
      <c r="AG140" s="1">
        <v>-15.592323703226613</v>
      </c>
      <c r="AH140" s="1">
        <v>-14.216177162431222</v>
      </c>
      <c r="AI140" s="1">
        <v>29300.390140944321</v>
      </c>
      <c r="AJ140" s="1">
        <v>249233.29331674497</v>
      </c>
      <c r="AK140" s="1">
        <v>97003.530310397153</v>
      </c>
      <c r="AL140" s="1">
        <v>35324.049866074274</v>
      </c>
      <c r="AM140" s="1">
        <v>-20.760757176905823</v>
      </c>
      <c r="AN140" s="1">
        <v>-15.854389212232869</v>
      </c>
      <c r="AO140" s="1">
        <v>-14.430815868405595</v>
      </c>
      <c r="AP140" s="1">
        <v>22486.337974588379</v>
      </c>
      <c r="AQ140" s="2">
        <v>156724.49550413367</v>
      </c>
      <c r="AR140" s="2">
        <v>74099.763601564977</v>
      </c>
      <c r="AS140" s="2">
        <v>27903.134745029867</v>
      </c>
      <c r="AT140" s="2">
        <v>-21.753300153181577</v>
      </c>
      <c r="AU140" s="2">
        <v>-15.929255234530174</v>
      </c>
      <c r="AV140" s="2">
        <v>-14.461969273412677</v>
      </c>
    </row>
    <row r="141" spans="1:48" x14ac:dyDescent="0.3">
      <c r="A141" s="1"/>
      <c r="B141" s="1"/>
      <c r="C141" s="1"/>
      <c r="D141" s="1"/>
      <c r="E141" s="1"/>
      <c r="F141" s="1">
        <f t="shared" si="2"/>
        <v>2135</v>
      </c>
      <c r="G141" s="1">
        <f>carbondioxide!F391</f>
        <v>25037.680777842677</v>
      </c>
      <c r="H141" s="1">
        <f>economy!AR181</f>
        <v>186723.85650380829</v>
      </c>
      <c r="I141" s="1">
        <f>economy!AS181</f>
        <v>78846.903183083559</v>
      </c>
      <c r="J141" s="1">
        <f>economy!AT181</f>
        <v>29305.468468493407</v>
      </c>
      <c r="K141" s="12">
        <f>economy!BN181</f>
        <v>-22.37169566397111</v>
      </c>
      <c r="L141" s="12">
        <f>economy!BO181</f>
        <v>-16.73600151932299</v>
      </c>
      <c r="M141" s="12">
        <f>economy!BP181</f>
        <v>-15.152461946532132</v>
      </c>
      <c r="N141" s="1">
        <v>24065.656700576339</v>
      </c>
      <c r="O141" s="1">
        <v>190486.08533045926</v>
      </c>
      <c r="P141" s="1">
        <v>79829.423734429816</v>
      </c>
      <c r="Q141" s="1">
        <v>29597.665344418583</v>
      </c>
      <c r="R141" s="17">
        <v>-21.001402320776382</v>
      </c>
      <c r="S141" s="17">
        <v>-15.828391846392035</v>
      </c>
      <c r="T141" s="17">
        <v>-14.409620666319274</v>
      </c>
      <c r="U141" s="1">
        <v>24956.025269020836</v>
      </c>
      <c r="V141" s="1">
        <v>185712.61239930696</v>
      </c>
      <c r="W141" s="1">
        <v>78580.791346666389</v>
      </c>
      <c r="X141" s="1">
        <v>29225.845195453418</v>
      </c>
      <c r="Y141" s="17">
        <v>-22.71172839645843</v>
      </c>
      <c r="Z141" s="17">
        <v>-16.9599614181788</v>
      </c>
      <c r="AA141" s="17">
        <v>-15.335376282207672</v>
      </c>
      <c r="AB141" s="1">
        <v>24065.656700576339</v>
      </c>
      <c r="AC141" s="1">
        <v>190486.08533045926</v>
      </c>
      <c r="AD141" s="1">
        <v>79829.423734429816</v>
      </c>
      <c r="AE141" s="1">
        <v>29597.665344418583</v>
      </c>
      <c r="AF141" s="1">
        <v>-21.001402320776382</v>
      </c>
      <c r="AG141" s="1">
        <v>-15.828391846392035</v>
      </c>
      <c r="AH141" s="1">
        <v>-14.409620666319274</v>
      </c>
      <c r="AI141" s="1">
        <v>29380.236522871888</v>
      </c>
      <c r="AJ141" s="1">
        <v>251113.52172216191</v>
      </c>
      <c r="AK141" s="1">
        <v>97925.652485156563</v>
      </c>
      <c r="AL141" s="1">
        <v>35629.374834175629</v>
      </c>
      <c r="AM141" s="1">
        <v>-21.142094312668284</v>
      </c>
      <c r="AN141" s="1">
        <v>-16.107625023124356</v>
      </c>
      <c r="AO141" s="1">
        <v>-14.64031169003246</v>
      </c>
      <c r="AP141" s="1">
        <v>22357.885533928544</v>
      </c>
      <c r="AQ141" s="2">
        <v>154358.30851013339</v>
      </c>
      <c r="AR141" s="2">
        <v>74134.405199157583</v>
      </c>
      <c r="AS141" s="2">
        <v>27965.6862382082</v>
      </c>
      <c r="AT141" s="2">
        <v>-22.228074271867296</v>
      </c>
      <c r="AU141" s="2">
        <v>-16.185116134953034</v>
      </c>
      <c r="AV141" s="2">
        <v>-14.665582981355273</v>
      </c>
    </row>
    <row r="142" spans="1:48" x14ac:dyDescent="0.3">
      <c r="A142" s="1"/>
      <c r="B142" s="1"/>
      <c r="C142" s="1"/>
      <c r="D142" s="1"/>
      <c r="E142" s="1"/>
      <c r="F142" s="1">
        <f t="shared" si="2"/>
        <v>2136</v>
      </c>
      <c r="G142" s="1">
        <f>carbondioxide!F392</f>
        <v>25018.645549545203</v>
      </c>
      <c r="H142" s="1">
        <f>economy!AR182</f>
        <v>186949.15070442492</v>
      </c>
      <c r="I142" s="1">
        <f>economy!AS182</f>
        <v>79294.601454387186</v>
      </c>
      <c r="J142" s="1">
        <f>economy!AT182</f>
        <v>29468.272405045551</v>
      </c>
      <c r="K142" s="12">
        <f>economy!BN182</f>
        <v>-22.769353582318232</v>
      </c>
      <c r="L142" s="12">
        <f>economy!BO182</f>
        <v>-16.986196633098981</v>
      </c>
      <c r="M142" s="12">
        <f>economy!BP182</f>
        <v>-15.356881437109434</v>
      </c>
      <c r="N142" s="1">
        <v>24052.651410521543</v>
      </c>
      <c r="O142" s="1">
        <v>190807.62470297501</v>
      </c>
      <c r="P142" s="1">
        <v>80302.384276315439</v>
      </c>
      <c r="Q142" s="1">
        <v>29767.600143699729</v>
      </c>
      <c r="R142" s="17">
        <v>-21.374452193978446</v>
      </c>
      <c r="S142" s="17">
        <v>-16.064534734507983</v>
      </c>
      <c r="T142" s="17">
        <v>-14.603034036865466</v>
      </c>
      <c r="U142" s="1">
        <v>24937.305024682464</v>
      </c>
      <c r="V142" s="1">
        <v>185933.98598825769</v>
      </c>
      <c r="W142" s="1">
        <v>79027.484296572686</v>
      </c>
      <c r="X142" s="1">
        <v>29388.459698138926</v>
      </c>
      <c r="Y142" s="17">
        <v>-23.108484896869875</v>
      </c>
      <c r="Z142" s="17">
        <v>-17.208986404716445</v>
      </c>
      <c r="AA142" s="17">
        <v>-15.538715443001113</v>
      </c>
      <c r="AB142" s="1">
        <v>24052.651410521543</v>
      </c>
      <c r="AC142" s="1">
        <v>190807.62470297501</v>
      </c>
      <c r="AD142" s="1">
        <v>80302.384276315439</v>
      </c>
      <c r="AE142" s="1">
        <v>29767.600143699729</v>
      </c>
      <c r="AF142" s="1">
        <v>-21.374452193978446</v>
      </c>
      <c r="AG142" s="1">
        <v>-16.064534734507983</v>
      </c>
      <c r="AH142" s="1">
        <v>-14.603034036865466</v>
      </c>
      <c r="AI142" s="1">
        <v>29458.844497702608</v>
      </c>
      <c r="AJ142" s="1">
        <v>252988.93240335942</v>
      </c>
      <c r="AK142" s="1">
        <v>98847.182076668119</v>
      </c>
      <c r="AL142" s="1">
        <v>35934.215844486454</v>
      </c>
      <c r="AM142" s="1">
        <v>-21.524582423005157</v>
      </c>
      <c r="AN142" s="1">
        <v>-16.361380450959793</v>
      </c>
      <c r="AO142" s="1">
        <v>-14.850211987668304</v>
      </c>
      <c r="AP142" s="1">
        <v>22225.618139030561</v>
      </c>
      <c r="AQ142" s="2">
        <v>152018.93113948521</v>
      </c>
      <c r="AR142" s="2">
        <v>74133.699869458898</v>
      </c>
      <c r="AS142" s="2">
        <v>28020.765186026147</v>
      </c>
      <c r="AT142" s="2">
        <v>-22.706050792517033</v>
      </c>
      <c r="AU142" s="2">
        <v>-16.442482603066384</v>
      </c>
      <c r="AV142" s="2">
        <v>-14.869551940842621</v>
      </c>
    </row>
    <row r="143" spans="1:48" x14ac:dyDescent="0.3">
      <c r="A143" s="1"/>
      <c r="B143" s="1"/>
      <c r="C143" s="1"/>
      <c r="D143" s="1"/>
      <c r="E143" s="1"/>
      <c r="F143" s="1">
        <f t="shared" si="2"/>
        <v>2137</v>
      </c>
      <c r="G143" s="1">
        <f>carbondioxide!F393</f>
        <v>24998.316810098102</v>
      </c>
      <c r="H143" s="1">
        <f>economy!AR183</f>
        <v>187151.35093393808</v>
      </c>
      <c r="I143" s="1">
        <f>economy!AS183</f>
        <v>79736.369382213059</v>
      </c>
      <c r="J143" s="1">
        <f>economy!AT183</f>
        <v>29629.230243238188</v>
      </c>
      <c r="K143" s="12">
        <f>economy!BN183</f>
        <v>-23.168070675201161</v>
      </c>
      <c r="L143" s="12">
        <f>economy!BO183</f>
        <v>-17.236382604866844</v>
      </c>
      <c r="M143" s="12">
        <f>economy!BP183</f>
        <v>-15.561189496448396</v>
      </c>
      <c r="N143" s="1">
        <v>24038.395539633151</v>
      </c>
      <c r="O143" s="1">
        <v>191106.96913791721</v>
      </c>
      <c r="P143" s="1">
        <v>80769.623084680192</v>
      </c>
      <c r="Q143" s="1">
        <v>29935.734781824482</v>
      </c>
      <c r="R143" s="17">
        <v>-21.7485117627335</v>
      </c>
      <c r="S143" s="17">
        <v>-16.300725273516854</v>
      </c>
      <c r="T143" s="17">
        <v>-14.796395106170595</v>
      </c>
      <c r="U143" s="1">
        <v>24917.301823647816</v>
      </c>
      <c r="V143" s="1">
        <v>186132.40902953292</v>
      </c>
      <c r="W143" s="1">
        <v>79468.292663679225</v>
      </c>
      <c r="X143" s="1">
        <v>29549.241490095959</v>
      </c>
      <c r="Y143" s="17">
        <v>-23.506283904698481</v>
      </c>
      <c r="Z143" s="17">
        <v>-17.457991265830319</v>
      </c>
      <c r="AA143" s="17">
        <v>-15.741935995826646</v>
      </c>
      <c r="AB143" s="1">
        <v>24038.395539633151</v>
      </c>
      <c r="AC143" s="1">
        <v>191106.96913791721</v>
      </c>
      <c r="AD143" s="1">
        <v>80769.623084680192</v>
      </c>
      <c r="AE143" s="1">
        <v>29935.734781824482</v>
      </c>
      <c r="AF143" s="1">
        <v>-21.7485117627335</v>
      </c>
      <c r="AG143" s="1">
        <v>-16.300725273516854</v>
      </c>
      <c r="AH143" s="1">
        <v>-14.796395106170595</v>
      </c>
      <c r="AI143" s="1">
        <v>29536.228619968846</v>
      </c>
      <c r="AJ143" s="1">
        <v>254859.40041744916</v>
      </c>
      <c r="AK143" s="1">
        <v>99768.034773542327</v>
      </c>
      <c r="AL143" s="1">
        <v>36238.549098090152</v>
      </c>
      <c r="AM143" s="1">
        <v>-21.908177455648335</v>
      </c>
      <c r="AN143" s="1">
        <v>-16.615628944186092</v>
      </c>
      <c r="AO143" s="1">
        <v>-15.06049564356627</v>
      </c>
      <c r="AP143" s="1">
        <v>22089.260836618752</v>
      </c>
      <c r="AQ143" s="2">
        <v>149706.31824813495</v>
      </c>
      <c r="AR143" s="2">
        <v>74095.280313464915</v>
      </c>
      <c r="AS143" s="2">
        <v>28068.074302963752</v>
      </c>
      <c r="AT143" s="2">
        <v>-23.187128113060187</v>
      </c>
      <c r="AU143" s="2">
        <v>-16.70149660650204</v>
      </c>
      <c r="AV143" s="2">
        <v>-15.073886521020144</v>
      </c>
    </row>
    <row r="144" spans="1:48" x14ac:dyDescent="0.3">
      <c r="A144" s="1"/>
      <c r="B144" s="1"/>
      <c r="C144" s="1"/>
      <c r="D144" s="1"/>
      <c r="E144" s="1"/>
      <c r="F144" s="1">
        <f t="shared" si="2"/>
        <v>2138</v>
      </c>
      <c r="G144" s="1">
        <f>carbondioxide!F394</f>
        <v>24976.730189048991</v>
      </c>
      <c r="H144" s="1">
        <f>economy!AR184</f>
        <v>187330.52238450368</v>
      </c>
      <c r="I144" s="1">
        <f>economy!AS184</f>
        <v>80172.186760810422</v>
      </c>
      <c r="J144" s="1">
        <f>economy!AT184</f>
        <v>29788.339127102663</v>
      </c>
      <c r="K144" s="12">
        <f>economy!BN184</f>
        <v>-23.567812703209825</v>
      </c>
      <c r="L144" s="12">
        <f>economy!BO184</f>
        <v>-17.486531118889836</v>
      </c>
      <c r="M144" s="12">
        <f>economy!BP184</f>
        <v>-15.765362952793133</v>
      </c>
      <c r="N144" s="1">
        <v>24022.921610357058</v>
      </c>
      <c r="O144" s="1">
        <v>191384.17109822173</v>
      </c>
      <c r="P144" s="1">
        <v>81231.113880953053</v>
      </c>
      <c r="Q144" s="1">
        <v>30102.064538919196</v>
      </c>
      <c r="R144" s="17">
        <v>-22.123547391289183</v>
      </c>
      <c r="S144" s="17">
        <v>-16.536937045630111</v>
      </c>
      <c r="T144" s="17">
        <v>-14.989682256265102</v>
      </c>
      <c r="U144" s="1">
        <v>24896.050802270009</v>
      </c>
      <c r="V144" s="1">
        <v>186307.94325463244</v>
      </c>
      <c r="W144" s="1">
        <v>79903.195594884979</v>
      </c>
      <c r="X144" s="1">
        <v>29708.187484995327</v>
      </c>
      <c r="Y144" s="17">
        <v>-23.90509271226956</v>
      </c>
      <c r="Z144" s="17">
        <v>-17.706948611406116</v>
      </c>
      <c r="AA144" s="17">
        <v>-15.94501548724339</v>
      </c>
      <c r="AB144" s="1">
        <v>24022.921610357058</v>
      </c>
      <c r="AC144" s="1">
        <v>191384.17109822173</v>
      </c>
      <c r="AD144" s="1">
        <v>81231.113880953053</v>
      </c>
      <c r="AE144" s="1">
        <v>30102.064538919196</v>
      </c>
      <c r="AF144" s="1">
        <v>-22.123547391289183</v>
      </c>
      <c r="AG144" s="1">
        <v>-16.536937045630111</v>
      </c>
      <c r="AH144" s="1">
        <v>-14.989682256265102</v>
      </c>
      <c r="AI144" s="1">
        <v>29612.403481715271</v>
      </c>
      <c r="AJ144" s="1">
        <v>256724.80315989326</v>
      </c>
      <c r="AK144" s="1">
        <v>100688.12723877894</v>
      </c>
      <c r="AL144" s="1">
        <v>36542.351123351895</v>
      </c>
      <c r="AM144" s="1">
        <v>-22.292836060315487</v>
      </c>
      <c r="AN144" s="1">
        <v>-16.870344451744256</v>
      </c>
      <c r="AO144" s="1">
        <v>-15.271141930877505</v>
      </c>
      <c r="AP144" s="1">
        <v>21948.513006684378</v>
      </c>
      <c r="AQ144" s="2">
        <v>147420.41569535129</v>
      </c>
      <c r="AR144" s="2">
        <v>74016.486241829276</v>
      </c>
      <c r="AS144" s="2">
        <v>28107.294254204891</v>
      </c>
      <c r="AT144" s="2">
        <v>-23.671203630212336</v>
      </c>
      <c r="AU144" s="2">
        <v>-16.962329689609124</v>
      </c>
      <c r="AV144" s="2">
        <v>-15.278603165969965</v>
      </c>
    </row>
    <row r="145" spans="1:48" x14ac:dyDescent="0.3">
      <c r="A145" s="1"/>
      <c r="B145" s="1"/>
      <c r="C145" s="1"/>
      <c r="D145" s="1"/>
      <c r="E145" s="1"/>
      <c r="F145" s="1">
        <f t="shared" si="2"/>
        <v>2139</v>
      </c>
      <c r="G145" s="1">
        <f>carbondioxide!F395</f>
        <v>24953.920854511067</v>
      </c>
      <c r="H145" s="1">
        <f>economy!AR185</f>
        <v>187486.73413247094</v>
      </c>
      <c r="I145" s="1">
        <f>economy!AS185</f>
        <v>80602.035495622869</v>
      </c>
      <c r="J145" s="1">
        <f>economy!AT185</f>
        <v>29945.596761150344</v>
      </c>
      <c r="K145" s="12">
        <f>economy!BN185</f>
        <v>-23.968546738088946</v>
      </c>
      <c r="L145" s="12">
        <f>economy!BO185</f>
        <v>-17.736614631423993</v>
      </c>
      <c r="M145" s="12">
        <f>economy!BP185</f>
        <v>-15.969379260929307</v>
      </c>
      <c r="N145" s="1">
        <v>24006.261760322246</v>
      </c>
      <c r="O145" s="1">
        <v>191639.28733391111</v>
      </c>
      <c r="P145" s="1">
        <v>81686.832500389079</v>
      </c>
      <c r="Q145" s="1">
        <v>30266.585262942499</v>
      </c>
      <c r="R145" s="17">
        <v>-22.499526534289025</v>
      </c>
      <c r="S145" s="17">
        <v>-16.773144306720813</v>
      </c>
      <c r="T145" s="17">
        <v>-15.182874417002084</v>
      </c>
      <c r="U145" s="1">
        <v>24873.586644922452</v>
      </c>
      <c r="V145" s="1">
        <v>186460.65422787776</v>
      </c>
      <c r="W145" s="1">
        <v>80332.174332278199</v>
      </c>
      <c r="X145" s="1">
        <v>29865.295153936822</v>
      </c>
      <c r="Y145" s="17">
        <v>-24.304879890541745</v>
      </c>
      <c r="Z145" s="17">
        <v>-17.955831794558346</v>
      </c>
      <c r="AA145" s="17">
        <v>-16.147932067380111</v>
      </c>
      <c r="AB145" s="1">
        <v>24006.261760322246</v>
      </c>
      <c r="AC145" s="1">
        <v>191639.28733391111</v>
      </c>
      <c r="AD145" s="1">
        <v>81686.832500389079</v>
      </c>
      <c r="AE145" s="1">
        <v>30266.585262942499</v>
      </c>
      <c r="AF145" s="1">
        <v>-22.499526534289025</v>
      </c>
      <c r="AG145" s="1">
        <v>-16.773144306720813</v>
      </c>
      <c r="AH145" s="1">
        <v>-15.182874417002084</v>
      </c>
      <c r="AI145" s="1">
        <v>29687.383704926142</v>
      </c>
      <c r="AJ145" s="1">
        <v>258585.02036454406</v>
      </c>
      <c r="AK145" s="1">
        <v>101607.37712381978</v>
      </c>
      <c r="AL145" s="1">
        <v>36845.598779149033</v>
      </c>
      <c r="AM145" s="1">
        <v>-22.678515592608829</v>
      </c>
      <c r="AN145" s="1">
        <v>-17.125501422861557</v>
      </c>
      <c r="AO145" s="1">
        <v>-15.482130513731027</v>
      </c>
      <c r="AP145" s="1">
        <v>21803.043820405743</v>
      </c>
      <c r="AQ145" s="2">
        <v>145161.16065838872</v>
      </c>
      <c r="AR145" s="2">
        <v>73894.307833147221</v>
      </c>
      <c r="AS145" s="2">
        <v>28138.080770453107</v>
      </c>
      <c r="AT145" s="2">
        <v>-24.158173393826146</v>
      </c>
      <c r="AU145" s="2">
        <v>-17.225188599258505</v>
      </c>
      <c r="AV145" s="2">
        <v>-15.483724918000959</v>
      </c>
    </row>
    <row r="146" spans="1:48" x14ac:dyDescent="0.3">
      <c r="A146" s="1"/>
      <c r="B146" s="1"/>
      <c r="C146" s="1"/>
      <c r="D146" s="1"/>
      <c r="E146" s="1"/>
      <c r="F146" s="1">
        <f t="shared" si="2"/>
        <v>2140</v>
      </c>
      <c r="G146" s="1">
        <f>carbondioxide!F396</f>
        <v>24929.923502014673</v>
      </c>
      <c r="H146" s="1">
        <f>economy!AR186</f>
        <v>187620.0589030713</v>
      </c>
      <c r="I146" s="1">
        <f>economy!AS186</f>
        <v>81025.899554605247</v>
      </c>
      <c r="J146" s="1">
        <f>economy!AT186</f>
        <v>30101.001396076004</v>
      </c>
      <c r="K146" s="12">
        <f>economy!BN186</f>
        <v>-24.370241169940627</v>
      </c>
      <c r="L146" s="12">
        <f>economy!BO186</f>
        <v>-17.986606365556838</v>
      </c>
      <c r="M146" s="12">
        <f>economy!BP186</f>
        <v>-16.17321649799884</v>
      </c>
      <c r="N146" s="1">
        <v>23988.447731333919</v>
      </c>
      <c r="O146" s="1">
        <v>191872.37867308344</v>
      </c>
      <c r="P146" s="1">
        <v>82136.756848563993</v>
      </c>
      <c r="Q146" s="1">
        <v>30429.293356723414</v>
      </c>
      <c r="R146" s="17">
        <v>-22.876417742905691</v>
      </c>
      <c r="S146" s="17">
        <v>-17.009321983201193</v>
      </c>
      <c r="T146" s="17">
        <v>-15.375951063524569</v>
      </c>
      <c r="U146" s="1">
        <v>24849.943573014411</v>
      </c>
      <c r="V146" s="1">
        <v>186590.61111472879</v>
      </c>
      <c r="W146" s="1">
        <v>80755.212165738441</v>
      </c>
      <c r="X146" s="1">
        <v>30020.562511510776</v>
      </c>
      <c r="Y146" s="17">
        <v>-24.705615297010958</v>
      </c>
      <c r="Z146" s="17">
        <v>-18.204614906909431</v>
      </c>
      <c r="AA146" s="17">
        <v>-16.350664486106734</v>
      </c>
      <c r="AB146" s="1">
        <v>23988.447731333919</v>
      </c>
      <c r="AC146" s="1">
        <v>191872.37867308344</v>
      </c>
      <c r="AD146" s="1">
        <v>82136.756848563993</v>
      </c>
      <c r="AE146" s="1">
        <v>30429.293356723414</v>
      </c>
      <c r="AF146" s="1">
        <v>-22.876417742905691</v>
      </c>
      <c r="AG146" s="1">
        <v>-17.009321983201193</v>
      </c>
      <c r="AH146" s="1">
        <v>-15.375951063524569</v>
      </c>
      <c r="AI146" s="1">
        <v>29761.183934132383</v>
      </c>
      <c r="AJ146" s="1">
        <v>260439.93410263467</v>
      </c>
      <c r="AK146" s="1">
        <v>102525.70308183982</v>
      </c>
      <c r="AL146" s="1">
        <v>37148.269257873515</v>
      </c>
      <c r="AM146" s="1">
        <v>-23.065174117165061</v>
      </c>
      <c r="AN146" s="1">
        <v>-17.381074806423946</v>
      </c>
      <c r="AO146" s="1">
        <v>-15.693441446981613</v>
      </c>
      <c r="AP146" s="1">
        <v>21652.486703270832</v>
      </c>
      <c r="AQ146" s="2">
        <v>142928.48194147352</v>
      </c>
      <c r="AR146" s="2">
        <v>73725.314873635536</v>
      </c>
      <c r="AS146" s="2">
        <v>28160.0613141014</v>
      </c>
      <c r="AT146" s="2">
        <v>-24.647931743970055</v>
      </c>
      <c r="AU146" s="2">
        <v>-17.490322476266613</v>
      </c>
      <c r="AV146" s="2">
        <v>-15.689282057771516</v>
      </c>
    </row>
    <row r="147" spans="1:48" x14ac:dyDescent="0.3">
      <c r="A147" s="1"/>
      <c r="B147" s="1"/>
      <c r="C147" s="1"/>
      <c r="D147" s="1"/>
      <c r="E147" s="1"/>
      <c r="F147" s="1">
        <f t="shared" si="2"/>
        <v>2141</v>
      </c>
      <c r="G147" s="1">
        <f>carbondioxide!F397</f>
        <v>24904.772344264573</v>
      </c>
      <c r="H147" s="1">
        <f>economy!AR187</f>
        <v>187730.57283612055</v>
      </c>
      <c r="I147" s="1">
        <f>economy!AS187</f>
        <v>81443.764919377267</v>
      </c>
      <c r="J147" s="1">
        <f>economy!AT187</f>
        <v>30254.551814490336</v>
      </c>
      <c r="K147" s="12">
        <f>economy!BN187</f>
        <v>-24.772865714047203</v>
      </c>
      <c r="L147" s="12">
        <f>economy!BO187</f>
        <v>-18.236480305544401</v>
      </c>
      <c r="M147" s="12">
        <f>economy!BP187</f>
        <v>-16.376853358897755</v>
      </c>
      <c r="N147" s="1">
        <v>23969.510859171376</v>
      </c>
      <c r="O147" s="1">
        <v>192083.50981381856</v>
      </c>
      <c r="P147" s="1">
        <v>82580.866857535089</v>
      </c>
      <c r="Q147" s="1">
        <v>30590.185764975344</v>
      </c>
      <c r="R147" s="17">
        <v>-23.254190670443879</v>
      </c>
      <c r="S147" s="17">
        <v>-17.245445668411111</v>
      </c>
      <c r="T147" s="17">
        <v>-15.568892213328027</v>
      </c>
      <c r="U147" s="1">
        <v>24825.155334888826</v>
      </c>
      <c r="V147" s="1">
        <v>186697.88645092427</v>
      </c>
      <c r="W147" s="1">
        <v>81172.294385342495</v>
      </c>
      <c r="X147" s="1">
        <v>30173.988101877661</v>
      </c>
      <c r="Y147" s="17">
        <v>-25.107270083272738</v>
      </c>
      <c r="Z147" s="17">
        <v>-18.453272773379119</v>
      </c>
      <c r="AA147" s="17">
        <v>-16.553192088797704</v>
      </c>
      <c r="AB147" s="1">
        <v>23969.510859171376</v>
      </c>
      <c r="AC147" s="1">
        <v>192083.50981381856</v>
      </c>
      <c r="AD147" s="1">
        <v>82580.866857535089</v>
      </c>
      <c r="AE147" s="1">
        <v>30590.185764975344</v>
      </c>
      <c r="AF147" s="1">
        <v>-23.254190670443879</v>
      </c>
      <c r="AG147" s="1">
        <v>-17.245445668411111</v>
      </c>
      <c r="AH147" s="1">
        <v>-15.568892213328027</v>
      </c>
      <c r="AI147" s="1">
        <v>29833.818829198768</v>
      </c>
      <c r="AJ147" s="1">
        <v>262289.42878075317</v>
      </c>
      <c r="AK147" s="1">
        <v>103443.02478028859</v>
      </c>
      <c r="AL147" s="1">
        <v>37450.340088209668</v>
      </c>
      <c r="AM147" s="1">
        <v>-23.452770410086735</v>
      </c>
      <c r="AN147" s="1">
        <v>-17.637040049948489</v>
      </c>
      <c r="AO147" s="1">
        <v>-15.905055175640912</v>
      </c>
      <c r="AP147" s="1">
        <v>21496.432509044909</v>
      </c>
      <c r="AQ147" s="2">
        <v>140722.30027910855</v>
      </c>
      <c r="AR147" s="2">
        <v>73505.566911803951</v>
      </c>
      <c r="AS147" s="2">
        <v>28172.831204327093</v>
      </c>
      <c r="AT147" s="2">
        <v>-25.14037091996752</v>
      </c>
      <c r="AU147" s="2">
        <v>-17.758032140483003</v>
      </c>
      <c r="AV147" s="2">
        <v>-15.895312880888826</v>
      </c>
    </row>
    <row r="148" spans="1:48" x14ac:dyDescent="0.3">
      <c r="A148" s="1"/>
      <c r="B148" s="1"/>
      <c r="C148" s="1"/>
      <c r="D148" s="1"/>
      <c r="E148" s="1"/>
      <c r="F148" s="1">
        <f t="shared" si="2"/>
        <v>2142</v>
      </c>
      <c r="G148" s="1">
        <f>carbondioxide!F398</f>
        <v>24878.501101777991</v>
      </c>
      <c r="H148" s="1">
        <f>economy!AR188</f>
        <v>187818.35525280811</v>
      </c>
      <c r="I148" s="1">
        <f>economy!AS188</f>
        <v>81855.619536278682</v>
      </c>
      <c r="J148" s="1">
        <f>economy!AT188</f>
        <v>30406.247316698122</v>
      </c>
      <c r="K148" s="12">
        <f>economy!BN188</f>
        <v>-25.176391417380223</v>
      </c>
      <c r="L148" s="12">
        <f>economy!BO188</f>
        <v>-18.486211190675569</v>
      </c>
      <c r="M148" s="12">
        <f>economy!BP188</f>
        <v>-16.580269151280223</v>
      </c>
      <c r="N148" s="1">
        <v>23949.482064170199</v>
      </c>
      <c r="O148" s="1">
        <v>192272.74911711656</v>
      </c>
      <c r="P148" s="1">
        <v>83019.144441733995</v>
      </c>
      <c r="Q148" s="1">
        <v>30749.259961303273</v>
      </c>
      <c r="R148" s="17">
        <v>-23.632816077461886</v>
      </c>
      <c r="S148" s="17">
        <v>-17.481491618542808</v>
      </c>
      <c r="T148" s="17">
        <v>-15.761678422938356</v>
      </c>
      <c r="U148" s="1">
        <v>24799.255196578331</v>
      </c>
      <c r="V148" s="1">
        <v>186782.5559125141</v>
      </c>
      <c r="W148" s="1">
        <v>81583.408233639959</v>
      </c>
      <c r="X148" s="1">
        <v>30325.570984882524</v>
      </c>
      <c r="Y148" s="17">
        <v>-25.509816702307916</v>
      </c>
      <c r="Z148" s="17">
        <v>-18.701780946511697</v>
      </c>
      <c r="AA148" s="17">
        <v>-16.755494811709543</v>
      </c>
      <c r="AB148" s="1">
        <v>23949.482064170199</v>
      </c>
      <c r="AC148" s="1">
        <v>192272.74911711656</v>
      </c>
      <c r="AD148" s="1">
        <v>83019.144441733995</v>
      </c>
      <c r="AE148" s="1">
        <v>30749.259961303273</v>
      </c>
      <c r="AF148" s="1">
        <v>-23.632816077461886</v>
      </c>
      <c r="AG148" s="1">
        <v>-17.481491618542808</v>
      </c>
      <c r="AH148" s="1">
        <v>-15.761678422938356</v>
      </c>
      <c r="AI148" s="1">
        <v>29905.303058292149</v>
      </c>
      <c r="AJ148" s="1">
        <v>264133.39113782026</v>
      </c>
      <c r="AK148" s="1">
        <v>104359.26291268902</v>
      </c>
      <c r="AL148" s="1">
        <v>37751.789137691194</v>
      </c>
      <c r="AM148" s="1">
        <v>-23.84126396068466</v>
      </c>
      <c r="AN148" s="1">
        <v>-17.893373098175303</v>
      </c>
      <c r="AO148" s="1">
        <v>-16.116952534006387</v>
      </c>
      <c r="AP148" s="1">
        <v>21334.421002396146</v>
      </c>
      <c r="AQ148" s="2">
        <v>138542.52863368986</v>
      </c>
      <c r="AR148" s="2">
        <v>73230.497876000474</v>
      </c>
      <c r="AS148" s="2">
        <v>28175.949086475062</v>
      </c>
      <c r="AT148" s="2">
        <v>-25.635380631191271</v>
      </c>
      <c r="AU148" s="2">
        <v>-18.028682223520281</v>
      </c>
      <c r="AV148" s="2">
        <v>-16.101864637509287</v>
      </c>
    </row>
    <row r="149" spans="1:48" x14ac:dyDescent="0.3">
      <c r="A149" s="1"/>
      <c r="B149" s="1"/>
      <c r="C149" s="1"/>
      <c r="D149" s="1"/>
      <c r="E149" s="1"/>
      <c r="F149" s="1">
        <f t="shared" si="2"/>
        <v>2143</v>
      </c>
      <c r="G149" s="1">
        <f>carbondioxide!F399</f>
        <v>24851.142994377671</v>
      </c>
      <c r="H149" s="1">
        <f>economy!AR189</f>
        <v>187883.48842363426</v>
      </c>
      <c r="I149" s="1">
        <f>economy!AS189</f>
        <v>82261.45326739455</v>
      </c>
      <c r="J149" s="1">
        <f>economy!AT189</f>
        <v>30556.08770653688</v>
      </c>
      <c r="K149" s="12">
        <f>economy!BN189</f>
        <v>-25.580790664862374</v>
      </c>
      <c r="L149" s="12">
        <f>economy!BO189</f>
        <v>-18.735774508691669</v>
      </c>
      <c r="M149" s="12">
        <f>economy!BP189</f>
        <v>-16.783443790191662</v>
      </c>
      <c r="N149" s="1">
        <v>23928.391842568504</v>
      </c>
      <c r="O149" s="1">
        <v>192440.16840097529</v>
      </c>
      <c r="P149" s="1">
        <v>83451.573453658129</v>
      </c>
      <c r="Q149" s="1">
        <v>30906.513935219027</v>
      </c>
      <c r="R149" s="17">
        <v>-24.01226583646072</v>
      </c>
      <c r="S149" s="17">
        <v>-17.71743674812663</v>
      </c>
      <c r="T149" s="17">
        <v>-15.954290784225481</v>
      </c>
      <c r="U149" s="1">
        <v>24772.275933394954</v>
      </c>
      <c r="V149" s="1">
        <v>186844.69808684287</v>
      </c>
      <c r="W149" s="1">
        <v>81988.542857865526</v>
      </c>
      <c r="X149" s="1">
        <v>30475.310722218946</v>
      </c>
      <c r="Y149" s="17">
        <v>-25.913228915556804</v>
      </c>
      <c r="Z149" s="17">
        <v>-18.950115700367643</v>
      </c>
      <c r="AA149" s="17">
        <v>-16.95755317699426</v>
      </c>
      <c r="AB149" s="1">
        <v>23928.391842568504</v>
      </c>
      <c r="AC149" s="1">
        <v>192440.16840097529</v>
      </c>
      <c r="AD149" s="1">
        <v>83451.573453658129</v>
      </c>
      <c r="AE149" s="1">
        <v>30906.513935219027</v>
      </c>
      <c r="AF149" s="1">
        <v>-24.01226583646072</v>
      </c>
      <c r="AG149" s="1">
        <v>-17.71743674812663</v>
      </c>
      <c r="AH149" s="1">
        <v>-15.954290784225481</v>
      </c>
      <c r="AI149" s="1">
        <v>29975.651291031045</v>
      </c>
      <c r="AJ149" s="1">
        <v>265971.71024110605</v>
      </c>
      <c r="AK149" s="1">
        <v>105274.33920970729</v>
      </c>
      <c r="AL149" s="1">
        <v>38052.594615040311</v>
      </c>
      <c r="AM149" s="1">
        <v>-24.23061497256024</v>
      </c>
      <c r="AN149" s="1">
        <v>-18.150050391297569</v>
      </c>
      <c r="AO149" s="1">
        <v>-16.329114744502562</v>
      </c>
      <c r="AP149" s="1">
        <v>21165.930090921283</v>
      </c>
      <c r="AQ149" s="2">
        <v>136389.07248744072</v>
      </c>
      <c r="AR149" s="2">
        <v>72894.765785551543</v>
      </c>
      <c r="AS149" s="2">
        <v>28168.931602255852</v>
      </c>
      <c r="AT149" s="2">
        <v>-26.132847578756525</v>
      </c>
      <c r="AU149" s="2">
        <v>-18.302717243743437</v>
      </c>
      <c r="AV149" s="2">
        <v>-16.308994669623623</v>
      </c>
    </row>
    <row r="150" spans="1:48" x14ac:dyDescent="0.3">
      <c r="A150" s="1"/>
      <c r="B150" s="1"/>
      <c r="C150" s="1"/>
      <c r="D150" s="1"/>
      <c r="E150" s="1"/>
      <c r="F150" s="1">
        <f t="shared" si="2"/>
        <v>2144</v>
      </c>
      <c r="G150" s="1">
        <f>carbondioxide!F400</f>
        <v>24822.730733514272</v>
      </c>
      <c r="H150" s="1">
        <f>economy!AR190</f>
        <v>187926.05733753854</v>
      </c>
      <c r="I150" s="1">
        <f>economy!AS190</f>
        <v>82661.257841609535</v>
      </c>
      <c r="J150" s="1">
        <f>economy!AT190</f>
        <v>30704.073277291784</v>
      </c>
      <c r="K150" s="12">
        <f>economy!BN190</f>
        <v>-25.986037185449348</v>
      </c>
      <c r="L150" s="12">
        <f>economy!BO190</f>
        <v>-18.985146488788793</v>
      </c>
      <c r="M150" s="12">
        <f>economy!BP190</f>
        <v>-16.986357792352891</v>
      </c>
      <c r="N150" s="1">
        <v>23906.270258596043</v>
      </c>
      <c r="O150" s="1">
        <v>192585.84273569926</v>
      </c>
      <c r="P150" s="1">
        <v>83878.139639420318</v>
      </c>
      <c r="Q150" s="1">
        <v>31061.946179180348</v>
      </c>
      <c r="R150" s="17">
        <v>-24.392512936190137</v>
      </c>
      <c r="S150" s="17">
        <v>-17.953258625101974</v>
      </c>
      <c r="T150" s="17">
        <v>-16.146710920372144</v>
      </c>
      <c r="U150" s="1">
        <v>24744.249822328642</v>
      </c>
      <c r="V150" s="1">
        <v>186884.39424452532</v>
      </c>
      <c r="W150" s="1">
        <v>82387.689262146989</v>
      </c>
      <c r="X150" s="1">
        <v>30623.207363658326</v>
      </c>
      <c r="Y150" s="17">
        <v>-26.317481799848331</v>
      </c>
      <c r="Z150" s="17">
        <v>-19.198254024005969</v>
      </c>
      <c r="AA150" s="17">
        <v>-17.159348287369692</v>
      </c>
      <c r="AB150" s="1">
        <v>23906.270258596043</v>
      </c>
      <c r="AC150" s="1">
        <v>192585.84273569926</v>
      </c>
      <c r="AD150" s="1">
        <v>83878.139639420318</v>
      </c>
      <c r="AE150" s="1">
        <v>31061.946179180348</v>
      </c>
      <c r="AF150" s="1">
        <v>-24.392512936190137</v>
      </c>
      <c r="AG150" s="1">
        <v>-17.953258625101974</v>
      </c>
      <c r="AH150" s="1">
        <v>-16.146710920372144</v>
      </c>
      <c r="AI150" s="1">
        <v>30044.878191816799</v>
      </c>
      <c r="AJ150" s="1">
        <v>267804.27748130972</v>
      </c>
      <c r="AK150" s="1">
        <v>106188.17644950045</v>
      </c>
      <c r="AL150" s="1">
        <v>38352.735072292926</v>
      </c>
      <c r="AM150" s="1">
        <v>-24.620784364056373</v>
      </c>
      <c r="AN150" s="1">
        <v>-18.407048862848328</v>
      </c>
      <c r="AO150" s="1">
        <v>-16.541523416248786</v>
      </c>
      <c r="AP150" s="1">
        <v>20990.362014034075</v>
      </c>
      <c r="AQ150" s="2">
        <v>134261.83012866936</v>
      </c>
      <c r="AR150" s="2">
        <v>72492.053883911882</v>
      </c>
      <c r="AS150" s="2">
        <v>28151.247079619025</v>
      </c>
      <c r="AT150" s="2">
        <v>-26.632654915513321</v>
      </c>
      <c r="AU150" s="2">
        <v>-18.580683244702101</v>
      </c>
      <c r="AV150" s="2">
        <v>-16.516771790912514</v>
      </c>
    </row>
    <row r="151" spans="1:48" x14ac:dyDescent="0.3">
      <c r="A151" s="1"/>
      <c r="B151" s="1"/>
      <c r="C151" s="1"/>
      <c r="D151" s="1"/>
      <c r="E151" s="1"/>
      <c r="F151" s="1">
        <f t="shared" si="2"/>
        <v>2145</v>
      </c>
      <c r="G151" s="1">
        <f>carbondioxide!F401</f>
        <v>24793.296515392034</v>
      </c>
      <c r="H151" s="1">
        <f>economy!AR191</f>
        <v>187946.14947224472</v>
      </c>
      <c r="I151" s="1">
        <f>economy!AS191</f>
        <v>83055.026805751215</v>
      </c>
      <c r="J151" s="1">
        <f>economy!AT191</f>
        <v>30850.204797700124</v>
      </c>
      <c r="K151" s="12">
        <f>economy!BN191</f>
        <v>-26.392106058099913</v>
      </c>
      <c r="L151" s="12">
        <f>economy!BO191</f>
        <v>-19.234304094229181</v>
      </c>
      <c r="M151" s="12">
        <f>economy!BP191</f>
        <v>-17.188992270116781</v>
      </c>
      <c r="N151" s="1">
        <v>23883.146937285142</v>
      </c>
      <c r="O151" s="1">
        <v>192709.85024051604</v>
      </c>
      <c r="P151" s="1">
        <v>84298.830594216997</v>
      </c>
      <c r="Q151" s="1">
        <v>31215.555675668242</v>
      </c>
      <c r="R151" s="17">
        <v>-24.773531485620538</v>
      </c>
      <c r="S151" s="17">
        <v>-18.188935465496893</v>
      </c>
      <c r="T151" s="17">
        <v>-16.338920981516701</v>
      </c>
      <c r="U151" s="1">
        <v>24715.208635229803</v>
      </c>
      <c r="V151" s="1">
        <v>186901.72811243444</v>
      </c>
      <c r="W151" s="1">
        <v>82780.840259768389</v>
      </c>
      <c r="X151" s="1">
        <v>30769.261433357526</v>
      </c>
      <c r="Y151" s="17">
        <v>-26.722551754251548</v>
      </c>
      <c r="Z151" s="17">
        <v>-19.446173614582548</v>
      </c>
      <c r="AA151" s="17">
        <v>-17.360861820467591</v>
      </c>
      <c r="AB151" s="1">
        <v>23883.146937285142</v>
      </c>
      <c r="AC151" s="1">
        <v>192709.85024051604</v>
      </c>
      <c r="AD151" s="1">
        <v>84298.830594216997</v>
      </c>
      <c r="AE151" s="1">
        <v>31215.555675668242</v>
      </c>
      <c r="AF151" s="1">
        <v>-24.773531485620538</v>
      </c>
      <c r="AG151" s="1">
        <v>-18.188935465496893</v>
      </c>
      <c r="AH151" s="1">
        <v>-16.338920981516701</v>
      </c>
      <c r="AI151" s="1">
        <v>30112.998413346282</v>
      </c>
      <c r="AJ151" s="1">
        <v>269630.98656672688</v>
      </c>
      <c r="AK151" s="1">
        <v>107100.69846735556</v>
      </c>
      <c r="AL151" s="1">
        <v>38652.189406713871</v>
      </c>
      <c r="AM151" s="1">
        <v>-25.011733768104602</v>
      </c>
      <c r="AN151" s="1">
        <v>-18.664345937261626</v>
      </c>
      <c r="AO151" s="1">
        <v>-16.754160543367004</v>
      </c>
      <c r="AP151" s="1">
        <v>20807.025341943623</v>
      </c>
      <c r="AQ151" s="2">
        <v>132160.6929323572</v>
      </c>
      <c r="AR151" s="2">
        <v>72014.802787628811</v>
      </c>
      <c r="AS151" s="2">
        <v>28122.308011560752</v>
      </c>
      <c r="AT151" s="2">
        <v>-27.134681628817169</v>
      </c>
      <c r="AU151" s="2">
        <v>-18.863257453984936</v>
      </c>
      <c r="AV151" s="2">
        <v>-16.725277967240114</v>
      </c>
    </row>
    <row r="152" spans="1:48" x14ac:dyDescent="0.3">
      <c r="A152" s="1"/>
      <c r="B152" s="1"/>
      <c r="C152" s="1"/>
      <c r="D152" s="1"/>
      <c r="E152" s="1"/>
      <c r="F152" s="1">
        <f t="shared" si="2"/>
        <v>2146</v>
      </c>
      <c r="G152" s="1">
        <f>carbondioxide!F402</f>
        <v>24762.872014871631</v>
      </c>
      <c r="H152" s="1">
        <f>economy!AR192</f>
        <v>187943.85456583291</v>
      </c>
      <c r="I152" s="1">
        <f>economy!AS192</f>
        <v>83442.755475880345</v>
      </c>
      <c r="J152" s="1">
        <f>economy!AT192</f>
        <v>30994.483498059057</v>
      </c>
      <c r="K152" s="12">
        <f>economy!BN192</f>
        <v>-26.798973717703117</v>
      </c>
      <c r="L152" s="12">
        <f>economy!BO192</f>
        <v>-19.483225014587418</v>
      </c>
      <c r="M152" s="12">
        <f>economy!BP192</f>
        <v>-17.391328925118291</v>
      </c>
      <c r="N152" s="1">
        <v>23859.051057982128</v>
      </c>
      <c r="O152" s="1">
        <v>192812.27188156967</v>
      </c>
      <c r="P152" s="1">
        <v>84713.635717772137</v>
      </c>
      <c r="Q152" s="1">
        <v>31367.341884316142</v>
      </c>
      <c r="R152" s="17">
        <v>-25.155296717630449</v>
      </c>
      <c r="S152" s="17">
        <v>-18.424446127739202</v>
      </c>
      <c r="T152" s="17">
        <v>-16.530903640088816</v>
      </c>
      <c r="U152" s="1">
        <v>24685.183632750319</v>
      </c>
      <c r="V152" s="1">
        <v>186896.78564771311</v>
      </c>
      <c r="W152" s="1">
        <v>83167.990425545562</v>
      </c>
      <c r="X152" s="1">
        <v>30913.473916259249</v>
      </c>
      <c r="Y152" s="17">
        <v>-27.128416506917823</v>
      </c>
      <c r="Z152" s="17">
        <v>-19.69385287008879</v>
      </c>
      <c r="AA152" s="17">
        <v>-17.562076022879165</v>
      </c>
      <c r="AB152" s="1">
        <v>23859.051057982128</v>
      </c>
      <c r="AC152" s="1">
        <v>192812.27188156967</v>
      </c>
      <c r="AD152" s="1">
        <v>84713.635717772137</v>
      </c>
      <c r="AE152" s="1">
        <v>31367.341884316142</v>
      </c>
      <c r="AF152" s="1">
        <v>-25.155296717630449</v>
      </c>
      <c r="AG152" s="1">
        <v>-18.424446127739202</v>
      </c>
      <c r="AH152" s="1">
        <v>-16.530903640088816</v>
      </c>
      <c r="AI152" s="1">
        <v>30180.026590306108</v>
      </c>
      <c r="AJ152" s="1">
        <v>271451.73351653537</v>
      </c>
      <c r="AK152" s="1">
        <v>108011.83016463048</v>
      </c>
      <c r="AL152" s="1">
        <v>38950.93686250563</v>
      </c>
      <c r="AM152" s="1">
        <v>-25.403425531495675</v>
      </c>
      <c r="AN152" s="1">
        <v>-18.921919527125429</v>
      </c>
      <c r="AO152" s="1">
        <v>-16.967008503042937</v>
      </c>
      <c r="AP152" s="1">
        <v>20615.111086368684</v>
      </c>
      <c r="AQ152" s="2">
        <v>130085.54563509463</v>
      </c>
      <c r="AR152" s="2">
        <v>71453.842405059317</v>
      </c>
      <c r="AS152" s="2">
        <v>28081.462027200589</v>
      </c>
      <c r="AT152" s="2">
        <v>-27.638801826162091</v>
      </c>
      <c r="AU152" s="2">
        <v>-19.151289785383369</v>
      </c>
      <c r="AV152" s="2">
        <v>-16.934610373240542</v>
      </c>
    </row>
    <row r="153" spans="1:48" x14ac:dyDescent="0.3">
      <c r="A153" s="1"/>
      <c r="B153" s="1"/>
      <c r="C153" s="1"/>
      <c r="D153" s="1"/>
      <c r="E153" s="1"/>
      <c r="F153" s="1">
        <f t="shared" si="2"/>
        <v>2147</v>
      </c>
      <c r="G153" s="1">
        <f>carbondioxide!F403</f>
        <v>24731.488380124109</v>
      </c>
      <c r="H153" s="1">
        <f>economy!AR193</f>
        <v>187919.26438953503</v>
      </c>
      <c r="I153" s="1">
        <f>economy!AS193</f>
        <v>83824.440888779471</v>
      </c>
      <c r="J153" s="1">
        <f>economy!AT193</f>
        <v>31136.9110564494</v>
      </c>
      <c r="K153" s="12">
        <f>economy!BN193</f>
        <v>-27.206617961032727</v>
      </c>
      <c r="L153" s="12">
        <f>economy!BO193</f>
        <v>-19.731887657656369</v>
      </c>
      <c r="M153" s="12">
        <f>economy!BP193</f>
        <v>-17.593350041638093</v>
      </c>
      <c r="N153" s="1">
        <v>23834.011348537701</v>
      </c>
      <c r="O153" s="1">
        <v>192893.19127134522</v>
      </c>
      <c r="P153" s="1">
        <v>85122.546169810739</v>
      </c>
      <c r="Q153" s="1">
        <v>31517.304729104206</v>
      </c>
      <c r="R153" s="17">
        <v>-25.537784992458757</v>
      </c>
      <c r="S153" s="17">
        <v>-18.659770106621487</v>
      </c>
      <c r="T153" s="17">
        <v>-16.722642085855878</v>
      </c>
      <c r="U153" s="1">
        <v>24654.205559018581</v>
      </c>
      <c r="V153" s="1">
        <v>186869.65481279886</v>
      </c>
      <c r="W153" s="1">
        <v>83549.136048366403</v>
      </c>
      <c r="X153" s="1">
        <v>31055.84624459696</v>
      </c>
      <c r="Y153" s="17">
        <v>-27.535055121983493</v>
      </c>
      <c r="Z153" s="17">
        <v>-19.941270881754782</v>
      </c>
      <c r="AA153" s="17">
        <v>-17.762973703917748</v>
      </c>
      <c r="AB153" s="1">
        <v>23834.011348537701</v>
      </c>
      <c r="AC153" s="1">
        <v>192893.19127134522</v>
      </c>
      <c r="AD153" s="1">
        <v>85122.546169810739</v>
      </c>
      <c r="AE153" s="1">
        <v>31517.304729104206</v>
      </c>
      <c r="AF153" s="1">
        <v>-25.537784992458757</v>
      </c>
      <c r="AG153" s="1">
        <v>-18.659770106621487</v>
      </c>
      <c r="AH153" s="1">
        <v>-16.722642085855878</v>
      </c>
      <c r="AI153" s="1">
        <v>30245.977333248018</v>
      </c>
      <c r="AJ153" s="1">
        <v>273266.41665322741</v>
      </c>
      <c r="AK153" s="1">
        <v>108921.4975170073</v>
      </c>
      <c r="AL153" s="1">
        <v>39248.957032315084</v>
      </c>
      <c r="AM153" s="1">
        <v>-25.795822713599968</v>
      </c>
      <c r="AN153" s="1">
        <v>-19.179748030143209</v>
      </c>
      <c r="AO153" s="1">
        <v>-17.1800500533537</v>
      </c>
      <c r="AP153" s="1">
        <v>20413.660341039551</v>
      </c>
      <c r="AQ153" s="2">
        <v>128036.2666043814</v>
      </c>
      <c r="AR153" s="2">
        <v>70797.874369930971</v>
      </c>
      <c r="AS153" s="2">
        <v>28027.980969928165</v>
      </c>
      <c r="AT153" s="2">
        <v>-28.144883897325077</v>
      </c>
      <c r="AU153" s="2">
        <v>-19.445862314159687</v>
      </c>
      <c r="AV153" s="2">
        <v>-17.144883923743151</v>
      </c>
    </row>
    <row r="154" spans="1:48" x14ac:dyDescent="0.3">
      <c r="A154" s="1"/>
      <c r="B154" s="1"/>
      <c r="C154" s="1"/>
      <c r="D154" s="1"/>
      <c r="E154" s="1"/>
      <c r="F154" s="1">
        <f t="shared" si="2"/>
        <v>2148</v>
      </c>
      <c r="G154" s="1">
        <f>carbondioxide!F404</f>
        <v>24699.176228010034</v>
      </c>
      <c r="H154" s="1">
        <f>economy!AR194</f>
        <v>187872.47252172709</v>
      </c>
      <c r="I154" s="1">
        <f>economy!AS194</f>
        <v>84200.081753691396</v>
      </c>
      <c r="J154" s="1">
        <f>economy!AT194</f>
        <v>31277.489585086376</v>
      </c>
      <c r="K154" s="12">
        <f>economy!BN194</f>
        <v>-27.615017952800248</v>
      </c>
      <c r="L154" s="12">
        <f>economy!BO194</f>
        <v>-19.980271141036855</v>
      </c>
      <c r="M154" s="12">
        <f>economy!BP194</f>
        <v>-17.795038479699432</v>
      </c>
      <c r="N154" s="1">
        <v>23808.05608015478</v>
      </c>
      <c r="O154" s="1">
        <v>192952.69446956515</v>
      </c>
      <c r="P154" s="1">
        <v>85525.554825612839</v>
      </c>
      <c r="Q154" s="1">
        <v>31665.444585630739</v>
      </c>
      <c r="R154" s="17">
        <v>-25.92097380097211</v>
      </c>
      <c r="S154" s="17">
        <v>-18.894887526941563</v>
      </c>
      <c r="T154" s="17">
        <v>-16.914120020698014</v>
      </c>
      <c r="U154" s="1">
        <v>24622.304637022706</v>
      </c>
      <c r="V154" s="1">
        <v>186820.42535143593</v>
      </c>
      <c r="W154" s="1">
        <v>83924.275083945671</v>
      </c>
      <c r="X154" s="1">
        <v>31196.380284516385</v>
      </c>
      <c r="Y154" s="17">
        <v>-27.942448006604092</v>
      </c>
      <c r="Z154" s="17">
        <v>-20.188407426139879</v>
      </c>
      <c r="AA154" s="17">
        <v>-17.963538229117447</v>
      </c>
      <c r="AB154" s="1">
        <v>23808.05608015478</v>
      </c>
      <c r="AC154" s="1">
        <v>192952.69446956515</v>
      </c>
      <c r="AD154" s="1">
        <v>85525.554825612839</v>
      </c>
      <c r="AE154" s="1">
        <v>31665.444585630739</v>
      </c>
      <c r="AF154" s="1">
        <v>-25.92097380097211</v>
      </c>
      <c r="AG154" s="1">
        <v>-18.894887526941563</v>
      </c>
      <c r="AH154" s="1">
        <v>-16.914120020698014</v>
      </c>
      <c r="AI154" s="1">
        <v>30310.865222644992</v>
      </c>
      <c r="AJ154" s="1">
        <v>275074.93659420981</v>
      </c>
      <c r="AK154" s="1">
        <v>109829.62758207052</v>
      </c>
      <c r="AL154" s="1">
        <v>39546.229858541308</v>
      </c>
      <c r="AM154" s="1">
        <v>-26.188889084563996</v>
      </c>
      <c r="AN154" s="1">
        <v>-19.437810325820546</v>
      </c>
      <c r="AO154" s="1">
        <v>-17.393268330874456</v>
      </c>
      <c r="AP154" s="1">
        <v>20201.519408164804</v>
      </c>
      <c r="AQ154" s="2">
        <v>126012.72810231271</v>
      </c>
      <c r="AR154" s="2">
        <v>70032.724709508067</v>
      </c>
      <c r="AS154" s="2">
        <v>27961.047577161913</v>
      </c>
      <c r="AT154" s="2">
        <v>-28.65278951721265</v>
      </c>
      <c r="AU154" s="2">
        <v>-19.748376900788774</v>
      </c>
      <c r="AV154" s="2">
        <v>-17.356234410375183</v>
      </c>
    </row>
    <row r="155" spans="1:48" x14ac:dyDescent="0.3">
      <c r="A155" s="1"/>
      <c r="B155" s="1"/>
      <c r="C155" s="1"/>
      <c r="D155" s="1"/>
      <c r="E155" s="1"/>
      <c r="F155" s="1">
        <f t="shared" si="2"/>
        <v>2149</v>
      </c>
      <c r="G155" s="1">
        <f>carbondioxide!F405</f>
        <v>24665.965640157043</v>
      </c>
      <c r="H155" s="1">
        <f>economy!AR195</f>
        <v>187803.57412308131</v>
      </c>
      <c r="I155" s="1">
        <f>economy!AS195</f>
        <v>84569.678404356702</v>
      </c>
      <c r="J155" s="1">
        <f>economy!AT195</f>
        <v>31416.221616809526</v>
      </c>
      <c r="K155" s="12">
        <f>economy!BN195</f>
        <v>-28.024154231879265</v>
      </c>
      <c r="L155" s="12">
        <f>economy!BO195</f>
        <v>-20.228355283434372</v>
      </c>
      <c r="M155" s="12">
        <f>economy!BP195</f>
        <v>-17.996377667917233</v>
      </c>
      <c r="N155" s="1">
        <v>23781.213062871848</v>
      </c>
      <c r="O155" s="1">
        <v>192990.86978558771</v>
      </c>
      <c r="P155" s="1">
        <v>85922.656231699715</v>
      </c>
      <c r="Q155" s="1">
        <v>31811.762268473143</v>
      </c>
      <c r="R155" s="17">
        <v>-26.304841767797232</v>
      </c>
      <c r="S155" s="17">
        <v>-19.129779136839314</v>
      </c>
      <c r="T155" s="17">
        <v>-17.105321653128552</v>
      </c>
      <c r="U155" s="1">
        <v>24589.510564676926</v>
      </c>
      <c r="V155" s="1">
        <v>186749.18856563218</v>
      </c>
      <c r="W155" s="1">
        <v>84293.407107844949</v>
      </c>
      <c r="X155" s="1">
        <v>31335.078322825164</v>
      </c>
      <c r="Y155" s="17">
        <v>-28.350576918193074</v>
      </c>
      <c r="Z155" s="17">
        <v>-20.435242956933042</v>
      </c>
      <c r="AA155" s="17">
        <v>-18.163753513485894</v>
      </c>
      <c r="AB155" s="1">
        <v>23781.213062871848</v>
      </c>
      <c r="AC155" s="1">
        <v>192990.86978558771</v>
      </c>
      <c r="AD155" s="1">
        <v>85922.656231699715</v>
      </c>
      <c r="AE155" s="1">
        <v>31811.762268473143</v>
      </c>
      <c r="AF155" s="1">
        <v>-26.304841767797232</v>
      </c>
      <c r="AG155" s="1">
        <v>-19.129779136839314</v>
      </c>
      <c r="AH155" s="1">
        <v>-17.105321653128552</v>
      </c>
      <c r="AI155" s="1">
        <v>30374.704803127093</v>
      </c>
      <c r="AJ155" s="1">
        <v>276877.1962426044</v>
      </c>
      <c r="AK155" s="1">
        <v>110736.14850622231</v>
      </c>
      <c r="AL155" s="1">
        <v>39842.735634449731</v>
      </c>
      <c r="AM155" s="1">
        <v>-26.58258912300769</v>
      </c>
      <c r="AN155" s="1">
        <v>-19.696085771892559</v>
      </c>
      <c r="AO155" s="1">
        <v>-17.606646848076299</v>
      </c>
      <c r="AP155" s="1">
        <v>19977.275857343877</v>
      </c>
      <c r="AQ155" s="2">
        <v>124014.79654367632</v>
      </c>
      <c r="AR155" s="2">
        <v>69140.230719549436</v>
      </c>
      <c r="AS155" s="2">
        <v>27879.73909088557</v>
      </c>
      <c r="AT155" s="2">
        <v>-29.162372439440222</v>
      </c>
      <c r="AU155" s="2">
        <v>-20.060688549312843</v>
      </c>
      <c r="AV155" s="2">
        <v>-17.568822417025125</v>
      </c>
    </row>
    <row r="156" spans="1:48" x14ac:dyDescent="0.3">
      <c r="A156" s="1"/>
      <c r="B156" s="1"/>
      <c r="C156" s="1"/>
      <c r="D156" s="1"/>
      <c r="E156" s="1"/>
      <c r="F156" s="1">
        <f t="shared" si="2"/>
        <v>2150</v>
      </c>
      <c r="G156" s="1">
        <f>carbondioxide!F406</f>
        <v>24631.886159710743</v>
      </c>
      <c r="H156" s="1">
        <f>economy!AR196</f>
        <v>187712.66571282072</v>
      </c>
      <c r="I156" s="1">
        <f>economy!AS196</f>
        <v>84933.232751393924</v>
      </c>
      <c r="J156" s="1">
        <f>economy!AT196</f>
        <v>31553.110091721446</v>
      </c>
      <c r="K156" s="12">
        <f>economy!BN196</f>
        <v>-28.434008717775701</v>
      </c>
      <c r="L156" s="12">
        <f>economy!BO196</f>
        <v>-20.47612059568544</v>
      </c>
      <c r="M156" s="12">
        <f>economy!BP196</f>
        <v>-18.197351596117755</v>
      </c>
      <c r="N156" s="1">
        <v>23753.509641660625</v>
      </c>
      <c r="O156" s="1">
        <v>193007.80758232519</v>
      </c>
      <c r="P156" s="1">
        <v>86313.846561696701</v>
      </c>
      <c r="Q156" s="1">
        <v>31956.259018648994</v>
      </c>
      <c r="R156" s="17">
        <v>-26.689368654369197</v>
      </c>
      <c r="S156" s="17">
        <v>-19.364426300850525</v>
      </c>
      <c r="T156" s="17">
        <v>-17.296231692576875</v>
      </c>
      <c r="U156" s="1">
        <v>24555.852511546349</v>
      </c>
      <c r="V156" s="1">
        <v>186656.03709350104</v>
      </c>
      <c r="W156" s="1">
        <v>84656.53326880066</v>
      </c>
      <c r="X156" s="1">
        <v>31471.94305388059</v>
      </c>
      <c r="Y156" s="17">
        <v>-28.759424971939655</v>
      </c>
      <c r="Z156" s="17">
        <v>-20.681758596484698</v>
      </c>
      <c r="AA156" s="17">
        <v>-18.363604014529152</v>
      </c>
      <c r="AB156" s="1">
        <v>23753.509641660625</v>
      </c>
      <c r="AC156" s="1">
        <v>193007.80758232519</v>
      </c>
      <c r="AD156" s="1">
        <v>86313.846561696701</v>
      </c>
      <c r="AE156" s="1">
        <v>31956.259018648994</v>
      </c>
      <c r="AF156" s="1">
        <v>-26.689368654369197</v>
      </c>
      <c r="AG156" s="1">
        <v>-19.364426300850525</v>
      </c>
      <c r="AH156" s="1">
        <v>-17.296231692576875</v>
      </c>
      <c r="AI156" s="1">
        <v>30437.510577896799</v>
      </c>
      <c r="AJ156" s="1">
        <v>278673.10077727225</v>
      </c>
      <c r="AK156" s="1">
        <v>111640.98953094604</v>
      </c>
      <c r="AL156" s="1">
        <v>40138.455005095893</v>
      </c>
      <c r="AM156" s="1">
        <v>-26.976888013247535</v>
      </c>
      <c r="AN156" s="1">
        <v>-19.954554200507516</v>
      </c>
      <c r="AO156" s="1">
        <v>-17.820169490527249</v>
      </c>
      <c r="AP156" s="1">
        <v>19739.164466501679</v>
      </c>
      <c r="AQ156" s="2">
        <v>122042.33274848889</v>
      </c>
      <c r="AR156" s="2">
        <v>68129.50352838503</v>
      </c>
      <c r="AS156" s="2">
        <v>27783.006897626939</v>
      </c>
      <c r="AT156" s="2">
        <v>-29.673477008887374</v>
      </c>
      <c r="AU156" s="2">
        <v>-20.382848699541793</v>
      </c>
      <c r="AV156" s="2">
        <v>-17.782838247957457</v>
      </c>
    </row>
    <row r="157" spans="1:48" x14ac:dyDescent="0.3">
      <c r="A157" s="1"/>
      <c r="B157" s="1"/>
      <c r="C157" s="1"/>
      <c r="D157" s="1"/>
      <c r="E157" s="1"/>
      <c r="F157" s="1">
        <f t="shared" si="2"/>
        <v>2151</v>
      </c>
      <c r="G157" s="1">
        <f>carbondioxide!F407</f>
        <v>24596.966788732498</v>
      </c>
      <c r="H157" s="1">
        <f>economy!AR197</f>
        <v>187599.84494599819</v>
      </c>
      <c r="I157" s="1">
        <f>economy!AS197</f>
        <v>85290.748235066829</v>
      </c>
      <c r="J157" s="1">
        <f>economy!AT197</f>
        <v>31688.158343985273</v>
      </c>
      <c r="K157" s="12">
        <f>economy!BN197</f>
        <v>-28.844564717420106</v>
      </c>
      <c r="L157" s="12">
        <f>economy!BO197</f>
        <v>-20.723548271535272</v>
      </c>
      <c r="M157" s="12">
        <f>economy!BP197</f>
        <v>-18.397944807746793</v>
      </c>
      <c r="N157" s="1">
        <v>23724.972693116153</v>
      </c>
      <c r="O157" s="1">
        <v>193003.6000816841</v>
      </c>
      <c r="P157" s="1">
        <v>86699.123572418626</v>
      </c>
      <c r="Q157" s="1">
        <v>32098.936491187749</v>
      </c>
      <c r="R157" s="17">
        <v>-27.07453536194669</v>
      </c>
      <c r="S157" s="17">
        <v>-19.598810992697125</v>
      </c>
      <c r="T157" s="17">
        <v>-17.486835343449538</v>
      </c>
      <c r="U157" s="1">
        <v>24521.359116204807</v>
      </c>
      <c r="V157" s="1">
        <v>186541.06468790767</v>
      </c>
      <c r="W157" s="1">
        <v>85013.656242404308</v>
      </c>
      <c r="X157" s="1">
        <v>31606.977566625475</v>
      </c>
      <c r="Y157" s="17">
        <v>-29.168976648682452</v>
      </c>
      <c r="Z157" s="17">
        <v>-20.927936127090881</v>
      </c>
      <c r="AA157" s="17">
        <v>-18.563074725065583</v>
      </c>
      <c r="AB157" s="1">
        <v>23724.972693116153</v>
      </c>
      <c r="AC157" s="1">
        <v>193003.6000816841</v>
      </c>
      <c r="AD157" s="1">
        <v>86699.123572418626</v>
      </c>
      <c r="AE157" s="1">
        <v>32098.936491187749</v>
      </c>
      <c r="AF157" s="1">
        <v>-27.07453536194669</v>
      </c>
      <c r="AG157" s="1">
        <v>-19.598810992697125</v>
      </c>
      <c r="AH157" s="1">
        <v>-17.486835343449538</v>
      </c>
      <c r="AI157" s="1">
        <v>30499.297003322441</v>
      </c>
      <c r="AJ157" s="1">
        <v>280462.55764208833</v>
      </c>
      <c r="AK157" s="1">
        <v>112544.08099843122</v>
      </c>
      <c r="AL157" s="1">
        <v>40433.368968063427</v>
      </c>
      <c r="AM157" s="1">
        <v>-27.371751642069224</v>
      </c>
      <c r="AN157" s="1">
        <v>-20.213195914181597</v>
      </c>
      <c r="AO157" s="1">
        <v>-18.033820513908097</v>
      </c>
      <c r="AP157" s="1">
        <v>19487.891760881444</v>
      </c>
      <c r="AQ157" s="2">
        <v>120095.19218900302</v>
      </c>
      <c r="AR157" s="2">
        <v>67129.291816709272</v>
      </c>
      <c r="AS157" s="2">
        <v>27669.650970560408</v>
      </c>
      <c r="AT157" s="2">
        <v>-30.185936286764942</v>
      </c>
      <c r="AU157" s="2">
        <v>-20.70569134530826</v>
      </c>
      <c r="AV157" s="2">
        <v>-17.998508186535652</v>
      </c>
    </row>
    <row r="158" spans="1:48" x14ac:dyDescent="0.3">
      <c r="A158" s="1"/>
      <c r="B158" s="1"/>
      <c r="C158" s="1"/>
      <c r="D158" s="1"/>
      <c r="E158" s="1"/>
      <c r="F158" s="1">
        <f t="shared" si="2"/>
        <v>2152</v>
      </c>
      <c r="G158" s="1">
        <f>carbondioxide!F408</f>
        <v>24561.235986218639</v>
      </c>
      <c r="H158" s="1">
        <f>economy!AR198</f>
        <v>187465.21039171153</v>
      </c>
      <c r="I158" s="1">
        <f>economy!AS198</f>
        <v>85642.229778478228</v>
      </c>
      <c r="J158" s="1">
        <f>economy!AT198</f>
        <v>31821.370088789961</v>
      </c>
      <c r="K158" s="12">
        <f>economy!BN198</f>
        <v>-29.255806932360667</v>
      </c>
      <c r="L158" s="12">
        <f>economy!BO198</f>
        <v>-20.970620178187691</v>
      </c>
      <c r="M158" s="12">
        <f>economy!BP198</f>
        <v>-18.598142392083432</v>
      </c>
      <c r="N158" s="1">
        <v>23695.628622717788</v>
      </c>
      <c r="O158" s="1">
        <v>192978.34117152193</v>
      </c>
      <c r="P158" s="1">
        <v>87078.486560219855</v>
      </c>
      <c r="Q158" s="1">
        <v>32239.796742823095</v>
      </c>
      <c r="R158" s="17">
        <v>-27.460323934646009</v>
      </c>
      <c r="S158" s="17">
        <v>-19.832915787833254</v>
      </c>
      <c r="T158" s="17">
        <v>-17.677118298985572</v>
      </c>
      <c r="U158" s="1">
        <v>24486.058484200959</v>
      </c>
      <c r="V158" s="1">
        <v>186404.36599582629</v>
      </c>
      <c r="W158" s="1">
        <v>85364.780185175681</v>
      </c>
      <c r="X158" s="1">
        <v>31740.185331781508</v>
      </c>
      <c r="Y158" s="17">
        <v>-29.579217803218377</v>
      </c>
      <c r="Z158" s="17">
        <v>-21.173757982050134</v>
      </c>
      <c r="AA158" s="17">
        <v>-18.762151165845701</v>
      </c>
      <c r="AB158" s="1">
        <v>23695.628622717788</v>
      </c>
      <c r="AC158" s="1">
        <v>192978.34117152193</v>
      </c>
      <c r="AD158" s="1">
        <v>87078.486560219855</v>
      </c>
      <c r="AE158" s="1">
        <v>32239.796742823095</v>
      </c>
      <c r="AF158" s="1">
        <v>-27.460323934646009</v>
      </c>
      <c r="AG158" s="1">
        <v>-19.832915787833254</v>
      </c>
      <c r="AH158" s="1">
        <v>-17.677118298985572</v>
      </c>
      <c r="AI158" s="1">
        <v>30560.078483708789</v>
      </c>
      <c r="AJ158" s="1">
        <v>282245.47653449158</v>
      </c>
      <c r="AK158" s="1">
        <v>113445.35435657232</v>
      </c>
      <c r="AL158" s="1">
        <v>40727.458874020522</v>
      </c>
      <c r="AM158" s="1">
        <v>-27.767146595073172</v>
      </c>
      <c r="AN158" s="1">
        <v>-20.471991681539176</v>
      </c>
      <c r="AO158" s="1">
        <v>-18.247584540853893</v>
      </c>
      <c r="AP158" s="1">
        <v>19234.690280905143</v>
      </c>
      <c r="AQ158" s="2">
        <v>118173.2252312199</v>
      </c>
      <c r="AR158" s="2">
        <v>66139.609568521395</v>
      </c>
      <c r="AS158" s="2">
        <v>27538.287418021246</v>
      </c>
      <c r="AT158" s="2">
        <v>-30.699573132741747</v>
      </c>
      <c r="AU158" s="2">
        <v>-21.029108899782855</v>
      </c>
      <c r="AV158" s="2">
        <v>-18.216104277862502</v>
      </c>
    </row>
    <row r="159" spans="1:48" x14ac:dyDescent="0.3">
      <c r="A159" s="1"/>
      <c r="B159" s="1"/>
      <c r="C159" s="1"/>
      <c r="D159" s="1"/>
      <c r="E159" s="1"/>
      <c r="F159" s="1">
        <f t="shared" si="2"/>
        <v>2153</v>
      </c>
      <c r="G159" s="1">
        <f>carbondioxide!F409</f>
        <v>24524.721666715828</v>
      </c>
      <c r="H159" s="1">
        <f>economy!AR199</f>
        <v>187308.86131213978</v>
      </c>
      <c r="I159" s="1">
        <f>economy!AS199</f>
        <v>85987.683741227695</v>
      </c>
      <c r="J159" s="1">
        <f>economy!AT199</f>
        <v>31952.749409491407</v>
      </c>
      <c r="K159" s="12">
        <f>economy!BN199</f>
        <v>-29.667721466437406</v>
      </c>
      <c r="L159" s="12">
        <f>economy!BO199</f>
        <v>-21.217318846647608</v>
      </c>
      <c r="M159" s="12">
        <f>economy!BP199</f>
        <v>-18.797929976276098</v>
      </c>
      <c r="N159" s="1">
        <v>23665.503362639811</v>
      </c>
      <c r="O159" s="1">
        <v>192932.12621409845</v>
      </c>
      <c r="P159" s="1">
        <v>87451.936317648157</v>
      </c>
      <c r="Q159" s="1">
        <v>32378.842219814931</v>
      </c>
      <c r="R159" s="17">
        <v>-27.846717562546633</v>
      </c>
      <c r="S159" s="17">
        <v>-20.066723855765577</v>
      </c>
      <c r="T159" s="17">
        <v>-17.867066734920964</v>
      </c>
      <c r="U159" s="1">
        <v>24449.978186608434</v>
      </c>
      <c r="V159" s="1">
        <v>186246.03633829046</v>
      </c>
      <c r="W159" s="1">
        <v>85709.910689065204</v>
      </c>
      <c r="X159" s="1">
        <v>31871.570189207945</v>
      </c>
      <c r="Y159" s="17">
        <v>-29.990135673127913</v>
      </c>
      <c r="Z159" s="17">
        <v>-21.419207236512307</v>
      </c>
      <c r="AA159" s="17">
        <v>-18.96081937799363</v>
      </c>
      <c r="AB159" s="1">
        <v>23665.503362639811</v>
      </c>
      <c r="AC159" s="1">
        <v>192932.12621409845</v>
      </c>
      <c r="AD159" s="1">
        <v>87451.936317648157</v>
      </c>
      <c r="AE159" s="1">
        <v>32378.842219814931</v>
      </c>
      <c r="AF159" s="1">
        <v>-27.846717562546633</v>
      </c>
      <c r="AG159" s="1">
        <v>-20.066723855765577</v>
      </c>
      <c r="AH159" s="1">
        <v>-17.867066734920964</v>
      </c>
      <c r="AI159" s="1">
        <v>30619.869366243613</v>
      </c>
      <c r="AJ159" s="1">
        <v>284021.76939333935</v>
      </c>
      <c r="AK159" s="1">
        <v>114344.74216335299</v>
      </c>
      <c r="AL159" s="1">
        <v>41020.706427098579</v>
      </c>
      <c r="AM159" s="1">
        <v>-28.163040152615565</v>
      </c>
      <c r="AN159" s="1">
        <v>-20.730922732852488</v>
      </c>
      <c r="AO159" s="1">
        <v>-18.461446557632385</v>
      </c>
      <c r="AP159" s="1">
        <v>18978.84994418946</v>
      </c>
      <c r="AQ159" s="2">
        <v>116276.27737094478</v>
      </c>
      <c r="AR159" s="2">
        <v>65160.466250740486</v>
      </c>
      <c r="AS159" s="2">
        <v>27387.306495372395</v>
      </c>
      <c r="AT159" s="2">
        <v>-31.21421371768735</v>
      </c>
      <c r="AU159" s="2">
        <v>-21.352996036338737</v>
      </c>
      <c r="AV159" s="2">
        <v>-18.435963104132618</v>
      </c>
    </row>
    <row r="160" spans="1:48" x14ac:dyDescent="0.3">
      <c r="A160" s="1"/>
      <c r="B160" s="1"/>
      <c r="C160" s="1"/>
      <c r="D160" s="1"/>
      <c r="E160" s="1"/>
      <c r="F160" s="1">
        <f t="shared" si="2"/>
        <v>2154</v>
      </c>
      <c r="G160" s="1">
        <f>carbondioxide!F410</f>
        <v>24487.451199507002</v>
      </c>
      <c r="H160" s="1">
        <f>economy!AR200</f>
        <v>187130.8974422731</v>
      </c>
      <c r="I160" s="1">
        <f>economy!AS200</f>
        <v>86327.117873569499</v>
      </c>
      <c r="J160" s="1">
        <f>economy!AT200</f>
        <v>32082.300744937791</v>
      </c>
      <c r="K160" s="12">
        <f>economy!BN200</f>
        <v>-30.080295834021459</v>
      </c>
      <c r="L160" s="12">
        <f>economy!BO200</f>
        <v>-21.463627461875522</v>
      </c>
      <c r="M160" s="12">
        <f>economy!BP200</f>
        <v>-18.997293717216806</v>
      </c>
      <c r="N160" s="1">
        <v>23634.622370090325</v>
      </c>
      <c r="O160" s="1">
        <v>192865.05185598927</v>
      </c>
      <c r="P160" s="1">
        <v>87819.47509044045</v>
      </c>
      <c r="Q160" s="1">
        <v>32516.075745909693</v>
      </c>
      <c r="R160" s="17">
        <v>-28.233700584921309</v>
      </c>
      <c r="S160" s="17">
        <v>-20.300218952165597</v>
      </c>
      <c r="T160" s="17">
        <v>-18.056667302977097</v>
      </c>
      <c r="U160" s="1">
        <v>24413.145259135017</v>
      </c>
      <c r="V160" s="1">
        <v>186066.17149080377</v>
      </c>
      <c r="W160" s="1">
        <v>86049.05473642335</v>
      </c>
      <c r="X160" s="1">
        <v>32001.136335434232</v>
      </c>
      <c r="Y160" s="17">
        <v>-30.401718888202009</v>
      </c>
      <c r="Z160" s="17">
        <v>-21.664267598138334</v>
      </c>
      <c r="AA160" s="17">
        <v>-19.159065915286035</v>
      </c>
      <c r="AB160" s="1">
        <v>23634.622370090325</v>
      </c>
      <c r="AC160" s="1">
        <v>192865.05185598927</v>
      </c>
      <c r="AD160" s="1">
        <v>87819.47509044045</v>
      </c>
      <c r="AE160" s="1">
        <v>32516.075745909693</v>
      </c>
      <c r="AF160" s="1">
        <v>-28.233700584921309</v>
      </c>
      <c r="AG160" s="1">
        <v>-20.300218952165597</v>
      </c>
      <c r="AH160" s="1">
        <v>-18.056667302977097</v>
      </c>
      <c r="AI160" s="1">
        <v>30678.683936118585</v>
      </c>
      <c r="AJ160" s="1">
        <v>285791.35038608848</v>
      </c>
      <c r="AK160" s="1">
        <v>115242.17809062998</v>
      </c>
      <c r="AL160" s="1">
        <v>41313.093685098509</v>
      </c>
      <c r="AM160" s="1">
        <v>-28.559400285366799</v>
      </c>
      <c r="AN160" s="1">
        <v>-20.989970755394243</v>
      </c>
      <c r="AO160" s="1">
        <v>-18.675391910669436</v>
      </c>
      <c r="AP160" s="1">
        <v>18719.565253360532</v>
      </c>
      <c r="AQ160" s="2">
        <v>114404.18946442612</v>
      </c>
      <c r="AR160" s="2">
        <v>64191.866949851654</v>
      </c>
      <c r="AS160" s="2">
        <v>27214.816576400521</v>
      </c>
      <c r="AT160" s="2">
        <v>-31.729686077671971</v>
      </c>
      <c r="AU160" s="2">
        <v>-21.677248766146072</v>
      </c>
      <c r="AV160" s="2">
        <v>-18.658501055273351</v>
      </c>
    </row>
    <row r="161" spans="1:48" x14ac:dyDescent="0.3">
      <c r="A161" s="1"/>
      <c r="B161" s="1"/>
      <c r="C161" s="1"/>
      <c r="D161" s="1"/>
      <c r="E161" s="1"/>
      <c r="F161" s="1">
        <f t="shared" si="2"/>
        <v>2155</v>
      </c>
      <c r="G161" s="1">
        <f>carbondioxide!F411</f>
        <v>24449.45140834363</v>
      </c>
      <c r="H161" s="1">
        <f>economy!AR201</f>
        <v>186931.41877018299</v>
      </c>
      <c r="I161" s="1">
        <f>economy!AS201</f>
        <v>86660.541271102731</v>
      </c>
      <c r="J161" s="1">
        <f>economy!AT201</f>
        <v>32210.028876985205</v>
      </c>
      <c r="K161" s="12">
        <f>economy!BN201</f>
        <v>-30.493518968905526</v>
      </c>
      <c r="L161" s="12">
        <f>economy!BO201</f>
        <v>-21.70952985277264</v>
      </c>
      <c r="M161" s="12">
        <f>economy!BP201</f>
        <v>-19.196220293269189</v>
      </c>
      <c r="N161" s="1">
        <v>23603.010626157396</v>
      </c>
      <c r="O161" s="1">
        <v>192777.21583941477</v>
      </c>
      <c r="P161" s="1">
        <v>88181.106534895749</v>
      </c>
      <c r="Q161" s="1">
        <v>32651.500510446818</v>
      </c>
      <c r="R161" s="17">
        <v>-28.621258493645431</v>
      </c>
      <c r="S161" s="17">
        <v>-20.533385410791496</v>
      </c>
      <c r="T161" s="17">
        <v>-18.245907124187415</v>
      </c>
      <c r="U161" s="1">
        <v>24375.586201767288</v>
      </c>
      <c r="V161" s="1">
        <v>185864.86746405443</v>
      </c>
      <c r="W161" s="1">
        <v>86382.220655467885</v>
      </c>
      <c r="X161" s="1">
        <v>32128.888311373143</v>
      </c>
      <c r="Y161" s="17">
        <v>-30.813957480558226</v>
      </c>
      <c r="Z161" s="17">
        <v>-21.90892339758906</v>
      </c>
      <c r="AA161" s="17">
        <v>-19.356877836283275</v>
      </c>
      <c r="AB161" s="1">
        <v>23603.010626157396</v>
      </c>
      <c r="AC161" s="1">
        <v>192777.21583941477</v>
      </c>
      <c r="AD161" s="1">
        <v>88181.106534895749</v>
      </c>
      <c r="AE161" s="1">
        <v>32651.500510446818</v>
      </c>
      <c r="AF161" s="1">
        <v>-28.621258493645431</v>
      </c>
      <c r="AG161" s="1">
        <v>-20.533385410791496</v>
      </c>
      <c r="AH161" s="1">
        <v>-18.245907124187415</v>
      </c>
      <c r="AI161" s="1">
        <v>30736.536411823494</v>
      </c>
      <c r="AJ161" s="1">
        <v>287554.13589532865</v>
      </c>
      <c r="AK161" s="1">
        <v>116137.59692732815</v>
      </c>
      <c r="AL161" s="1">
        <v>41604.603059527602</v>
      </c>
      <c r="AM161" s="1">
        <v>-28.95619564950881</v>
      </c>
      <c r="AN161" s="1">
        <v>-21.249117888616144</v>
      </c>
      <c r="AO161" s="1">
        <v>-18.889406302931889</v>
      </c>
      <c r="AP161" s="1">
        <v>18455.911163148314</v>
      </c>
      <c r="AQ161" s="2">
        <v>112556.79795362081</v>
      </c>
      <c r="AR161" s="2">
        <v>63233.81250664765</v>
      </c>
      <c r="AS161" s="2">
        <v>27018.569866022433</v>
      </c>
      <c r="AT161" s="2">
        <v>-32.245818779292534</v>
      </c>
      <c r="AU161" s="2">
        <v>-22.001763589411798</v>
      </c>
      <c r="AV161" s="2">
        <v>-18.884235228377442</v>
      </c>
    </row>
    <row r="162" spans="1:48" x14ac:dyDescent="0.3">
      <c r="A162" s="1"/>
      <c r="B162" s="1"/>
      <c r="C162" s="1"/>
      <c r="D162" s="1"/>
      <c r="E162" s="1"/>
      <c r="F162" s="1">
        <f t="shared" si="2"/>
        <v>2156</v>
      </c>
      <c r="G162" s="1">
        <f>carbondioxide!F412</f>
        <v>24410.748571699049</v>
      </c>
      <c r="H162" s="1">
        <f>economy!AR202</f>
        <v>186710.52531766542</v>
      </c>
      <c r="I162" s="1">
        <f>economy!AS202</f>
        <v>86987.964330025061</v>
      </c>
      <c r="J162" s="1">
        <f>economy!AT202</f>
        <v>32335.938918211112</v>
      </c>
      <c r="K162" s="12">
        <f>economy!BN202</f>
        <v>-30.90738123393583</v>
      </c>
      <c r="L162" s="12">
        <f>economy!BO202</f>
        <v>-21.95501048201486</v>
      </c>
      <c r="M162" s="12">
        <f>economy!BP202</f>
        <v>-19.394696895865017</v>
      </c>
      <c r="N162" s="1">
        <v>23570.692635141484</v>
      </c>
      <c r="O162" s="1">
        <v>192668.71681492467</v>
      </c>
      <c r="P162" s="1">
        <v>88536.835675658251</v>
      </c>
      <c r="Q162" s="1">
        <v>32785.120056619053</v>
      </c>
      <c r="R162" s="17">
        <v>-29.009377936841027</v>
      </c>
      <c r="S162" s="17">
        <v>-20.76620813523596</v>
      </c>
      <c r="T162" s="17">
        <v>-18.434773782075958</v>
      </c>
      <c r="U162" s="1">
        <v>24337.326978926605</v>
      </c>
      <c r="V162" s="1">
        <v>185642.22028475805</v>
      </c>
      <c r="W162" s="1">
        <v>86709.418076282498</v>
      </c>
      <c r="X162" s="1">
        <v>32254.830990221511</v>
      </c>
      <c r="Y162" s="17">
        <v>-31.226842895537764</v>
      </c>
      <c r="Z162" s="17">
        <v>-22.153159578860297</v>
      </c>
      <c r="AA162" s="17">
        <v>-19.554242696327233</v>
      </c>
      <c r="AB162" s="1">
        <v>23570.692635141484</v>
      </c>
      <c r="AC162" s="1">
        <v>192668.71681492467</v>
      </c>
      <c r="AD162" s="1">
        <v>88536.835675658251</v>
      </c>
      <c r="AE162" s="1">
        <v>32785.120056619053</v>
      </c>
      <c r="AF162" s="1">
        <v>-29.009377936841027</v>
      </c>
      <c r="AG162" s="1">
        <v>-20.76620813523596</v>
      </c>
      <c r="AH162" s="1">
        <v>-18.434773782075958</v>
      </c>
      <c r="AI162" s="1">
        <v>30793.440940611508</v>
      </c>
      <c r="AJ162" s="1">
        <v>289310.04450469295</v>
      </c>
      <c r="AK162" s="1">
        <v>117030.93458206151</v>
      </c>
      <c r="AL162" s="1">
        <v>41895.217315472553</v>
      </c>
      <c r="AM162" s="1">
        <v>-29.353395581591855</v>
      </c>
      <c r="AN162" s="1">
        <v>-21.508346719165747</v>
      </c>
      <c r="AO162" s="1">
        <v>-19.103475790177463</v>
      </c>
      <c r="AP162" s="1">
        <v>18186.811081935855</v>
      </c>
      <c r="AQ162" s="2">
        <v>110733.93508613101</v>
      </c>
      <c r="AR162" s="2">
        <v>62286.299649035325</v>
      </c>
      <c r="AS162" s="2">
        <v>26795.862035854931</v>
      </c>
      <c r="AT162" s="2">
        <v>-32.762439585184715</v>
      </c>
      <c r="AU162" s="2">
        <v>-22.326436650025407</v>
      </c>
      <c r="AV162" s="2">
        <v>-19.113812384764206</v>
      </c>
    </row>
    <row r="163" spans="1:48" x14ac:dyDescent="0.3">
      <c r="A163" s="1"/>
      <c r="B163" s="1"/>
      <c r="C163" s="1"/>
      <c r="D163" s="1"/>
      <c r="E163" s="1"/>
      <c r="F163" s="1">
        <f t="shared" si="2"/>
        <v>2157</v>
      </c>
      <c r="G163" s="1">
        <f>carbondioxide!F413</f>
        <v>24371.368423519278</v>
      </c>
      <c r="H163" s="1">
        <f>economy!AR203</f>
        <v>186468.31692106399</v>
      </c>
      <c r="I163" s="1">
        <f>economy!AS203</f>
        <v>87309.398702977196</v>
      </c>
      <c r="J163" s="1">
        <f>economy!AT203</f>
        <v>32460.036299830645</v>
      </c>
      <c r="K163" s="12">
        <f>economy!BN203</f>
        <v>-31.321874431478598</v>
      </c>
      <c r="L163" s="12">
        <f>economy!BO203</f>
        <v>-22.200054435752726</v>
      </c>
      <c r="M163" s="12">
        <f>economy!BP203</f>
        <v>-19.592711220983684</v>
      </c>
      <c r="N163" s="1">
        <v>23537.692424353729</v>
      </c>
      <c r="O163" s="1">
        <v>192539.65415536973</v>
      </c>
      <c r="P163" s="1">
        <v>88886.668863941697</v>
      </c>
      <c r="Q163" s="1">
        <v>32916.938269893297</v>
      </c>
      <c r="R163" s="17">
        <v>-29.398046722811873</v>
      </c>
      <c r="S163" s="17">
        <v>-20.998672590516186</v>
      </c>
      <c r="T163" s="17">
        <v>-18.623255315701019</v>
      </c>
      <c r="U163" s="1">
        <v>24298.393020112962</v>
      </c>
      <c r="V163" s="1">
        <v>185398.32577643218</v>
      </c>
      <c r="W163" s="1">
        <v>87030.657887372756</v>
      </c>
      <c r="X163" s="1">
        <v>32378.96956555446</v>
      </c>
      <c r="Y163" s="17">
        <v>-31.640368003478873</v>
      </c>
      <c r="Z163" s="17">
        <v>-22.396961689481305</v>
      </c>
      <c r="AA163" s="17">
        <v>-19.751148539419745</v>
      </c>
      <c r="AB163" s="1">
        <v>23537.692424353729</v>
      </c>
      <c r="AC163" s="1">
        <v>192539.65415536973</v>
      </c>
      <c r="AD163" s="1">
        <v>88886.668863941697</v>
      </c>
      <c r="AE163" s="1">
        <v>32916.938269893297</v>
      </c>
      <c r="AF163" s="1">
        <v>-29.398046722811873</v>
      </c>
      <c r="AG163" s="1">
        <v>-20.998672590516186</v>
      </c>
      <c r="AH163" s="1">
        <v>-18.623255315701019</v>
      </c>
      <c r="AI163" s="1">
        <v>30849.41159413457</v>
      </c>
      <c r="AJ163" s="1">
        <v>291058.99698417308</v>
      </c>
      <c r="AK163" s="1">
        <v>117922.12808519097</v>
      </c>
      <c r="AL163" s="1">
        <v>42184.919571312268</v>
      </c>
      <c r="AM163" s="1">
        <v>-29.750970093070773</v>
      </c>
      <c r="AN163" s="1">
        <v>-21.767640275754001</v>
      </c>
      <c r="AO163" s="1">
        <v>-19.317586777081289</v>
      </c>
      <c r="AP163" s="1">
        <v>17910.993640255332</v>
      </c>
      <c r="AQ163" s="2">
        <v>108935.42912986183</v>
      </c>
      <c r="AR163" s="2">
        <v>61349.321122878217</v>
      </c>
      <c r="AS163" s="2">
        <v>26543.393761647221</v>
      </c>
      <c r="AT163" s="2">
        <v>-33.279374031278657</v>
      </c>
      <c r="AU163" s="2">
        <v>-22.651162837947005</v>
      </c>
      <c r="AV163" s="2">
        <v>-19.348049803801985</v>
      </c>
    </row>
    <row r="164" spans="1:48" x14ac:dyDescent="0.3">
      <c r="A164" s="1"/>
      <c r="B164" s="1"/>
      <c r="C164" s="1"/>
      <c r="D164" s="1"/>
      <c r="E164" s="1"/>
      <c r="F164" s="1">
        <f t="shared" si="2"/>
        <v>2158</v>
      </c>
      <c r="G164" s="1">
        <f>carbondioxide!F414</f>
        <v>24331.336154447003</v>
      </c>
      <c r="H164" s="1">
        <f>economy!AR204</f>
        <v>186204.89301205837</v>
      </c>
      <c r="I164" s="1">
        <f>economy!AS204</f>
        <v>87624.857255505049</v>
      </c>
      <c r="J164" s="1">
        <f>economy!AT204</f>
        <v>32582.326759821499</v>
      </c>
      <c r="K164" s="12">
        <f>economy!BN204</f>
        <v>-31.736991814819461</v>
      </c>
      <c r="L164" s="12">
        <f>economy!BO204</f>
        <v>-22.444647413194147</v>
      </c>
      <c r="M164" s="12">
        <f>economy!BP204</f>
        <v>-19.790251460528271</v>
      </c>
      <c r="N164" s="1">
        <v>23504.033544359569</v>
      </c>
      <c r="O164" s="1">
        <v>192390.1277710702</v>
      </c>
      <c r="P164" s="1">
        <v>89230.613736223459</v>
      </c>
      <c r="Q164" s="1">
        <v>33046.95936659789</v>
      </c>
      <c r="R164" s="17">
        <v>-29.787253824328442</v>
      </c>
      <c r="S164" s="17">
        <v>-21.230764794521686</v>
      </c>
      <c r="T164" s="17">
        <v>-18.811340212576983</v>
      </c>
      <c r="U164" s="1">
        <v>24258.809221013613</v>
      </c>
      <c r="V164" s="1">
        <v>185133.27933988211</v>
      </c>
      <c r="W164" s="1">
        <v>87345.952192807512</v>
      </c>
      <c r="X164" s="1">
        <v>32501.309539618378</v>
      </c>
      <c r="Y164" s="17">
        <v>-32.054527112467063</v>
      </c>
      <c r="Z164" s="17">
        <v>-22.640315870592481</v>
      </c>
      <c r="AA164" s="17">
        <v>-19.947583889995023</v>
      </c>
      <c r="AB164" s="1">
        <v>23504.033544359569</v>
      </c>
      <c r="AC164" s="1">
        <v>192390.1277710702</v>
      </c>
      <c r="AD164" s="1">
        <v>89230.613736223459</v>
      </c>
      <c r="AE164" s="1">
        <v>33046.95936659789</v>
      </c>
      <c r="AF164" s="1">
        <v>-29.787253824328442</v>
      </c>
      <c r="AG164" s="1">
        <v>-21.230764794521686</v>
      </c>
      <c r="AH164" s="1">
        <v>-18.811340212576983</v>
      </c>
      <c r="AI164" s="1">
        <v>30904.462364246261</v>
      </c>
      <c r="AJ164" s="1">
        <v>292800.91627485619</v>
      </c>
      <c r="AK164" s="1">
        <v>118811.11559033311</v>
      </c>
      <c r="AL164" s="1">
        <v>42473.693298274848</v>
      </c>
      <c r="AM164" s="1">
        <v>-30.148889864540433</v>
      </c>
      <c r="AN164" s="1">
        <v>-22.026982023884884</v>
      </c>
      <c r="AO164" s="1">
        <v>-19.531726013248118</v>
      </c>
      <c r="AP164" s="1">
        <v>17626.933048545328</v>
      </c>
      <c r="AQ164" s="2">
        <v>107161.1045824475</v>
      </c>
      <c r="AR164" s="2">
        <v>60422.865820849991</v>
      </c>
      <c r="AS164" s="2">
        <v>26257.075113710918</v>
      </c>
      <c r="AT164" s="2">
        <v>-33.796443833375555</v>
      </c>
      <c r="AU164" s="2">
        <v>-22.975834787698723</v>
      </c>
      <c r="AV164" s="2">
        <v>-19.587994250955255</v>
      </c>
    </row>
    <row r="165" spans="1:48" x14ac:dyDescent="0.3">
      <c r="A165" s="1"/>
      <c r="B165" s="1"/>
      <c r="C165" s="1"/>
      <c r="D165" s="1"/>
      <c r="E165" s="1"/>
      <c r="F165" s="1">
        <f t="shared" si="2"/>
        <v>2159</v>
      </c>
      <c r="G165" s="1">
        <f>carbondioxide!F415</f>
        <v>24290.67641349549</v>
      </c>
      <c r="H165" s="1">
        <f>economy!AR205</f>
        <v>185920.35239818459</v>
      </c>
      <c r="I165" s="1">
        <f>economy!AS205</f>
        <v>87934.354023163178</v>
      </c>
      <c r="J165" s="1">
        <f>economy!AT205</f>
        <v>32702.816331262016</v>
      </c>
      <c r="K165" s="12">
        <f>economy!BN205</f>
        <v>-32.152728100597621</v>
      </c>
      <c r="L165" s="12">
        <f>economy!BO205</f>
        <v>-22.688775716085658</v>
      </c>
      <c r="M165" s="12">
        <f>economy!BP205</f>
        <v>-19.987306293611457</v>
      </c>
      <c r="N165" s="1">
        <v>23469.739069647589</v>
      </c>
      <c r="O165" s="1">
        <v>192220.23792608647</v>
      </c>
      <c r="P165" s="1">
        <v>89568.679173435841</v>
      </c>
      <c r="Q165" s="1">
        <v>33175.187882682942</v>
      </c>
      <c r="R165" s="17">
        <v>-30.176989383321921</v>
      </c>
      <c r="S165" s="17">
        <v>-21.462471309334521</v>
      </c>
      <c r="T165" s="17">
        <v>-18.999017401486309</v>
      </c>
      <c r="U165" s="1">
        <v>24218.599945053455</v>
      </c>
      <c r="V165" s="1">
        <v>184847.17573315231</v>
      </c>
      <c r="W165" s="1">
        <v>87655.314269970142</v>
      </c>
      <c r="X165" s="1">
        <v>32621.856711827946</v>
      </c>
      <c r="Y165" s="17">
        <v>-32.469315982166613</v>
      </c>
      <c r="Z165" s="17">
        <v>-22.883208846917722</v>
      </c>
      <c r="AA165" s="17">
        <v>-20.143537744598678</v>
      </c>
      <c r="AB165" s="1">
        <v>23469.739069647589</v>
      </c>
      <c r="AC165" s="1">
        <v>192220.23792608647</v>
      </c>
      <c r="AD165" s="1">
        <v>89568.679173435841</v>
      </c>
      <c r="AE165" s="1">
        <v>33175.187882682942</v>
      </c>
      <c r="AF165" s="1">
        <v>-30.176989383321921</v>
      </c>
      <c r="AG165" s="1">
        <v>-21.462471309334521</v>
      </c>
      <c r="AH165" s="1">
        <v>-18.999017401486309</v>
      </c>
      <c r="AI165" s="1">
        <v>30958.607158970761</v>
      </c>
      <c r="AJ165" s="1">
        <v>294535.72747311683</v>
      </c>
      <c r="AK165" s="1">
        <v>119697.83637533369</v>
      </c>
      <c r="AL165" s="1">
        <v>42761.522319843541</v>
      </c>
      <c r="AM165" s="1">
        <v>-30.547126239688794</v>
      </c>
      <c r="AN165" s="1">
        <v>-22.286355860458485</v>
      </c>
      <c r="AO165" s="1">
        <v>-19.745880589119075</v>
      </c>
      <c r="AP165" s="1">
        <v>17332.764839329371</v>
      </c>
      <c r="AQ165" s="2">
        <v>105410.78237550196</v>
      </c>
      <c r="AR165" s="2">
        <v>59506.918909276006</v>
      </c>
      <c r="AS165" s="2">
        <v>25931.741560334507</v>
      </c>
      <c r="AT165" s="2">
        <v>-34.313465032542091</v>
      </c>
      <c r="AU165" s="2">
        <v>-23.300341716474556</v>
      </c>
      <c r="AV165" s="2">
        <v>-19.835009465269273</v>
      </c>
    </row>
    <row r="166" spans="1:48" x14ac:dyDescent="0.3">
      <c r="A166" s="1"/>
      <c r="B166" s="1"/>
      <c r="C166" s="1"/>
      <c r="D166" s="1"/>
      <c r="E166" s="1"/>
      <c r="F166" s="1">
        <f t="shared" si="2"/>
        <v>2160</v>
      </c>
      <c r="G166" s="1">
        <f>carbondioxide!F416</f>
        <v>24249.413310149321</v>
      </c>
      <c r="H166" s="1">
        <f>economy!AR206</f>
        <v>185614.79304282062</v>
      </c>
      <c r="I166" s="1">
        <f>economy!AS206</f>
        <v>88237.904169281494</v>
      </c>
      <c r="J166" s="1">
        <f>economy!AT206</f>
        <v>32821.511330886911</v>
      </c>
      <c r="K166" s="12">
        <f>economy!BN206</f>
        <v>-32.569079482382804</v>
      </c>
      <c r="L166" s="12">
        <f>economy!BO206</f>
        <v>-22.932426238107585</v>
      </c>
      <c r="M166" s="12">
        <f>economy!BP206</f>
        <v>-20.183864877763959</v>
      </c>
      <c r="N166" s="1">
        <v>23434.831599704019</v>
      </c>
      <c r="O166" s="1">
        <v>192030.08505547486</v>
      </c>
      <c r="P166" s="1">
        <v>89900.875260678935</v>
      </c>
      <c r="Q166" s="1">
        <v>33301.628662658353</v>
      </c>
      <c r="R166" s="17">
        <v>-30.567244716049423</v>
      </c>
      <c r="S166" s="17">
        <v>-21.693779232436647</v>
      </c>
      <c r="T166" s="17">
        <v>-19.186276245193806</v>
      </c>
      <c r="U166" s="1">
        <v>24177.789025364946</v>
      </c>
      <c r="V166" s="1">
        <v>184540.10885067593</v>
      </c>
      <c r="W166" s="1">
        <v>87958.758527940838</v>
      </c>
      <c r="X166" s="1">
        <v>32740.617167471588</v>
      </c>
      <c r="Y166" s="17">
        <v>-32.884731838844658</v>
      </c>
      <c r="Z166" s="17">
        <v>-23.12562791664655</v>
      </c>
      <c r="AA166" s="17">
        <v>-20.338999563486027</v>
      </c>
      <c r="AB166" s="1">
        <v>23434.831599704019</v>
      </c>
      <c r="AC166" s="1">
        <v>192030.08505547486</v>
      </c>
      <c r="AD166" s="1">
        <v>89900.875260678935</v>
      </c>
      <c r="AE166" s="1">
        <v>33301.628662658353</v>
      </c>
      <c r="AF166" s="1">
        <v>-30.567244716049423</v>
      </c>
      <c r="AG166" s="1">
        <v>-21.693779232436647</v>
      </c>
      <c r="AH166" s="1">
        <v>-19.186276245193806</v>
      </c>
      <c r="AI166" s="1">
        <v>31011.859798635698</v>
      </c>
      <c r="AJ166" s="1">
        <v>296263.35781427799</v>
      </c>
      <c r="AK166" s="1">
        <v>120582.23084271788</v>
      </c>
      <c r="AL166" s="1">
        <v>43048.390811015692</v>
      </c>
      <c r="AM166" s="1">
        <v>-30.945651218986004</v>
      </c>
      <c r="AN166" s="1">
        <v>-22.545746108258342</v>
      </c>
      <c r="AO166" s="1">
        <v>-19.960037931781361</v>
      </c>
      <c r="AP166" s="1">
        <v>17026.163537766653</v>
      </c>
      <c r="AQ166" s="2">
        <v>103684.28007374411</v>
      </c>
      <c r="AR166" s="2">
        <v>58601.461952942642</v>
      </c>
      <c r="AS166" s="2">
        <v>25560.728270407402</v>
      </c>
      <c r="AT166" s="2">
        <v>-34.830245765780617</v>
      </c>
      <c r="AU166" s="2">
        <v>-23.624568031176011</v>
      </c>
      <c r="AV166" s="2">
        <v>-20.090910295073286</v>
      </c>
    </row>
    <row r="167" spans="1:48" x14ac:dyDescent="0.3">
      <c r="A167" s="1"/>
      <c r="B167" s="1"/>
      <c r="C167" s="1"/>
      <c r="D167" s="1"/>
      <c r="E167" s="1"/>
      <c r="F167" s="1">
        <f t="shared" si="2"/>
        <v>2161</v>
      </c>
      <c r="G167" s="1">
        <f>carbondioxide!F417</f>
        <v>24207.570416869385</v>
      </c>
      <c r="H167" s="1">
        <f>economy!AR207</f>
        <v>185288.31184435642</v>
      </c>
      <c r="I167" s="1">
        <f>economy!AS207</f>
        <v>88535.523943414897</v>
      </c>
      <c r="J167" s="1">
        <f>economy!AT207</f>
        <v>32938.418347863517</v>
      </c>
      <c r="K167" s="12">
        <f>economy!BN207</f>
        <v>-32.98604364550804</v>
      </c>
      <c r="L167" s="12">
        <f>economy!BO207</f>
        <v>-23.175586454197742</v>
      </c>
      <c r="M167" s="12">
        <f>economy!BP207</f>
        <v>-20.379916840077701</v>
      </c>
      <c r="N167" s="1">
        <v>23399.333260473344</v>
      </c>
      <c r="O167" s="1">
        <v>191819.76958340436</v>
      </c>
      <c r="P167" s="1">
        <v>90227.213247478445</v>
      </c>
      <c r="Q167" s="1">
        <v>33426.286848713782</v>
      </c>
      <c r="R167" s="17">
        <v>-30.958012318793607</v>
      </c>
      <c r="S167" s="17">
        <v>-21.924676187817845</v>
      </c>
      <c r="T167" s="17">
        <v>-19.373106533074598</v>
      </c>
      <c r="U167" s="1">
        <v>24136.399767155344</v>
      </c>
      <c r="V167" s="1">
        <v>184212.17150132495</v>
      </c>
      <c r="W167" s="1">
        <v>88256.300466532048</v>
      </c>
      <c r="X167" s="1">
        <v>32857.597266628582</v>
      </c>
      <c r="Y167" s="17">
        <v>-33.30077339170402</v>
      </c>
      <c r="Z167" s="17">
        <v>-23.367560941239937</v>
      </c>
      <c r="AA167" s="17">
        <v>-20.533959262151257</v>
      </c>
      <c r="AB167" s="1">
        <v>23399.333260473344</v>
      </c>
      <c r="AC167" s="1">
        <v>191819.76958340436</v>
      </c>
      <c r="AD167" s="1">
        <v>90227.213247478445</v>
      </c>
      <c r="AE167" s="1">
        <v>33426.286848713782</v>
      </c>
      <c r="AF167" s="1">
        <v>-30.958012318793607</v>
      </c>
      <c r="AG167" s="1">
        <v>-21.924676187817845</v>
      </c>
      <c r="AH167" s="1">
        <v>-19.373106533074598</v>
      </c>
      <c r="AI167" s="1">
        <v>31064.234012166766</v>
      </c>
      <c r="AJ167" s="1">
        <v>297983.73665577074</v>
      </c>
      <c r="AK167" s="1">
        <v>121464.24051963082</v>
      </c>
      <c r="AL167" s="1">
        <v>43334.283297418522</v>
      </c>
      <c r="AM167" s="1">
        <v>-31.344437453127139</v>
      </c>
      <c r="AN167" s="1">
        <v>-22.805137510333331</v>
      </c>
      <c r="AO167" s="1">
        <v>-20.17418580068928</v>
      </c>
      <c r="AP167" s="1">
        <v>16704.159296412687</v>
      </c>
      <c r="AQ167" s="2">
        <v>101981.41206905714</v>
      </c>
      <c r="AR167" s="2">
        <v>57706.473037856696</v>
      </c>
      <c r="AS167" s="2">
        <v>25157.188288537538</v>
      </c>
      <c r="AT167" s="2">
        <v>-35.34658350554389</v>
      </c>
      <c r="AU167" s="2">
        <v>-23.948391607101325</v>
      </c>
      <c r="AV167" s="2">
        <v>-20.353728218763035</v>
      </c>
    </row>
    <row r="168" spans="1:48" x14ac:dyDescent="0.3">
      <c r="A168" s="1"/>
      <c r="B168" s="1"/>
      <c r="C168" s="1"/>
      <c r="D168" s="1"/>
      <c r="E168" s="1"/>
      <c r="F168" s="1">
        <f t="shared" si="2"/>
        <v>2162</v>
      </c>
      <c r="G168" s="1">
        <f>carbondioxide!F418</f>
        <v>24165.17077197957</v>
      </c>
      <c r="H168" s="1">
        <f>economy!AR208</f>
        <v>184941.00441422989</v>
      </c>
      <c r="I168" s="1">
        <f>economy!AS208</f>
        <v>88827.230640493362</v>
      </c>
      <c r="J168" s="1">
        <f>economy!AT208</f>
        <v>33053.544232793254</v>
      </c>
      <c r="K168" s="12">
        <f>economy!BN208</f>
        <v>-33.403619783277861</v>
      </c>
      <c r="L168" s="12">
        <f>economy!BO208</f>
        <v>-23.418244409817518</v>
      </c>
      <c r="M168" s="12">
        <f>economy!BP208</f>
        <v>-20.575452268295095</v>
      </c>
      <c r="N168" s="1">
        <v>23363.265706185608</v>
      </c>
      <c r="O168" s="1">
        <v>191589.3917419911</v>
      </c>
      <c r="P168" s="1">
        <v>90547.705508609128</v>
      </c>
      <c r="Q168" s="1">
        <v>33549.167870026511</v>
      </c>
      <c r="R168" s="17">
        <v>-31.349285874163257</v>
      </c>
      <c r="S168" s="17">
        <v>-22.155150316997933</v>
      </c>
      <c r="T168" s="17">
        <v>-19.559498473666729</v>
      </c>
      <c r="U168" s="1">
        <v>24094.454950449584</v>
      </c>
      <c r="V168" s="1">
        <v>183863.45518503839</v>
      </c>
      <c r="W168" s="1">
        <v>88547.956635993411</v>
      </c>
      <c r="X168" s="1">
        <v>32972.803633302618</v>
      </c>
      <c r="Y168" s="17">
        <v>-33.717440850648572</v>
      </c>
      <c r="Z168" s="17">
        <v>-23.608996335173586</v>
      </c>
      <c r="AA168" s="17">
        <v>-20.728407202798842</v>
      </c>
      <c r="AB168" s="1">
        <v>23363.265706185608</v>
      </c>
      <c r="AC168" s="1">
        <v>191589.3917419911</v>
      </c>
      <c r="AD168" s="1">
        <v>90547.705508609128</v>
      </c>
      <c r="AE168" s="1">
        <v>33549.167870026511</v>
      </c>
      <c r="AF168" s="1">
        <v>-31.349285874163257</v>
      </c>
      <c r="AG168" s="1">
        <v>-22.155150316997933</v>
      </c>
      <c r="AH168" s="1">
        <v>-19.559498473666729</v>
      </c>
      <c r="AI168" s="1">
        <v>31115.743433541691</v>
      </c>
      <c r="AJ168" s="1">
        <v>299696.7954598135</v>
      </c>
      <c r="AK168" s="1">
        <v>122343.80805728203</v>
      </c>
      <c r="AL168" s="1">
        <v>43619.184654287616</v>
      </c>
      <c r="AM168" s="1">
        <v>-31.74345823624553</v>
      </c>
      <c r="AN168" s="1">
        <v>-23.064515224284236</v>
      </c>
      <c r="AO168" s="1">
        <v>-20.388312283304167</v>
      </c>
      <c r="AP168" s="1">
        <v>16372.32486897647</v>
      </c>
      <c r="AQ168" s="2">
        <v>100301.98976953891</v>
      </c>
      <c r="AR168" s="2">
        <v>56821.926891938914</v>
      </c>
      <c r="AS168" s="2">
        <v>24758.739527002188</v>
      </c>
      <c r="AT168" s="2">
        <v>-35.862261537836041</v>
      </c>
      <c r="AU168" s="2">
        <v>-24.271681595183068</v>
      </c>
      <c r="AV168" s="2">
        <v>-20.616169744199727</v>
      </c>
    </row>
    <row r="169" spans="1:48" x14ac:dyDescent="0.3">
      <c r="A169" s="1"/>
      <c r="B169" s="1"/>
      <c r="C169" s="1"/>
      <c r="D169" s="1"/>
      <c r="E169" s="1"/>
      <c r="F169" s="1">
        <f t="shared" si="2"/>
        <v>2163</v>
      </c>
      <c r="G169" s="1">
        <f>carbondioxide!F419</f>
        <v>24122.236882914047</v>
      </c>
      <c r="H169" s="1">
        <f>economy!AR209</f>
        <v>184572.9648534882</v>
      </c>
      <c r="I169" s="1">
        <f>economy!AS209</f>
        <v>89113.042560689777</v>
      </c>
      <c r="J169" s="1">
        <f>economy!AT209</f>
        <v>33166.896086939392</v>
      </c>
      <c r="K169" s="12">
        <f>economy!BN209</f>
        <v>-33.821808614678815</v>
      </c>
      <c r="L169" s="12">
        <f>economy!BO209</f>
        <v>-23.660388710173837</v>
      </c>
      <c r="M169" s="12">
        <f>economy!BP209</f>
        <v>-20.770461701855933</v>
      </c>
      <c r="N169" s="1">
        <v>23326.650121532464</v>
      </c>
      <c r="O169" s="1">
        <v>191339.05139069102</v>
      </c>
      <c r="P169" s="1">
        <v>90862.365505503243</v>
      </c>
      <c r="Q169" s="1">
        <v>33670.277432258816</v>
      </c>
      <c r="R169" s="17">
        <v>-31.741060258062689</v>
      </c>
      <c r="S169" s="17">
        <v>-22.385190269975368</v>
      </c>
      <c r="T169" s="17">
        <v>-19.745442687158956</v>
      </c>
      <c r="U169" s="1">
        <v>24051.9768331878</v>
      </c>
      <c r="V169" s="1">
        <v>183494.04986767247</v>
      </c>
      <c r="W169" s="1">
        <v>88833.744597404861</v>
      </c>
      <c r="X169" s="1">
        <v>33086.243144773143</v>
      </c>
      <c r="Y169" s="17">
        <v>-34.134735945611986</v>
      </c>
      <c r="Z169" s="17">
        <v>-23.849923055631599</v>
      </c>
      <c r="AA169" s="17">
        <v>-20.922334185768104</v>
      </c>
      <c r="AB169" s="1">
        <v>23326.650121532464</v>
      </c>
      <c r="AC169" s="1">
        <v>191339.05139069102</v>
      </c>
      <c r="AD169" s="1">
        <v>90862.365505503243</v>
      </c>
      <c r="AE169" s="1">
        <v>33670.277432258816</v>
      </c>
      <c r="AF169" s="1">
        <v>-31.741060258062689</v>
      </c>
      <c r="AG169" s="1">
        <v>-22.385190269975368</v>
      </c>
      <c r="AH169" s="1">
        <v>-19.745442687158956</v>
      </c>
      <c r="AI169" s="1">
        <v>31166.401598401953</v>
      </c>
      <c r="AJ169" s="1">
        <v>301402.46777563036</v>
      </c>
      <c r="AK169" s="1">
        <v>123220.87722990679</v>
      </c>
      <c r="AL169" s="1">
        <v>43903.08010531035</v>
      </c>
      <c r="AM169" s="1">
        <v>-32.142687498913013</v>
      </c>
      <c r="AN169" s="1">
        <v>-23.323864816464425</v>
      </c>
      <c r="AO169" s="1">
        <v>-20.60240579066102</v>
      </c>
      <c r="AP169" s="1">
        <v>16046.776192793875</v>
      </c>
      <c r="AQ169" s="2">
        <v>98645.821783602121</v>
      </c>
      <c r="AR169" s="2">
        <v>55947.795003639432</v>
      </c>
      <c r="AS169" s="2">
        <v>24365.355017268324</v>
      </c>
      <c r="AT169" s="2">
        <v>-36.377056499231664</v>
      </c>
      <c r="AU169" s="2">
        <v>-24.594303149269994</v>
      </c>
      <c r="AV169" s="2">
        <v>-20.878130073312189</v>
      </c>
    </row>
    <row r="170" spans="1:48" x14ac:dyDescent="0.3">
      <c r="A170" s="1"/>
      <c r="B170" s="1"/>
      <c r="C170" s="1"/>
      <c r="D170" s="1"/>
      <c r="E170" s="1"/>
      <c r="F170" s="1">
        <f t="shared" si="2"/>
        <v>2164</v>
      </c>
      <c r="G170" s="1">
        <f>carbondioxide!F420</f>
        <v>24078.790729803099</v>
      </c>
      <c r="H170" s="1">
        <f>economy!AR210</f>
        <v>184184.28552749995</v>
      </c>
      <c r="I170" s="1">
        <f>economy!AS210</f>
        <v>89392.978970017532</v>
      </c>
      <c r="J170" s="1">
        <f>economy!AT210</f>
        <v>33278.481251684396</v>
      </c>
      <c r="K170" s="12">
        <f>economy!BN210</f>
        <v>-34.240612403726551</v>
      </c>
      <c r="L170" s="12">
        <f>economy!BO210</f>
        <v>-23.90200850940969</v>
      </c>
      <c r="M170" s="12">
        <f>economy!BP210</f>
        <v>-20.964936122912274</v>
      </c>
      <c r="N170" s="1">
        <v>23289.507224172608</v>
      </c>
      <c r="O170" s="1">
        <v>191068.84783608085</v>
      </c>
      <c r="P170" s="1">
        <v>91171.207748261295</v>
      </c>
      <c r="Q170" s="1">
        <v>33789.621507249874</v>
      </c>
      <c r="R170" s="17">
        <v>-32.133331547401909</v>
      </c>
      <c r="S170" s="17">
        <v>-22.61478519611509</v>
      </c>
      <c r="T170" s="17">
        <v>-19.930930197823997</v>
      </c>
      <c r="U170" s="1">
        <v>24008.987154656283</v>
      </c>
      <c r="V170" s="1">
        <v>183104.04375368773</v>
      </c>
      <c r="W170" s="1">
        <v>89113.682883770598</v>
      </c>
      <c r="X170" s="1">
        <v>33197.922921168094</v>
      </c>
      <c r="Y170" s="17">
        <v>-34.552661947589272</v>
      </c>
      <c r="Z170" s="17">
        <v>-24.090330592163067</v>
      </c>
      <c r="AA170" s="17">
        <v>-21.115731440921333</v>
      </c>
      <c r="AB170" s="1">
        <v>23289.507224172608</v>
      </c>
      <c r="AC170" s="1">
        <v>191068.84783608085</v>
      </c>
      <c r="AD170" s="1">
        <v>91171.207748261295</v>
      </c>
      <c r="AE170" s="1">
        <v>33789.621507249874</v>
      </c>
      <c r="AF170" s="1">
        <v>-32.133331547401909</v>
      </c>
      <c r="AG170" s="1">
        <v>-22.61478519611509</v>
      </c>
      <c r="AH170" s="1">
        <v>-19.930930197823997</v>
      </c>
      <c r="AI170" s="1">
        <v>31216.221940818934</v>
      </c>
      <c r="AJ170" s="1">
        <v>303100.68922123598</v>
      </c>
      <c r="AK170" s="1">
        <v>124095.39293325627</v>
      </c>
      <c r="AL170" s="1">
        <v>44185.955221340155</v>
      </c>
      <c r="AM170" s="1">
        <v>-32.542099800943049</v>
      </c>
      <c r="AN170" s="1">
        <v>-23.583172256104</v>
      </c>
      <c r="AO170" s="1">
        <v>-20.816455052869088</v>
      </c>
      <c r="AP170" s="1">
        <v>15727.40687467518</v>
      </c>
      <c r="AQ170" s="2">
        <v>97012.714099186895</v>
      </c>
      <c r="AR170" s="2">
        <v>55084.045738463421</v>
      </c>
      <c r="AS170" s="2">
        <v>23977.006689674719</v>
      </c>
      <c r="AT170" s="2">
        <v>-36.890759133384599</v>
      </c>
      <c r="AU170" s="2">
        <v>-24.91613039929403</v>
      </c>
      <c r="AV170" s="2">
        <v>-21.139511447695821</v>
      </c>
    </row>
    <row r="171" spans="1:48" x14ac:dyDescent="0.3">
      <c r="A171" s="1"/>
      <c r="B171" s="1"/>
      <c r="C171" s="1"/>
      <c r="D171" s="1"/>
      <c r="E171" s="1"/>
      <c r="F171" s="1">
        <f t="shared" si="2"/>
        <v>2165</v>
      </c>
      <c r="G171" s="1">
        <f>carbondioxide!F421</f>
        <v>24034.853769376965</v>
      </c>
      <c r="H171" s="1">
        <f>economy!AR211</f>
        <v>183775.05683841207</v>
      </c>
      <c r="I171" s="1">
        <f>economy!AS211</f>
        <v>89667.060061673052</v>
      </c>
      <c r="J171" s="1">
        <f>economy!AT211</f>
        <v>33388.307298218722</v>
      </c>
      <c r="K171" s="12">
        <f>economy!BN211</f>
        <v>-34.660034980592577</v>
      </c>
      <c r="L171" s="12">
        <f>economy!BO211</f>
        <v>-24.143093499775254</v>
      </c>
      <c r="M171" s="12">
        <f>economy!BP211</f>
        <v>-21.158866947321432</v>
      </c>
      <c r="N171" s="1">
        <v>23251.857267549236</v>
      </c>
      <c r="O171" s="1">
        <v>190778.87965183394</v>
      </c>
      <c r="P171" s="1">
        <v>91474.247758282101</v>
      </c>
      <c r="Q171" s="1">
        <v>33907.206322904371</v>
      </c>
      <c r="R171" s="17">
        <v>-32.526097028621727</v>
      </c>
      <c r="S171" s="17">
        <v>-22.843924734986686</v>
      </c>
      <c r="T171" s="17">
        <v>-20.115952426406757</v>
      </c>
      <c r="U171" s="1">
        <v>23965.507139231722</v>
      </c>
      <c r="V171" s="1">
        <v>182693.52305625126</v>
      </c>
      <c r="W171" s="1">
        <v>89387.790961829771</v>
      </c>
      <c r="X171" s="1">
        <v>33307.850315259813</v>
      </c>
      <c r="Y171" s="17">
        <v>-34.971223691519477</v>
      </c>
      <c r="Z171" s="17">
        <v>-24.330208956313232</v>
      </c>
      <c r="AA171" s="17">
        <v>-21.308590619005244</v>
      </c>
      <c r="AB171" s="1">
        <v>23251.857267549236</v>
      </c>
      <c r="AC171" s="1">
        <v>190778.87965183394</v>
      </c>
      <c r="AD171" s="1">
        <v>91474.247758282101</v>
      </c>
      <c r="AE171" s="1">
        <v>33907.206322904371</v>
      </c>
      <c r="AF171" s="1">
        <v>-32.526097028621727</v>
      </c>
      <c r="AG171" s="1">
        <v>-22.843924734986686</v>
      </c>
      <c r="AH171" s="1">
        <v>-20.115952426406757</v>
      </c>
      <c r="AI171" s="1">
        <v>31265.217790212831</v>
      </c>
      <c r="AJ171" s="1">
        <v>304791.39746480301</v>
      </c>
      <c r="AK171" s="1">
        <v>124967.30118263207</v>
      </c>
      <c r="AL171" s="1">
        <v>44467.795918985234</v>
      </c>
      <c r="AM171" s="1">
        <v>-32.941670324012065</v>
      </c>
      <c r="AN171" s="1">
        <v>-23.842423909366108</v>
      </c>
      <c r="AO171" s="1">
        <v>-21.030449114553271</v>
      </c>
      <c r="AP171" s="1">
        <v>15414.11180061927</v>
      </c>
      <c r="AQ171" s="2">
        <v>95402.470258147252</v>
      </c>
      <c r="AR171" s="2">
        <v>54230.644453399487</v>
      </c>
      <c r="AS171" s="2">
        <v>23593.665423254712</v>
      </c>
      <c r="AT171" s="2">
        <v>-37.403172971394383</v>
      </c>
      <c r="AU171" s="2">
        <v>-25.237045597743951</v>
      </c>
      <c r="AV171" s="2">
        <v>-21.400222473067618</v>
      </c>
    </row>
    <row r="172" spans="1:48" x14ac:dyDescent="0.3">
      <c r="A172" s="1"/>
      <c r="B172" s="1"/>
      <c r="C172" s="1"/>
      <c r="D172" s="1"/>
      <c r="E172" s="1"/>
      <c r="F172" s="1">
        <f t="shared" si="2"/>
        <v>2166</v>
      </c>
      <c r="G172" s="1">
        <f>carbondioxide!F422</f>
        <v>23990.446939167567</v>
      </c>
      <c r="H172" s="1">
        <f>economy!AR212</f>
        <v>183345.36699490884</v>
      </c>
      <c r="I172" s="1">
        <f>economy!AS212</f>
        <v>89935.306918131289</v>
      </c>
      <c r="J172" s="1">
        <f>economy!AT212</f>
        <v>33496.382017461692</v>
      </c>
      <c r="K172" s="12">
        <f>economy!BN212</f>
        <v>-35.080081764663447</v>
      </c>
      <c r="L172" s="12">
        <f>economy!BO212</f>
        <v>-24.383633900791416</v>
      </c>
      <c r="M172" s="12">
        <f>economy!BP212</f>
        <v>-21.352246015626985</v>
      </c>
      <c r="N172" s="1">
        <v>23213.720044001861</v>
      </c>
      <c r="O172" s="1">
        <v>190469.2444986864</v>
      </c>
      <c r="P172" s="1">
        <v>91771.502031523996</v>
      </c>
      <c r="Q172" s="1">
        <v>34023.038353280383</v>
      </c>
      <c r="R172" s="17">
        <v>-32.919355207111749</v>
      </c>
      <c r="S172" s="17">
        <v>-23.072599007164442</v>
      </c>
      <c r="T172" s="17">
        <v>-20.300501182476971</v>
      </c>
      <c r="U172" s="1">
        <v>23921.557500418865</v>
      </c>
      <c r="V172" s="1">
        <v>182262.57176429752</v>
      </c>
      <c r="W172" s="1">
        <v>89656.089194591899</v>
      </c>
      <c r="X172" s="1">
        <v>33416.032902485589</v>
      </c>
      <c r="Y172" s="17">
        <v>-35.390427601178281</v>
      </c>
      <c r="Z172" s="17">
        <v>-24.569548671240806</v>
      </c>
      <c r="AA172" s="17">
        <v>-21.500903782995433</v>
      </c>
      <c r="AB172" s="1">
        <v>23213.720044001861</v>
      </c>
      <c r="AC172" s="1">
        <v>190469.2444986864</v>
      </c>
      <c r="AD172" s="1">
        <v>91771.502031523996</v>
      </c>
      <c r="AE172" s="1">
        <v>34023.038353280383</v>
      </c>
      <c r="AF172" s="1">
        <v>-32.919355207111749</v>
      </c>
      <c r="AG172" s="1">
        <v>-23.072599007164442</v>
      </c>
      <c r="AH172" s="1">
        <v>-20.300501182476971</v>
      </c>
      <c r="AI172" s="1">
        <v>31313.402368421703</v>
      </c>
      <c r="AJ172" s="1">
        <v>306474.53220563714</v>
      </c>
      <c r="AK172" s="1">
        <v>125836.54911047569</v>
      </c>
      <c r="AL172" s="1">
        <v>44748.588459075676</v>
      </c>
      <c r="AM172" s="1">
        <v>-33.341374864113384</v>
      </c>
      <c r="AN172" s="1">
        <v>-24.101606533343936</v>
      </c>
      <c r="AO172" s="1">
        <v>-21.24437733024314</v>
      </c>
      <c r="AP172" s="1">
        <v>15106.787143003767</v>
      </c>
      <c r="AQ172" s="2">
        <v>93814.89152587585</v>
      </c>
      <c r="AR172" s="2">
        <v>53387.553609242663</v>
      </c>
      <c r="AS172" s="2">
        <v>23215.301094380899</v>
      </c>
      <c r="AT172" s="2">
        <v>-37.914113374062445</v>
      </c>
      <c r="AU172" s="2">
        <v>-25.556938495819068</v>
      </c>
      <c r="AV172" s="2">
        <v>-21.660177624882351</v>
      </c>
    </row>
    <row r="173" spans="1:48" x14ac:dyDescent="0.3">
      <c r="A173" s="1"/>
      <c r="B173" s="1"/>
      <c r="C173" s="1"/>
      <c r="D173" s="1"/>
      <c r="E173" s="1"/>
      <c r="F173" s="1">
        <f t="shared" si="2"/>
        <v>2167</v>
      </c>
      <c r="G173" s="1">
        <f>carbondioxide!F423</f>
        <v>23945.590661987451</v>
      </c>
      <c r="H173" s="1">
        <f>economy!AR213</f>
        <v>182895.30177879444</v>
      </c>
      <c r="I173" s="1">
        <f>economy!AS213</f>
        <v>90197.741474005787</v>
      </c>
      <c r="J173" s="1">
        <f>economy!AT213</f>
        <v>33602.713410216325</v>
      </c>
      <c r="K173" s="12">
        <f>economy!BN213</f>
        <v>-35.500759789695429</v>
      </c>
      <c r="L173" s="12">
        <f>economy!BO213</f>
        <v>-24.623620448416464</v>
      </c>
      <c r="M173" s="12">
        <f>economy!BP213</f>
        <v>-21.545065584036823</v>
      </c>
      <c r="N173" s="1">
        <v>23175.114888154934</v>
      </c>
      <c r="O173" s="1">
        <v>190140.03894416586</v>
      </c>
      <c r="P173" s="1">
        <v>92062.988002412225</v>
      </c>
      <c r="Q173" s="1">
        <v>34137.124308878534</v>
      </c>
      <c r="R173" s="17">
        <v>-33.3131058176034</v>
      </c>
      <c r="S173" s="17">
        <v>-23.300798604999692</v>
      </c>
      <c r="T173" s="17">
        <v>-20.484568656755169</v>
      </c>
      <c r="U173" s="1">
        <v>23877.158445161716</v>
      </c>
      <c r="V173" s="1">
        <v>181811.27140604917</v>
      </c>
      <c r="W173" s="1">
        <v>89918.598804609835</v>
      </c>
      <c r="X173" s="1">
        <v>33522.478471194074</v>
      </c>
      <c r="Y173" s="17">
        <v>-35.810281716250358</v>
      </c>
      <c r="Z173" s="17">
        <v>-24.808340761332008</v>
      </c>
      <c r="AA173" s="17">
        <v>-21.692663399432725</v>
      </c>
      <c r="AB173" s="1">
        <v>23175.114888154934</v>
      </c>
      <c r="AC173" s="1">
        <v>190140.03894416586</v>
      </c>
      <c r="AD173" s="1">
        <v>92062.988002412225</v>
      </c>
      <c r="AE173" s="1">
        <v>34137.124308878534</v>
      </c>
      <c r="AF173" s="1">
        <v>-33.3131058176034</v>
      </c>
      <c r="AG173" s="1">
        <v>-23.300798604999692</v>
      </c>
      <c r="AH173" s="1">
        <v>-20.484568656755169</v>
      </c>
      <c r="AI173" s="1">
        <v>31360.788786917721</v>
      </c>
      <c r="AJ173" s="1">
        <v>308150.03515477892</v>
      </c>
      <c r="AK173" s="1">
        <v>126703.08496352736</v>
      </c>
      <c r="AL173" s="1">
        <v>45028.31944501376</v>
      </c>
      <c r="AM173" s="1">
        <v>-33.741189823858384</v>
      </c>
      <c r="AN173" s="1">
        <v>-24.36070727000644</v>
      </c>
      <c r="AO173" s="1">
        <v>-21.458229359716064</v>
      </c>
      <c r="AP173" s="1">
        <v>14805.330366508548</v>
      </c>
      <c r="AQ173" s="2">
        <v>92249.777056232051</v>
      </c>
      <c r="AR173" s="2">
        <v>52554.732880809388</v>
      </c>
      <c r="AS173" s="2">
        <v>22841.882624245536</v>
      </c>
      <c r="AT173" s="2">
        <v>-38.423406799778434</v>
      </c>
      <c r="AU173" s="2">
        <v>-25.875705863296648</v>
      </c>
      <c r="AV173" s="2">
        <v>-21.919296867473598</v>
      </c>
    </row>
    <row r="174" spans="1:48" x14ac:dyDescent="0.3">
      <c r="A174" s="1"/>
      <c r="B174" s="1"/>
      <c r="C174" s="1"/>
      <c r="D174" s="1"/>
      <c r="E174" s="1"/>
      <c r="F174" s="1">
        <f t="shared" si="2"/>
        <v>2168</v>
      </c>
      <c r="G174" s="1">
        <f>carbondioxide!F424</f>
        <v>23900.304850667177</v>
      </c>
      <c r="H174" s="1">
        <f>economy!AR214</f>
        <v>182424.94430787544</v>
      </c>
      <c r="I174" s="1">
        <f>economy!AS214</f>
        <v>90454.38647967919</v>
      </c>
      <c r="J174" s="1">
        <f>economy!AT214</f>
        <v>33707.309677558245</v>
      </c>
      <c r="K174" s="12">
        <f>economy!BN214</f>
        <v>-35.922077731239668</v>
      </c>
      <c r="L174" s="12">
        <f>economy!BO214</f>
        <v>-24.863044384226459</v>
      </c>
      <c r="M174" s="12">
        <f>economy!BP214</f>
        <v>-21.73731831540703</v>
      </c>
      <c r="N174" s="1">
        <v>23136.060680566679</v>
      </c>
      <c r="O174" s="1">
        <v>189791.35828183891</v>
      </c>
      <c r="P174" s="1">
        <v>92348.724008402525</v>
      </c>
      <c r="Q174" s="1">
        <v>34249.471127134537</v>
      </c>
      <c r="R174" s="17">
        <v>-33.707349835623958</v>
      </c>
      <c r="S174" s="17">
        <v>-23.528514583375905</v>
      </c>
      <c r="T174" s="17">
        <v>-20.668147413420439</v>
      </c>
      <c r="U174" s="1">
        <v>23832.329678409409</v>
      </c>
      <c r="V174" s="1">
        <v>181339.7008084564</v>
      </c>
      <c r="W174" s="1">
        <v>90175.341837997374</v>
      </c>
      <c r="X174" s="1">
        <v>33627.195013118726</v>
      </c>
      <c r="Y174" s="17">
        <v>-36.23079572176389</v>
      </c>
      <c r="Z174" s="17">
        <v>-25.046576741821589</v>
      </c>
      <c r="AA174" s="17">
        <v>-21.883862329760085</v>
      </c>
      <c r="AB174" s="1">
        <v>23136.060680566679</v>
      </c>
      <c r="AC174" s="1">
        <v>189791.35828183891</v>
      </c>
      <c r="AD174" s="1">
        <v>92348.724008402525</v>
      </c>
      <c r="AE174" s="1">
        <v>34249.471127134537</v>
      </c>
      <c r="AF174" s="1">
        <v>-33.707349835623958</v>
      </c>
      <c r="AG174" s="1">
        <v>-23.528514583375905</v>
      </c>
      <c r="AH174" s="1">
        <v>-20.668147413420439</v>
      </c>
      <c r="AI174" s="1">
        <v>31407.390044168598</v>
      </c>
      <c r="AJ174" s="1">
        <v>309817.85001525172</v>
      </c>
      <c r="AK174" s="1">
        <v>127566.85809956693</v>
      </c>
      <c r="AL174" s="1">
        <v>45306.975821010914</v>
      </c>
      <c r="AM174" s="1">
        <v>-34.141092204638177</v>
      </c>
      <c r="AN174" s="1">
        <v>-24.619713640100656</v>
      </c>
      <c r="AO174" s="1">
        <v>-21.671995163300487</v>
      </c>
      <c r="AP174" s="1">
        <v>14509.640232831322</v>
      </c>
      <c r="AQ174" s="2">
        <v>90706.924051839145</v>
      </c>
      <c r="AR174" s="2">
        <v>51732.139265040532</v>
      </c>
      <c r="AS174" s="2">
        <v>22473.378025189621</v>
      </c>
      <c r="AT174" s="2">
        <v>-38.930890214566688</v>
      </c>
      <c r="AU174" s="2">
        <v>-26.193251099445362</v>
      </c>
      <c r="AV174" s="2">
        <v>-22.177505345272287</v>
      </c>
    </row>
    <row r="175" spans="1:48" x14ac:dyDescent="0.3">
      <c r="A175" s="1"/>
      <c r="B175" s="1"/>
      <c r="C175" s="1"/>
      <c r="D175" s="1"/>
      <c r="E175" s="1"/>
      <c r="F175" s="1">
        <f t="shared" si="2"/>
        <v>2169</v>
      </c>
      <c r="G175" s="1">
        <f>carbondioxide!F425</f>
        <v>23854.608913031589</v>
      </c>
      <c r="H175" s="1">
        <f>economy!AR215</f>
        <v>181934.37479458141</v>
      </c>
      <c r="I175" s="1">
        <f>economy!AS215</f>
        <v>90705.265465711564</v>
      </c>
      <c r="J175" s="1">
        <f>economy!AT215</f>
        <v>33810.179211459203</v>
      </c>
      <c r="K175" s="12">
        <f>economy!BN215</f>
        <v>-36.344045936525859</v>
      </c>
      <c r="L175" s="12">
        <f>economy!BO215</f>
        <v>-25.10189744461934</v>
      </c>
      <c r="M175" s="12">
        <f>economy!BP215</f>
        <v>-21.928997270240004</v>
      </c>
      <c r="N175" s="1">
        <v>23096.575851621819</v>
      </c>
      <c r="O175" s="1">
        <v>189423.29634981169</v>
      </c>
      <c r="P175" s="1">
        <v>92628.729255209968</v>
      </c>
      <c r="Q175" s="1">
        <v>34360.085963115955</v>
      </c>
      <c r="R175" s="17">
        <v>-34.102089490102465</v>
      </c>
      <c r="S175" s="17">
        <v>-23.755738450455901</v>
      </c>
      <c r="T175" s="17">
        <v>-20.851230382408023</v>
      </c>
      <c r="U175" s="1">
        <v>23787.090407918</v>
      </c>
      <c r="V175" s="1">
        <v>180847.93585196996</v>
      </c>
      <c r="W175" s="1">
        <v>90426.341129198176</v>
      </c>
      <c r="X175" s="1">
        <v>33730.190714078657</v>
      </c>
      <c r="Y175" s="17">
        <v>-36.651980980083373</v>
      </c>
      <c r="Z175" s="17">
        <v>-25.284248608430577</v>
      </c>
      <c r="AA175" s="17">
        <v>-22.074493821668167</v>
      </c>
      <c r="AB175" s="1">
        <v>23096.575851621819</v>
      </c>
      <c r="AC175" s="1">
        <v>189423.29634981169</v>
      </c>
      <c r="AD175" s="1">
        <v>92628.729255209968</v>
      </c>
      <c r="AE175" s="1">
        <v>34360.085963115955</v>
      </c>
      <c r="AF175" s="1">
        <v>-34.102089490102465</v>
      </c>
      <c r="AG175" s="1">
        <v>-23.755738450455901</v>
      </c>
      <c r="AH175" s="1">
        <v>-20.851230382408023</v>
      </c>
      <c r="AI175" s="1">
        <v>31453.21902314113</v>
      </c>
      <c r="AJ175" s="1">
        <v>311477.92246197793</v>
      </c>
      <c r="AK175" s="1">
        <v>128427.8189837494</v>
      </c>
      <c r="AL175" s="1">
        <v>45584.544870216239</v>
      </c>
      <c r="AM175" s="1">
        <v>-34.541059598658961</v>
      </c>
      <c r="AN175" s="1">
        <v>-24.878613537017849</v>
      </c>
      <c r="AO175" s="1">
        <v>-21.885664997145295</v>
      </c>
      <c r="AP175" s="1">
        <v>14219.616804251225</v>
      </c>
      <c r="AQ175" s="2">
        <v>89186.127919818042</v>
      </c>
      <c r="AR175" s="2">
        <v>50919.727186992612</v>
      </c>
      <c r="AS175" s="2">
        <v>22109.754445894559</v>
      </c>
      <c r="AT175" s="2">
        <v>-39.43641059310432</v>
      </c>
      <c r="AU175" s="2">
        <v>-26.509483902669096</v>
      </c>
      <c r="AV175" s="2">
        <v>-22.434733120659878</v>
      </c>
    </row>
    <row r="176" spans="1:48" x14ac:dyDescent="0.3">
      <c r="A176" s="1"/>
      <c r="B176" s="1"/>
      <c r="C176" s="1"/>
      <c r="D176" s="1"/>
      <c r="E176" s="1"/>
      <c r="F176" s="1">
        <f t="shared" si="2"/>
        <v>2170</v>
      </c>
      <c r="G176" s="1">
        <f>carbondioxide!F426</f>
        <v>23808.521757096696</v>
      </c>
      <c r="H176" s="1">
        <f>economy!AR216</f>
        <v>181423.67029970564</v>
      </c>
      <c r="I176" s="1">
        <f>economy!AS216</f>
        <v>90950.40270803032</v>
      </c>
      <c r="J176" s="1">
        <f>economy!AT216</f>
        <v>33911.330585644981</v>
      </c>
      <c r="K176" s="12">
        <f>economy!BN216</f>
        <v>-36.766676457006533</v>
      </c>
      <c r="L176" s="12">
        <f>economy!BO216</f>
        <v>-25.340171850051842</v>
      </c>
      <c r="M176" s="12">
        <f>economy!BP216</f>
        <v>-22.120095897704598</v>
      </c>
      <c r="N176" s="1">
        <v>23056.67838565186</v>
      </c>
      <c r="O176" s="1">
        <v>189035.94534819812</v>
      </c>
      <c r="P176" s="1">
        <v>92903.023782712349</v>
      </c>
      <c r="Q176" s="1">
        <v>34468.976180424514</v>
      </c>
      <c r="R176" s="17">
        <v>-34.497328277223481</v>
      </c>
      <c r="S176" s="17">
        <v>-23.982462158430728</v>
      </c>
      <c r="T176" s="17">
        <v>-21.033810851704757</v>
      </c>
      <c r="U176" s="1">
        <v>23741.459349270011</v>
      </c>
      <c r="V176" s="1">
        <v>180336.04922000619</v>
      </c>
      <c r="W176" s="1">
        <v>90671.620266511745</v>
      </c>
      <c r="X176" s="1">
        <v>33831.473944906844</v>
      </c>
      <c r="Y176" s="17">
        <v>-37.073850565672366</v>
      </c>
      <c r="Z176" s="17">
        <v>-25.521348827030085</v>
      </c>
      <c r="AA176" s="17">
        <v>-22.264551500457415</v>
      </c>
      <c r="AB176" s="1">
        <v>23056.67838565186</v>
      </c>
      <c r="AC176" s="1">
        <v>189035.94534819812</v>
      </c>
      <c r="AD176" s="1">
        <v>92903.023782712349</v>
      </c>
      <c r="AE176" s="1">
        <v>34468.976180424514</v>
      </c>
      <c r="AF176" s="1">
        <v>-34.497328277223481</v>
      </c>
      <c r="AG176" s="1">
        <v>-23.982462158430728</v>
      </c>
      <c r="AH176" s="1">
        <v>-21.033810851704757</v>
      </c>
      <c r="AI176" s="1">
        <v>31498.288488944501</v>
      </c>
      <c r="AJ176" s="1">
        <v>313130.20012138278</v>
      </c>
      <c r="AK176" s="1">
        <v>129285.91918454696</v>
      </c>
      <c r="AL176" s="1">
        <v>45861.014212739596</v>
      </c>
      <c r="AM176" s="1">
        <v>-34.94107018086391</v>
      </c>
      <c r="AN176" s="1">
        <v>-25.137395220630729</v>
      </c>
      <c r="AO176" s="1">
        <v>-22.099229408460996</v>
      </c>
      <c r="AP176" s="1">
        <v>13935.16144609517</v>
      </c>
      <c r="AQ176" s="2">
        <v>87687.182423026039</v>
      </c>
      <c r="AR176" s="2">
        <v>50117.448603717836</v>
      </c>
      <c r="AS176" s="2">
        <v>21750.978215450079</v>
      </c>
      <c r="AT176" s="2">
        <v>-39.93982447927533</v>
      </c>
      <c r="AU176" s="2">
        <v>-26.824319979012269</v>
      </c>
      <c r="AV176" s="2">
        <v>-22.690914942801179</v>
      </c>
    </row>
    <row r="177" spans="1:48" x14ac:dyDescent="0.3">
      <c r="A177" s="1"/>
      <c r="B177" s="1"/>
      <c r="C177" s="1"/>
      <c r="D177" s="1"/>
      <c r="E177" s="1"/>
      <c r="F177" s="1">
        <f t="shared" si="2"/>
        <v>2171</v>
      </c>
      <c r="G177" s="1">
        <f>carbondioxide!F427</f>
        <v>23762.061796468726</v>
      </c>
      <c r="H177" s="1">
        <f>economy!AR217</f>
        <v>180892.9044806037</v>
      </c>
      <c r="I177" s="1">
        <f>economy!AS217</f>
        <v>91189.823193906341</v>
      </c>
      <c r="J177" s="1">
        <f>economy!AT217</f>
        <v>34010.772546687396</v>
      </c>
      <c r="K177" s="12">
        <f>economy!BN217</f>
        <v>-37.18998308378039</v>
      </c>
      <c r="L177" s="12">
        <f>economy!BO217</f>
        <v>-25.577860294318512</v>
      </c>
      <c r="M177" s="12">
        <f>economy!BP217</f>
        <v>-22.310608026685951</v>
      </c>
      <c r="N177" s="1">
        <v>23016.385825267611</v>
      </c>
      <c r="O177" s="1">
        <v>188629.39565524453</v>
      </c>
      <c r="P177" s="1">
        <v>93171.62843153454</v>
      </c>
      <c r="Q177" s="1">
        <v>34576.149342304387</v>
      </c>
      <c r="R177" s="17">
        <v>-34.893070975631005</v>
      </c>
      <c r="S177" s="17">
        <v>-24.208678094278884</v>
      </c>
      <c r="T177" s="17">
        <v>-21.215882459649379</v>
      </c>
      <c r="U177" s="1">
        <v>23695.454731093574</v>
      </c>
      <c r="V177" s="1">
        <v>179804.11014241309</v>
      </c>
      <c r="W177" s="1">
        <v>90911.203558381094</v>
      </c>
      <c r="X177" s="1">
        <v>33931.05325260586</v>
      </c>
      <c r="Y177" s="17">
        <v>-37.49641930285442</v>
      </c>
      <c r="Z177" s="17">
        <v>-25.757870323339667</v>
      </c>
      <c r="AA177" s="17">
        <v>-22.454029360423945</v>
      </c>
      <c r="AB177" s="1">
        <v>23016.385825267611</v>
      </c>
      <c r="AC177" s="1">
        <v>188629.39565524453</v>
      </c>
      <c r="AD177" s="1">
        <v>93171.62843153454</v>
      </c>
      <c r="AE177" s="1">
        <v>34576.149342304387</v>
      </c>
      <c r="AF177" s="1">
        <v>-34.893070975631005</v>
      </c>
      <c r="AG177" s="1">
        <v>-24.208678094278884</v>
      </c>
      <c r="AH177" s="1">
        <v>-21.215882459649379</v>
      </c>
      <c r="AI177" s="1">
        <v>31542.611086610283</v>
      </c>
      <c r="AJ177" s="1">
        <v>314774.6325507022</v>
      </c>
      <c r="AK177" s="1">
        <v>130141.11136931284</v>
      </c>
      <c r="AL177" s="1">
        <v>46136.371803574162</v>
      </c>
      <c r="AM177" s="1">
        <v>-35.341102700753318</v>
      </c>
      <c r="AN177" s="1">
        <v>-25.396047311108308</v>
      </c>
      <c r="AO177" s="1">
        <v>-22.312679230738045</v>
      </c>
      <c r="AP177" s="1">
        <v>13656.176828159332</v>
      </c>
      <c r="AQ177" s="2">
        <v>86209.879826868273</v>
      </c>
      <c r="AR177" s="2">
        <v>49325.253106036762</v>
      </c>
      <c r="AS177" s="2">
        <v>21397.014886312518</v>
      </c>
      <c r="AT177" s="2">
        <v>-40.440997586916879</v>
      </c>
      <c r="AU177" s="2">
        <v>-27.13768077727466</v>
      </c>
      <c r="AV177" s="2">
        <v>-22.945990037790367</v>
      </c>
    </row>
    <row r="178" spans="1:48" x14ac:dyDescent="0.3">
      <c r="A178" s="1"/>
      <c r="B178" s="1"/>
      <c r="C178" s="1"/>
      <c r="D178" s="1"/>
      <c r="E178" s="1"/>
      <c r="F178" s="1">
        <f t="shared" si="2"/>
        <v>2172</v>
      </c>
      <c r="G178" s="1">
        <f>carbondioxide!F428</f>
        <v>23715.246955927872</v>
      </c>
      <c r="H178" s="1">
        <f>economy!AR218</f>
        <v>180342.14733312136</v>
      </c>
      <c r="I178" s="1">
        <f>economy!AS218</f>
        <v>91423.552588717488</v>
      </c>
      <c r="J178" s="1">
        <f>economy!AT218</f>
        <v>34108.514005329642</v>
      </c>
      <c r="K178" s="12">
        <f>economy!BN218</f>
        <v>-37.613981386130618</v>
      </c>
      <c r="L178" s="12">
        <f>economy!BO218</f>
        <v>-25.814955933880764</v>
      </c>
      <c r="M178" s="12">
        <f>economy!BP218</f>
        <v>-22.500527856871816</v>
      </c>
      <c r="N178" s="1">
        <v>22975.71527588852</v>
      </c>
      <c r="O178" s="1">
        <v>188203.7356417774</v>
      </c>
      <c r="P178" s="1">
        <v>93434.564810319425</v>
      </c>
      <c r="Q178" s="1">
        <v>34681.61320295708</v>
      </c>
      <c r="R178" s="17">
        <v>-35.289323663090144</v>
      </c>
      <c r="S178" s="17">
        <v>-24.434379070544228</v>
      </c>
      <c r="T178" s="17">
        <v>-21.397439187245066</v>
      </c>
      <c r="U178" s="1">
        <v>23649.094300464058</v>
      </c>
      <c r="V178" s="1">
        <v>179252.18413218093</v>
      </c>
      <c r="W178" s="1">
        <v>91145.116000444395</v>
      </c>
      <c r="X178" s="1">
        <v>34028.937351730492</v>
      </c>
      <c r="Y178" s="17">
        <v>-37.919703806819747</v>
      </c>
      <c r="Z178" s="17">
        <v>-25.993806472668748</v>
      </c>
      <c r="AA178" s="17">
        <v>-22.642921756276287</v>
      </c>
      <c r="AB178" s="1">
        <v>22975.71527588852</v>
      </c>
      <c r="AC178" s="1">
        <v>188203.7356417774</v>
      </c>
      <c r="AD178" s="1">
        <v>93434.564810319425</v>
      </c>
      <c r="AE178" s="1">
        <v>34681.61320295708</v>
      </c>
      <c r="AF178" s="1">
        <v>-35.289323663090144</v>
      </c>
      <c r="AG178" s="1">
        <v>-24.434379070544228</v>
      </c>
      <c r="AH178" s="1">
        <v>-21.397439187245066</v>
      </c>
      <c r="AI178" s="1">
        <v>31586.199339006762</v>
      </c>
      <c r="AJ178" s="1">
        <v>316411.17121701577</v>
      </c>
      <c r="AK178" s="1">
        <v>130993.34929947591</v>
      </c>
      <c r="AL178" s="1">
        <v>46410.605930421945</v>
      </c>
      <c r="AM178" s="1">
        <v>-35.741136474115031</v>
      </c>
      <c r="AN178" s="1">
        <v>-25.654558782715032</v>
      </c>
      <c r="AO178" s="1">
        <v>-22.526005578947466</v>
      </c>
      <c r="AP178" s="1">
        <v>13382.566925136931</v>
      </c>
      <c r="AQ178" s="2">
        <v>84754.01104175231</v>
      </c>
      <c r="AR178" s="2">
        <v>48543.088018207192</v>
      </c>
      <c r="AS178" s="2">
        <v>21047.829276167769</v>
      </c>
      <c r="AT178" s="2">
        <v>-40.939804428820274</v>
      </c>
      <c r="AU178" s="2">
        <v>-27.449493243148229</v>
      </c>
      <c r="AV178" s="2">
        <v>-23.199901914112505</v>
      </c>
    </row>
    <row r="179" spans="1:48" x14ac:dyDescent="0.3">
      <c r="A179" s="1"/>
      <c r="B179" s="1"/>
      <c r="C179" s="1"/>
      <c r="D179" s="1"/>
      <c r="E179" s="1"/>
      <c r="F179" s="1">
        <f t="shared" si="2"/>
        <v>2173</v>
      </c>
      <c r="G179" s="1">
        <f>carbondioxide!F429</f>
        <v>23668.094677179171</v>
      </c>
      <c r="H179" s="1">
        <f>economy!AR219</f>
        <v>179771.4649264719</v>
      </c>
      <c r="I179" s="1">
        <f>economy!AS219</f>
        <v>91651.617203501359</v>
      </c>
      <c r="J179" s="1">
        <f>economy!AT219</f>
        <v>34204.564028044435</v>
      </c>
      <c r="K179" s="12">
        <f>economy!BN219</f>
        <v>-38.038688753433803</v>
      </c>
      <c r="L179" s="12">
        <f>economy!BO219</f>
        <v>-26.0514523772543</v>
      </c>
      <c r="M179" s="12">
        <f>economy!BP219</f>
        <v>-22.689849949882291</v>
      </c>
      <c r="N179" s="1">
        <v>22934.683410454269</v>
      </c>
      <c r="O179" s="1">
        <v>187759.05148361507</v>
      </c>
      <c r="P179" s="1">
        <v>93691.855263689999</v>
      </c>
      <c r="Q179" s="1">
        <v>34785.375699062861</v>
      </c>
      <c r="R179" s="17">
        <v>-35.686093734722292</v>
      </c>
      <c r="S179" s="17">
        <v>-24.659558316140512</v>
      </c>
      <c r="T179" s="17">
        <v>-21.57847535049055</v>
      </c>
      <c r="U179" s="1">
        <v>23602.395328470902</v>
      </c>
      <c r="V179" s="1">
        <v>178680.33271457901</v>
      </c>
      <c r="W179" s="1">
        <v>91373.383243353019</v>
      </c>
      <c r="X179" s="1">
        <v>34125.135115996709</v>
      </c>
      <c r="Y179" s="17">
        <v>-38.343722528145619</v>
      </c>
      <c r="Z179" s="17">
        <v>-26.229151089708648</v>
      </c>
      <c r="AA179" s="17">
        <v>-22.831223394589387</v>
      </c>
      <c r="AB179" s="1">
        <v>22934.683410454269</v>
      </c>
      <c r="AC179" s="1">
        <v>187759.05148361507</v>
      </c>
      <c r="AD179" s="1">
        <v>93691.855263689999</v>
      </c>
      <c r="AE179" s="1">
        <v>34785.375699062861</v>
      </c>
      <c r="AF179" s="1">
        <v>-35.686093734722292</v>
      </c>
      <c r="AG179" s="1">
        <v>-24.659558316140512</v>
      </c>
      <c r="AH179" s="1">
        <v>-21.57847535049055</v>
      </c>
      <c r="AI179" s="1">
        <v>31629.065644884518</v>
      </c>
      <c r="AJ179" s="1">
        <v>318039.76947602537</v>
      </c>
      <c r="AK179" s="1">
        <v>131842.58782538178</v>
      </c>
      <c r="AL179" s="1">
        <v>46683.705211426452</v>
      </c>
      <c r="AM179" s="1">
        <v>-36.141151374675914</v>
      </c>
      <c r="AN179" s="1">
        <v>-25.912918957600169</v>
      </c>
      <c r="AO179" s="1">
        <v>-22.739199844728766</v>
      </c>
      <c r="AP179" s="1">
        <v>13114.23701610129</v>
      </c>
      <c r="AQ179" s="2">
        <v>83319.365761256166</v>
      </c>
      <c r="AR179" s="2">
        <v>47770.898495496447</v>
      </c>
      <c r="AS179" s="2">
        <v>20703.385508713443</v>
      </c>
      <c r="AT179" s="2">
        <v>-41.436127966591641</v>
      </c>
      <c r="AU179" s="2">
        <v>-27.759689587648701</v>
      </c>
      <c r="AV179" s="2">
        <v>-23.452598179672016</v>
      </c>
    </row>
    <row r="180" spans="1:48" x14ac:dyDescent="0.3">
      <c r="A180" s="1"/>
      <c r="B180" s="1"/>
      <c r="C180" s="1"/>
      <c r="D180" s="1"/>
      <c r="E180" s="1"/>
      <c r="F180" s="1">
        <f t="shared" si="2"/>
        <v>2174</v>
      </c>
      <c r="G180" s="1">
        <f>carbondioxide!F430</f>
        <v>23620.621924753988</v>
      </c>
      <c r="H180" s="1">
        <f>economy!AR220</f>
        <v>179180.91913019799</v>
      </c>
      <c r="I180" s="1">
        <f>economy!AS220</f>
        <v>91874.043963296252</v>
      </c>
      <c r="J180" s="1">
        <f>economy!AT220</f>
        <v>34298.931828822468</v>
      </c>
      <c r="K180" s="12">
        <f>economy!BN220</f>
        <v>-38.464124440717043</v>
      </c>
      <c r="L180" s="12">
        <f>economy!BO220</f>
        <v>-26.287343674462058</v>
      </c>
      <c r="M180" s="12">
        <f>economy!BP220</f>
        <v>-22.878569220449272</v>
      </c>
      <c r="N180" s="1">
        <v>22893.306474303998</v>
      </c>
      <c r="O180" s="1">
        <v>187295.42697155129</v>
      </c>
      <c r="P180" s="1">
        <v>93943.522840905556</v>
      </c>
      <c r="Q180" s="1">
        <v>34887.444941507922</v>
      </c>
      <c r="R180" s="17">
        <v>-36.083389922936718</v>
      </c>
      <c r="S180" s="17">
        <v>-24.884209467190221</v>
      </c>
      <c r="T180" s="17">
        <v>-21.758985592736504</v>
      </c>
      <c r="U180" s="1">
        <v>23555.374615933131</v>
      </c>
      <c r="V180" s="1">
        <v>178088.61314782192</v>
      </c>
      <c r="W180" s="1">
        <v>91596.031561355179</v>
      </c>
      <c r="X180" s="1">
        <v>34219.655570115341</v>
      </c>
      <c r="Y180" s="17">
        <v>-38.768495801122263</v>
      </c>
      <c r="Z180" s="17">
        <v>-26.463898418382851</v>
      </c>
      <c r="AA180" s="17">
        <v>-23.018929325302373</v>
      </c>
      <c r="AB180" s="1">
        <v>22893.306474303998</v>
      </c>
      <c r="AC180" s="1">
        <v>187295.42697155129</v>
      </c>
      <c r="AD180" s="1">
        <v>93943.522840905556</v>
      </c>
      <c r="AE180" s="1">
        <v>34887.444941507922</v>
      </c>
      <c r="AF180" s="1">
        <v>-36.083389922936718</v>
      </c>
      <c r="AG180" s="1">
        <v>-24.884209467190221</v>
      </c>
      <c r="AH180" s="1">
        <v>-21.758985592736504</v>
      </c>
      <c r="AI180" s="1">
        <v>31671.222277050831</v>
      </c>
      <c r="AJ180" s="1">
        <v>319660.38255058922</v>
      </c>
      <c r="AK180" s="1">
        <v>132688.78288079012</v>
      </c>
      <c r="AL180" s="1">
        <v>46955.658592815627</v>
      </c>
      <c r="AM180" s="1">
        <v>-36.541127825685322</v>
      </c>
      <c r="AN180" s="1">
        <v>-26.171117499583367</v>
      </c>
      <c r="AO180" s="1">
        <v>-22.952253691569773</v>
      </c>
      <c r="AP180" s="1">
        <v>12851.093683091862</v>
      </c>
      <c r="AQ180" s="2">
        <v>81905.732596079004</v>
      </c>
      <c r="AR180" s="2">
        <v>47008.627619663755</v>
      </c>
      <c r="AS180" s="2">
        <v>20363.647053374276</v>
      </c>
      <c r="AT180" s="2">
        <v>-41.929859276762329</v>
      </c>
      <c r="AU180" s="2">
        <v>-28.068207066870023</v>
      </c>
      <c r="AV180" s="2">
        <v>-23.704030368021371</v>
      </c>
    </row>
    <row r="181" spans="1:48" x14ac:dyDescent="0.3">
      <c r="A181" s="1"/>
      <c r="B181" s="1"/>
      <c r="C181" s="1"/>
      <c r="D181" s="1"/>
      <c r="E181" s="1"/>
      <c r="F181" s="1">
        <f t="shared" si="2"/>
        <v>2175</v>
      </c>
      <c r="G181" s="1">
        <f>carbondioxide!F431</f>
        <v>23572.845192044755</v>
      </c>
      <c r="H181" s="1">
        <f>economy!AR221</f>
        <v>178570.56733229794</v>
      </c>
      <c r="I181" s="1">
        <f>economy!AS221</f>
        <v>92090.860376269964</v>
      </c>
      <c r="J181" s="1">
        <f>economy!AT221</f>
        <v>34391.626761191445</v>
      </c>
      <c r="K181" s="12">
        <f>economy!BN221</f>
        <v>-38.890309618164835</v>
      </c>
      <c r="L181" s="12">
        <f>economy!BO221</f>
        <v>-26.522624306559766</v>
      </c>
      <c r="M181" s="12">
        <f>economy!BP221</f>
        <v>-23.066680927651277</v>
      </c>
      <c r="N181" s="1">
        <v>22851.600290209099</v>
      </c>
      <c r="O181" s="1">
        <v>186812.94331849649</v>
      </c>
      <c r="P181" s="1">
        <v>94189.591265214316</v>
      </c>
      <c r="Q181" s="1">
        <v>34987.829207318056</v>
      </c>
      <c r="R181" s="17">
        <v>-36.481222319190024</v>
      </c>
      <c r="S181" s="17">
        <v>-25.108326557904583</v>
      </c>
      <c r="T181" s="17">
        <v>-21.93896487707282</v>
      </c>
      <c r="U181" s="1">
        <v>23508.048499246739</v>
      </c>
      <c r="V181" s="1">
        <v>177477.07813429635</v>
      </c>
      <c r="W181" s="1">
        <v>91813.087821646841</v>
      </c>
      <c r="X181" s="1">
        <v>34312.507881850266</v>
      </c>
      <c r="Y181" s="17">
        <v>-39.194045896201445</v>
      </c>
      <c r="Z181" s="17">
        <v>-26.698043121762218</v>
      </c>
      <c r="AA181" s="17">
        <v>-23.206034933265752</v>
      </c>
      <c r="AB181" s="1">
        <v>22851.600290209099</v>
      </c>
      <c r="AC181" s="1">
        <v>186812.94331849649</v>
      </c>
      <c r="AD181" s="1">
        <v>94189.591265214316</v>
      </c>
      <c r="AE181" s="1">
        <v>34987.829207318056</v>
      </c>
      <c r="AF181" s="1">
        <v>-36.481222319190024</v>
      </c>
      <c r="AG181" s="1">
        <v>-25.108326557904583</v>
      </c>
      <c r="AH181" s="1">
        <v>-21.93896487707282</v>
      </c>
      <c r="AI181" s="1">
        <v>31712.681380669426</v>
      </c>
      <c r="AJ181" s="1">
        <v>321272.96750904078</v>
      </c>
      <c r="AK181" s="1">
        <v>133531.89147704182</v>
      </c>
      <c r="AL181" s="1">
        <v>47226.455346459959</v>
      </c>
      <c r="AM181" s="1">
        <v>-36.941046791440641</v>
      </c>
      <c r="AN181" s="1">
        <v>-26.429144407941873</v>
      </c>
      <c r="AO181" s="1">
        <v>-23.165159049982865</v>
      </c>
      <c r="AP181" s="1">
        <v>12593.044808848717</v>
      </c>
      <c r="AQ181" s="2">
        <v>80512.899203847817</v>
      </c>
      <c r="AR181" s="2">
        <v>46256.21649236307</v>
      </c>
      <c r="AS181" s="2">
        <v>20028.576763966412</v>
      </c>
      <c r="AT181" s="2">
        <v>-42.420897230253239</v>
      </c>
      <c r="AU181" s="2">
        <v>-28.374987771169451</v>
      </c>
      <c r="AV181" s="2">
        <v>-23.954153772273393</v>
      </c>
    </row>
    <row r="182" spans="1:48" x14ac:dyDescent="0.3">
      <c r="A182" s="1"/>
      <c r="B182" s="1"/>
      <c r="C182" s="1"/>
      <c r="D182" s="1"/>
      <c r="E182" s="1"/>
      <c r="F182" s="1">
        <f t="shared" si="2"/>
        <v>2176</v>
      </c>
      <c r="G182" s="1">
        <f>carbondioxide!F432</f>
        <v>23524.780507457879</v>
      </c>
      <c r="H182" s="1">
        <f>economy!AR222</f>
        <v>177940.46214749163</v>
      </c>
      <c r="I182" s="1">
        <f>economy!AS222</f>
        <v>92302.094503633853</v>
      </c>
      <c r="J182" s="1">
        <f>economy!AT222</f>
        <v>34482.658310462612</v>
      </c>
      <c r="K182" s="12">
        <f>economy!BN222</f>
        <v>-39.317267424904855</v>
      </c>
      <c r="L182" s="12">
        <f>economy!BO222</f>
        <v>-26.757289175240675</v>
      </c>
      <c r="M182" s="12">
        <f>economy!BP222</f>
        <v>-23.254180666209454</v>
      </c>
      <c r="N182" s="1">
        <v>22809.580263546428</v>
      </c>
      <c r="O182" s="1">
        <v>186311.67896332065</v>
      </c>
      <c r="P182" s="1">
        <v>94430.084903903684</v>
      </c>
      <c r="Q182" s="1">
        <v>35086.536931796647</v>
      </c>
      <c r="R182" s="17">
        <v>-36.879602397714571</v>
      </c>
      <c r="S182" s="17">
        <v>-25.331904011511703</v>
      </c>
      <c r="T182" s="17">
        <v>-22.118408478752745</v>
      </c>
      <c r="U182" s="1">
        <v>23460.432856348696</v>
      </c>
      <c r="V182" s="1">
        <v>176845.77552128135</v>
      </c>
      <c r="W182" s="1">
        <v>92024.579454486317</v>
      </c>
      <c r="X182" s="1">
        <v>34403.701354298581</v>
      </c>
      <c r="Y182" s="17">
        <v>-39.620397076913889</v>
      </c>
      <c r="Z182" s="17">
        <v>-26.931580272051647</v>
      </c>
      <c r="AA182" s="17">
        <v>-23.392535929843479</v>
      </c>
      <c r="AB182" s="1">
        <v>22809.580263546428</v>
      </c>
      <c r="AC182" s="1">
        <v>186311.67896332065</v>
      </c>
      <c r="AD182" s="1">
        <v>94430.084903903684</v>
      </c>
      <c r="AE182" s="1">
        <v>35086.536931796647</v>
      </c>
      <c r="AF182" s="1">
        <v>-36.879602397714571</v>
      </c>
      <c r="AG182" s="1">
        <v>-25.331904011511703</v>
      </c>
      <c r="AH182" s="1">
        <v>-22.118408478752745</v>
      </c>
      <c r="AI182" s="1">
        <v>31753.454971683706</v>
      </c>
      <c r="AJ182" s="1">
        <v>322877.4832432972</v>
      </c>
      <c r="AK182" s="1">
        <v>134371.87169690753</v>
      </c>
      <c r="AL182" s="1">
        <v>47496.085067348569</v>
      </c>
      <c r="AM182" s="1">
        <v>-37.340889768764875</v>
      </c>
      <c r="AN182" s="1">
        <v>-26.686990011204802</v>
      </c>
      <c r="AO182" s="1">
        <v>-23.377908112681965</v>
      </c>
      <c r="AP182" s="1">
        <v>12339.999573740313</v>
      </c>
      <c r="AQ182" s="2">
        <v>79140.652414849348</v>
      </c>
      <c r="AR182" s="2">
        <v>45513.60432647595</v>
      </c>
      <c r="AS182" s="2">
        <v>19698.13691632478</v>
      </c>
      <c r="AT182" s="2">
        <v>-42.909148183348947</v>
      </c>
      <c r="AU182" s="2">
        <v>-28.679978422556928</v>
      </c>
      <c r="AV182" s="2">
        <v>-24.202927285705307</v>
      </c>
    </row>
    <row r="183" spans="1:48" x14ac:dyDescent="0.3">
      <c r="A183" s="1"/>
      <c r="B183" s="1"/>
      <c r="C183" s="1"/>
      <c r="D183" s="1"/>
      <c r="E183" s="1"/>
      <c r="F183" s="1">
        <f t="shared" si="2"/>
        <v>2177</v>
      </c>
      <c r="G183" s="1">
        <f>carbondioxide!F433</f>
        <v>23476.443440668139</v>
      </c>
      <c r="H183" s="1">
        <f>economy!AR223</f>
        <v>177290.65111452719</v>
      </c>
      <c r="I183" s="1">
        <f>economy!AS223</f>
        <v>92507.774930338637</v>
      </c>
      <c r="J183" s="1">
        <f>economy!AT223</f>
        <v>34572.036086203203</v>
      </c>
      <c r="K183" s="12">
        <f>economy!BN223</f>
        <v>-39.745023027431365</v>
      </c>
      <c r="L183" s="12">
        <f>economy!BO223</f>
        <v>-26.991333592525674</v>
      </c>
      <c r="M183" s="12">
        <f>economy!BP223</f>
        <v>-23.441064357850053</v>
      </c>
      <c r="N183" s="1">
        <v>22767.261387598053</v>
      </c>
      <c r="O183" s="1">
        <v>185791.70937091365</v>
      </c>
      <c r="P183" s="1">
        <v>94665.028739047877</v>
      </c>
      <c r="Q183" s="1">
        <v>35183.576700866877</v>
      </c>
      <c r="R183" s="17">
        <v>-37.278543041367271</v>
      </c>
      <c r="S183" s="17">
        <v>-25.554936631239016</v>
      </c>
      <c r="T183" s="17">
        <v>-22.297311977659025</v>
      </c>
      <c r="U183" s="1">
        <v>23412.543112781124</v>
      </c>
      <c r="V183" s="1">
        <v>176194.74799000681</v>
      </c>
      <c r="W183" s="1">
        <v>92230.534424071462</v>
      </c>
      <c r="X183" s="1">
        <v>34493.245418391452</v>
      </c>
      <c r="Y183" s="17">
        <v>-40.047575661634191</v>
      </c>
      <c r="Z183" s="17">
        <v>-27.164505340654401</v>
      </c>
      <c r="AA183" s="17">
        <v>-23.578428344575322</v>
      </c>
      <c r="AB183" s="1">
        <v>22767.261387598053</v>
      </c>
      <c r="AC183" s="1">
        <v>185791.70937091365</v>
      </c>
      <c r="AD183" s="1">
        <v>94665.028739047877</v>
      </c>
      <c r="AE183" s="1">
        <v>35183.576700866877</v>
      </c>
      <c r="AF183" s="1">
        <v>-37.278543041367271</v>
      </c>
      <c r="AG183" s="1">
        <v>-25.554936631239016</v>
      </c>
      <c r="AH183" s="1">
        <v>-22.297311977659025</v>
      </c>
      <c r="AI183" s="1">
        <v>31793.554935359669</v>
      </c>
      <c r="AJ183" s="1">
        <v>324473.89044678438</v>
      </c>
      <c r="AK183" s="1">
        <v>135208.68268812963</v>
      </c>
      <c r="AL183" s="1">
        <v>47764.537670987324</v>
      </c>
      <c r="AM183" s="1">
        <v>-37.74063877844528</v>
      </c>
      <c r="AN183" s="1">
        <v>-26.944644960959327</v>
      </c>
      <c r="AO183" s="1">
        <v>-23.590493329764207</v>
      </c>
      <c r="AP183" s="1">
        <v>12091.868451926714</v>
      </c>
      <c r="AQ183" s="2">
        <v>77788.778353760383</v>
      </c>
      <c r="AR183" s="2">
        <v>44780.72853538725</v>
      </c>
      <c r="AS183" s="2">
        <v>19372.289244908719</v>
      </c>
      <c r="AT183" s="2">
        <v>-43.394525678988714</v>
      </c>
      <c r="AU183" s="2">
        <v>-28.983130179472926</v>
      </c>
      <c r="AV183" s="2">
        <v>-24.450313248387971</v>
      </c>
    </row>
    <row r="184" spans="1:48" x14ac:dyDescent="0.3">
      <c r="A184" s="1"/>
      <c r="B184" s="1"/>
      <c r="C184" s="1"/>
      <c r="D184" s="1"/>
      <c r="E184" s="1"/>
      <c r="F184" s="1">
        <f t="shared" si="2"/>
        <v>2178</v>
      </c>
      <c r="G184" s="1">
        <f>carbondioxide!F434</f>
        <v>23427.849108959261</v>
      </c>
      <c r="H184" s="1">
        <f>economy!AR224</f>
        <v>176621.17638131481</v>
      </c>
      <c r="I184" s="1">
        <f>economy!AS224</f>
        <v>92707.930736548631</v>
      </c>
      <c r="J184" s="1">
        <f>economy!AT224</f>
        <v>34659.769814932792</v>
      </c>
      <c r="K184" s="12">
        <f>economy!BN224</f>
        <v>-40.173603683059071</v>
      </c>
      <c r="L184" s="12">
        <f>economy!BO224</f>
        <v>-27.224753270544301</v>
      </c>
      <c r="M184" s="12">
        <f>economy!BP224</f>
        <v>-23.627328242737899</v>
      </c>
      <c r="N184" s="1">
        <v>22724.658248965199</v>
      </c>
      <c r="O184" s="1">
        <v>185253.10682793442</v>
      </c>
      <c r="P184" s="1">
        <v>94894.448338952061</v>
      </c>
      <c r="Q184" s="1">
        <v>35278.957243616649</v>
      </c>
      <c r="R184" s="17">
        <v>-37.678058569762101</v>
      </c>
      <c r="S184" s="17">
        <v>-25.777419591356246</v>
      </c>
      <c r="T184" s="17">
        <v>-22.475671250817324</v>
      </c>
      <c r="U184" s="1">
        <v>23364.394247840624</v>
      </c>
      <c r="V184" s="1">
        <v>175524.03273177973</v>
      </c>
      <c r="W184" s="1">
        <v>92430.981200175505</v>
      </c>
      <c r="X184" s="1">
        <v>34581.149625613776</v>
      </c>
      <c r="Y184" s="17">
        <v>-40.475610090607049</v>
      </c>
      <c r="Z184" s="17">
        <v>-27.396814188319638</v>
      </c>
      <c r="AA184" s="17">
        <v>-23.763708516904082</v>
      </c>
      <c r="AB184" s="1">
        <v>22724.658248965199</v>
      </c>
      <c r="AC184" s="1">
        <v>185253.10682793442</v>
      </c>
      <c r="AD184" s="1">
        <v>94894.448338952061</v>
      </c>
      <c r="AE184" s="1">
        <v>35278.957243616649</v>
      </c>
      <c r="AF184" s="1">
        <v>-37.678058569762101</v>
      </c>
      <c r="AG184" s="1">
        <v>-25.777419591356246</v>
      </c>
      <c r="AH184" s="1">
        <v>-22.475671250817324</v>
      </c>
      <c r="AI184" s="1">
        <v>31832.993024946336</v>
      </c>
      <c r="AJ184" s="1">
        <v>326062.15159218694</v>
      </c>
      <c r="AK184" s="1">
        <v>136042.28465666843</v>
      </c>
      <c r="AL184" s="1">
        <v>48031.803390722402</v>
      </c>
      <c r="AM184" s="1">
        <v>-38.140276356642531</v>
      </c>
      <c r="AN184" s="1">
        <v>-27.202100225673664</v>
      </c>
      <c r="AO184" s="1">
        <v>-23.802907403900232</v>
      </c>
      <c r="AP184" s="1">
        <v>11848.563206799747</v>
      </c>
      <c r="AQ184" s="2">
        <v>76457.062557447862</v>
      </c>
      <c r="AR184" s="2">
        <v>44057.524820215782</v>
      </c>
      <c r="AS184" s="2">
        <v>19050.994978401279</v>
      </c>
      <c r="AT184" s="2">
        <v>-43.876950157580914</v>
      </c>
      <c r="AU184" s="2">
        <v>-29.284398448395262</v>
      </c>
      <c r="AV184" s="2">
        <v>-24.696277299375833</v>
      </c>
    </row>
    <row r="185" spans="1:48" x14ac:dyDescent="0.3">
      <c r="A185" s="1"/>
      <c r="B185" s="1"/>
      <c r="C185" s="1"/>
      <c r="D185" s="1"/>
      <c r="E185" s="1"/>
      <c r="F185" s="1">
        <f t="shared" si="2"/>
        <v>2179</v>
      </c>
      <c r="G185" s="1">
        <f>carbondioxide!F435</f>
        <v>23379.012183635579</v>
      </c>
      <c r="H185" s="1">
        <f>economy!AR225</f>
        <v>175932.0743765707</v>
      </c>
      <c r="I185" s="1">
        <f>economy!AS225</f>
        <v>92902.591469888823</v>
      </c>
      <c r="J185" s="1">
        <f>economy!AT225</f>
        <v>34745.869333041221</v>
      </c>
      <c r="K185" s="12">
        <f>economy!BN225</f>
        <v>-40.603038808837475</v>
      </c>
      <c r="L185" s="12">
        <f>economy!BO225</f>
        <v>-27.457544311412196</v>
      </c>
      <c r="M185" s="12">
        <f>economy!BP225</f>
        <v>-23.812968870985728</v>
      </c>
      <c r="N185" s="1">
        <v>22681.78503308359</v>
      </c>
      <c r="O185" s="1">
        <v>184695.9402336831</v>
      </c>
      <c r="P185" s="1">
        <v>95118.369830291762</v>
      </c>
      <c r="Q185" s="1">
        <v>35372.687425044765</v>
      </c>
      <c r="R185" s="17">
        <v>-38.078164769861395</v>
      </c>
      <c r="S185" s="17">
        <v>-25.999348428284161</v>
      </c>
      <c r="T185" s="17">
        <v>-22.653482464961431</v>
      </c>
      <c r="U185" s="1">
        <v>23316.000800797414</v>
      </c>
      <c r="V185" s="1">
        <v>174833.66110979233</v>
      </c>
      <c r="W185" s="1">
        <v>92625.948730537231</v>
      </c>
      <c r="X185" s="1">
        <v>34667.423640940542</v>
      </c>
      <c r="Y185" s="17">
        <v>-40.904530998689353</v>
      </c>
      <c r="Z185" s="17">
        <v>-27.628503055378523</v>
      </c>
      <c r="AA185" s="17">
        <v>-23.948373087972371</v>
      </c>
      <c r="AB185" s="1">
        <v>22681.78503308359</v>
      </c>
      <c r="AC185" s="1">
        <v>184695.9402336831</v>
      </c>
      <c r="AD185" s="1">
        <v>95118.369830291762</v>
      </c>
      <c r="AE185" s="1">
        <v>35372.687425044765</v>
      </c>
      <c r="AF185" s="1">
        <v>-38.078164769861395</v>
      </c>
      <c r="AG185" s="1">
        <v>-25.999348428284161</v>
      </c>
      <c r="AH185" s="1">
        <v>-22.653482464961431</v>
      </c>
      <c r="AI185" s="1">
        <v>31871.78086045041</v>
      </c>
      <c r="AJ185" s="1">
        <v>327642.23090904515</v>
      </c>
      <c r="AK185" s="1">
        <v>136872.63885966621</v>
      </c>
      <c r="AL185" s="1">
        <v>48297.872774993251</v>
      </c>
      <c r="AM185" s="1">
        <v>-38.539785546278303</v>
      </c>
      <c r="AN185" s="1">
        <v>-27.459347084541225</v>
      </c>
      <c r="AO185" s="1">
        <v>-24.015143285536659</v>
      </c>
      <c r="AP185" s="1">
        <v>11609.996885739791</v>
      </c>
      <c r="AQ185" s="2">
        <v>75145.290088910871</v>
      </c>
      <c r="AR185" s="2">
        <v>43343.927255015537</v>
      </c>
      <c r="AS185" s="2">
        <v>18734.214874317091</v>
      </c>
      <c r="AT185" s="2">
        <v>-44.356348676796358</v>
      </c>
      <c r="AU185" s="2">
        <v>-29.583742701873255</v>
      </c>
      <c r="AV185" s="2">
        <v>-24.940788234120141</v>
      </c>
    </row>
    <row r="186" spans="1:48" x14ac:dyDescent="0.3">
      <c r="A186" s="1"/>
      <c r="B186" s="1"/>
      <c r="C186" s="1"/>
      <c r="D186" s="1"/>
      <c r="E186" s="1"/>
      <c r="F186" s="1">
        <f t="shared" si="2"/>
        <v>2180</v>
      </c>
      <c r="G186" s="1">
        <f>carbondioxide!F436</f>
        <v>23329.946896489735</v>
      </c>
      <c r="H186" s="1">
        <f>economy!AR226</f>
        <v>175223.37546652104</v>
      </c>
      <c r="I186" s="1">
        <f>economy!AS226</f>
        <v>93091.787118459426</v>
      </c>
      <c r="J186" s="1">
        <f>economy!AT226</f>
        <v>34830.344579925324</v>
      </c>
      <c r="K186" s="12">
        <f>economy!BN226</f>
        <v>-41.033360056397882</v>
      </c>
      <c r="L186" s="12">
        <f>economy!BO226</f>
        <v>-27.68970319720977</v>
      </c>
      <c r="M186" s="12">
        <f>economy!BP226</f>
        <v>-23.997983094243398</v>
      </c>
      <c r="N186" s="1">
        <v>22638.655529828273</v>
      </c>
      <c r="O186" s="1">
        <v>184120.27488548102</v>
      </c>
      <c r="P186" s="1">
        <v>95336.81987094444</v>
      </c>
      <c r="Q186" s="1">
        <v>35464.776239006795</v>
      </c>
      <c r="R186" s="17">
        <v>-38.478878929216513</v>
      </c>
      <c r="S186" s="17">
        <v>-26.220719031774728</v>
      </c>
      <c r="T186" s="17">
        <v>-22.830742069154891</v>
      </c>
      <c r="U186" s="1">
        <v>23267.376877169456</v>
      </c>
      <c r="V186" s="1">
        <v>174123.65830509132</v>
      </c>
      <c r="W186" s="1">
        <v>92815.466414001407</v>
      </c>
      <c r="X186" s="1">
        <v>34752.077235987119</v>
      </c>
      <c r="Y186" s="17">
        <v>-41.334371294307289</v>
      </c>
      <c r="Z186" s="17">
        <v>-27.859568552073775</v>
      </c>
      <c r="AA186" s="17">
        <v>-24.132418992493069</v>
      </c>
      <c r="AB186" s="1">
        <v>22638.655529828273</v>
      </c>
      <c r="AC186" s="1">
        <v>184120.27488548102</v>
      </c>
      <c r="AD186" s="1">
        <v>95336.81987094444</v>
      </c>
      <c r="AE186" s="1">
        <v>35464.776239006795</v>
      </c>
      <c r="AF186" s="1">
        <v>-38.478878929216513</v>
      </c>
      <c r="AG186" s="1">
        <v>-26.220719031774728</v>
      </c>
      <c r="AH186" s="1">
        <v>-22.830742069154891</v>
      </c>
      <c r="AI186" s="1">
        <v>31909.929927522713</v>
      </c>
      <c r="AJ186" s="1">
        <v>329214.09436120978</v>
      </c>
      <c r="AK186" s="1">
        <v>137699.70759813802</v>
      </c>
      <c r="AL186" s="1">
        <v>48562.736684517855</v>
      </c>
      <c r="AM186" s="1">
        <v>-38.939149888410093</v>
      </c>
      <c r="AN186" s="1">
        <v>-27.716377121350266</v>
      </c>
      <c r="AO186" s="1">
        <v>-24.227194168114391</v>
      </c>
      <c r="AP186" s="1">
        <v>11376.083814227346</v>
      </c>
      <c r="AQ186" s="2">
        <v>73853.245647436721</v>
      </c>
      <c r="AR186" s="2">
        <v>42639.868369962103</v>
      </c>
      <c r="AS186" s="2">
        <v>18421.909252634454</v>
      </c>
      <c r="AT186" s="2">
        <v>-44.832654639949915</v>
      </c>
      <c r="AU186" s="2">
        <v>-29.881126302688603</v>
      </c>
      <c r="AV186" s="2">
        <v>-25.183817866847814</v>
      </c>
    </row>
    <row r="187" spans="1:48" x14ac:dyDescent="0.3">
      <c r="A187" s="1"/>
      <c r="B187" s="1"/>
      <c r="C187" s="1"/>
      <c r="D187" s="1"/>
      <c r="E187" s="1"/>
      <c r="F187" s="1">
        <f t="shared" si="2"/>
        <v>2181</v>
      </c>
      <c r="G187" s="1">
        <f>carbondioxide!F437</f>
        <v>23280.667046311391</v>
      </c>
      <c r="H187" s="1">
        <f>economy!AR227</f>
        <v>174495.10359508224</v>
      </c>
      <c r="I187" s="1">
        <f>economy!AS227</f>
        <v>93275.548084611306</v>
      </c>
      <c r="J187" s="1">
        <f>economy!AT227</f>
        <v>34913.20559134175</v>
      </c>
      <c r="K187" s="12">
        <f>economy!BN227</f>
        <v>-41.464601393252423</v>
      </c>
      <c r="L187" s="12">
        <f>economy!BO227</f>
        <v>-27.921226780066785</v>
      </c>
      <c r="M187" s="12">
        <f>economy!BP227</f>
        <v>-24.182368057371033</v>
      </c>
      <c r="N187" s="1">
        <v>22595.283139195941</v>
      </c>
      <c r="O187" s="1">
        <v>183526.17225789395</v>
      </c>
      <c r="P187" s="1">
        <v>95549.825623509576</v>
      </c>
      <c r="Q187" s="1">
        <v>35555.232801358507</v>
      </c>
      <c r="R187" s="17">
        <v>-38.880219872062895</v>
      </c>
      <c r="S187" s="17">
        <v>-26.441527636167582</v>
      </c>
      <c r="T187" s="17">
        <v>-23.007446787473292</v>
      </c>
      <c r="U187" s="1">
        <v>23218.536155036509</v>
      </c>
      <c r="V187" s="1">
        <v>173394.04294503655</v>
      </c>
      <c r="W187" s="1">
        <v>92999.5640744025</v>
      </c>
      <c r="X187" s="1">
        <v>34835.120282371594</v>
      </c>
      <c r="Y187" s="17">
        <v>-41.765166245177859</v>
      </c>
      <c r="Z187" s="17">
        <v>-28.090007648987218</v>
      </c>
      <c r="AA187" s="17">
        <v>-24.315843450697297</v>
      </c>
      <c r="AB187" s="1">
        <v>22595.283139195941</v>
      </c>
      <c r="AC187" s="1">
        <v>183526.17225789395</v>
      </c>
      <c r="AD187" s="1">
        <v>95549.825623509576</v>
      </c>
      <c r="AE187" s="1">
        <v>35555.232801358507</v>
      </c>
      <c r="AF187" s="1">
        <v>-38.880219872062895</v>
      </c>
      <c r="AG187" s="1">
        <v>-26.441527636167582</v>
      </c>
      <c r="AH187" s="1">
        <v>-23.007446787473292</v>
      </c>
      <c r="AI187" s="1">
        <v>31947.451576453142</v>
      </c>
      <c r="AJ187" s="1">
        <v>330777.70962417184</v>
      </c>
      <c r="AK187" s="1">
        <v>138523.45420940215</v>
      </c>
      <c r="AL187" s="1">
        <v>48826.386289413946</v>
      </c>
      <c r="AM187" s="1">
        <v>-39.338353413600359</v>
      </c>
      <c r="AN187" s="1">
        <v>-27.973182218383066</v>
      </c>
      <c r="AO187" s="1">
        <v>-24.439053483305784</v>
      </c>
      <c r="AP187" s="1">
        <v>11146.739589346462</v>
      </c>
      <c r="AQ187" s="2">
        <v>72580.713675043298</v>
      </c>
      <c r="AR187" s="2">
        <v>41945.279232541034</v>
      </c>
      <c r="AS187" s="2">
        <v>18114.03802846665</v>
      </c>
      <c r="AT187" s="2">
        <v>-45.305807532674784</v>
      </c>
      <c r="AU187" s="2">
        <v>-30.176516333904637</v>
      </c>
      <c r="AV187" s="2">
        <v>-25.425340897700135</v>
      </c>
    </row>
    <row r="188" spans="1:48" x14ac:dyDescent="0.3">
      <c r="A188" s="1"/>
      <c r="B188" s="1"/>
      <c r="C188" s="1"/>
      <c r="D188" s="1"/>
      <c r="E188" s="1"/>
      <c r="F188" s="1">
        <f t="shared" si="2"/>
        <v>2182</v>
      </c>
      <c r="G188" s="1">
        <f>carbondioxide!F438</f>
        <v>23231.186005422573</v>
      </c>
      <c r="H188" s="1">
        <f>economy!AR228</f>
        <v>173747.27590577645</v>
      </c>
      <c r="I188" s="1">
        <f>economy!AS228</f>
        <v>93453.905159475951</v>
      </c>
      <c r="J188" s="1">
        <f>economy!AT228</f>
        <v>34994.462492973718</v>
      </c>
      <c r="K188" s="12">
        <f>economy!BN228</f>
        <v>-41.896799191116827</v>
      </c>
      <c r="L188" s="12">
        <f>economy!BO228</f>
        <v>-28.152112272356845</v>
      </c>
      <c r="M188" s="12">
        <f>economy!BP228</f>
        <v>-24.366121190199522</v>
      </c>
      <c r="N188" s="1">
        <v>22551.680877053288</v>
      </c>
      <c r="O188" s="1">
        <v>182913.68977508103</v>
      </c>
      <c r="P188" s="1">
        <v>95757.414729514087</v>
      </c>
      <c r="Q188" s="1">
        <v>35644.066343295701</v>
      </c>
      <c r="R188" s="17">
        <v>-39.282207998492169</v>
      </c>
      <c r="S188" s="17">
        <v>-26.661770811727024</v>
      </c>
      <c r="T188" s="17">
        <v>-23.183593611750791</v>
      </c>
      <c r="U188" s="1">
        <v>23169.491891379708</v>
      </c>
      <c r="V188" s="1">
        <v>172644.82671241794</v>
      </c>
      <c r="W188" s="1">
        <v>93178.271935186334</v>
      </c>
      <c r="X188" s="1">
        <v>34916.562745286348</v>
      </c>
      <c r="Y188" s="17">
        <v>-42.19695357140084</v>
      </c>
      <c r="Z188" s="17">
        <v>-28.319817667569691</v>
      </c>
      <c r="AA188" s="17">
        <v>-24.498643960363651</v>
      </c>
      <c r="AB188" s="1">
        <v>22551.680877053288</v>
      </c>
      <c r="AC188" s="1">
        <v>182913.68977508103</v>
      </c>
      <c r="AD188" s="1">
        <v>95757.414729514087</v>
      </c>
      <c r="AE188" s="1">
        <v>35644.066343295701</v>
      </c>
      <c r="AF188" s="1">
        <v>-39.282207998492169</v>
      </c>
      <c r="AG188" s="1">
        <v>-26.661770811727024</v>
      </c>
      <c r="AH188" s="1">
        <v>-23.183593611750791</v>
      </c>
      <c r="AI188" s="1">
        <v>31984.357021271502</v>
      </c>
      <c r="AJ188" s="1">
        <v>332333.04606228217</v>
      </c>
      <c r="AK188" s="1">
        <v>139343.8430592613</v>
      </c>
      <c r="AL188" s="1">
        <v>49088.813066260176</v>
      </c>
      <c r="AM188" s="1">
        <v>-39.737380633288055</v>
      </c>
      <c r="AN188" s="1">
        <v>-28.229754550348336</v>
      </c>
      <c r="AO188" s="1">
        <v>-24.650714896273957</v>
      </c>
      <c r="AP188" s="1">
        <v>10921.881072715294</v>
      </c>
      <c r="AQ188" s="2">
        <v>71327.478459279286</v>
      </c>
      <c r="AR188" s="2">
        <v>41260.089526756208</v>
      </c>
      <c r="AS188" s="2">
        <v>17810.560743788566</v>
      </c>
      <c r="AT188" s="2">
        <v>-45.775752667653798</v>
      </c>
      <c r="AU188" s="2">
        <v>-30.469883434606203</v>
      </c>
      <c r="AV188" s="2">
        <v>-25.665334784457691</v>
      </c>
    </row>
    <row r="189" spans="1:48" x14ac:dyDescent="0.3">
      <c r="A189" s="1"/>
      <c r="B189" s="1"/>
      <c r="C189" s="1"/>
      <c r="D189" s="1"/>
      <c r="E189" s="1"/>
      <c r="F189" s="1">
        <f t="shared" si="2"/>
        <v>2183</v>
      </c>
      <c r="G189" s="1">
        <f>carbondioxide!F439</f>
        <v>23181.516726225258</v>
      </c>
      <c r="H189" s="1">
        <f>economy!AR229</f>
        <v>172979.90234346566</v>
      </c>
      <c r="I189" s="1">
        <f>economy!AS229</f>
        <v>93626.889498240314</v>
      </c>
      <c r="J189" s="1">
        <f>economy!AT229</f>
        <v>35074.125494207612</v>
      </c>
      <c r="K189" s="12">
        <f>economy!BN229</f>
        <v>-42.329992321888298</v>
      </c>
      <c r="L189" s="12">
        <f>economy!BO229</f>
        <v>-28.382357237005881</v>
      </c>
      <c r="M189" s="12">
        <f>economy!BP229</f>
        <v>-24.549240199381845</v>
      </c>
      <c r="N189" s="1">
        <v>22507.861380940612</v>
      </c>
      <c r="O189" s="1">
        <v>182282.88057548925</v>
      </c>
      <c r="P189" s="1">
        <v>95959.615284296771</v>
      </c>
      <c r="Q189" s="1">
        <v>35731.286204887037</v>
      </c>
      <c r="R189" s="17">
        <v>-39.68486532694353</v>
      </c>
      <c r="S189" s="17">
        <v>-26.881445456064515</v>
      </c>
      <c r="T189" s="17">
        <v>-23.359179794395107</v>
      </c>
      <c r="U189" s="1">
        <v>23120.256928432027</v>
      </c>
      <c r="V189" s="1">
        <v>171876.01393320799</v>
      </c>
      <c r="W189" s="1">
        <v>93351.620594761829</v>
      </c>
      <c r="X189" s="1">
        <v>34996.414677275876</v>
      </c>
      <c r="Y189" s="17">
        <v>-42.629773546590258</v>
      </c>
      <c r="Z189" s="17">
        <v>-28.548996270776836</v>
      </c>
      <c r="AA189" s="17">
        <v>-24.680818288931857</v>
      </c>
      <c r="AB189" s="1">
        <v>22507.861380940612</v>
      </c>
      <c r="AC189" s="1">
        <v>182282.88057548925</v>
      </c>
      <c r="AD189" s="1">
        <v>95959.615284296771</v>
      </c>
      <c r="AE189" s="1">
        <v>35731.286204887037</v>
      </c>
      <c r="AF189" s="1">
        <v>-39.68486532694353</v>
      </c>
      <c r="AG189" s="1">
        <v>-26.881445456064515</v>
      </c>
      <c r="AH189" s="1">
        <v>-23.359179794395107</v>
      </c>
      <c r="AI189" s="1">
        <v>32020.657338951642</v>
      </c>
      <c r="AJ189" s="1">
        <v>333880.07470587472</v>
      </c>
      <c r="AK189" s="1">
        <v>140160.83953394354</v>
      </c>
      <c r="AL189" s="1">
        <v>49350.008795099042</v>
      </c>
      <c r="AM189" s="1">
        <v>-40.136216531169005</v>
      </c>
      <c r="AN189" s="1">
        <v>-28.486086578350584</v>
      </c>
      <c r="AO189" s="1">
        <v>-24.862172300957134</v>
      </c>
      <c r="AP189" s="1">
        <v>10701.426382878301</v>
      </c>
      <c r="AQ189" s="2">
        <v>70093.324232455416</v>
      </c>
      <c r="AR189" s="2">
        <v>40584.227630375819</v>
      </c>
      <c r="AS189" s="2">
        <v>17511.436598233493</v>
      </c>
      <c r="AT189" s="2">
        <v>-46.242440937208201</v>
      </c>
      <c r="AU189" s="2">
        <v>-30.7612016411585</v>
      </c>
      <c r="AV189" s="2">
        <v>-25.903779618700977</v>
      </c>
    </row>
    <row r="190" spans="1:48" x14ac:dyDescent="0.3">
      <c r="A190" s="1"/>
      <c r="B190" s="1"/>
      <c r="C190" s="1"/>
      <c r="D190" s="1"/>
      <c r="E190" s="1"/>
      <c r="F190" s="1">
        <f t="shared" si="2"/>
        <v>2184</v>
      </c>
      <c r="G190" s="1">
        <f>carbondioxide!F440</f>
        <v>23131.671747746281</v>
      </c>
      <c r="H190" s="1">
        <f>economy!AR230</f>
        <v>172192.98523379685</v>
      </c>
      <c r="I190" s="1">
        <f>economy!AS230</f>
        <v>93794.532596161356</v>
      </c>
      <c r="J190" s="1">
        <f>economy!AT230</f>
        <v>35152.204882117352</v>
      </c>
      <c r="K190" s="12">
        <f>economy!BN230</f>
        <v>-42.7642222619763</v>
      </c>
      <c r="L190" s="12">
        <f>economy!BO230</f>
        <v>-28.61195957791799</v>
      </c>
      <c r="M190" s="12">
        <f>economy!BP230</f>
        <v>-24.731723060338147</v>
      </c>
      <c r="N190" s="1">
        <v>22463.836915919077</v>
      </c>
      <c r="O190" s="1">
        <v>181633.79326804631</v>
      </c>
      <c r="P190" s="1">
        <v>96156.455812568383</v>
      </c>
      <c r="Q190" s="1">
        <v>35816.901828798771</v>
      </c>
      <c r="R190" s="17">
        <v>-40.088215540277339</v>
      </c>
      <c r="S190" s="17">
        <v>-27.100548785649998</v>
      </c>
      <c r="T190" s="17">
        <v>-23.534202841273697</v>
      </c>
      <c r="U190" s="1">
        <v>23070.843700024878</v>
      </c>
      <c r="V190" s="1">
        <v>171087.6011407215</v>
      </c>
      <c r="W190" s="1">
        <v>93519.641002576551</v>
      </c>
      <c r="X190" s="1">
        <v>35074.686212218206</v>
      </c>
      <c r="Y190" s="17">
        <v>-43.063669107786431</v>
      </c>
      <c r="Z190" s="17">
        <v>-28.777541453814511</v>
      </c>
      <c r="AA190" s="17">
        <v>-24.862364465703941</v>
      </c>
      <c r="AB190" s="1">
        <v>22463.836915919077</v>
      </c>
      <c r="AC190" s="1">
        <v>181633.79326804631</v>
      </c>
      <c r="AD190" s="1">
        <v>96156.455812568383</v>
      </c>
      <c r="AE190" s="1">
        <v>35816.901828798771</v>
      </c>
      <c r="AF190" s="1">
        <v>-40.088215540277339</v>
      </c>
      <c r="AG190" s="1">
        <v>-27.100548785649998</v>
      </c>
      <c r="AH190" s="1">
        <v>-23.534202841273697</v>
      </c>
      <c r="AI190" s="1">
        <v>32056.363468715332</v>
      </c>
      <c r="AJ190" s="1">
        <v>335418.76822830609</v>
      </c>
      <c r="AK190" s="1">
        <v>140974.41003181704</v>
      </c>
      <c r="AL190" s="1">
        <v>49609.965556386196</v>
      </c>
      <c r="AM190" s="1">
        <v>-40.534846554592193</v>
      </c>
      <c r="AN190" s="1">
        <v>-28.742171043899578</v>
      </c>
      <c r="AO190" s="1">
        <v>-25.07341981538082</v>
      </c>
      <c r="AP190" s="1">
        <v>10485.294887192629</v>
      </c>
      <c r="AQ190" s="2">
        <v>68878.035267376414</v>
      </c>
      <c r="AR190" s="2">
        <v>39917.620690236668</v>
      </c>
      <c r="AS190" s="2">
        <v>17216.62447897622</v>
      </c>
      <c r="AT190" s="2">
        <v>-46.705828573567963</v>
      </c>
      <c r="AU190" s="2">
        <v>-31.050448233829947</v>
      </c>
      <c r="AV190" s="2">
        <v>-26.140658006269881</v>
      </c>
    </row>
    <row r="191" spans="1:48" x14ac:dyDescent="0.3">
      <c r="A191" s="1"/>
      <c r="B191" s="1"/>
      <c r="C191" s="1"/>
      <c r="D191" s="1"/>
      <c r="E191" s="1"/>
      <c r="F191" s="1">
        <f t="shared" si="2"/>
        <v>2185</v>
      </c>
      <c r="G191" s="1">
        <f>carbondioxide!F441</f>
        <v>23081.663202165702</v>
      </c>
      <c r="H191" s="1">
        <f>economy!AR231</f>
        <v>171386.51883803008</v>
      </c>
      <c r="I191" s="1">
        <f>economy!AS231</f>
        <v>93956.866265308476</v>
      </c>
      <c r="J191" s="1">
        <f>economy!AT231</f>
        <v>35228.711015652829</v>
      </c>
      <c r="K191" s="12">
        <f>economy!BN231</f>
        <v>-43.199533205758996</v>
      </c>
      <c r="L191" s="12">
        <f>economy!BO231</f>
        <v>-28.840917530521736</v>
      </c>
      <c r="M191" s="12">
        <f>economy!BP231</f>
        <v>-24.913568009297357</v>
      </c>
      <c r="N191" s="1">
        <v>22419.619380451881</v>
      </c>
      <c r="O191" s="1">
        <v>180966.47167893531</v>
      </c>
      <c r="P191" s="1">
        <v>96347.965244638923</v>
      </c>
      <c r="Q191" s="1">
        <v>35900.922754208164</v>
      </c>
      <c r="R191" s="17">
        <v>-40.492284035717717</v>
      </c>
      <c r="S191" s="17">
        <v>-27.319078327416243</v>
      </c>
      <c r="T191" s="17">
        <v>-23.708660504674899</v>
      </c>
      <c r="U191" s="1">
        <v>23021.264237916464</v>
      </c>
      <c r="V191" s="1">
        <v>170279.57661372476</v>
      </c>
      <c r="W191" s="1">
        <v>93682.364435906464</v>
      </c>
      <c r="X191" s="1">
        <v>35151.387559507013</v>
      </c>
      <c r="Y191" s="17">
        <v>-43.498685974969831</v>
      </c>
      <c r="Z191" s="17">
        <v>-29.005451534997135</v>
      </c>
      <c r="AA191" s="17">
        <v>-25.043280774135678</v>
      </c>
      <c r="AB191" s="1">
        <v>22419.619380451881</v>
      </c>
      <c r="AC191" s="1">
        <v>180966.47167893531</v>
      </c>
      <c r="AD191" s="1">
        <v>96347.965244638923</v>
      </c>
      <c r="AE191" s="1">
        <v>35900.922754208164</v>
      </c>
      <c r="AF191" s="1">
        <v>-40.492284035717717</v>
      </c>
      <c r="AG191" s="1">
        <v>-27.319078327416243</v>
      </c>
      <c r="AH191" s="1">
        <v>-23.708660504674899</v>
      </c>
      <c r="AI191" s="1">
        <v>32091.486211433847</v>
      </c>
      <c r="AJ191" s="1">
        <v>336949.10092292691</v>
      </c>
      <c r="AK191" s="1">
        <v>141784.5219548858</v>
      </c>
      <c r="AL191" s="1">
        <v>49868.675727888862</v>
      </c>
      <c r="AM191" s="1">
        <v>-40.933256605978066</v>
      </c>
      <c r="AN191" s="1">
        <v>-28.998000962963246</v>
      </c>
      <c r="AO191" s="1">
        <v>-25.284451777000235</v>
      </c>
      <c r="AP191" s="1">
        <v>10273.40719324069</v>
      </c>
      <c r="AQ191" s="2">
        <v>67681.395969647565</v>
      </c>
      <c r="AR191" s="2">
        <v>39260.194695625891</v>
      </c>
      <c r="AS191" s="2">
        <v>16926.082989717681</v>
      </c>
      <c r="AT191" s="2">
        <v>-47.1658769166608</v>
      </c>
      <c r="AU191" s="2">
        <v>-31.337603588635858</v>
      </c>
      <c r="AV191" s="2">
        <v>-26.37595495189618</v>
      </c>
    </row>
    <row r="192" spans="1:48" x14ac:dyDescent="0.3">
      <c r="A192" s="1"/>
      <c r="B192" s="1"/>
      <c r="C192" s="1"/>
      <c r="D192" s="1"/>
      <c r="E192" s="1"/>
      <c r="F192" s="1">
        <f t="shared" si="2"/>
        <v>2186</v>
      </c>
      <c r="G192" s="1">
        <f>carbondioxide!F442</f>
        <v>23031.502821313828</v>
      </c>
      <c r="H192" s="1">
        <f>economy!AR232</f>
        <v>170560.48888067849</v>
      </c>
      <c r="I192" s="1">
        <f>economy!AS232</f>
        <v>94113.922612025795</v>
      </c>
      <c r="J192" s="1">
        <f>economy!AT232</f>
        <v>35303.654320029193</v>
      </c>
      <c r="K192" s="12">
        <f>economy!BN232</f>
        <v>-43.635972189022887</v>
      </c>
      <c r="L192" s="12">
        <f>economy!BO232</f>
        <v>-29.069229652439979</v>
      </c>
      <c r="M192" s="12">
        <f>economy!BP232</f>
        <v>-25.094773535437707</v>
      </c>
      <c r="N192" s="1">
        <v>22375.220312308342</v>
      </c>
      <c r="O192" s="1">
        <v>180280.95458795034</v>
      </c>
      <c r="P192" s="1">
        <v>96534.17289330643</v>
      </c>
      <c r="Q192" s="1">
        <v>35983.358610903335</v>
      </c>
      <c r="R192" s="17">
        <v>-40.897097978976973</v>
      </c>
      <c r="S192" s="17">
        <v>-27.537031910459302</v>
      </c>
      <c r="T192" s="17">
        <v>-23.88255077634647</v>
      </c>
      <c r="U192" s="1">
        <v>22971.530178087174</v>
      </c>
      <c r="V192" s="1">
        <v>169451.91988576864</v>
      </c>
      <c r="W192" s="1">
        <v>93839.822477351787</v>
      </c>
      <c r="X192" s="1">
        <v>35226.528998431</v>
      </c>
      <c r="Y192" s="17">
        <v>-43.934872781088558</v>
      </c>
      <c r="Z192" s="17">
        <v>-29.232725146721496</v>
      </c>
      <c r="AA192" s="17">
        <v>-25.223565744220821</v>
      </c>
      <c r="AB192" s="1">
        <v>22375.220312308342</v>
      </c>
      <c r="AC192" s="1">
        <v>180280.95458795034</v>
      </c>
      <c r="AD192" s="1">
        <v>96534.17289330643</v>
      </c>
      <c r="AE192" s="1">
        <v>35983.358610903335</v>
      </c>
      <c r="AF192" s="1">
        <v>-40.897097978976973</v>
      </c>
      <c r="AG192" s="1">
        <v>-27.537031910459302</v>
      </c>
      <c r="AH192" s="1">
        <v>-23.88255077634647</v>
      </c>
      <c r="AI192" s="1">
        <v>32126.036229124162</v>
      </c>
      <c r="AJ192" s="1">
        <v>338471.04867999721</v>
      </c>
      <c r="AK192" s="1">
        <v>142591.14370007793</v>
      </c>
      <c r="AL192" s="1">
        <v>50126.131981535829</v>
      </c>
      <c r="AM192" s="1">
        <v>-41.331433034265004</v>
      </c>
      <c r="AN192" s="1">
        <v>-29.253569620067001</v>
      </c>
      <c r="AO192" s="1">
        <v>-25.495262738075777</v>
      </c>
      <c r="AP192" s="1">
        <v>10065.685139799092</v>
      </c>
      <c r="AQ192" s="2">
        <v>66503.190966625334</v>
      </c>
      <c r="AR192" s="2">
        <v>38611.874549761676</v>
      </c>
      <c r="AS192" s="2">
        <v>16639.770478787017</v>
      </c>
      <c r="AT192" s="2">
        <v>-47.622552189265832</v>
      </c>
      <c r="AU192" s="2">
        <v>-31.622651034267328</v>
      </c>
      <c r="AV192" s="2">
        <v>-26.609657747890097</v>
      </c>
    </row>
    <row r="193" spans="1:48" x14ac:dyDescent="0.3">
      <c r="A193" s="1"/>
      <c r="B193" s="1"/>
      <c r="C193" s="1"/>
      <c r="D193" s="1"/>
      <c r="E193" s="1"/>
      <c r="F193" s="1">
        <f t="shared" si="2"/>
        <v>2187</v>
      </c>
      <c r="G193" s="1">
        <f>carbondioxide!F443</f>
        <v>22981.201943122276</v>
      </c>
      <c r="H193" s="1">
        <f>economy!AR233</f>
        <v>169714.87204711343</v>
      </c>
      <c r="I193" s="1">
        <f>economy!AS233</f>
        <v>94265.734015105743</v>
      </c>
      <c r="J193" s="1">
        <f>economy!AT233</f>
        <v>35377.045281313985</v>
      </c>
      <c r="K193" s="12">
        <f>economy!BN233</f>
        <v>-44.073589223339148</v>
      </c>
      <c r="L193" s="12">
        <f>economy!BO233</f>
        <v>-29.296894814285519</v>
      </c>
      <c r="M193" s="12">
        <f>economy!BP233</f>
        <v>-25.275338373128498</v>
      </c>
      <c r="N193" s="1">
        <v>22330.65089448111</v>
      </c>
      <c r="O193" s="1">
        <v>179577.27545334323</v>
      </c>
      <c r="P193" s="1">
        <v>96715.108431401488</v>
      </c>
      <c r="Q193" s="1">
        <v>36064.219113567153</v>
      </c>
      <c r="R193" s="17">
        <v>-41.302686362904552</v>
      </c>
      <c r="S193" s="17">
        <v>-27.754407657838481</v>
      </c>
      <c r="T193" s="17">
        <v>-24.055871880614479</v>
      </c>
      <c r="U193" s="1">
        <v>22921.652766986841</v>
      </c>
      <c r="V193" s="1">
        <v>168604.60122272905</v>
      </c>
      <c r="W193" s="1">
        <v>93992.046993030905</v>
      </c>
      <c r="X193" s="1">
        <v>35300.120872747932</v>
      </c>
      <c r="Y193" s="17">
        <v>-44.37228121361531</v>
      </c>
      <c r="Z193" s="17">
        <v>-29.459361226558844</v>
      </c>
      <c r="AA193" s="17">
        <v>-25.403218144970229</v>
      </c>
      <c r="AB193" s="1">
        <v>22330.65089448111</v>
      </c>
      <c r="AC193" s="1">
        <v>179577.27545334323</v>
      </c>
      <c r="AD193" s="1">
        <v>96715.108431401488</v>
      </c>
      <c r="AE193" s="1">
        <v>36064.219113567153</v>
      </c>
      <c r="AF193" s="1">
        <v>-41.302686362904552</v>
      </c>
      <c r="AG193" s="1">
        <v>-27.754407657838481</v>
      </c>
      <c r="AH193" s="1">
        <v>-24.055871880614479</v>
      </c>
      <c r="AI193" s="1">
        <v>32160.024044536665</v>
      </c>
      <c r="AJ193" s="1">
        <v>339984.58896355785</v>
      </c>
      <c r="AK193" s="1">
        <v>143394.24465033805</v>
      </c>
      <c r="AL193" s="1">
        <v>50382.327280223311</v>
      </c>
      <c r="AM193" s="1">
        <v>-41.729362626389637</v>
      </c>
      <c r="AN193" s="1">
        <v>-29.508870562441928</v>
      </c>
      <c r="AO193" s="1">
        <v>-25.705847461083433</v>
      </c>
      <c r="AP193" s="1">
        <v>9862.0517873933859</v>
      </c>
      <c r="AQ193" s="2">
        <v>65343.205193083311</v>
      </c>
      <c r="AR193" s="2">
        <v>37972.584139394887</v>
      </c>
      <c r="AS193" s="2">
        <v>16357.645066376568</v>
      </c>
      <c r="AT193" s="2">
        <v>-48.075825279382649</v>
      </c>
      <c r="AU193" s="2">
        <v>-31.905576713974856</v>
      </c>
      <c r="AV193" s="2">
        <v>-26.841755866767311</v>
      </c>
    </row>
    <row r="194" spans="1:48" x14ac:dyDescent="0.3">
      <c r="A194" s="1"/>
      <c r="B194" s="1"/>
      <c r="C194" s="1"/>
      <c r="D194" s="1"/>
      <c r="E194" s="1"/>
      <c r="F194" s="1">
        <f t="shared" si="2"/>
        <v>2188</v>
      </c>
      <c r="G194" s="1">
        <f>carbondioxide!F444</f>
        <v>22930.771518014604</v>
      </c>
      <c r="H194" s="1">
        <f>economy!AR234</f>
        <v>168849.63544797408</v>
      </c>
      <c r="I194" s="1">
        <f>economy!AS234</f>
        <v>94412.333104662233</v>
      </c>
      <c r="J194" s="1">
        <f>economy!AT234</f>
        <v>35448.894441207973</v>
      </c>
      <c r="K194" s="12">
        <f>economy!BN234</f>
        <v>-44.512437442438205</v>
      </c>
      <c r="L194" s="12">
        <f>economy!BO234</f>
        <v>-29.523912190584873</v>
      </c>
      <c r="M194" s="12">
        <f>economy!BP234</f>
        <v>-25.455261494275049</v>
      </c>
      <c r="N194" s="1">
        <v>22285.921961106793</v>
      </c>
      <c r="O194" s="1">
        <v>178855.46212397443</v>
      </c>
      <c r="P194" s="1">
        <v>96890.801869977586</v>
      </c>
      <c r="Q194" s="1">
        <v>36143.514056241554</v>
      </c>
      <c r="R194" s="17">
        <v>-41.709080071034833</v>
      </c>
      <c r="S194" s="17">
        <v>-27.971203978478353</v>
      </c>
      <c r="T194" s="17">
        <v>-24.22862226758491</v>
      </c>
      <c r="U194" s="1">
        <v>22871.642867719187</v>
      </c>
      <c r="V194" s="1">
        <v>167737.58106520367</v>
      </c>
      <c r="W194" s="1">
        <v>94139.070111461842</v>
      </c>
      <c r="X194" s="1">
        <v>35372.17358544944</v>
      </c>
      <c r="Y194" s="17">
        <v>-44.810966168765162</v>
      </c>
      <c r="Z194" s="17">
        <v>-29.685359008467472</v>
      </c>
      <c r="AA194" s="17">
        <v>-25.582236976988035</v>
      </c>
      <c r="AB194" s="1">
        <v>22285.921961106793</v>
      </c>
      <c r="AC194" s="1">
        <v>178855.46212397443</v>
      </c>
      <c r="AD194" s="1">
        <v>96890.801869977586</v>
      </c>
      <c r="AE194" s="1">
        <v>36143.514056241554</v>
      </c>
      <c r="AF194" s="1">
        <v>-41.709080071034833</v>
      </c>
      <c r="AG194" s="1">
        <v>-27.971203978478353</v>
      </c>
      <c r="AH194" s="1">
        <v>-24.22862226758491</v>
      </c>
      <c r="AI194" s="1">
        <v>32193.460040832349</v>
      </c>
      <c r="AJ194" s="1">
        <v>341489.70078827045</v>
      </c>
      <c r="AK194" s="1">
        <v>144193.79516553271</v>
      </c>
      <c r="AL194" s="1">
        <v>50637.254874577979</v>
      </c>
      <c r="AM194" s="1">
        <v>-42.127032598806409</v>
      </c>
      <c r="AN194" s="1">
        <v>-29.763897594224915</v>
      </c>
      <c r="AO194" s="1">
        <v>-25.916200914162676</v>
      </c>
      <c r="AP194" s="1">
        <v>9662.4314084666184</v>
      </c>
      <c r="AQ194" s="2">
        <v>64201.223973664724</v>
      </c>
      <c r="AR194" s="2">
        <v>37342.246402553996</v>
      </c>
      <c r="AS194" s="2">
        <v>16079.66467092538</v>
      </c>
      <c r="AT194" s="2">
        <v>-48.525671529668841</v>
      </c>
      <c r="AU194" s="2">
        <v>-32.186369452280758</v>
      </c>
      <c r="AV194" s="2">
        <v>-27.072240857707513</v>
      </c>
    </row>
    <row r="195" spans="1:48" x14ac:dyDescent="0.3">
      <c r="A195" s="1"/>
      <c r="B195" s="1"/>
      <c r="C195" s="1"/>
      <c r="D195" s="1"/>
      <c r="E195" s="1"/>
      <c r="F195" s="1">
        <f t="shared" si="2"/>
        <v>2189</v>
      </c>
      <c r="G195" s="1">
        <f>carbondioxide!F445</f>
        <v>22880.222115220862</v>
      </c>
      <c r="H195" s="1">
        <f>economy!AR235</f>
        <v>167964.73604687661</v>
      </c>
      <c r="I195" s="1">
        <f>economy!AS235</f>
        <v>94553.752741692704</v>
      </c>
      <c r="J195" s="1">
        <f>economy!AT235</f>
        <v>35519.212392016983</v>
      </c>
      <c r="K195" s="12">
        <f>economy!BN235</f>
        <v>-44.952573261767228</v>
      </c>
      <c r="L195" s="12">
        <f>economy!BO235</f>
        <v>-29.750281250832238</v>
      </c>
      <c r="M195" s="12">
        <f>economy!BP235</f>
        <v>-25.634542100768336</v>
      </c>
      <c r="N195" s="1">
        <v>22241.044003379724</v>
      </c>
      <c r="O195" s="1">
        <v>178115.53653747065</v>
      </c>
      <c r="P195" s="1">
        <v>97061.283537139796</v>
      </c>
      <c r="Q195" s="1">
        <v>36221.25330697059</v>
      </c>
      <c r="R195" s="17">
        <v>-42.116311946445137</v>
      </c>
      <c r="S195" s="17">
        <v>-28.18741955917589</v>
      </c>
      <c r="T195" s="17">
        <v>-24.400800606430206</v>
      </c>
      <c r="U195" s="1">
        <v>22821.510966147387</v>
      </c>
      <c r="V195" s="1">
        <v>166850.8094320356</v>
      </c>
      <c r="W195" s="1">
        <v>94280.924203121613</v>
      </c>
      <c r="X195" s="1">
        <v>35442.697593713798</v>
      </c>
      <c r="Y195" s="17">
        <v>-45.250985919639049</v>
      </c>
      <c r="Z195" s="17">
        <v>-29.910718014127767</v>
      </c>
      <c r="AA195" s="17">
        <v>-25.760621465146521</v>
      </c>
      <c r="AB195" s="1">
        <v>22241.044003379724</v>
      </c>
      <c r="AC195" s="1">
        <v>178115.53653747065</v>
      </c>
      <c r="AD195" s="1">
        <v>97061.283537139796</v>
      </c>
      <c r="AE195" s="1">
        <v>36221.25330697059</v>
      </c>
      <c r="AF195" s="1">
        <v>-42.116311946445137</v>
      </c>
      <c r="AG195" s="1">
        <v>-28.18741955917589</v>
      </c>
      <c r="AH195" s="1">
        <v>-24.400800606430206</v>
      </c>
      <c r="AI195" s="1">
        <v>32226.354461345887</v>
      </c>
      <c r="AJ195" s="1">
        <v>342986.36469623906</v>
      </c>
      <c r="AK195" s="1">
        <v>144989.76657317593</v>
      </c>
      <c r="AL195" s="1">
        <v>50890.908299681709</v>
      </c>
      <c r="AM195" s="1">
        <v>-42.524430589051342</v>
      </c>
      <c r="AN195" s="1">
        <v>-30.018644770712793</v>
      </c>
      <c r="AO195" s="1">
        <v>-26.126318266603558</v>
      </c>
      <c r="AP195" s="1">
        <v>9466.749477188725</v>
      </c>
      <c r="AQ195" s="2">
        <v>63077.033102190515</v>
      </c>
      <c r="AR195" s="2">
        <v>36720.783394455822</v>
      </c>
      <c r="AS195" s="2">
        <v>15805.787034666972</v>
      </c>
      <c r="AT195" s="2">
        <v>-48.972070533800974</v>
      </c>
      <c r="AU195" s="2">
        <v>-32.465020626396864</v>
      </c>
      <c r="AV195" s="2">
        <v>-27.301106246738076</v>
      </c>
    </row>
    <row r="196" spans="1:48" x14ac:dyDescent="0.3">
      <c r="A196" s="1"/>
      <c r="B196" s="1"/>
      <c r="C196" s="1"/>
      <c r="D196" s="1"/>
      <c r="E196" s="1"/>
      <c r="F196" s="1">
        <f t="shared" si="2"/>
        <v>2190</v>
      </c>
      <c r="G196" s="1">
        <f>carbondioxide!F446</f>
        <v>22829.563929000866</v>
      </c>
      <c r="H196" s="1">
        <f>economy!AR236</f>
        <v>167060.12004751238</v>
      </c>
      <c r="I196" s="1">
        <f>economy!AS236</f>
        <v>94690.025998321711</v>
      </c>
      <c r="J196" s="1">
        <f>economy!AT236</f>
        <v>35588.009771810794</v>
      </c>
      <c r="K196" s="12">
        <f>economy!BN236</f>
        <v>-45.394056552555448</v>
      </c>
      <c r="L196" s="12">
        <f>economy!BO236</f>
        <v>-29.976001750674993</v>
      </c>
      <c r="M196" s="12">
        <f>economy!BP236</f>
        <v>-25.813179617041065</v>
      </c>
      <c r="N196" s="1">
        <v>22196.027175449974</v>
      </c>
      <c r="O196" s="1">
        <v>177357.51440296834</v>
      </c>
      <c r="P196" s="1">
        <v>97226.584057505024</v>
      </c>
      <c r="Q196" s="1">
        <v>36297.446802618302</v>
      </c>
      <c r="R196" s="17">
        <v>-42.524416866375489</v>
      </c>
      <c r="S196" s="17">
        <v>-28.40305335671454</v>
      </c>
      <c r="T196" s="17">
        <v>-24.572405778762739</v>
      </c>
      <c r="U196" s="1">
        <v>22771.267176904999</v>
      </c>
      <c r="V196" s="1">
        <v>165944.22528080814</v>
      </c>
      <c r="W196" s="1">
        <v>94417.641860674645</v>
      </c>
      <c r="X196" s="1">
        <v>35511.703404043306</v>
      </c>
      <c r="Y196" s="17">
        <v>-45.692402299707886</v>
      </c>
      <c r="Z196" s="17">
        <v>-30.135438044401177</v>
      </c>
      <c r="AA196" s="17">
        <v>-25.938371051361017</v>
      </c>
      <c r="AB196" s="1">
        <v>22196.027175449974</v>
      </c>
      <c r="AC196" s="1">
        <v>177357.51440296834</v>
      </c>
      <c r="AD196" s="1">
        <v>97226.584057505024</v>
      </c>
      <c r="AE196" s="1">
        <v>36297.446802618302</v>
      </c>
      <c r="AF196" s="1">
        <v>-42.524416866375489</v>
      </c>
      <c r="AG196" s="1">
        <v>-28.40305335671454</v>
      </c>
      <c r="AH196" s="1">
        <v>-24.572405778762739</v>
      </c>
      <c r="AI196" s="1">
        <v>32258.717409432593</v>
      </c>
      <c r="AJ196" s="1">
        <v>344474.56273382483</v>
      </c>
      <c r="AK196" s="1">
        <v>145782.13115899131</v>
      </c>
      <c r="AL196" s="1">
        <v>51143.281371759716</v>
      </c>
      <c r="AM196" s="1">
        <v>-42.92154464735507</v>
      </c>
      <c r="AN196" s="1">
        <v>-30.273106392672734</v>
      </c>
      <c r="AO196" s="1">
        <v>-26.33619488437505</v>
      </c>
      <c r="AP196" s="1">
        <v>9274.9326589326829</v>
      </c>
      <c r="AQ196" s="2">
        <v>61970.41891789333</v>
      </c>
      <c r="AR196" s="2">
        <v>36108.116351607023</v>
      </c>
      <c r="AS196" s="2">
        <v>15535.969748356947</v>
      </c>
      <c r="AT196" s="2">
        <v>-49.415005939613394</v>
      </c>
      <c r="AU196" s="2">
        <v>-32.741524042226395</v>
      </c>
      <c r="AV196" s="2">
        <v>-27.52834744053963</v>
      </c>
    </row>
    <row r="197" spans="1:48" x14ac:dyDescent="0.3">
      <c r="A197" s="1"/>
      <c r="B197" s="1"/>
      <c r="C197" s="1"/>
      <c r="D197" s="1"/>
      <c r="E197" s="1"/>
      <c r="F197" s="1">
        <f t="shared" si="2"/>
        <v>2191</v>
      </c>
      <c r="G197" s="1">
        <f>carbondioxide!F447</f>
        <v>22778.806784760189</v>
      </c>
      <c r="H197" s="1">
        <f>economy!AR237</f>
        <v>166135.72223577791</v>
      </c>
      <c r="I197" s="1">
        <f>economy!AS237</f>
        <v>94821.186138710254</v>
      </c>
      <c r="J197" s="1">
        <f>economy!AT237</f>
        <v>35655.297259765706</v>
      </c>
      <c r="K197" s="12">
        <f>economy!BN237</f>
        <v>-45.836950831871249</v>
      </c>
      <c r="L197" s="12">
        <f>economy!BO237</f>
        <v>-30.201073723232437</v>
      </c>
      <c r="M197" s="12">
        <f>economy!BP237</f>
        <v>-25.991173682731187</v>
      </c>
      <c r="N197" s="1">
        <v>22150.88130029583</v>
      </c>
      <c r="O197" s="1">
        <v>176581.40486688676</v>
      </c>
      <c r="P197" s="1">
        <v>97386.73433228246</v>
      </c>
      <c r="Q197" s="1">
        <v>36372.104543859146</v>
      </c>
      <c r="R197" s="17">
        <v>-42.933431823107711</v>
      </c>
      <c r="S197" s="17">
        <v>-28.618104590087807</v>
      </c>
      <c r="T197" s="17">
        <v>-24.743436872097206</v>
      </c>
      <c r="U197" s="1">
        <v>22720.921249295676</v>
      </c>
      <c r="V197" s="1">
        <v>165017.75582066871</v>
      </c>
      <c r="W197" s="1">
        <v>94549.255879858218</v>
      </c>
      <c r="X197" s="1">
        <v>35579.201567582626</v>
      </c>
      <c r="Y197" s="17">
        <v>-46.135280903225542</v>
      </c>
      <c r="Z197" s="17">
        <v>-30.359519170915043</v>
      </c>
      <c r="AA197" s="17">
        <v>-26.115485387466453</v>
      </c>
      <c r="AB197" s="1">
        <v>22150.88130029583</v>
      </c>
      <c r="AC197" s="1">
        <v>176581.40486688676</v>
      </c>
      <c r="AD197" s="1">
        <v>97386.73433228246</v>
      </c>
      <c r="AE197" s="1">
        <v>36372.104543859146</v>
      </c>
      <c r="AF197" s="1">
        <v>-42.933431823107711</v>
      </c>
      <c r="AG197" s="1">
        <v>-28.618104590087807</v>
      </c>
      <c r="AH197" s="1">
        <v>-24.743436872097206</v>
      </c>
      <c r="AI197" s="1">
        <v>32290.558848396282</v>
      </c>
      <c r="AJ197" s="1">
        <v>345954.27842846152</v>
      </c>
      <c r="AK197" s="1">
        <v>146570.86215731164</v>
      </c>
      <c r="AL197" s="1">
        <v>51394.368184835417</v>
      </c>
      <c r="AM197" s="1">
        <v>-43.318363228309437</v>
      </c>
      <c r="AN197" s="1">
        <v>-30.527277000711244</v>
      </c>
      <c r="AO197" s="1">
        <v>-26.545826325696332</v>
      </c>
      <c r="AP197" s="1">
        <v>9086.9087994423444</v>
      </c>
      <c r="AQ197" s="2">
        <v>60881.168378645933</v>
      </c>
      <c r="AR197" s="2">
        <v>35504.165754118949</v>
      </c>
      <c r="AS197" s="2">
        <v>15270.17027519586</v>
      </c>
      <c r="AT197" s="2">
        <v>-49.85446525887059</v>
      </c>
      <c r="AU197" s="2">
        <v>-33.015875814831169</v>
      </c>
      <c r="AV197" s="2">
        <v>-27.753961633772857</v>
      </c>
    </row>
    <row r="198" spans="1:48" x14ac:dyDescent="0.3">
      <c r="A198" s="1"/>
      <c r="B198" s="1"/>
      <c r="C198" s="1"/>
      <c r="D198" s="1"/>
      <c r="E198" s="1"/>
      <c r="F198" s="1">
        <f t="shared" si="2"/>
        <v>2192</v>
      </c>
      <c r="G198" s="1">
        <f>carbondioxide!F448</f>
        <v>22727.960145041765</v>
      </c>
      <c r="H198" s="1">
        <f>economy!AR238</f>
        <v>165191.4652720654</v>
      </c>
      <c r="I198" s="1">
        <f>economy!AS238</f>
        <v>94947.266600624251</v>
      </c>
      <c r="J198" s="1">
        <f>economy!AT238</f>
        <v>35721.085571686657</v>
      </c>
      <c r="K198" s="12">
        <f>economy!BN238</f>
        <v>-46.281323470336837</v>
      </c>
      <c r="L198" s="12">
        <f>economy!BO238</f>
        <v>-30.425497470548393</v>
      </c>
      <c r="M198" s="12">
        <f>economy!BP238</f>
        <v>-26.168524145453905</v>
      </c>
      <c r="N198" s="1">
        <v>22105.615875561431</v>
      </c>
      <c r="O198" s="1">
        <v>175787.2101600242</v>
      </c>
      <c r="P198" s="1">
        <v>97541.765519966953</v>
      </c>
      <c r="Q198" s="1">
        <v>36445.236590337037</v>
      </c>
      <c r="R198" s="17">
        <v>-43.34339601165135</v>
      </c>
      <c r="S198" s="17">
        <v>-28.832572732834038</v>
      </c>
      <c r="T198" s="17">
        <v>-24.913893173403345</v>
      </c>
      <c r="U198" s="1">
        <v>22670.482573063786</v>
      </c>
      <c r="V198" s="1">
        <v>164071.31577228472</v>
      </c>
      <c r="W198" s="1">
        <v>94675.799241016401</v>
      </c>
      <c r="X198" s="1">
        <v>35645.202675614586</v>
      </c>
      <c r="Y198" s="17">
        <v>-46.579691304354498</v>
      </c>
      <c r="Z198" s="17">
        <v>-30.58296172777364</v>
      </c>
      <c r="AA198" s="17">
        <v>-26.291964328196219</v>
      </c>
      <c r="AB198" s="1">
        <v>22105.615875561431</v>
      </c>
      <c r="AC198" s="1">
        <v>175787.2101600242</v>
      </c>
      <c r="AD198" s="1">
        <v>97541.765519966953</v>
      </c>
      <c r="AE198" s="1">
        <v>36445.236590337037</v>
      </c>
      <c r="AF198" s="1">
        <v>-43.34339601165135</v>
      </c>
      <c r="AG198" s="1">
        <v>-28.832572732834038</v>
      </c>
      <c r="AH198" s="1">
        <v>-24.913893173403345</v>
      </c>
      <c r="AI198" s="1">
        <v>32321.888601495324</v>
      </c>
      <c r="AJ198" s="1">
        <v>347425.49676548777</v>
      </c>
      <c r="AK198" s="1">
        <v>147355.93374133273</v>
      </c>
      <c r="AL198" s="1">
        <v>51644.16310735383</v>
      </c>
      <c r="AM198" s="1">
        <v>-43.714875182592095</v>
      </c>
      <c r="AN198" s="1">
        <v>-30.781151369703394</v>
      </c>
      <c r="AO198" s="1">
        <v>-26.755208336652739</v>
      </c>
      <c r="AP198" s="1">
        <v>8902.6069137156665</v>
      </c>
      <c r="AQ198" s="2">
        <v>59809.069131252785</v>
      </c>
      <c r="AR198" s="2">
        <v>34908.851386262031</v>
      </c>
      <c r="AS198" s="2">
        <v>15008.345973962876</v>
      </c>
      <c r="AT198" s="2">
        <v>-50.290439683527396</v>
      </c>
      <c r="AU198" s="2">
        <v>-33.288074253246378</v>
      </c>
      <c r="AV198" s="2">
        <v>-27.977947719827352</v>
      </c>
    </row>
    <row r="199" spans="1:48" x14ac:dyDescent="0.3">
      <c r="A199" s="1"/>
      <c r="B199" s="1"/>
      <c r="C199" s="1"/>
      <c r="D199" s="1"/>
      <c r="E199" s="1"/>
      <c r="F199" s="1">
        <f t="shared" si="2"/>
        <v>2193</v>
      </c>
      <c r="G199" s="1">
        <f>carbondioxide!F449</f>
        <v>22677.033115375631</v>
      </c>
      <c r="H199" s="1">
        <f>economy!AR239</f>
        <v>164227.25892825521</v>
      </c>
      <c r="I199" s="1">
        <f>economy!AS239</f>
        <v>95068.300977648396</v>
      </c>
      <c r="J199" s="1">
        <f>economy!AT239</f>
        <v>35785.385455706673</v>
      </c>
      <c r="K199" s="12">
        <f>economy!BN239</f>
        <v>-46.727245919374923</v>
      </c>
      <c r="L199" s="12">
        <f>economy!BO239</f>
        <v>-30.649273555178983</v>
      </c>
      <c r="M199" s="12">
        <f>economy!BP239</f>
        <v>-26.345231053682916</v>
      </c>
      <c r="N199" s="1">
        <v>22060.24007935022</v>
      </c>
      <c r="O199" s="1">
        <v>174974.92522409937</v>
      </c>
      <c r="P199" s="1">
        <v>97691.709017635119</v>
      </c>
      <c r="Q199" s="1">
        <v>36516.853055991363</v>
      </c>
      <c r="R199" s="17">
        <v>-43.754350924842164</v>
      </c>
      <c r="S199" s="17">
        <v>-29.046457505483939</v>
      </c>
      <c r="T199" s="17">
        <v>-25.08377416275053</v>
      </c>
      <c r="U199" s="1">
        <v>22619.960184017829</v>
      </c>
      <c r="V199" s="1">
        <v>163104.80656910531</v>
      </c>
      <c r="W199" s="1">
        <v>94797.305091270551</v>
      </c>
      <c r="X199" s="1">
        <v>35709.717355231085</v>
      </c>
      <c r="Y199" s="17">
        <v>-47.025707297014165</v>
      </c>
      <c r="Z199" s="17">
        <v>-30.805766303396997</v>
      </c>
      <c r="AA199" s="17">
        <v>-26.467807924264232</v>
      </c>
      <c r="AB199" s="1">
        <v>22060.24007935022</v>
      </c>
      <c r="AC199" s="1">
        <v>174974.92522409937</v>
      </c>
      <c r="AD199" s="1">
        <v>97691.709017635119</v>
      </c>
      <c r="AE199" s="1">
        <v>36516.853055991363</v>
      </c>
      <c r="AF199" s="1">
        <v>-43.754350924842164</v>
      </c>
      <c r="AG199" s="1">
        <v>-29.046457505483939</v>
      </c>
      <c r="AH199" s="1">
        <v>-25.08377416275053</v>
      </c>
      <c r="AI199" s="1">
        <v>32352.716352024188</v>
      </c>
      <c r="AJ199" s="1">
        <v>348888.20416500466</v>
      </c>
      <c r="AK199" s="1">
        <v>148137.32101322553</v>
      </c>
      <c r="AL199" s="1">
        <v>51892.660778778161</v>
      </c>
      <c r="AM199" s="1">
        <v>-44.111069748752996</v>
      </c>
      <c r="AN199" s="1">
        <v>-31.034724503284206</v>
      </c>
      <c r="AO199" s="1">
        <v>-26.964336846857645</v>
      </c>
      <c r="AP199" s="1">
        <v>8721.9571746262936</v>
      </c>
      <c r="AQ199" s="2">
        <v>58753.909578873012</v>
      </c>
      <c r="AR199" s="2">
        <v>34322.092395283777</v>
      </c>
      <c r="AS199" s="2">
        <v>14750.454121376064</v>
      </c>
      <c r="AT199" s="2">
        <v>-50.722923908331119</v>
      </c>
      <c r="AU199" s="2">
        <v>-33.558119749527201</v>
      </c>
      <c r="AV199" s="2">
        <v>-28.200306204895355</v>
      </c>
    </row>
    <row r="200" spans="1:48" x14ac:dyDescent="0.3">
      <c r="A200" s="1"/>
      <c r="B200" s="1"/>
      <c r="C200" s="1"/>
      <c r="D200" s="1"/>
      <c r="E200" s="1"/>
      <c r="F200" s="1">
        <f t="shared" ref="F200:F263" si="3">1+F199</f>
        <v>2194</v>
      </c>
      <c r="G200" s="1">
        <f>carbondioxide!F450</f>
        <v>22626.034449968563</v>
      </c>
      <c r="H200" s="1">
        <f>economy!AR240</f>
        <v>163242.99926328502</v>
      </c>
      <c r="I200" s="1">
        <f>economy!AS240</f>
        <v>95184.323002033983</v>
      </c>
      <c r="J200" s="1">
        <f>economy!AT240</f>
        <v>35848.207688158313</v>
      </c>
      <c r="K200" s="12">
        <f>economy!BN240</f>
        <v>-47.174793960100175</v>
      </c>
      <c r="L200" s="12">
        <f>economy!BO240</f>
        <v>-30.872402791915647</v>
      </c>
      <c r="M200" s="12">
        <f>economy!BP240</f>
        <v>-26.52129464974146</v>
      </c>
      <c r="N200" s="1">
        <v>22014.762775965341</v>
      </c>
      <c r="O200" s="1">
        <v>174144.53731566973</v>
      </c>
      <c r="P200" s="1">
        <v>97836.59644283395</v>
      </c>
      <c r="Q200" s="1">
        <v>36586.964104544924</v>
      </c>
      <c r="R200" s="17">
        <v>-44.166340456522164</v>
      </c>
      <c r="S200" s="17">
        <v>-29.259758868122546</v>
      </c>
      <c r="T200" s="17">
        <v>-25.253079507045456</v>
      </c>
      <c r="U200" s="1">
        <v>22569.362769487296</v>
      </c>
      <c r="V200" s="1">
        <v>162118.11549337566</v>
      </c>
      <c r="W200" s="1">
        <v>94913.806727315532</v>
      </c>
      <c r="X200" s="1">
        <v>35772.756265173986</v>
      </c>
      <c r="Y200" s="17">
        <v>-47.473407157721098</v>
      </c>
      <c r="Z200" s="17">
        <v>-31.027933732487504</v>
      </c>
      <c r="AA200" s="17">
        <v>-26.643016415550964</v>
      </c>
      <c r="AB200" s="1">
        <v>22014.762775965341</v>
      </c>
      <c r="AC200" s="1">
        <v>174144.53731566973</v>
      </c>
      <c r="AD200" s="1">
        <v>97836.59644283395</v>
      </c>
      <c r="AE200" s="1">
        <v>36586.964104544924</v>
      </c>
      <c r="AF200" s="1">
        <v>-44.166340456522164</v>
      </c>
      <c r="AG200" s="1">
        <v>-29.259758868122546</v>
      </c>
      <c r="AH200" s="1">
        <v>-25.253079507045456</v>
      </c>
      <c r="AI200" s="1">
        <v>32383.051643468563</v>
      </c>
      <c r="AJ200" s="1">
        <v>350342.38845876628</v>
      </c>
      <c r="AK200" s="1">
        <v>148914.99999411718</v>
      </c>
      <c r="AL200" s="1">
        <v>52139.856106159154</v>
      </c>
      <c r="AM200" s="1">
        <v>-44.50693654506658</v>
      </c>
      <c r="AN200" s="1">
        <v>-31.287991628403852</v>
      </c>
      <c r="AO200" s="1">
        <v>-27.173207965162053</v>
      </c>
      <c r="AP200" s="1">
        <v>8544.890901305489</v>
      </c>
      <c r="AQ200" s="2">
        <v>57715.478945641175</v>
      </c>
      <c r="AR200" s="2">
        <v>33743.807348516384</v>
      </c>
      <c r="AS200" s="2">
        <v>14496.451933693954</v>
      </c>
      <c r="AT200" s="2">
        <v>-51.151915959620233</v>
      </c>
      <c r="AU200" s="2">
        <v>-33.826014671912418</v>
      </c>
      <c r="AV200" s="2">
        <v>-28.421039125275772</v>
      </c>
    </row>
    <row r="201" spans="1:48" x14ac:dyDescent="0.3">
      <c r="A201" s="1"/>
      <c r="B201" s="1"/>
      <c r="C201" s="1"/>
      <c r="D201" s="1"/>
      <c r="E201" s="1"/>
      <c r="F201" s="1">
        <f t="shared" si="3"/>
        <v>2195</v>
      </c>
      <c r="G201" s="1">
        <f>carbondioxide!F451</f>
        <v>22574.972557212968</v>
      </c>
      <c r="H201" s="1">
        <f>economy!AR241</f>
        <v>162238.56773040161</v>
      </c>
      <c r="I201" s="1">
        <f>economy!AS241</f>
        <v>95295.36652817206</v>
      </c>
      <c r="J201" s="1">
        <f>economy!AT241</f>
        <v>35909.563069614887</v>
      </c>
      <c r="K201" s="12">
        <f>economy!BN241</f>
        <v>-47.624047976243247</v>
      </c>
      <c r="L201" s="12">
        <f>economy!BO241</f>
        <v>-31.094886239643841</v>
      </c>
      <c r="M201" s="12">
        <f>economy!BP241</f>
        <v>-26.696715362903348</v>
      </c>
      <c r="N201" s="1">
        <v>21969.19252158685</v>
      </c>
      <c r="O201" s="1">
        <v>173296.02558514811</v>
      </c>
      <c r="P201" s="1">
        <v>97976.459616054257</v>
      </c>
      <c r="Q201" s="1">
        <v>36655.579945152502</v>
      </c>
      <c r="R201" s="17">
        <v>-44.579411013543293</v>
      </c>
      <c r="S201" s="17">
        <v>-29.472477013066648</v>
      </c>
      <c r="T201" s="17">
        <v>-25.421809053864038</v>
      </c>
      <c r="U201" s="1">
        <v>22518.698673591229</v>
      </c>
      <c r="V201" s="1">
        <v>161111.11473952484</v>
      </c>
      <c r="W201" s="1">
        <v>95025.337578833307</v>
      </c>
      <c r="X201" s="1">
        <v>35834.330091844204</v>
      </c>
      <c r="Y201" s="17">
        <v>-47.922873933987852</v>
      </c>
      <c r="Z201" s="17">
        <v>-31.249465088124936</v>
      </c>
      <c r="AA201" s="17">
        <v>-26.817590224393406</v>
      </c>
      <c r="AB201" s="1">
        <v>21969.19252158685</v>
      </c>
      <c r="AC201" s="1">
        <v>173296.02558514811</v>
      </c>
      <c r="AD201" s="1">
        <v>97976.459616054257</v>
      </c>
      <c r="AE201" s="1">
        <v>36655.579945152502</v>
      </c>
      <c r="AF201" s="1">
        <v>-44.579411013543293</v>
      </c>
      <c r="AG201" s="1">
        <v>-29.472477013066648</v>
      </c>
      <c r="AH201" s="1">
        <v>-25.421809053864038</v>
      </c>
      <c r="AI201" s="1">
        <v>32412.903879730271</v>
      </c>
      <c r="AJ201" s="1">
        <v>351788.03886711533</v>
      </c>
      <c r="AK201" s="1">
        <v>149688.94761395143</v>
      </c>
      <c r="AL201" s="1">
        <v>52385.744260682448</v>
      </c>
      <c r="AM201" s="1">
        <v>-44.902465561453212</v>
      </c>
      <c r="AN201" s="1">
        <v>-31.540948189948001</v>
      </c>
      <c r="AO201" s="1">
        <v>-27.381817975412826</v>
      </c>
      <c r="AP201" s="1">
        <v>8371.3405473051171</v>
      </c>
      <c r="AQ201" s="2">
        <v>56693.567338553126</v>
      </c>
      <c r="AR201" s="2">
        <v>33173.914288799941</v>
      </c>
      <c r="AS201" s="2">
        <v>14246.296587574514</v>
      </c>
      <c r="AT201" s="2">
        <v>-51.577417030172882</v>
      </c>
      <c r="AU201" s="2">
        <v>-34.091763261992128</v>
      </c>
      <c r="AV201" s="2">
        <v>-28.640149967814185</v>
      </c>
    </row>
    <row r="202" spans="1:48" x14ac:dyDescent="0.3">
      <c r="A202" s="1"/>
      <c r="B202" s="1"/>
      <c r="C202" s="1"/>
      <c r="D202" s="1"/>
      <c r="E202" s="1"/>
      <c r="F202" s="1">
        <f t="shared" si="3"/>
        <v>2196</v>
      </c>
      <c r="G202" s="1">
        <f>carbondioxide!F452</f>
        <v>22523.855504994426</v>
      </c>
      <c r="H202" s="1">
        <f>economy!AR242</f>
        <v>161213.83020832675</v>
      </c>
      <c r="I202" s="1">
        <f>economy!AS242</f>
        <v>95401.465516676457</v>
      </c>
      <c r="J202" s="1">
        <f>economy!AT242</f>
        <v>35969.462421097356</v>
      </c>
      <c r="K202" s="12">
        <f>economy!BN242</f>
        <v>-48.075093253810941</v>
      </c>
      <c r="L202" s="12">
        <f>economy!BO242</f>
        <v>-31.316725193337376</v>
      </c>
      <c r="M202" s="12">
        <f>economy!BP242</f>
        <v>-26.871493802604217</v>
      </c>
      <c r="N202" s="1">
        <v>21923.537569877324</v>
      </c>
      <c r="O202" s="1">
        <v>172429.36062839584</v>
      </c>
      <c r="P202" s="1">
        <v>98111.330543775126</v>
      </c>
      <c r="Q202" s="1">
        <v>36722.710828205454</v>
      </c>
      <c r="R202" s="17">
        <v>-44.993611637417629</v>
      </c>
      <c r="S202" s="17">
        <v>-29.684612357658665</v>
      </c>
      <c r="T202" s="17">
        <v>-25.589962825378247</v>
      </c>
      <c r="U202" s="1">
        <v>22467.975902296741</v>
      </c>
      <c r="V202" s="1">
        <v>160083.66039659453</v>
      </c>
      <c r="W202" s="1">
        <v>95131.931192509132</v>
      </c>
      <c r="X202" s="1">
        <v>35894.449545474621</v>
      </c>
      <c r="Y202" s="17">
        <v>-48.37419576119175</v>
      </c>
      <c r="Z202" s="17">
        <v>-31.470361673989697</v>
      </c>
      <c r="AA202" s="17">
        <v>-26.99152994897938</v>
      </c>
      <c r="AB202" s="1">
        <v>21923.537569877324</v>
      </c>
      <c r="AC202" s="1">
        <v>172429.36062839584</v>
      </c>
      <c r="AD202" s="1">
        <v>98111.330543775126</v>
      </c>
      <c r="AE202" s="1">
        <v>36722.710828205454</v>
      </c>
      <c r="AF202" s="1">
        <v>-44.993611637417629</v>
      </c>
      <c r="AG202" s="1">
        <v>-29.684612357658665</v>
      </c>
      <c r="AH202" s="1">
        <v>-25.589962825378247</v>
      </c>
      <c r="AI202" s="1">
        <v>32442.282325420711</v>
      </c>
      <c r="AJ202" s="1">
        <v>353225.14597597515</v>
      </c>
      <c r="AK202" s="1">
        <v>150459.14170123177</v>
      </c>
      <c r="AL202" s="1">
        <v>52630.320674194743</v>
      </c>
      <c r="AM202" s="1">
        <v>-45.297647151473072</v>
      </c>
      <c r="AN202" s="1">
        <v>-31.793589845424911</v>
      </c>
      <c r="AO202" s="1">
        <v>-27.590163332260918</v>
      </c>
      <c r="AP202" s="1">
        <v>8201.2396885621165</v>
      </c>
      <c r="AQ202" s="2">
        <v>55687.965806683133</v>
      </c>
      <c r="AR202" s="2">
        <v>32612.330788247004</v>
      </c>
      <c r="AS202" s="2">
        <v>13999.945240206134</v>
      </c>
      <c r="AT202" s="2">
        <v>-51.999431319958838</v>
      </c>
      <c r="AU202" s="2">
        <v>-34.355371535767446</v>
      </c>
      <c r="AV202" s="2">
        <v>-28.857643593387404</v>
      </c>
    </row>
    <row r="203" spans="1:48" x14ac:dyDescent="0.3">
      <c r="A203" s="1"/>
      <c r="B203" s="1"/>
      <c r="C203" s="1"/>
      <c r="D203" s="1"/>
      <c r="E203" s="1"/>
      <c r="F203" s="1">
        <f t="shared" si="3"/>
        <v>2197</v>
      </c>
      <c r="G203" s="1">
        <f>carbondioxide!F453</f>
        <v>22472.69102577426</v>
      </c>
      <c r="H203" s="1">
        <f>economy!AR243</f>
        <v>160168.63594754736</v>
      </c>
      <c r="I203" s="1">
        <f>economy!AS243</f>
        <v>95502.654019069116</v>
      </c>
      <c r="J203" s="1">
        <f>economy!AT243</f>
        <v>36027.916580443227</v>
      </c>
      <c r="K203" s="12">
        <f>economy!BN243</f>
        <v>-48.528020310552577</v>
      </c>
      <c r="L203" s="12">
        <f>economy!BO243</f>
        <v>-31.537921176188117</v>
      </c>
      <c r="M203" s="12">
        <f>economy!BP243</f>
        <v>-27.045630751762779</v>
      </c>
      <c r="N203" s="1">
        <v>21877.805877505274</v>
      </c>
      <c r="O203" s="1">
        <v>171544.50400810462</v>
      </c>
      <c r="P203" s="1">
        <v>98241.241402073603</v>
      </c>
      <c r="Q203" s="1">
        <v>36788.36704128977</v>
      </c>
      <c r="R203" s="17">
        <v>-45.408994136529891</v>
      </c>
      <c r="S203" s="17">
        <v>-29.896165537177964</v>
      </c>
      <c r="T203" s="17">
        <v>-25.757541012378951</v>
      </c>
      <c r="U203" s="1">
        <v>22417.20212824221</v>
      </c>
      <c r="V203" s="1">
        <v>159035.59134027184</v>
      </c>
      <c r="W203" s="1">
        <v>95233.621216643616</v>
      </c>
      <c r="X203" s="1">
        <v>35953.125356463817</v>
      </c>
      <c r="Y203" s="17">
        <v>-48.82746621122336</v>
      </c>
      <c r="Z203" s="17">
        <v>-31.690625016714115</v>
      </c>
      <c r="AA203" s="17">
        <v>-27.164836356845996</v>
      </c>
      <c r="AB203" s="1">
        <v>21877.805877505274</v>
      </c>
      <c r="AC203" s="1">
        <v>171544.50400810462</v>
      </c>
      <c r="AD203" s="1">
        <v>98241.241402073603</v>
      </c>
      <c r="AE203" s="1">
        <v>36788.36704128977</v>
      </c>
      <c r="AF203" s="1">
        <v>-45.408994136529891</v>
      </c>
      <c r="AG203" s="1">
        <v>-29.896165537177964</v>
      </c>
      <c r="AH203" s="1">
        <v>-25.757541012378951</v>
      </c>
      <c r="AI203" s="1">
        <v>32471.196106219475</v>
      </c>
      <c r="AJ203" s="1">
        <v>354653.70171390264</v>
      </c>
      <c r="AK203" s="1">
        <v>151225.56097266229</v>
      </c>
      <c r="AL203" s="1">
        <v>52873.581035711431</v>
      </c>
      <c r="AM203" s="1">
        <v>-45.692472024395684</v>
      </c>
      <c r="AN203" s="1">
        <v>-32.045912459720284</v>
      </c>
      <c r="AO203" s="1">
        <v>-27.798240657020724</v>
      </c>
      <c r="AP203" s="1">
        <v>8034.5230111833525</v>
      </c>
      <c r="AQ203" s="2">
        <v>54698.466397796372</v>
      </c>
      <c r="AR203" s="2">
        <v>32058.974000375416</v>
      </c>
      <c r="AS203" s="2">
        <v>13757.355048726135</v>
      </c>
      <c r="AT203" s="2">
        <v>-52.417965882648978</v>
      </c>
      <c r="AU203" s="2">
        <v>-34.616847188492088</v>
      </c>
      <c r="AV203" s="2">
        <v>-29.073526163342155</v>
      </c>
    </row>
    <row r="204" spans="1:48" x14ac:dyDescent="0.3">
      <c r="A204" s="1"/>
      <c r="B204" s="1"/>
      <c r="C204" s="1"/>
      <c r="D204" s="1"/>
      <c r="E204" s="1"/>
      <c r="F204" s="1">
        <f t="shared" si="3"/>
        <v>2198</v>
      </c>
      <c r="G204" s="1">
        <f>carbondioxide!F454</f>
        <v>22421.486521422023</v>
      </c>
      <c r="H204" s="1">
        <f>economy!AR244</f>
        <v>159102.81642178117</v>
      </c>
      <c r="I204" s="1">
        <f>economy!AS244</f>
        <v>95598.966163053294</v>
      </c>
      <c r="J204" s="1">
        <f>economy!AT244</f>
        <v>36084.936398834594</v>
      </c>
      <c r="K204" s="12">
        <f>economy!BN244</f>
        <v>-48.982925258725011</v>
      </c>
      <c r="L204" s="12">
        <f>economy!BO244</f>
        <v>-31.758475931870375</v>
      </c>
      <c r="M204" s="12">
        <f>economy!BP244</f>
        <v>-27.219127160211578</v>
      </c>
      <c r="N204" s="1">
        <v>21832.005109577272</v>
      </c>
      <c r="O204" s="1">
        <v>170641.40774187268</v>
      </c>
      <c r="P204" s="1">
        <v>98366.224520784657</v>
      </c>
      <c r="Q204" s="1">
        <v>36852.558905294427</v>
      </c>
      <c r="R204" s="17">
        <v>-45.825613229931491</v>
      </c>
      <c r="S204" s="17">
        <v>-30.107137397870144</v>
      </c>
      <c r="T204" s="17">
        <v>-25.924543968394801</v>
      </c>
      <c r="U204" s="1">
        <v>22366.384695298428</v>
      </c>
      <c r="V204" s="1">
        <v>157966.72802382667</v>
      </c>
      <c r="W204" s="1">
        <v>95330.441386346589</v>
      </c>
      <c r="X204" s="1">
        <v>36010.368271867381</v>
      </c>
      <c r="Y204" s="17">
        <v>-49.282784676686596</v>
      </c>
      <c r="Z204" s="17">
        <v>-31.910256858361286</v>
      </c>
      <c r="AA204" s="17">
        <v>-27.33751037848182</v>
      </c>
      <c r="AB204" s="1">
        <v>21832.005109577272</v>
      </c>
      <c r="AC204" s="1">
        <v>170641.40774187268</v>
      </c>
      <c r="AD204" s="1">
        <v>98366.224520784657</v>
      </c>
      <c r="AE204" s="1">
        <v>36852.558905294427</v>
      </c>
      <c r="AF204" s="1">
        <v>-45.825613229931491</v>
      </c>
      <c r="AG204" s="1">
        <v>-30.107137397870144</v>
      </c>
      <c r="AH204" s="1">
        <v>-25.924543968394801</v>
      </c>
      <c r="AI204" s="1">
        <v>32499.654209296048</v>
      </c>
      <c r="AJ204" s="1">
        <v>356073.69932921347</v>
      </c>
      <c r="AK204" s="1">
        <v>151988.18502268789</v>
      </c>
      <c r="AL204" s="1">
        <v>53115.521287908472</v>
      </c>
      <c r="AM204" s="1">
        <v>-46.086931237347898</v>
      </c>
      <c r="AN204" s="1">
        <v>-32.297912099921199</v>
      </c>
      <c r="AO204" s="1">
        <v>-28.006046733581407</v>
      </c>
      <c r="AP204" s="1">
        <v>7871.1262990694377</v>
      </c>
      <c r="AQ204" s="2">
        <v>53724.862212422508</v>
      </c>
      <c r="AR204" s="2">
        <v>31513.760710635772</v>
      </c>
      <c r="AS204" s="2">
        <v>13518.4831889417</v>
      </c>
      <c r="AT204" s="2">
        <v>-52.83303047773564</v>
      </c>
      <c r="AU204" s="2">
        <v>-34.876199503186456</v>
      </c>
      <c r="AV204" s="2">
        <v>-29.287805068798999</v>
      </c>
    </row>
    <row r="205" spans="1:48" x14ac:dyDescent="0.3">
      <c r="A205" s="1"/>
      <c r="B205" s="1"/>
      <c r="C205" s="1"/>
      <c r="D205" s="1"/>
      <c r="E205" s="1"/>
      <c r="F205" s="1">
        <f t="shared" si="3"/>
        <v>2199</v>
      </c>
      <c r="G205" s="1">
        <f>carbondioxide!F455</f>
        <v>22370.249067770248</v>
      </c>
      <c r="H205" s="1">
        <f>economy!AR245</f>
        <v>158016.18407331189</v>
      </c>
      <c r="I205" s="1">
        <f>economy!AS245</f>
        <v>95690.436138367033</v>
      </c>
      <c r="J205" s="1">
        <f>economy!AT245</f>
        <v>36140.532737481502</v>
      </c>
      <c r="K205" s="12">
        <f>economy!BN245</f>
        <v>-49.439910205142453</v>
      </c>
      <c r="L205" s="12">
        <f>economy!BO245</f>
        <v>-31.978391416939239</v>
      </c>
      <c r="M205" s="12">
        <f>economy!BP245</f>
        <v>-27.391984138236854</v>
      </c>
      <c r="N205" s="1">
        <v>21786.142644968357</v>
      </c>
      <c r="O205" s="1">
        <v>169720.01375353837</v>
      </c>
      <c r="P205" s="1">
        <v>98486.312368205719</v>
      </c>
      <c r="Q205" s="1">
        <v>36915.296770666733</v>
      </c>
      <c r="R205" s="17">
        <v>-46.243526703854684</v>
      </c>
      <c r="S205" s="17">
        <v>-30.317528990094505</v>
      </c>
      <c r="T205" s="17">
        <v>-26.090972203908066</v>
      </c>
      <c r="U205" s="1">
        <v>22315.53062283792</v>
      </c>
      <c r="V205" s="1">
        <v>156876.87115577402</v>
      </c>
      <c r="W205" s="1">
        <v>95422.425509305845</v>
      </c>
      <c r="X205" s="1">
        <v>36066.189052043723</v>
      </c>
      <c r="Y205" s="17">
        <v>-49.74025679495989</v>
      </c>
      <c r="Z205" s="17">
        <v>-32.129259149030403</v>
      </c>
      <c r="AA205" s="17">
        <v>-27.509553101032168</v>
      </c>
      <c r="AB205" s="1">
        <v>21786.142644968357</v>
      </c>
      <c r="AC205" s="1">
        <v>169720.01375353837</v>
      </c>
      <c r="AD205" s="1">
        <v>98486.312368205719</v>
      </c>
      <c r="AE205" s="1">
        <v>36915.296770666733</v>
      </c>
      <c r="AF205" s="1">
        <v>-46.243526703854684</v>
      </c>
      <c r="AG205" s="1">
        <v>-30.317528990094505</v>
      </c>
      <c r="AH205" s="1">
        <v>-26.090972203908066</v>
      </c>
      <c r="AI205" s="1">
        <v>32527.665483792101</v>
      </c>
      <c r="AJ205" s="1">
        <v>357485.1333671906</v>
      </c>
      <c r="AK205" s="1">
        <v>152746.9943129473</v>
      </c>
      <c r="AL205" s="1">
        <v>53356.137623600458</v>
      </c>
      <c r="AM205" s="1">
        <v>-46.481016187542828</v>
      </c>
      <c r="AN205" s="1">
        <v>-32.54958503020989</v>
      </c>
      <c r="AO205" s="1">
        <v>-28.213578504371117</v>
      </c>
      <c r="AP205" s="1">
        <v>7710.9864213949504</v>
      </c>
      <c r="AQ205" s="2">
        <v>52766.947455453403</v>
      </c>
      <c r="AR205" s="2">
        <v>30976.60738536092</v>
      </c>
      <c r="AS205" s="2">
        <v>13283.286873368334</v>
      </c>
      <c r="AT205" s="2">
        <v>-53.24463742811843</v>
      </c>
      <c r="AU205" s="2">
        <v>-35.13343926271687</v>
      </c>
      <c r="AV205" s="2">
        <v>-29.500488862734517</v>
      </c>
    </row>
    <row r="206" spans="1:48" x14ac:dyDescent="0.3">
      <c r="A206" s="1"/>
      <c r="B206" s="1"/>
      <c r="C206" s="1"/>
      <c r="D206" s="1"/>
      <c r="E206" s="1"/>
      <c r="F206" s="1">
        <f t="shared" si="3"/>
        <v>2200</v>
      </c>
      <c r="G206" s="1">
        <f>carbondioxide!F456</f>
        <v>22318.985418860724</v>
      </c>
      <c r="H206" s="1">
        <f>economy!AR246</f>
        <v>156908.53093931725</v>
      </c>
      <c r="I206" s="1">
        <f>economy!AS246</f>
        <v>95777.098183201859</v>
      </c>
      <c r="J206" s="1">
        <f>economy!AT246</f>
        <v>36194.716464456964</v>
      </c>
      <c r="K206" s="12">
        <f>economy!BN246</f>
        <v>-49.899083693068896</v>
      </c>
      <c r="L206" s="12">
        <f>economy!BO246</f>
        <v>-32.197669793361506</v>
      </c>
      <c r="M206" s="12">
        <f>economy!BP246</f>
        <v>-27.564202950226605</v>
      </c>
      <c r="N206" s="1">
        <v>21740.225581540388</v>
      </c>
      <c r="O206" s="1">
        <v>168780.25328394267</v>
      </c>
      <c r="P206" s="1">
        <v>98601.537536331292</v>
      </c>
      <c r="Q206" s="1">
        <v>36976.591013810801</v>
      </c>
      <c r="R206" s="17">
        <v>-46.662795582218259</v>
      </c>
      <c r="S206" s="17">
        <v>-30.527341561590358</v>
      </c>
      <c r="T206" s="17">
        <v>-26.256826380667373</v>
      </c>
      <c r="U206" s="1">
        <v>22264.646609679516</v>
      </c>
      <c r="V206" s="1">
        <v>155765.80025037538</v>
      </c>
      <c r="W206" s="1">
        <v>95509.607452116776</v>
      </c>
      <c r="X206" s="1">
        <v>36120.598467450407</v>
      </c>
      <c r="Y206" s="17">
        <v>-50.199994917056991</v>
      </c>
      <c r="Z206" s="17">
        <v>-32.34763403958771</v>
      </c>
      <c r="AA206" s="17">
        <v>-27.680965762106982</v>
      </c>
      <c r="AB206" s="1">
        <v>21740.225581540388</v>
      </c>
      <c r="AC206" s="1">
        <v>168780.25328394267</v>
      </c>
      <c r="AD206" s="1">
        <v>98601.537536331292</v>
      </c>
      <c r="AE206" s="1">
        <v>36976.591013810801</v>
      </c>
      <c r="AF206" s="1">
        <v>-46.662795582218259</v>
      </c>
      <c r="AG206" s="1">
        <v>-30.527341561590358</v>
      </c>
      <c r="AH206" s="1">
        <v>-26.256826380667373</v>
      </c>
      <c r="AI206" s="1">
        <v>32555.238641362226</v>
      </c>
      <c r="AJ206" s="1">
        <v>358887.99964737718</v>
      </c>
      <c r="AK206" s="1">
        <v>153501.97016164212</v>
      </c>
      <c r="AL206" s="1">
        <v>53595.426482206189</v>
      </c>
      <c r="AM206" s="1">
        <v>-46.87471860459236</v>
      </c>
      <c r="AN206" s="1">
        <v>-32.800927706828375</v>
      </c>
      <c r="AO206" s="1">
        <v>-28.420833066375021</v>
      </c>
      <c r="AP206" s="1">
        <v>7554.0413199619707</v>
      </c>
      <c r="AQ206" s="2">
        <v>51824.517485327837</v>
      </c>
      <c r="AR206" s="2">
        <v>30447.430219164173</v>
      </c>
      <c r="AS206" s="2">
        <v>13051.723368600286</v>
      </c>
      <c r="AT206" s="2">
        <v>-53.652801483010414</v>
      </c>
      <c r="AU206" s="2">
        <v>-35.388578665334002</v>
      </c>
      <c r="AV206" s="2">
        <v>-29.711587194756131</v>
      </c>
    </row>
    <row r="207" spans="1:48" x14ac:dyDescent="0.3">
      <c r="A207" s="1"/>
      <c r="B207" s="1"/>
      <c r="C207" s="1"/>
      <c r="D207" s="1"/>
      <c r="E207" s="1"/>
      <c r="F207" s="1">
        <f t="shared" si="3"/>
        <v>2201</v>
      </c>
      <c r="G207" s="1">
        <f>carbondioxide!F457</f>
        <v>22267.702010847737</v>
      </c>
      <c r="H207" s="1">
        <f>economy!AR247</f>
        <v>155779.62714449229</v>
      </c>
      <c r="I207" s="1">
        <f>economy!AS247</f>
        <v>95858.986571179048</v>
      </c>
      <c r="J207" s="1">
        <f>economy!AT247</f>
        <v>36247.498451681276</v>
      </c>
      <c r="K207" s="12">
        <f>economy!BN247</f>
        <v>-50.360561191183415</v>
      </c>
      <c r="L207" s="12">
        <f>economy!BO247</f>
        <v>-32.416313421178209</v>
      </c>
      <c r="M207" s="12">
        <f>economy!BP247</f>
        <v>-27.735785008425726</v>
      </c>
      <c r="N207" s="1">
        <v>21694.260741236911</v>
      </c>
      <c r="O207" s="1">
        <v>167822.046256856</v>
      </c>
      <c r="P207" s="1">
        <v>98711.932726608997</v>
      </c>
      <c r="Q207" s="1">
        <v>37036.452033627247</v>
      </c>
      <c r="R207" s="17">
        <v>-47.0834843125511</v>
      </c>
      <c r="S207" s="17">
        <v>-30.736576550861752</v>
      </c>
      <c r="T207" s="17">
        <v>-26.422107306097395</v>
      </c>
      <c r="U207" s="1">
        <v>22213.739037670664</v>
      </c>
      <c r="V207" s="1">
        <v>154633.27203509319</v>
      </c>
      <c r="W207" s="1">
        <v>95592.021127164466</v>
      </c>
      <c r="X207" s="1">
        <v>36173.60729558915</v>
      </c>
      <c r="Y207" s="17">
        <v>-50.662118626959995</v>
      </c>
      <c r="Z207" s="17">
        <v>-32.565383874521558</v>
      </c>
      <c r="AA207" s="17">
        <v>-27.851749743689847</v>
      </c>
      <c r="AB207" s="1">
        <v>21694.260741236911</v>
      </c>
      <c r="AC207" s="1">
        <v>167822.046256856</v>
      </c>
      <c r="AD207" s="1">
        <v>98711.932726608997</v>
      </c>
      <c r="AE207" s="1">
        <v>37036.452033627247</v>
      </c>
      <c r="AF207" s="1">
        <v>-47.0834843125511</v>
      </c>
      <c r="AG207" s="1">
        <v>-30.736576550861752</v>
      </c>
      <c r="AH207" s="1">
        <v>-26.422107306097395</v>
      </c>
      <c r="AI207" s="1">
        <v>32582.382256770044</v>
      </c>
      <c r="AJ207" s="1">
        <v>360282.29524096928</v>
      </c>
      <c r="AK207" s="1">
        <v>154253.09473283158</v>
      </c>
      <c r="AL207" s="1">
        <v>53833.384546205605</v>
      </c>
      <c r="AM207" s="1">
        <v>-47.268030542905557</v>
      </c>
      <c r="AN207" s="1">
        <v>-33.051936773115003</v>
      </c>
      <c r="AO207" s="1">
        <v>-28.627807667207737</v>
      </c>
      <c r="AP207" s="1">
        <v>7400.229996442672</v>
      </c>
      <c r="AQ207" s="2">
        <v>50897.368860865652</v>
      </c>
      <c r="AR207" s="2">
        <v>29926.145180813277</v>
      </c>
      <c r="AS207" s="2">
        <v>12823.750012028238</v>
      </c>
      <c r="AT207" s="2">
        <v>-54.057539686020647</v>
      </c>
      <c r="AU207" s="2">
        <v>-35.641631243566074</v>
      </c>
      <c r="AV207" s="2">
        <v>-29.921110748485646</v>
      </c>
    </row>
    <row r="208" spans="1:48" x14ac:dyDescent="0.3">
      <c r="A208" s="1"/>
      <c r="B208" s="1"/>
      <c r="C208" s="1"/>
      <c r="D208" s="1"/>
      <c r="E208" s="1"/>
      <c r="F208" s="1">
        <f t="shared" si="3"/>
        <v>2202</v>
      </c>
      <c r="G208" s="1">
        <f>carbondioxide!F458</f>
        <v>22216.404965520396</v>
      </c>
      <c r="H208" s="1">
        <f>economy!AR248</f>
        <v>154629.21924313399</v>
      </c>
      <c r="I208" s="1">
        <f>economy!AS248</f>
        <v>95936.135598872133</v>
      </c>
      <c r="J208" s="1">
        <f>economy!AT248</f>
        <v>36298.889572051885</v>
      </c>
      <c r="K208" s="12">
        <f>economy!BN248</f>
        <v>-50.824465635631945</v>
      </c>
      <c r="L208" s="12">
        <f>economy!BO248</f>
        <v>-32.634324851296363</v>
      </c>
      <c r="M208" s="12">
        <f>economy!BP248</f>
        <v>-27.90673186679691</v>
      </c>
      <c r="N208" s="1">
        <v>21648.254675043594</v>
      </c>
      <c r="O208" s="1">
        <v>166845.30059529375</v>
      </c>
      <c r="P208" s="1">
        <v>98817.530736207249</v>
      </c>
      <c r="Q208" s="1">
        <v>37094.890248190044</v>
      </c>
      <c r="R208" s="17">
        <v>-47.505660968933093</v>
      </c>
      <c r="S208" s="17">
        <v>-30.945235580680883</v>
      </c>
      <c r="T208" s="17">
        <v>-26.586815927805706</v>
      </c>
      <c r="U208" s="1">
        <v>22162.813974866593</v>
      </c>
      <c r="V208" s="1">
        <v>153479.01869678183</v>
      </c>
      <c r="W208" s="1">
        <v>95669.700480049927</v>
      </c>
      <c r="X208" s="1">
        <v>36225.226318095592</v>
      </c>
      <c r="Y208" s="17">
        <v>-51.126755317961958</v>
      </c>
      <c r="Z208" s="17">
        <v>-32.782511184919642</v>
      </c>
      <c r="AA208" s="17">
        <v>-28.021906566146978</v>
      </c>
      <c r="AB208" s="1">
        <v>21648.254675043594</v>
      </c>
      <c r="AC208" s="1">
        <v>166845.30059529375</v>
      </c>
      <c r="AD208" s="1">
        <v>98817.530736207249</v>
      </c>
      <c r="AE208" s="1">
        <v>37094.890248190044</v>
      </c>
      <c r="AF208" s="1">
        <v>-47.505660968933093</v>
      </c>
      <c r="AG208" s="1">
        <v>-30.945235580680883</v>
      </c>
      <c r="AH208" s="1">
        <v>-26.586815927805706</v>
      </c>
      <c r="AI208" s="1">
        <v>32609.104768538444</v>
      </c>
      <c r="AJ208" s="1">
        <v>361668.0184483109</v>
      </c>
      <c r="AK208" s="1">
        <v>155000.35102566137</v>
      </c>
      <c r="AL208" s="1">
        <v>54070.008737588701</v>
      </c>
      <c r="AM208" s="1">
        <v>-47.660944374174832</v>
      </c>
      <c r="AN208" s="1">
        <v>-33.302609054612894</v>
      </c>
      <c r="AO208" s="1">
        <v>-28.834499701240794</v>
      </c>
      <c r="AP208" s="1">
        <v>7249.4924995265574</v>
      </c>
      <c r="AQ208" s="2">
        <v>49985.299385812548</v>
      </c>
      <c r="AR208" s="2">
        <v>29412.668057608422</v>
      </c>
      <c r="AS208" s="2">
        <v>12599.324227918409</v>
      </c>
      <c r="AT208" s="2">
        <v>-54.458871248269261</v>
      </c>
      <c r="AU208" s="2">
        <v>-35.892611786363723</v>
      </c>
      <c r="AV208" s="2">
        <v>-30.129071181468927</v>
      </c>
    </row>
    <row r="209" spans="1:48" x14ac:dyDescent="0.3">
      <c r="A209" s="1"/>
      <c r="B209" s="1"/>
      <c r="C209" s="1"/>
      <c r="D209" s="1"/>
      <c r="E209" s="1"/>
      <c r="F209" s="1">
        <f t="shared" si="3"/>
        <v>2203</v>
      </c>
      <c r="G209" s="1">
        <f>carbondioxide!F459</f>
        <v>22165.100093400481</v>
      </c>
      <c r="H209" s="1">
        <f>economy!AR249</f>
        <v>153457.02839135934</v>
      </c>
      <c r="I209" s="1">
        <f>economy!AS249</f>
        <v>96008.579573864816</v>
      </c>
      <c r="J209" s="1">
        <f>economy!AT249</f>
        <v>36348.900696715486</v>
      </c>
      <c r="K209" s="12">
        <f>economy!BN249</f>
        <v>-51.290928032105974</v>
      </c>
      <c r="L209" s="12">
        <f>economy!BO249</f>
        <v>-32.851706818408488</v>
      </c>
      <c r="M209" s="12">
        <f>economy!BP249</f>
        <v>-28.07704521498594</v>
      </c>
      <c r="N209" s="1">
        <v>21602.213667801549</v>
      </c>
      <c r="O209" s="1">
        <v>165849.91148288042</v>
      </c>
      <c r="P209" s="1">
        <v>98918.364444782244</v>
      </c>
      <c r="Q209" s="1">
        <v>37151.916091557199</v>
      </c>
      <c r="R209" s="17">
        <v>-47.929397473753234</v>
      </c>
      <c r="S209" s="17">
        <v>-31.153320451709561</v>
      </c>
      <c r="T209" s="17">
        <v>-26.750953328186206</v>
      </c>
      <c r="U209" s="1">
        <v>22111.877178258834</v>
      </c>
      <c r="V209" s="1">
        <v>152302.74594565883</v>
      </c>
      <c r="W209" s="1">
        <v>95742.679477547368</v>
      </c>
      <c r="X209" s="1">
        <v>36275.466317971121</v>
      </c>
      <c r="Y209" s="17">
        <v>-51.594040833573821</v>
      </c>
      <c r="Z209" s="17">
        <v>-32.999018681566554</v>
      </c>
      <c r="AA209" s="17">
        <v>-28.191437882334831</v>
      </c>
      <c r="AB209" s="1">
        <v>21602.213667801549</v>
      </c>
      <c r="AC209" s="1">
        <v>165849.91148288042</v>
      </c>
      <c r="AD209" s="1">
        <v>98918.364444782244</v>
      </c>
      <c r="AE209" s="1">
        <v>37151.916091557199</v>
      </c>
      <c r="AF209" s="1">
        <v>-47.929397473753234</v>
      </c>
      <c r="AG209" s="1">
        <v>-31.153320451709561</v>
      </c>
      <c r="AH209" s="1">
        <v>-26.750953328186206</v>
      </c>
      <c r="AI209" s="1">
        <v>32635.41447965099</v>
      </c>
      <c r="AJ209" s="1">
        <v>363045.16877650068</v>
      </c>
      <c r="AK209" s="1">
        <v>155743.72286353022</v>
      </c>
      <c r="AL209" s="1">
        <v>54305.296214298454</v>
      </c>
      <c r="AM209" s="1">
        <v>-48.053452779951812</v>
      </c>
      <c r="AN209" s="1">
        <v>-33.552941554251632</v>
      </c>
      <c r="AO209" s="1">
        <v>-29.040906705785872</v>
      </c>
      <c r="AP209" s="1">
        <v>7101.7699119867075</v>
      </c>
      <c r="AQ209" s="2">
        <v>49088.108151155808</v>
      </c>
      <c r="AR209" s="2">
        <v>28906.914498290647</v>
      </c>
      <c r="AS209" s="2">
        <v>12378.403542867554</v>
      </c>
      <c r="AT209" s="2">
        <v>-54.856817426393754</v>
      </c>
      <c r="AU209" s="2">
        <v>-36.141536264395988</v>
      </c>
      <c r="AV209" s="2">
        <v>-30.335481067531511</v>
      </c>
    </row>
    <row r="210" spans="1:48" x14ac:dyDescent="0.3">
      <c r="A210" s="1"/>
      <c r="B210" s="1"/>
      <c r="C210" s="1"/>
      <c r="D210" s="1"/>
      <c r="E210" s="1"/>
      <c r="F210" s="1">
        <f t="shared" si="3"/>
        <v>2204</v>
      </c>
      <c r="G210" s="1">
        <f>carbondioxide!F460</f>
        <v>22113.792896366464</v>
      </c>
      <c r="H210" s="1">
        <f>economy!AR250</f>
        <v>152262.74832719631</v>
      </c>
      <c r="I210" s="1">
        <f>economy!AS250</f>
        <v>96076.352803334797</v>
      </c>
      <c r="J210" s="1">
        <f>economy!AT250</f>
        <v>36397.542692480361</v>
      </c>
      <c r="K210" s="12">
        <f>economy!BN250</f>
        <v>-51.760088125977283</v>
      </c>
      <c r="L210" s="12">
        <f>economy!BO250</f>
        <v>-33.068462234037028</v>
      </c>
      <c r="M210" s="12">
        <f>economy!BP250</f>
        <v>-28.246726872389168</v>
      </c>
      <c r="N210" s="1">
        <v>21556.143742860055</v>
      </c>
      <c r="O210" s="1">
        <v>164835.76056426347</v>
      </c>
      <c r="P210" s="1">
        <v>99014.466801735063</v>
      </c>
      <c r="Q210" s="1">
        <v>37207.540010713135</v>
      </c>
      <c r="R210" s="17">
        <v>-48.3547698403138</v>
      </c>
      <c r="S210" s="17">
        <v>-31.360833136238455</v>
      </c>
      <c r="T210" s="17">
        <v>-26.914520719119068</v>
      </c>
      <c r="U210" s="1">
        <v>22060.934095999462</v>
      </c>
      <c r="V210" s="1">
        <v>151104.13087287714</v>
      </c>
      <c r="W210" s="1">
        <v>95810.992096086629</v>
      </c>
      <c r="X210" s="1">
        <v>36324.338076954446</v>
      </c>
      <c r="Y210" s="17">
        <v>-52.064120181754696</v>
      </c>
      <c r="Z210" s="17">
        <v>-33.214909248159124</v>
      </c>
      <c r="AA210" s="17">
        <v>-28.360345471804042</v>
      </c>
      <c r="AB210" s="1">
        <v>21556.143742860055</v>
      </c>
      <c r="AC210" s="1">
        <v>164835.76056426347</v>
      </c>
      <c r="AD210" s="1">
        <v>99014.466801735063</v>
      </c>
      <c r="AE210" s="1">
        <v>37207.540010713135</v>
      </c>
      <c r="AF210" s="1">
        <v>-48.3547698403138</v>
      </c>
      <c r="AG210" s="1">
        <v>-31.360833136238455</v>
      </c>
      <c r="AH210" s="1">
        <v>-26.914520719119068</v>
      </c>
      <c r="AI210" s="1">
        <v>32661.319558302141</v>
      </c>
      <c r="AJ210" s="1">
        <v>364413.74691711791</v>
      </c>
      <c r="AK210" s="1">
        <v>156483.19488320471</v>
      </c>
      <c r="AL210" s="1">
        <v>54539.244366670915</v>
      </c>
      <c r="AM210" s="1">
        <v>-48.445548744314841</v>
      </c>
      <c r="AN210" s="1">
        <v>-33.802931447602212</v>
      </c>
      <c r="AO210" s="1">
        <v>-29.24702635733393</v>
      </c>
      <c r="AP210" s="1">
        <v>6957.0043376788844</v>
      </c>
      <c r="AQ210" s="2">
        <v>48205.595575271007</v>
      </c>
      <c r="AR210" s="2">
        <v>28408.800054508552</v>
      </c>
      <c r="AS210" s="2">
        <v>12160.945600648498</v>
      </c>
      <c r="AT210" s="2">
        <v>-55.251401405305273</v>
      </c>
      <c r="AU210" s="2">
        <v>-36.388421758397705</v>
      </c>
      <c r="AV210" s="2">
        <v>-30.540353841500412</v>
      </c>
    </row>
    <row r="211" spans="1:48" x14ac:dyDescent="0.3">
      <c r="A211" s="1"/>
      <c r="B211" s="1"/>
      <c r="C211" s="1"/>
      <c r="D211" s="1"/>
      <c r="E211" s="1"/>
      <c r="F211" s="1">
        <f t="shared" si="3"/>
        <v>2205</v>
      </c>
      <c r="G211" s="1">
        <f>carbondioxide!F461</f>
        <v>22062.488569748064</v>
      </c>
      <c r="H211" s="1">
        <f>economy!AR251</f>
        <v>151046.04313282811</v>
      </c>
      <c r="I211" s="1">
        <f>economy!AS251</f>
        <v>96139.489583155242</v>
      </c>
      <c r="J211" s="1">
        <f>economy!AT251</f>
        <v>36444.826419365119</v>
      </c>
      <c r="K211" s="12">
        <f>economy!BN251</f>
        <v>-52.232095149812402</v>
      </c>
      <c r="L211" s="12">
        <f>economy!BO251</f>
        <v>-33.284594179701266</v>
      </c>
      <c r="M211" s="12">
        <f>economy!BP251</f>
        <v>-28.41577878232151</v>
      </c>
      <c r="N211" s="1">
        <v>21510.050666555144</v>
      </c>
      <c r="O211" s="1">
        <v>163802.71507782815</v>
      </c>
      <c r="P211" s="1">
        <v>99105.870813948466</v>
      </c>
      <c r="Q211" s="1">
        <v>37261.772462638408</v>
      </c>
      <c r="R211" s="17">
        <v>-48.781858438572463</v>
      </c>
      <c r="S211" s="17">
        <v>-31.567775772043255</v>
      </c>
      <c r="T211" s="17">
        <v>-27.077519436766504</v>
      </c>
      <c r="U211" s="1">
        <v>22009.989869060126</v>
      </c>
      <c r="V211" s="1">
        <v>149882.81957370965</v>
      </c>
      <c r="W211" s="1">
        <v>95874.672310750684</v>
      </c>
      <c r="X211" s="1">
        <v>36371.852373029549</v>
      </c>
      <c r="Y211" s="17">
        <v>-52.537148332654183</v>
      </c>
      <c r="Z211" s="17">
        <v>-33.430185934636661</v>
      </c>
      <c r="AA211" s="17">
        <v>-28.528631235097944</v>
      </c>
      <c r="AB211" s="1">
        <v>21510.050666555144</v>
      </c>
      <c r="AC211" s="1">
        <v>163802.71507782815</v>
      </c>
      <c r="AD211" s="1">
        <v>99105.870813948466</v>
      </c>
      <c r="AE211" s="1">
        <v>37261.772462638408</v>
      </c>
      <c r="AF211" s="1">
        <v>-48.781858438572463</v>
      </c>
      <c r="AG211" s="1">
        <v>-31.567775772043255</v>
      </c>
      <c r="AH211" s="1">
        <v>-27.077519436766504</v>
      </c>
      <c r="AI211" s="1">
        <v>32686.828038694985</v>
      </c>
      <c r="AJ211" s="1">
        <v>365773.75472407124</v>
      </c>
      <c r="AK211" s="1">
        <v>157218.75252388671</v>
      </c>
      <c r="AL211" s="1">
        <v>54771.850813872341</v>
      </c>
      <c r="AM211" s="1">
        <v>-48.837225546629476</v>
      </c>
      <c r="AN211" s="1">
        <v>-34.052576078205853</v>
      </c>
      <c r="AO211" s="1">
        <v>-29.452856467851102</v>
      </c>
      <c r="AP211" s="1">
        <v>6815.138888486852</v>
      </c>
      <c r="AQ211" s="2">
        <v>47337.56344195774</v>
      </c>
      <c r="AR211" s="2">
        <v>27918.240220871063</v>
      </c>
      <c r="AS211" s="2">
        <v>11946.908176459956</v>
      </c>
      <c r="AT211" s="2">
        <v>-55.642648185556226</v>
      </c>
      <c r="AU211" s="2">
        <v>-36.633286390470779</v>
      </c>
      <c r="AV211" s="2">
        <v>-30.743703746215175</v>
      </c>
    </row>
    <row r="212" spans="1:48" x14ac:dyDescent="0.3">
      <c r="A212" s="1"/>
      <c r="B212" s="1"/>
      <c r="C212" s="1"/>
      <c r="D212" s="1"/>
      <c r="E212" s="1"/>
      <c r="F212" s="1">
        <f t="shared" si="3"/>
        <v>2206</v>
      </c>
      <c r="G212" s="1">
        <f>carbondioxide!F462</f>
        <v>22011.192003826633</v>
      </c>
      <c r="H212" s="1">
        <f>economy!AR252</f>
        <v>149806.54474918198</v>
      </c>
      <c r="I212" s="1">
        <f>economy!AS252</f>
        <v>96198.024187504139</v>
      </c>
      <c r="J212" s="1">
        <f>economy!AT252</f>
        <v>36490.762728282127</v>
      </c>
      <c r="K212" s="12">
        <f>economy!BN252</f>
        <v>-52.707108659124735</v>
      </c>
      <c r="L212" s="12">
        <f>economy!BO252</f>
        <v>-33.500105900203181</v>
      </c>
      <c r="M212" s="12">
        <f>economy!BP252</f>
        <v>-28.584203006282088</v>
      </c>
      <c r="N212" s="1">
        <v>21463.939952497738</v>
      </c>
      <c r="O212" s="1">
        <v>162750.62691310779</v>
      </c>
      <c r="P212" s="1">
        <v>99192.609533993556</v>
      </c>
      <c r="Q212" s="1">
        <v>37314.623911505412</v>
      </c>
      <c r="R212" s="17">
        <v>-49.210748286617488</v>
      </c>
      <c r="S212" s="17">
        <v>-31.774150656357094</v>
      </c>
      <c r="T212" s="17">
        <v>-27.239950936463753</v>
      </c>
      <c r="U212" s="1">
        <v>21959.049332254865</v>
      </c>
      <c r="V212" s="1">
        <v>148638.4245038454</v>
      </c>
      <c r="W212" s="1">
        <v>95933.754084780419</v>
      </c>
      <c r="X212" s="1">
        <v>36418.019978068616</v>
      </c>
      <c r="Y212" s="17">
        <v>-53.013291111757461</v>
      </c>
      <c r="Z212" s="17">
        <v>-33.644851950622829</v>
      </c>
      <c r="AA212" s="17">
        <v>-28.696297188142864</v>
      </c>
      <c r="AB212" s="1">
        <v>21463.939952497738</v>
      </c>
      <c r="AC212" s="1">
        <v>162750.62691310779</v>
      </c>
      <c r="AD212" s="1">
        <v>99192.609533993556</v>
      </c>
      <c r="AE212" s="1">
        <v>37314.623911505412</v>
      </c>
      <c r="AF212" s="1">
        <v>-49.210748286617488</v>
      </c>
      <c r="AG212" s="1">
        <v>-31.774150656357094</v>
      </c>
      <c r="AH212" s="1">
        <v>-27.239950936463753</v>
      </c>
      <c r="AI212" s="1">
        <v>32711.94782188315</v>
      </c>
      <c r="AJ212" s="1">
        <v>367125.19519157894</v>
      </c>
      <c r="AK212" s="1">
        <v>157950.38201624242</v>
      </c>
      <c r="AL212" s="1">
        <v>55003.113400337235</v>
      </c>
      <c r="AM212" s="1">
        <v>-49.228476754403481</v>
      </c>
      <c r="AN212" s="1">
        <v>-34.301872952976829</v>
      </c>
      <c r="AO212" s="1">
        <v>-29.658394981131298</v>
      </c>
      <c r="AP212" s="1">
        <v>6676.1176712263295</v>
      </c>
      <c r="AQ212" s="2">
        <v>46483.814936422707</v>
      </c>
      <c r="AR212" s="2">
        <v>27435.150473613419</v>
      </c>
      <c r="AS212" s="2">
        <v>11736.249190595046</v>
      </c>
      <c r="AT212" s="2">
        <v>-56.030584475181783</v>
      </c>
      <c r="AU212" s="2">
        <v>-36.8761492582438</v>
      </c>
      <c r="AV212" s="2">
        <v>-30.945545781752205</v>
      </c>
    </row>
    <row r="213" spans="1:48" x14ac:dyDescent="0.3">
      <c r="A213" s="1"/>
      <c r="B213" s="1"/>
      <c r="C213" s="1"/>
      <c r="D213" s="1"/>
      <c r="E213" s="1"/>
      <c r="F213" s="1">
        <f t="shared" si="3"/>
        <v>2207</v>
      </c>
      <c r="G213" s="1">
        <f>carbondioxide!F463</f>
        <v>21959.907784667492</v>
      </c>
      <c r="H213" s="1">
        <f>economy!AR253</f>
        <v>148543.85020820002</v>
      </c>
      <c r="I213" s="1">
        <f>economy!AS253</f>
        <v>96251.990858973018</v>
      </c>
      <c r="J213" s="1">
        <f>economy!AT253</f>
        <v>36535.362458852593</v>
      </c>
      <c r="K213" s="12">
        <f>economy!BN253</f>
        <v>-53.18529946905759</v>
      </c>
      <c r="L213" s="12">
        <f>economy!BO253</f>
        <v>-33.715000797029127</v>
      </c>
      <c r="M213" s="12">
        <f>economy!BP253</f>
        <v>-28.752001718315139</v>
      </c>
      <c r="N213" s="1">
        <v>21417.816865655259</v>
      </c>
      <c r="O213" s="1">
        <v>161679.33158429453</v>
      </c>
      <c r="P213" s="1">
        <v>99274.716048794609</v>
      </c>
      <c r="Q213" s="1">
        <v>37366.10482599504</v>
      </c>
      <c r="R213" s="17">
        <v>-49.641529370820713</v>
      </c>
      <c r="S213" s="17">
        <v>-31.979960239958032</v>
      </c>
      <c r="T213" s="17">
        <v>-27.401816787704504</v>
      </c>
      <c r="U213" s="1">
        <v>21908.117014545805</v>
      </c>
      <c r="V213" s="1">
        <v>147370.52153092524</v>
      </c>
      <c r="W213" s="1">
        <v>95988.271359579201</v>
      </c>
      <c r="X213" s="1">
        <v>36462.851655606617</v>
      </c>
      <c r="Y213" s="17">
        <v>-53.492726202362519</v>
      </c>
      <c r="Z213" s="17">
        <v>-33.858910658975574</v>
      </c>
      <c r="AA213" s="17">
        <v>-28.863345456727558</v>
      </c>
      <c r="AB213" s="1">
        <v>21417.816865655259</v>
      </c>
      <c r="AC213" s="1">
        <v>161679.33158429453</v>
      </c>
      <c r="AD213" s="1">
        <v>99274.716048794609</v>
      </c>
      <c r="AE213" s="1">
        <v>37366.10482599504</v>
      </c>
      <c r="AF213" s="1">
        <v>-49.641529370820713</v>
      </c>
      <c r="AG213" s="1">
        <v>-31.979960239958032</v>
      </c>
      <c r="AH213" s="1">
        <v>-27.401816787704504</v>
      </c>
      <c r="AI213" s="1">
        <v>32736.686676656056</v>
      </c>
      <c r="AJ213" s="1">
        <v>368468.07243228849</v>
      </c>
      <c r="AK213" s="1">
        <v>158678.07037139556</v>
      </c>
      <c r="AL213" s="1">
        <v>55233.030192207414</v>
      </c>
      <c r="AM213" s="1">
        <v>-49.619296216237544</v>
      </c>
      <c r="AN213" s="1">
        <v>-34.550819737679838</v>
      </c>
      <c r="AO213" s="1">
        <v>-29.863639969205995</v>
      </c>
      <c r="AP213" s="1">
        <v>6539.8857745196265</v>
      </c>
      <c r="AQ213" s="2">
        <v>45644.154679267434</v>
      </c>
      <c r="AR213" s="2">
        <v>26959.446307903643</v>
      </c>
      <c r="AS213" s="2">
        <v>11528.926721542073</v>
      </c>
      <c r="AT213" s="2">
        <v>-56.41523858587928</v>
      </c>
      <c r="AU213" s="2">
        <v>-37.117030371796339</v>
      </c>
      <c r="AV213" s="2">
        <v>-31.145895656788312</v>
      </c>
    </row>
    <row r="214" spans="1:48" x14ac:dyDescent="0.3">
      <c r="A214" s="1"/>
      <c r="B214" s="1"/>
      <c r="C214" s="1"/>
      <c r="D214" s="1"/>
      <c r="E214" s="1"/>
      <c r="F214" s="1">
        <f t="shared" si="3"/>
        <v>2208</v>
      </c>
      <c r="G214" s="1">
        <f>carbondioxide!F464</f>
        <v>21908.640194198106</v>
      </c>
      <c r="H214" s="1">
        <f>economy!AR254</f>
        <v>147257.51854233298</v>
      </c>
      <c r="I214" s="1">
        <f>economy!AS254</f>
        <v>96301.423799168537</v>
      </c>
      <c r="J214" s="1">
        <f>economy!AT254</f>
        <v>36578.636437351342</v>
      </c>
      <c r="K214" s="12">
        <f>economy!BN254</f>
        <v>-53.666850706888049</v>
      </c>
      <c r="L214" s="12">
        <f>economy!BO254</f>
        <v>-33.929282421862865</v>
      </c>
      <c r="M214" s="12">
        <f>economy!BP254</f>
        <v>-28.919177199462876</v>
      </c>
      <c r="N214" s="1">
        <v>21371.686426206954</v>
      </c>
      <c r="O214" s="1">
        <v>160588.64711010794</v>
      </c>
      <c r="P214" s="1">
        <v>99352.223468744269</v>
      </c>
      <c r="Q214" s="1">
        <v>37416.225676733717</v>
      </c>
      <c r="R214" s="17">
        <v>-50.074296998019371</v>
      </c>
      <c r="S214" s="17">
        <v>-32.185207121370482</v>
      </c>
      <c r="T214" s="17">
        <v>-27.563118669219719</v>
      </c>
      <c r="U214" s="1">
        <v>21857.197138536489</v>
      </c>
      <c r="V214" s="1">
        <v>146078.64663701883</v>
      </c>
      <c r="W214" s="1">
        <v>96038.258045210328</v>
      </c>
      <c r="X214" s="1">
        <v>36506.358158746356</v>
      </c>
      <c r="Y214" s="17">
        <v>-53.975644273766051</v>
      </c>
      <c r="Z214" s="17">
        <v>-34.072365569440898</v>
      </c>
      <c r="AA214" s="17">
        <v>-29.029778271068547</v>
      </c>
      <c r="AB214" s="1">
        <v>21371.686426206954</v>
      </c>
      <c r="AC214" s="1">
        <v>160588.64711010794</v>
      </c>
      <c r="AD214" s="1">
        <v>99352.223468744269</v>
      </c>
      <c r="AE214" s="1">
        <v>37416.225676733717</v>
      </c>
      <c r="AF214" s="1">
        <v>-50.074296998019371</v>
      </c>
      <c r="AG214" s="1">
        <v>-32.185207121370482</v>
      </c>
      <c r="AH214" s="1">
        <v>-27.563118669219719</v>
      </c>
      <c r="AI214" s="1">
        <v>32761.052240464374</v>
      </c>
      <c r="AJ214" s="1">
        <v>369802.39165553497</v>
      </c>
      <c r="AK214" s="1">
        <v>159401.8053698944</v>
      </c>
      <c r="AL214" s="1">
        <v>55461.599473774826</v>
      </c>
      <c r="AM214" s="1">
        <v>-50.009678054872907</v>
      </c>
      <c r="AN214" s="1">
        <v>-34.799414252481789</v>
      </c>
      <c r="AO214" s="1">
        <v>-30.06858962881136</v>
      </c>
      <c r="AP214" s="1">
        <v>6406.3892556522233</v>
      </c>
      <c r="AQ214" s="2">
        <v>44818.388758535511</v>
      </c>
      <c r="AR214" s="2">
        <v>26491.043273817337</v>
      </c>
      <c r="AS214" s="2">
        <v>11324.899018531536</v>
      </c>
      <c r="AT214" s="2">
        <v>-56.796640333392823</v>
      </c>
      <c r="AU214" s="2">
        <v>-37.355950593255763</v>
      </c>
      <c r="AV214" s="2">
        <v>-31.344769742031129</v>
      </c>
    </row>
    <row r="215" spans="1:48" x14ac:dyDescent="0.3">
      <c r="A215" s="1"/>
      <c r="B215" s="1"/>
      <c r="C215" s="1"/>
      <c r="D215" s="1"/>
      <c r="E215" s="1"/>
      <c r="F215" s="1">
        <f t="shared" si="3"/>
        <v>2209</v>
      </c>
      <c r="G215" s="1">
        <f>carbondioxide!F465</f>
        <v>21857.393209432164</v>
      </c>
      <c r="H215" s="1">
        <f>economy!AR255</f>
        <v>145947.06732387881</v>
      </c>
      <c r="I215" s="1">
        <f>economy!AS255</f>
        <v>96346.357159799838</v>
      </c>
      <c r="J215" s="1">
        <f>economy!AT255</f>
        <v>36620.595474779198</v>
      </c>
      <c r="K215" s="12">
        <f>economy!BN255</f>
        <v>-54.151958997886034</v>
      </c>
      <c r="L215" s="12">
        <f>economy!BO255</f>
        <v>-34.142954470205616</v>
      </c>
      <c r="M215" s="12">
        <f>economy!BP255</f>
        <v>-29.085731832306756</v>
      </c>
      <c r="N215" s="1">
        <v>21325.55341315332</v>
      </c>
      <c r="O215" s="1">
        <v>159478.37278897062</v>
      </c>
      <c r="P215" s="1">
        <v>99425.164917258284</v>
      </c>
      <c r="Q215" s="1">
        <v>37464.996933845941</v>
      </c>
      <c r="R215" s="17">
        <v>-50.509152183547435</v>
      </c>
      <c r="S215" s="17">
        <v>-32.389894041179055</v>
      </c>
      <c r="T215" s="17">
        <v>-27.723858364148807</v>
      </c>
      <c r="U215" s="1">
        <v>21806.293619042746</v>
      </c>
      <c r="V215" s="1">
        <v>144762.29222005335</v>
      </c>
      <c r="W215" s="1">
        <v>96083.748011382238</v>
      </c>
      <c r="X215" s="1">
        <v>36548.550228191678</v>
      </c>
      <c r="Y215" s="17">
        <v>-54.462250254487174</v>
      </c>
      <c r="Z215" s="17">
        <v>-34.285220332405459</v>
      </c>
      <c r="AA215" s="17">
        <v>-29.195597960457636</v>
      </c>
      <c r="AB215" s="1">
        <v>21325.55341315332</v>
      </c>
      <c r="AC215" s="1">
        <v>159478.37278897062</v>
      </c>
      <c r="AD215" s="1">
        <v>99425.164917258284</v>
      </c>
      <c r="AE215" s="1">
        <v>37464.996933845941</v>
      </c>
      <c r="AF215" s="1">
        <v>-50.509152183547435</v>
      </c>
      <c r="AG215" s="1">
        <v>-32.389894041179055</v>
      </c>
      <c r="AH215" s="1">
        <v>-27.723858364148807</v>
      </c>
      <c r="AI215" s="1">
        <v>32785.052020384479</v>
      </c>
      <c r="AJ215" s="1">
        <v>371128.1591457536</v>
      </c>
      <c r="AK215" s="1">
        <v>160121.57555065813</v>
      </c>
      <c r="AL215" s="1">
        <v>55688.819743928922</v>
      </c>
      <c r="AM215" s="1">
        <v>-50.399616660336974</v>
      </c>
      <c r="AN215" s="1">
        <v>-35.047654467578269</v>
      </c>
      <c r="AO215" s="1">
        <v>-30.273242277913006</v>
      </c>
      <c r="AP215" s="1">
        <v>6275.5751274221566</v>
      </c>
      <c r="AQ215" s="2">
        <v>44006.324759876356</v>
      </c>
      <c r="AR215" s="2">
        <v>26029.857011007949</v>
      </c>
      <c r="AS215" s="2">
        <v>11124.124513542727</v>
      </c>
      <c r="AT215" s="2">
        <v>-57.174820941970744</v>
      </c>
      <c r="AU215" s="2">
        <v>-37.592931578976781</v>
      </c>
      <c r="AV215" s="2">
        <v>-31.542185025645608</v>
      </c>
    </row>
    <row r="216" spans="1:48" x14ac:dyDescent="0.3">
      <c r="A216" s="1"/>
      <c r="B216" s="1"/>
      <c r="C216" s="1"/>
      <c r="D216" s="1"/>
      <c r="E216" s="1"/>
      <c r="F216" s="1">
        <f t="shared" si="3"/>
        <v>2210</v>
      </c>
      <c r="G216" s="1">
        <f>carbondioxide!F466</f>
        <v>21806.170500722616</v>
      </c>
      <c r="H216" s="1">
        <f>economy!AR256</f>
        <v>144611.96877844952</v>
      </c>
      <c r="I216" s="1">
        <f>economy!AS256</f>
        <v>96386.825034246489</v>
      </c>
      <c r="J216" s="1">
        <f>economy!AT256</f>
        <v>36661.250365061213</v>
      </c>
      <c r="K216" s="12">
        <f>economy!BN256</f>
        <v>-54.640835805260146</v>
      </c>
      <c r="L216" s="12">
        <f>economy!BO256</f>
        <v>-34.356020775097996</v>
      </c>
      <c r="M216" s="12">
        <f>economy!BP256</f>
        <v>-29.251668095593594</v>
      </c>
      <c r="N216" s="1">
        <v>21279.422367655439</v>
      </c>
      <c r="O216" s="1">
        <v>158348.28785689318</v>
      </c>
      <c r="P216" s="1">
        <v>99493.573520761376</v>
      </c>
      <c r="Q216" s="1">
        <v>37512.429064620963</v>
      </c>
      <c r="R216" s="17">
        <v>-50.946202079486561</v>
      </c>
      <c r="S216" s="17">
        <v>-32.594023876453335</v>
      </c>
      <c r="T216" s="17">
        <v>-27.884037755301918</v>
      </c>
      <c r="U216" s="1">
        <v>21755.410060611302</v>
      </c>
      <c r="V216" s="1">
        <v>143420.90293291394</v>
      </c>
      <c r="W216" s="1">
        <v>96124.775078916355</v>
      </c>
      <c r="X216" s="1">
        <v>36589.438590407495</v>
      </c>
      <c r="Y216" s="17">
        <v>-54.952764773438766</v>
      </c>
      <c r="Z216" s="17">
        <v>-34.497478732742998</v>
      </c>
      <c r="AA216" s="17">
        <v>-29.360806947987633</v>
      </c>
      <c r="AB216" s="1">
        <v>21279.422367655439</v>
      </c>
      <c r="AC216" s="1">
        <v>158348.28785689318</v>
      </c>
      <c r="AD216" s="1">
        <v>99493.573520761376</v>
      </c>
      <c r="AE216" s="1">
        <v>37512.429064620963</v>
      </c>
      <c r="AF216" s="1">
        <v>-50.946202079486561</v>
      </c>
      <c r="AG216" s="1">
        <v>-32.594023876453335</v>
      </c>
      <c r="AH216" s="1">
        <v>-27.884037755301918</v>
      </c>
      <c r="AI216" s="1">
        <v>32808.693394119451</v>
      </c>
      <c r="AJ216" s="1">
        <v>372445.38224104041</v>
      </c>
      <c r="AK216" s="1">
        <v>160837.37019990667</v>
      </c>
      <c r="AL216" s="1">
        <v>55914.689712610714</v>
      </c>
      <c r="AM216" s="1">
        <v>-50.789106683187299</v>
      </c>
      <c r="AN216" s="1">
        <v>-35.295538498894629</v>
      </c>
      <c r="AO216" s="1">
        <v>-30.47759635228817</v>
      </c>
      <c r="AP216" s="1">
        <v>6147.3913449923548</v>
      </c>
      <c r="AQ216" s="2">
        <v>43207.771794877575</v>
      </c>
      <c r="AR216" s="2">
        <v>25575.803282099623</v>
      </c>
      <c r="AS216" s="2">
        <v>10926.561832783398</v>
      </c>
      <c r="AT216" s="2">
        <v>-57.549812952767539</v>
      </c>
      <c r="AU216" s="2">
        <v>-37.82799572421608</v>
      </c>
      <c r="AV216" s="2">
        <v>-31.738159070607708</v>
      </c>
    </row>
    <row r="217" spans="1:48" x14ac:dyDescent="0.3">
      <c r="A217" s="1"/>
      <c r="B217" s="1"/>
      <c r="C217" s="1"/>
      <c r="D217" s="1"/>
      <c r="E217" s="1"/>
      <c r="F217" s="1">
        <f t="shared" si="3"/>
        <v>2211</v>
      </c>
      <c r="G217" s="1">
        <f>carbondioxide!F467</f>
        <v>21754.975428906051</v>
      </c>
      <c r="H217" s="1">
        <f>economy!AR257</f>
        <v>143251.64540680524</v>
      </c>
      <c r="I217" s="1">
        <f>economy!AS257</f>
        <v>96422.861449600052</v>
      </c>
      <c r="J217" s="1">
        <f>economy!AT257</f>
        <v>36700.611883369274</v>
      </c>
      <c r="K217" s="12">
        <f>economy!BN257</f>
        <v>-55.133708948803395</v>
      </c>
      <c r="L217" s="12">
        <f>economy!BO257</f>
        <v>-34.568485300937958</v>
      </c>
      <c r="M217" s="12">
        <f>economy!BP257</f>
        <v>-29.41698855894148</v>
      </c>
      <c r="N217" s="1">
        <v>21233.297596078868</v>
      </c>
      <c r="O217" s="1">
        <v>157198.15001370484</v>
      </c>
      <c r="P217" s="1">
        <v>99557.482399092885</v>
      </c>
      <c r="Q217" s="1">
        <v>37558.532531290286</v>
      </c>
      <c r="R217" s="17">
        <v>-51.38556044814618</v>
      </c>
      <c r="S217" s="17">
        <v>-32.797599635281777</v>
      </c>
      <c r="T217" s="17">
        <v>-28.043658820511805</v>
      </c>
      <c r="U217" s="1">
        <v>21704.549753833493</v>
      </c>
      <c r="V217" s="1">
        <v>142053.87098770906</v>
      </c>
      <c r="W217" s="1">
        <v>96161.37301169218</v>
      </c>
      <c r="X217" s="1">
        <v>36629.033955905514</v>
      </c>
      <c r="Y217" s="17">
        <v>-55.44742579631442</v>
      </c>
      <c r="Z217" s="17">
        <v>-34.709144683748242</v>
      </c>
      <c r="AA217" s="17">
        <v>-29.525407745351444</v>
      </c>
      <c r="AB217" s="1">
        <v>21233.297596078868</v>
      </c>
      <c r="AC217" s="1">
        <v>157198.15001370484</v>
      </c>
      <c r="AD217" s="1">
        <v>99557.482399092885</v>
      </c>
      <c r="AE217" s="1">
        <v>37558.532531290286</v>
      </c>
      <c r="AF217" s="1">
        <v>-51.38556044814618</v>
      </c>
      <c r="AG217" s="1">
        <v>-32.797599635281777</v>
      </c>
      <c r="AH217" s="1">
        <v>-28.043658820511805</v>
      </c>
      <c r="AI217" s="1">
        <v>32831.983611034964</v>
      </c>
      <c r="AJ217" s="1">
        <v>373754.06931187538</v>
      </c>
      <c r="AK217" s="1">
        <v>161549.17934007989</v>
      </c>
      <c r="AL217" s="1">
        <v>56139.208297274912</v>
      </c>
      <c r="AM217" s="1">
        <v>-51.178143027855526</v>
      </c>
      <c r="AN217" s="1">
        <v>-35.543064603861779</v>
      </c>
      <c r="AO217" s="1">
        <v>-30.681650402165779</v>
      </c>
      <c r="AP217" s="1">
        <v>6021.7867927556263</v>
      </c>
      <c r="AQ217" s="2">
        <v>42422.54052762127</v>
      </c>
      <c r="AR217" s="2">
        <v>25128.798004829601</v>
      </c>
      <c r="AS217" s="2">
        <v>10732.169807655742</v>
      </c>
      <c r="AT217" s="2">
        <v>-57.921650136062595</v>
      </c>
      <c r="AU217" s="2">
        <v>-38.061166110215737</v>
      </c>
      <c r="AV217" s="2">
        <v>-31.932709973917849</v>
      </c>
    </row>
    <row r="218" spans="1:48" x14ac:dyDescent="0.3">
      <c r="A218" s="1"/>
      <c r="B218" s="1"/>
      <c r="C218" s="1"/>
      <c r="D218" s="1"/>
      <c r="E218" s="1"/>
      <c r="F218" s="1">
        <f t="shared" si="3"/>
        <v>2212</v>
      </c>
      <c r="G218" s="1">
        <f>carbondioxide!F468</f>
        <v>21703.811041176057</v>
      </c>
      <c r="H218" s="1">
        <f>economy!AR258</f>
        <v>141865.46503709283</v>
      </c>
      <c r="I218" s="1">
        <f>economy!AS258</f>
        <v>96454.50035918034</v>
      </c>
      <c r="J218" s="1">
        <f>economy!AT258</f>
        <v>36738.690784568258</v>
      </c>
      <c r="K218" s="12">
        <f>economy!BN258</f>
        <v>-55.630824331589707</v>
      </c>
      <c r="L218" s="12">
        <f>economy!BO258</f>
        <v>-34.780352137388192</v>
      </c>
      <c r="M218" s="12">
        <f>economy!BP258</f>
        <v>-29.581695877621108</v>
      </c>
      <c r="N218" s="1">
        <v>21187.183172712303</v>
      </c>
      <c r="O218" s="1">
        <v>156027.69380117362</v>
      </c>
      <c r="P218" s="1">
        <v>99616.924656327305</v>
      </c>
      <c r="Q218" s="1">
        <v>37603.317788914064</v>
      </c>
      <c r="R218" s="17">
        <v>-51.827348186533328</v>
      </c>
      <c r="S218" s="17">
        <v>-33.000624451412456</v>
      </c>
      <c r="T218" s="17">
        <v>-28.20272362807372</v>
      </c>
      <c r="U218" s="1">
        <v>21653.715670273279</v>
      </c>
      <c r="V218" s="1">
        <v>140660.53083902539</v>
      </c>
      <c r="W218" s="1">
        <v>96193.575509071117</v>
      </c>
      <c r="X218" s="1">
        <v>36667.347017654734</v>
      </c>
      <c r="Y218" s="17">
        <v>-55.946490489795949</v>
      </c>
      <c r="Z218" s="17">
        <v>-34.920222221151469</v>
      </c>
      <c r="AA218" s="17">
        <v>-29.689402947709574</v>
      </c>
      <c r="AB218" s="1">
        <v>21187.183172712303</v>
      </c>
      <c r="AC218" s="1">
        <v>156027.69380117362</v>
      </c>
      <c r="AD218" s="1">
        <v>99616.924656327305</v>
      </c>
      <c r="AE218" s="1">
        <v>37603.317788914064</v>
      </c>
      <c r="AF218" s="1">
        <v>-51.827348186533328</v>
      </c>
      <c r="AG218" s="1">
        <v>-33.000624451412456</v>
      </c>
      <c r="AH218" s="1">
        <v>-28.20272362807372</v>
      </c>
      <c r="AI218" s="1">
        <v>32854.929793228053</v>
      </c>
      <c r="AJ218" s="1">
        <v>375054.22974000621</v>
      </c>
      <c r="AK218" s="1">
        <v>162256.99371875537</v>
      </c>
      <c r="AL218" s="1">
        <v>56362.374619361537</v>
      </c>
      <c r="AM218" s="1">
        <v>-51.566720846091087</v>
      </c>
      <c r="AN218" s="1">
        <v>-35.790231177266385</v>
      </c>
      <c r="AO218" s="1">
        <v>-30.885403088923947</v>
      </c>
      <c r="AP218" s="1">
        <v>5898.7112712215085</v>
      </c>
      <c r="AQ218" s="2">
        <v>41650.443199515088</v>
      </c>
      <c r="AR218" s="2">
        <v>24688.757282967828</v>
      </c>
      <c r="AS218" s="2">
        <v>10540.907485221722</v>
      </c>
      <c r="AT218" s="2">
        <v>-58.290367407171836</v>
      </c>
      <c r="AU218" s="2">
        <v>-38.292466453611837</v>
      </c>
      <c r="AV218" s="2">
        <v>-32.125856327608538</v>
      </c>
    </row>
    <row r="219" spans="1:48" x14ac:dyDescent="0.3">
      <c r="A219" s="1"/>
      <c r="B219" s="1"/>
      <c r="C219" s="1"/>
      <c r="D219" s="1"/>
      <c r="E219" s="1"/>
      <c r="F219" s="1">
        <f t="shared" si="3"/>
        <v>2213</v>
      </c>
      <c r="G219" s="1">
        <f>carbondioxide!F469</f>
        <v>21652.68006549319</v>
      </c>
      <c r="H219" s="1">
        <f>economy!AR259</f>
        <v>140452.73521467301</v>
      </c>
      <c r="I219" s="1">
        <f>economy!AS259</f>
        <v>96481.775635518134</v>
      </c>
      <c r="J219" s="1">
        <f>economy!AT259</f>
        <v>36775.497801784375</v>
      </c>
      <c r="K219" s="12">
        <f>economy!BN259</f>
        <v>-56.132447909883886</v>
      </c>
      <c r="L219" s="12">
        <f>economy!BO259</f>
        <v>-34.991625493365902</v>
      </c>
      <c r="M219" s="12">
        <f>economy!BP259</f>
        <v>-29.745792787406604</v>
      </c>
      <c r="N219" s="1">
        <v>21141.082942128032</v>
      </c>
      <c r="O219" s="1">
        <v>154836.62881414022</v>
      </c>
      <c r="P219" s="1">
        <v>99671.933371996856</v>
      </c>
      <c r="Q219" s="1">
        <v>37646.795283373212</v>
      </c>
      <c r="R219" s="17">
        <v>-52.271693908454743</v>
      </c>
      <c r="S219" s="17">
        <v>-33.203101578998897</v>
      </c>
      <c r="T219" s="17">
        <v>-28.361234332271611</v>
      </c>
      <c r="U219" s="1">
        <v>21602.910455794521</v>
      </c>
      <c r="V219" s="1">
        <v>139240.15314329838</v>
      </c>
      <c r="W219" s="1">
        <v>96221.416198792911</v>
      </c>
      <c r="X219" s="1">
        <v>36704.38844961617</v>
      </c>
      <c r="Y219" s="17">
        <v>-56.450237352751465</v>
      </c>
      <c r="Z219" s="17">
        <v>-35.130715497206012</v>
      </c>
      <c r="AA219" s="17">
        <v>-29.852795228619815</v>
      </c>
      <c r="AB219" s="1">
        <v>21141.082942128032</v>
      </c>
      <c r="AC219" s="1">
        <v>154836.62881414022</v>
      </c>
      <c r="AD219" s="1">
        <v>99671.933371996856</v>
      </c>
      <c r="AE219" s="1">
        <v>37646.795283373212</v>
      </c>
      <c r="AF219" s="1">
        <v>-52.271693908454743</v>
      </c>
      <c r="AG219" s="1">
        <v>-33.203101578998897</v>
      </c>
      <c r="AH219" s="1">
        <v>-28.361234332271611</v>
      </c>
      <c r="AI219" s="1">
        <v>32877.538936627243</v>
      </c>
      <c r="AJ219" s="1">
        <v>376345.87389750581</v>
      </c>
      <c r="AK219" s="1">
        <v>162960.80479756373</v>
      </c>
      <c r="AL219" s="1">
        <v>56584.188000778049</v>
      </c>
      <c r="AM219" s="1">
        <v>-51.954835530505505</v>
      </c>
      <c r="AN219" s="1">
        <v>-36.03703674717557</v>
      </c>
      <c r="AO219" s="1">
        <v>-31.088853181845288</v>
      </c>
      <c r="AP219" s="1">
        <v>5778.1154839336068</v>
      </c>
      <c r="AQ219" s="2">
        <v>40891.293652450884</v>
      </c>
      <c r="AR219" s="2">
        <v>24255.597436039392</v>
      </c>
      <c r="AS219" s="2">
        <v>10352.734138180529</v>
      </c>
      <c r="AT219" s="2">
        <v>-58.656000745929987</v>
      </c>
      <c r="AU219" s="2">
        <v>-38.521921058086612</v>
      </c>
      <c r="AV219" s="2">
        <v>-32.317617181482518</v>
      </c>
    </row>
    <row r="220" spans="1:48" x14ac:dyDescent="0.3">
      <c r="A220" s="1"/>
      <c r="B220" s="1"/>
      <c r="C220" s="1"/>
      <c r="D220" s="1"/>
      <c r="E220" s="1"/>
      <c r="F220" s="1">
        <f t="shared" si="3"/>
        <v>2214</v>
      </c>
      <c r="G220" s="1">
        <f>carbondioxide!F470</f>
        <v>21601.58490330134</v>
      </c>
      <c r="H220" s="1">
        <f>economy!AR260</f>
        <v>139012.69681850309</v>
      </c>
      <c r="I220" s="1">
        <f>economy!AS260</f>
        <v>96504.7210638096</v>
      </c>
      <c r="J220" s="1">
        <f>economy!AT260</f>
        <v>36811.043645095851</v>
      </c>
      <c r="K220" s="12">
        <f>economy!BN260</f>
        <v>-56.638867948594537</v>
      </c>
      <c r="L220" s="12">
        <f>economy!BO260</f>
        <v>-35.202309691106272</v>
      </c>
      <c r="M220" s="12">
        <f>economy!BP260</f>
        <v>-29.909282099489626</v>
      </c>
      <c r="N220" s="1">
        <v>21095.000521145714</v>
      </c>
      <c r="O220" s="1">
        <v>153624.63772291908</v>
      </c>
      <c r="P220" s="1">
        <v>99722.541592711175</v>
      </c>
      <c r="Q220" s="1">
        <v>37688.975449465361</v>
      </c>
      <c r="R220" s="17">
        <v>-52.718734591934549</v>
      </c>
      <c r="S220" s="17">
        <v>-33.405034387447991</v>
      </c>
      <c r="T220" s="17">
        <v>-28.519193168988661</v>
      </c>
      <c r="U220" s="1">
        <v>21552.136422030231</v>
      </c>
      <c r="V220" s="1">
        <v>137791.93787089409</v>
      </c>
      <c r="W220" s="1">
        <v>96244.92863034975</v>
      </c>
      <c r="X220" s="1">
        <v>36740.168905401748</v>
      </c>
      <c r="Y220" s="17">
        <v>-56.958968661719275</v>
      </c>
      <c r="Z220" s="17">
        <v>-35.340628774839836</v>
      </c>
      <c r="AA220" s="17">
        <v>-30.015587335022758</v>
      </c>
      <c r="AB220" s="1">
        <v>21095.000521145714</v>
      </c>
      <c r="AC220" s="1">
        <v>153624.63772291908</v>
      </c>
      <c r="AD220" s="1">
        <v>99722.541592711175</v>
      </c>
      <c r="AE220" s="1">
        <v>37688.975449465361</v>
      </c>
      <c r="AF220" s="1">
        <v>-52.718734591934549</v>
      </c>
      <c r="AG220" s="1">
        <v>-33.405034387447991</v>
      </c>
      <c r="AH220" s="1">
        <v>-28.519193168988661</v>
      </c>
      <c r="AI220" s="1">
        <v>32899.817912121624</v>
      </c>
      <c r="AJ220" s="1">
        <v>377629.01312599349</v>
      </c>
      <c r="AK220" s="1">
        <v>163660.60474111198</v>
      </c>
      <c r="AL220" s="1">
        <v>56804.64796039417</v>
      </c>
      <c r="AM220" s="1">
        <v>-52.342482708217986</v>
      </c>
      <c r="AN220" s="1">
        <v>-36.283479970935616</v>
      </c>
      <c r="AO220" s="1">
        <v>-31.291999554929625</v>
      </c>
      <c r="AP220" s="1">
        <v>5659.9510244256116</v>
      </c>
      <c r="AQ220" s="2">
        <v>40144.907350340065</v>
      </c>
      <c r="AR220" s="2">
        <v>23829.235027877588</v>
      </c>
      <c r="AS220" s="2">
        <v>10167.609274370943</v>
      </c>
      <c r="AT220" s="2">
        <v>-59.018587119623838</v>
      </c>
      <c r="AU220" s="2">
        <v>-38.749554768183771</v>
      </c>
      <c r="AV220" s="2">
        <v>-32.508012007518779</v>
      </c>
    </row>
    <row r="221" spans="1:48" x14ac:dyDescent="0.3">
      <c r="A221" s="1"/>
      <c r="B221" s="1"/>
      <c r="C221" s="1"/>
      <c r="D221" s="1"/>
      <c r="E221" s="1"/>
      <c r="F221" s="1">
        <f t="shared" si="3"/>
        <v>2215</v>
      </c>
      <c r="G221" s="1">
        <f>carbondioxide!F471</f>
        <v>21550.527620275632</v>
      </c>
      <c r="H221" s="1">
        <f>economy!AR261</f>
        <v>137544.51677063314</v>
      </c>
      <c r="I221" s="1">
        <f>economy!AS261</f>
        <v>96523.370335839776</v>
      </c>
      <c r="J221" s="1">
        <f>economy!AT261</f>
        <v>36845.339000346044</v>
      </c>
      <c r="K221" s="12">
        <f>economy!BN261</f>
        <v>-57.150397613489098</v>
      </c>
      <c r="L221" s="12">
        <f>economy!BO261</f>
        <v>-35.41240916029065</v>
      </c>
      <c r="M221" s="12">
        <f>economy!BP261</f>
        <v>-30.072166695449628</v>
      </c>
      <c r="N221" s="1">
        <v>21048.939300356033</v>
      </c>
      <c r="O221" s="1">
        <v>152391.37408186856</v>
      </c>
      <c r="P221" s="1">
        <v>99768.782324165993</v>
      </c>
      <c r="Q221" s="1">
        <v>37729.868709102717</v>
      </c>
      <c r="R221" s="17">
        <v>-53.168616300862162</v>
      </c>
      <c r="S221" s="17">
        <v>-33.606426356367493</v>
      </c>
      <c r="T221" s="17">
        <v>-28.676602451399756</v>
      </c>
      <c r="U221" s="1">
        <v>21501.395535684616</v>
      </c>
      <c r="V221" s="1">
        <v>136315.00642214293</v>
      </c>
      <c r="W221" s="1">
        <v>96264.146268838318</v>
      </c>
      <c r="X221" s="1">
        <v>36774.699017058381</v>
      </c>
      <c r="Y221" s="17">
        <v>-57.473013288083791</v>
      </c>
      <c r="Z221" s="17">
        <v>-35.549966421861029</v>
      </c>
      <c r="AA221" s="17">
        <v>-30.177782082275147</v>
      </c>
      <c r="AB221" s="1">
        <v>21048.939300356033</v>
      </c>
      <c r="AC221" s="1">
        <v>152391.37408186856</v>
      </c>
      <c r="AD221" s="1">
        <v>99768.782324165993</v>
      </c>
      <c r="AE221" s="1">
        <v>37729.868709102717</v>
      </c>
      <c r="AF221" s="1">
        <v>-53.168616300862162</v>
      </c>
      <c r="AG221" s="1">
        <v>-33.606426356367493</v>
      </c>
      <c r="AH221" s="1">
        <v>-28.676602451399756</v>
      </c>
      <c r="AI221" s="1">
        <v>32921.773466717808</v>
      </c>
      <c r="AJ221" s="1">
        <v>378903.65971603943</v>
      </c>
      <c r="AK221" s="1">
        <v>164356.38640591732</v>
      </c>
      <c r="AL221" s="1">
        <v>57023.754210549829</v>
      </c>
      <c r="AM221" s="1">
        <v>-52.729658234601928</v>
      </c>
      <c r="AN221" s="1">
        <v>-36.529559631244709</v>
      </c>
      <c r="AO221" s="1">
        <v>-31.494841183764066</v>
      </c>
      <c r="AP221" s="1">
        <v>5544.1703632237277</v>
      </c>
      <c r="AQ221" s="2">
        <v>39411.101399076644</v>
      </c>
      <c r="AR221" s="2">
        <v>23409.586894033233</v>
      </c>
      <c r="AS221" s="2">
        <v>9985.4926458111731</v>
      </c>
      <c r="AT221" s="2">
        <v>-59.378164409259803</v>
      </c>
      <c r="AU221" s="2">
        <v>-38.975392925210009</v>
      </c>
      <c r="AV221" s="2">
        <v>-32.697060665886255</v>
      </c>
    </row>
    <row r="222" spans="1:48" x14ac:dyDescent="0.3">
      <c r="A222" s="1"/>
      <c r="B222" s="1"/>
      <c r="C222" s="1"/>
      <c r="D222" s="1"/>
      <c r="E222" s="1"/>
      <c r="F222" s="1">
        <f t="shared" si="3"/>
        <v>2216</v>
      </c>
      <c r="G222" s="1">
        <f>carbondioxide!F472</f>
        <v>21499.50993477034</v>
      </c>
      <c r="H222" s="1">
        <f>economy!AR262</f>
        <v>136047.27967758995</v>
      </c>
      <c r="I222" s="1">
        <f>economy!AS262</f>
        <v>96537.757044380007</v>
      </c>
      <c r="J222" s="1">
        <f>economy!AT262</f>
        <v>36878.394528079822</v>
      </c>
      <c r="K222" s="12">
        <f>economy!BN262</f>
        <v>-57.667377962481893</v>
      </c>
      <c r="L222" s="12">
        <f>economy!BO262</f>
        <v>-35.621928432228202</v>
      </c>
      <c r="M222" s="12">
        <f>economy!BP262</f>
        <v>-30.234449522271959</v>
      </c>
      <c r="N222" s="1">
        <v>21002.902445154225</v>
      </c>
      <c r="O222" s="1">
        <v>151136.45989504285</v>
      </c>
      <c r="P222" s="1">
        <v>99810.688523532357</v>
      </c>
      <c r="Q222" s="1">
        <v>37769.48546960955</v>
      </c>
      <c r="R222" s="17">
        <v>-53.6214949912493</v>
      </c>
      <c r="S222" s="17">
        <v>-33.807281070610053</v>
      </c>
      <c r="T222" s="17">
        <v>-28.833464565743888</v>
      </c>
      <c r="U222" s="1">
        <v>21450.689405294892</v>
      </c>
      <c r="V222" s="1">
        <v>134808.39256703798</v>
      </c>
      <c r="W222" s="1">
        <v>96279.102489295779</v>
      </c>
      <c r="X222" s="1">
        <v>36807.989393977979</v>
      </c>
      <c r="Y222" s="17">
        <v>-57.992729957013935</v>
      </c>
      <c r="Z222" s="17">
        <v>-35.75873290520574</v>
      </c>
      <c r="AA222" s="17">
        <v>-30.339382349222571</v>
      </c>
      <c r="AB222" s="1">
        <v>21002.902445154225</v>
      </c>
      <c r="AC222" s="1">
        <v>151136.45989504285</v>
      </c>
      <c r="AD222" s="1">
        <v>99810.688523532357</v>
      </c>
      <c r="AE222" s="1">
        <v>37769.48546960955</v>
      </c>
      <c r="AF222" s="1">
        <v>-53.6214949912493</v>
      </c>
      <c r="AG222" s="1">
        <v>-33.807281070610053</v>
      </c>
      <c r="AH222" s="1">
        <v>-28.833464565743888</v>
      </c>
      <c r="AI222" s="1">
        <v>32943.412224722757</v>
      </c>
      <c r="AJ222" s="1">
        <v>380169.82688674872</v>
      </c>
      <c r="AK222" s="1">
        <v>165048.14332935752</v>
      </c>
      <c r="AL222" s="1">
        <v>57241.50665357813</v>
      </c>
      <c r="AM222" s="1">
        <v>-53.116358187133166</v>
      </c>
      <c r="AN222" s="1">
        <v>-36.775274632299151</v>
      </c>
      <c r="AO222" s="1">
        <v>-31.697377142450367</v>
      </c>
      <c r="AP222" s="1">
        <v>5430.7268349028745</v>
      </c>
      <c r="AQ222" s="2">
        <v>38689.694564975762</v>
      </c>
      <c r="AR222" s="2">
        <v>22996.570168066828</v>
      </c>
      <c r="AS222" s="2">
        <v>9806.3442572883887</v>
      </c>
      <c r="AT222" s="2">
        <v>-59.734771339051321</v>
      </c>
      <c r="AU222" s="2">
        <v>-39.199461325146444</v>
      </c>
      <c r="AV222" s="2">
        <v>-32.884783372506213</v>
      </c>
    </row>
    <row r="223" spans="1:48" x14ac:dyDescent="0.3">
      <c r="A223" s="1"/>
      <c r="B223" s="1"/>
      <c r="C223" s="1"/>
      <c r="D223" s="1"/>
      <c r="E223" s="1"/>
      <c r="F223" s="1">
        <f t="shared" si="3"/>
        <v>2217</v>
      </c>
      <c r="G223" s="1">
        <f>carbondioxide!F473</f>
        <v>21448.533203565214</v>
      </c>
      <c r="H223" s="1">
        <f>economy!AR263</f>
        <v>134519.97820782205</v>
      </c>
      <c r="I223" s="1">
        <f>economy!AS263</f>
        <v>96547.914678065586</v>
      </c>
      <c r="J223" s="1">
        <f>economy!AT263</f>
        <v>36910.220862603841</v>
      </c>
      <c r="K223" s="12">
        <f>economy!BN263</f>
        <v>-58.190181412234757</v>
      </c>
      <c r="L223" s="12">
        <f>economy!BO263</f>
        <v>-35.830872134079449</v>
      </c>
      <c r="M223" s="12">
        <f>economy!BP263</f>
        <v>-30.396133587405114</v>
      </c>
      <c r="N223" s="1">
        <v>20956.892896225174</v>
      </c>
      <c r="O223" s="1">
        <v>149859.48290511963</v>
      </c>
      <c r="P223" s="1">
        <v>99848.293092222157</v>
      </c>
      <c r="Q223" s="1">
        <v>37807.836122116816</v>
      </c>
      <c r="R223" s="17">
        <v>-54.077537414219776</v>
      </c>
      <c r="S223" s="17">
        <v>-34.007602215410337</v>
      </c>
      <c r="T223" s="17">
        <v>-28.989781967173585</v>
      </c>
      <c r="U223" s="1">
        <v>21400.019264998889</v>
      </c>
      <c r="V223" s="1">
        <v>133271.03198888974</v>
      </c>
      <c r="W223" s="1">
        <v>96289.830571527156</v>
      </c>
      <c r="X223" s="1">
        <v>36840.050621934752</v>
      </c>
      <c r="Y223" s="17">
        <v>-58.518511034197267</v>
      </c>
      <c r="Z223" s="17">
        <v>-35.966932785215562</v>
      </c>
      <c r="AA223" s="17">
        <v>-30.500391073301756</v>
      </c>
      <c r="AB223" s="1">
        <v>20956.892896225174</v>
      </c>
      <c r="AC223" s="1">
        <v>149859.48290511963</v>
      </c>
      <c r="AD223" s="1">
        <v>99848.293092222157</v>
      </c>
      <c r="AE223" s="1">
        <v>37807.836122116816</v>
      </c>
      <c r="AF223" s="1">
        <v>-54.077537414219776</v>
      </c>
      <c r="AG223" s="1">
        <v>-34.007602215410337</v>
      </c>
      <c r="AH223" s="1">
        <v>-28.989781967173585</v>
      </c>
      <c r="AI223" s="1">
        <v>32964.740688950849</v>
      </c>
      <c r="AJ223" s="1">
        <v>381427.52876552445</v>
      </c>
      <c r="AK223" s="1">
        <v>165735.86971864072</v>
      </c>
      <c r="AL223" s="1">
        <v>57457.905378343756</v>
      </c>
      <c r="AM223" s="1">
        <v>-53.502578859339764</v>
      </c>
      <c r="AN223" s="1">
        <v>-37.02062399601283</v>
      </c>
      <c r="AO223" s="1">
        <v>-31.899606600589198</v>
      </c>
      <c r="AP223" s="1">
        <v>5319.5746252034269</v>
      </c>
      <c r="AQ223" s="2">
        <v>37980.507291735652</v>
      </c>
      <c r="AR223" s="2">
        <v>22590.102306749464</v>
      </c>
      <c r="AS223" s="2">
        <v>9630.124374510031</v>
      </c>
      <c r="AT223" s="2">
        <v>-60.088447409014762</v>
      </c>
      <c r="AU223" s="2">
        <v>-39.421786178496717</v>
      </c>
      <c r="AV223" s="2">
        <v>-33.071200668106115</v>
      </c>
    </row>
    <row r="224" spans="1:48" x14ac:dyDescent="0.3">
      <c r="A224" s="1"/>
      <c r="B224" s="1"/>
      <c r="C224" s="1"/>
      <c r="D224" s="1"/>
      <c r="E224" s="1"/>
      <c r="F224" s="1">
        <f t="shared" si="3"/>
        <v>2218</v>
      </c>
      <c r="G224" s="1">
        <f>carbondioxide!F474</f>
        <v>21397.598404421344</v>
      </c>
      <c r="H224" s="1">
        <f>economy!AR264</f>
        <v>132961.50196598528</v>
      </c>
      <c r="I224" s="1">
        <f>economy!AS264</f>
        <v>96553.876616760695</v>
      </c>
      <c r="J224" s="1">
        <f>economy!AT264</f>
        <v>36940.828611174147</v>
      </c>
      <c r="K224" s="12">
        <f>economy!BN264</f>
        <v>-58.71921577391543</v>
      </c>
      <c r="L224" s="12">
        <f>economy!BO264</f>
        <v>-36.039244983107132</v>
      </c>
      <c r="M224" s="12">
        <f>economy!BP264</f>
        <v>-30.557221953845747</v>
      </c>
      <c r="N224" s="1">
        <v>20910.913369412447</v>
      </c>
      <c r="O224" s="1">
        <v>148559.99356617464</v>
      </c>
      <c r="P224" s="1">
        <v>99881.628869021588</v>
      </c>
      <c r="Q224" s="1">
        <v>37844.931040053874</v>
      </c>
      <c r="R224" s="17">
        <v>-54.536922129946248</v>
      </c>
      <c r="S224" s="17">
        <v>-34.207393571611739</v>
      </c>
      <c r="T224" s="17">
        <v>-29.145557175678523</v>
      </c>
      <c r="U224" s="1">
        <v>21349.385954754271</v>
      </c>
      <c r="V224" s="1">
        <v>131701.75016260552</v>
      </c>
      <c r="W224" s="1">
        <v>96296.363695434557</v>
      </c>
      <c r="X224" s="1">
        <v>36870.893262254001</v>
      </c>
      <c r="Y224" s="17">
        <v>-59.050786946665617</v>
      </c>
      <c r="Z224" s="17">
        <v>-36.174570709928858</v>
      </c>
      <c r="AA224" s="17">
        <v>-30.66081124566055</v>
      </c>
      <c r="AB224" s="1">
        <v>20910.913369412447</v>
      </c>
      <c r="AC224" s="1">
        <v>148559.99356617464</v>
      </c>
      <c r="AD224" s="1">
        <v>99881.628869021588</v>
      </c>
      <c r="AE224" s="1">
        <v>37844.931040053874</v>
      </c>
      <c r="AF224" s="1">
        <v>-54.536922129946248</v>
      </c>
      <c r="AG224" s="1">
        <v>-34.207393571611739</v>
      </c>
      <c r="AH224" s="1">
        <v>-29.145557175678523</v>
      </c>
      <c r="AI224" s="1">
        <v>32985.765241953428</v>
      </c>
      <c r="AJ224" s="1">
        <v>382676.78036802477</v>
      </c>
      <c r="AK224" s="1">
        <v>166419.56043980113</v>
      </c>
      <c r="AL224" s="1">
        <v>57672.950656799105</v>
      </c>
      <c r="AM224" s="1">
        <v>-53.888316754853363</v>
      </c>
      <c r="AN224" s="1">
        <v>-37.265606858309461</v>
      </c>
      <c r="AO224" s="1">
        <v>-32.101528820321157</v>
      </c>
      <c r="AP224" s="1">
        <v>5210.6687582149671</v>
      </c>
      <c r="AQ224" s="2">
        <v>37283.36171597019</v>
      </c>
      <c r="AR224" s="2">
        <v>22190.101114198133</v>
      </c>
      <c r="AS224" s="2">
        <v>9456.7935318291165</v>
      </c>
      <c r="AT224" s="2">
        <v>-60.439232830564229</v>
      </c>
      <c r="AU224" s="2">
        <v>-39.642394071999931</v>
      </c>
      <c r="AV224" s="2">
        <v>-33.256333388709294</v>
      </c>
    </row>
    <row r="225" spans="1:48" x14ac:dyDescent="0.3">
      <c r="A225" s="1"/>
      <c r="B225" s="1"/>
      <c r="C225" s="1"/>
      <c r="D225" s="1"/>
      <c r="E225" s="1"/>
      <c r="F225" s="1">
        <f t="shared" si="3"/>
        <v>2219</v>
      </c>
      <c r="G225" s="1">
        <f>carbondioxide!F475</f>
        <v>21346.706114848257</v>
      </c>
      <c r="H225" s="1">
        <f>economy!AR265</f>
        <v>131370.62457007152</v>
      </c>
      <c r="I225" s="1">
        <f>economy!AS265</f>
        <v>96555.676127424391</v>
      </c>
      <c r="J225" s="1">
        <f>economy!AT265</f>
        <v>36970.22835331333</v>
      </c>
      <c r="K225" s="12">
        <f>economy!BN265</f>
        <v>-59.254928974374138</v>
      </c>
      <c r="L225" s="12">
        <f>economy!BO265</f>
        <v>-36.24705178093874</v>
      </c>
      <c r="M225" s="12">
        <f>economy!BP265</f>
        <v>-30.717717735240164</v>
      </c>
      <c r="N225" s="1">
        <v>20864.966354893131</v>
      </c>
      <c r="O225" s="1">
        <v>147237.5016541428</v>
      </c>
      <c r="P225" s="1">
        <v>99910.728623589253</v>
      </c>
      <c r="Q225" s="1">
        <v>37880.780577734142</v>
      </c>
      <c r="R225" s="17">
        <v>-54.999840649261365</v>
      </c>
      <c r="S225" s="17">
        <v>-34.406659010978231</v>
      </c>
      <c r="T225" s="17">
        <v>-29.300792772080193</v>
      </c>
      <c r="U225" s="1">
        <v>21298.789896328784</v>
      </c>
      <c r="V225" s="1">
        <v>130099.24823536388</v>
      </c>
      <c r="W225" s="1">
        <v>96298.734936863359</v>
      </c>
      <c r="X225" s="1">
        <v>36900.527851114697</v>
      </c>
      <c r="Y225" s="17">
        <v>-59.590031369915486</v>
      </c>
      <c r="Z225" s="17">
        <v>-36.381651409368899</v>
      </c>
      <c r="AA225" s="17">
        <v>-30.820645906282895</v>
      </c>
      <c r="AB225" s="1">
        <v>20864.966354893131</v>
      </c>
      <c r="AC225" s="1">
        <v>147237.5016541428</v>
      </c>
      <c r="AD225" s="1">
        <v>99910.728623589253</v>
      </c>
      <c r="AE225" s="1">
        <v>37880.780577734142</v>
      </c>
      <c r="AF225" s="1">
        <v>-54.999840649261365</v>
      </c>
      <c r="AG225" s="1">
        <v>-34.406659010978231</v>
      </c>
      <c r="AH225" s="1">
        <v>-29.300792772080193</v>
      </c>
      <c r="AI225" s="1">
        <v>33006.492147269724</v>
      </c>
      <c r="AJ225" s="1">
        <v>383917.5975783047</v>
      </c>
      <c r="AK225" s="1">
        <v>167099.21100672355</v>
      </c>
      <c r="AL225" s="1">
        <v>57886.642940558377</v>
      </c>
      <c r="AM225" s="1">
        <v>-54.273568581562223</v>
      </c>
      <c r="AN225" s="1">
        <v>-37.510222465487374</v>
      </c>
      <c r="AO225" s="1">
        <v>-32.303143153424173</v>
      </c>
      <c r="AP225" s="1">
        <v>5103.965083633203</v>
      </c>
      <c r="AQ225" s="2">
        <v>36598.081681357326</v>
      </c>
      <c r="AR225" s="2">
        <v>21796.484764971043</v>
      </c>
      <c r="AS225" s="2">
        <v>9286.3125395550669</v>
      </c>
      <c r="AT225" s="2">
        <v>-60.787168465000043</v>
      </c>
      <c r="AU225" s="2">
        <v>-39.861311932139074</v>
      </c>
      <c r="AV225" s="2">
        <v>-33.440202637506779</v>
      </c>
    </row>
    <row r="226" spans="1:48" x14ac:dyDescent="0.3">
      <c r="A226" s="1"/>
      <c r="B226" s="1"/>
      <c r="C226" s="1"/>
      <c r="D226" s="1"/>
      <c r="E226" s="1"/>
      <c r="F226" s="1">
        <f t="shared" si="3"/>
        <v>2220</v>
      </c>
      <c r="G226" s="1">
        <f>carbondioxide!F476</f>
        <v>21295.856486344284</v>
      </c>
      <c r="H226" s="1">
        <f>economy!AR266</f>
        <v>129745.98856775116</v>
      </c>
      <c r="I226" s="1">
        <f>economy!AS266</f>
        <v>96553.346360493219</v>
      </c>
      <c r="J226" s="1">
        <f>economy!AT266</f>
        <v>36998.430640260885</v>
      </c>
      <c r="K226" s="12">
        <f>economy!BN266</f>
        <v>-59.797814607749459</v>
      </c>
      <c r="L226" s="12">
        <f>economy!BO266</f>
        <v>-36.454297407821628</v>
      </c>
      <c r="M226" s="12">
        <f>economy!BP266</f>
        <v>-30.877624090987744</v>
      </c>
      <c r="N226" s="1">
        <v>20819.054115565767</v>
      </c>
      <c r="O226" s="1">
        <v>145891.47246073073</v>
      </c>
      <c r="P226" s="1">
        <v>99935.625050314615</v>
      </c>
      <c r="Q226" s="1">
        <v>37915.395069034166</v>
      </c>
      <c r="R226" s="17">
        <v>-55.466498722706788</v>
      </c>
      <c r="S226" s="17">
        <v>-34.605402491587178</v>
      </c>
      <c r="T226" s="17">
        <v>-29.455491394094057</v>
      </c>
      <c r="U226" s="1">
        <v>21248.231064218591</v>
      </c>
      <c r="V226" s="1">
        <v>128462.08649714789</v>
      </c>
      <c r="W226" s="1">
        <v>96296.977263984692</v>
      </c>
      <c r="X226" s="1">
        <v>36928.964898991035</v>
      </c>
      <c r="Y226" s="17">
        <v>-60.136767346913452</v>
      </c>
      <c r="Z226" s="17">
        <v>-36.588179689808051</v>
      </c>
      <c r="AA226" s="17">
        <v>-30.979898139103323</v>
      </c>
      <c r="AB226" s="1">
        <v>20819.054115565767</v>
      </c>
      <c r="AC226" s="1">
        <v>145891.47246073073</v>
      </c>
      <c r="AD226" s="1">
        <v>99935.625050314615</v>
      </c>
      <c r="AE226" s="1">
        <v>37915.395069034166</v>
      </c>
      <c r="AF226" s="1">
        <v>-55.466498722706788</v>
      </c>
      <c r="AG226" s="1">
        <v>-34.605402491587178</v>
      </c>
      <c r="AH226" s="1">
        <v>-29.455491394094057</v>
      </c>
      <c r="AI226" s="1">
        <v>33026.927550697255</v>
      </c>
      <c r="AJ226" s="1">
        <v>385149.99712915474</v>
      </c>
      <c r="AK226" s="1">
        <v>167774.81757020199</v>
      </c>
      <c r="AL226" s="1">
        <v>58098.982857490286</v>
      </c>
      <c r="AM226" s="1">
        <v>-54.658331245865426</v>
      </c>
      <c r="AN226" s="1">
        <v>-37.754470170655857</v>
      </c>
      <c r="AO226" s="1">
        <v>-32.504449038467079</v>
      </c>
      <c r="AP226" s="1">
        <v>4999.4202640956337</v>
      </c>
      <c r="AQ226" s="2">
        <v>35924.492751449005</v>
      </c>
      <c r="AR226" s="2">
        <v>21409.171826148337</v>
      </c>
      <c r="AS226" s="2">
        <v>9118.6424908616282</v>
      </c>
      <c r="AT226" s="2">
        <v>-61.132295764786292</v>
      </c>
      <c r="AU226" s="2">
        <v>-40.078566990377013</v>
      </c>
      <c r="AV226" s="2">
        <v>-33.622829758058593</v>
      </c>
    </row>
    <row r="227" spans="1:48" x14ac:dyDescent="0.3">
      <c r="A227" s="1"/>
      <c r="B227" s="1"/>
      <c r="C227" s="1"/>
      <c r="D227" s="1"/>
      <c r="E227" s="1"/>
      <c r="F227" s="1">
        <f t="shared" si="3"/>
        <v>2221</v>
      </c>
      <c r="G227" s="1">
        <f>carbondioxide!F477</f>
        <v>21245.049213195067</v>
      </c>
      <c r="H227" s="1">
        <f>economy!AR267</f>
        <v>128086.08773910756</v>
      </c>
      <c r="I227" s="1">
        <f>economy!AS267</f>
        <v>96546.920346800674</v>
      </c>
      <c r="J227" s="1">
        <f>economy!AT267</f>
        <v>37025.445994563692</v>
      </c>
      <c r="K227" s="12">
        <f>economy!BN267</f>
        <v>-60.34841849968948</v>
      </c>
      <c r="L227" s="12">
        <f>economy!BO267</f>
        <v>-36.660986816849466</v>
      </c>
      <c r="M227" s="12">
        <f>economy!BP267</f>
        <v>-31.036944221330163</v>
      </c>
      <c r="N227" s="1">
        <v>20773.17868454304</v>
      </c>
      <c r="O227" s="1">
        <v>144521.3225067936</v>
      </c>
      <c r="P227" s="1">
        <v>99956.350762531874</v>
      </c>
      <c r="Q227" s="1">
        <v>37948.784826165516</v>
      </c>
      <c r="R227" s="17">
        <v>-55.937117800466986</v>
      </c>
      <c r="S227" s="17">
        <v>-34.803628053297942</v>
      </c>
      <c r="T227" s="17">
        <v>-29.609655732455369</v>
      </c>
      <c r="U227" s="1">
        <v>21197.708950446038</v>
      </c>
      <c r="V227" s="1">
        <v>126788.66492526548</v>
      </c>
      <c r="W227" s="1">
        <v>96291.12353423782</v>
      </c>
      <c r="X227" s="1">
        <v>36956.214890239804</v>
      </c>
      <c r="Y227" s="17">
        <v>-60.691574547956947</v>
      </c>
      <c r="Z227" s="17">
        <v>-36.794160427984387</v>
      </c>
      <c r="AA227" s="17">
        <v>-31.138571067093075</v>
      </c>
      <c r="AB227" s="1">
        <v>20773.17868454304</v>
      </c>
      <c r="AC227" s="1">
        <v>144521.3225067936</v>
      </c>
      <c r="AD227" s="1">
        <v>99956.350762531874</v>
      </c>
      <c r="AE227" s="1">
        <v>37948.784826165516</v>
      </c>
      <c r="AF227" s="1">
        <v>-55.937117800466986</v>
      </c>
      <c r="AG227" s="1">
        <v>-34.803628053297942</v>
      </c>
      <c r="AH227" s="1">
        <v>-29.609655732455369</v>
      </c>
      <c r="AI227" s="1">
        <v>33047.077481579996</v>
      </c>
      <c r="AJ227" s="1">
        <v>386373.99658263376</v>
      </c>
      <c r="AK227" s="1">
        <v>168446.37690703568</v>
      </c>
      <c r="AL227" s="1">
        <v>58309.971208332034</v>
      </c>
      <c r="AM227" s="1">
        <v>-55.042601847028621</v>
      </c>
      <c r="AN227" s="1">
        <v>-37.998349430243238</v>
      </c>
      <c r="AO227" s="1">
        <v>-32.705445998018973</v>
      </c>
      <c r="AP227" s="1">
        <v>4896.9917626012948</v>
      </c>
      <c r="AQ227" s="2">
        <v>35262.422221186054</v>
      </c>
      <c r="AR227" s="2">
        <v>21028.081278422869</v>
      </c>
      <c r="AS227" s="2">
        <v>8953.744768303528</v>
      </c>
      <c r="AT227" s="2">
        <v>-61.474656717517504</v>
      </c>
      <c r="AU227" s="2">
        <v>-40.29418675005482</v>
      </c>
      <c r="AV227" s="2">
        <v>-33.804236308773788</v>
      </c>
    </row>
    <row r="228" spans="1:48" x14ac:dyDescent="0.3">
      <c r="A228" s="1"/>
      <c r="B228" s="1"/>
      <c r="C228" s="1"/>
      <c r="D228" s="1"/>
      <c r="E228" s="1"/>
      <c r="F228" s="1">
        <f t="shared" si="3"/>
        <v>2222</v>
      </c>
      <c r="G228" s="1">
        <f>carbondioxide!F478</f>
        <v>21194.283494688429</v>
      </c>
      <c r="H228" s="1">
        <f>economy!AR268</f>
        <v>126389.24621779764</v>
      </c>
      <c r="I228" s="1">
        <f>economy!AS268</f>
        <v>96536.430995060175</v>
      </c>
      <c r="J228" s="1">
        <f>economy!AT268</f>
        <v>37051.284909811577</v>
      </c>
      <c r="K228" s="12">
        <f>economy!BN268</f>
        <v>-60.907346514849515</v>
      </c>
      <c r="L228" s="12">
        <f>economy!BO268</f>
        <v>-36.86712502813436</v>
      </c>
      <c r="M228" s="12">
        <f>economy!BP268</f>
        <v>-31.195681362407491</v>
      </c>
      <c r="N228" s="1">
        <v>20727.341861621309</v>
      </c>
      <c r="O228" s="1">
        <v>143126.41469938491</v>
      </c>
      <c r="P228" s="1">
        <v>99972.938287088007</v>
      </c>
      <c r="Q228" s="1">
        <v>37980.960138537797</v>
      </c>
      <c r="R228" s="17">
        <v>-56.411936691125739</v>
      </c>
      <c r="S228" s="17">
        <v>-35.00133981329077</v>
      </c>
      <c r="T228" s="17">
        <v>-29.763288527104283</v>
      </c>
      <c r="U228" s="1">
        <v>21147.2225219219</v>
      </c>
      <c r="V228" s="1">
        <v>125077.20015291929</v>
      </c>
      <c r="W228" s="1">
        <v>96281.206491862686</v>
      </c>
      <c r="X228" s="1">
        <v>36982.28828284092</v>
      </c>
      <c r="Y228" s="17">
        <v>-61.255097937227532</v>
      </c>
      <c r="Z228" s="17">
        <v>-36.999598565242849</v>
      </c>
      <c r="AA228" s="17">
        <v>-31.296667847296884</v>
      </c>
      <c r="AB228" s="1">
        <v>20727.341861621309</v>
      </c>
      <c r="AC228" s="1">
        <v>143126.41469938491</v>
      </c>
      <c r="AD228" s="1">
        <v>99972.938287088007</v>
      </c>
      <c r="AE228" s="1">
        <v>37980.960138537797</v>
      </c>
      <c r="AF228" s="1">
        <v>-56.411936691125739</v>
      </c>
      <c r="AG228" s="1">
        <v>-35.00133981329077</v>
      </c>
      <c r="AH228" s="1">
        <v>-29.763288527104283</v>
      </c>
      <c r="AI228" s="1">
        <v>33066.947854113736</v>
      </c>
      <c r="AJ228" s="1">
        <v>387589.61431080278</v>
      </c>
      <c r="AK228" s="1">
        <v>169113.8864091654</v>
      </c>
      <c r="AL228" s="1">
        <v>58519.608963323735</v>
      </c>
      <c r="AM228" s="1">
        <v>-55.426377671640296</v>
      </c>
      <c r="AN228" s="1">
        <v>-38.241859800575568</v>
      </c>
      <c r="AO228" s="1">
        <v>-32.906133635913768</v>
      </c>
      <c r="AP228" s="1">
        <v>4796.6378300196693</v>
      </c>
      <c r="AQ228" s="2">
        <v>34611.699127161781</v>
      </c>
      <c r="AR228" s="2">
        <v>20653.132536225814</v>
      </c>
      <c r="AS228" s="2">
        <v>8791.5810499527215</v>
      </c>
      <c r="AT228" s="2">
        <v>-61.814293792475617</v>
      </c>
      <c r="AU228" s="2">
        <v>-40.508198954888528</v>
      </c>
      <c r="AV228" s="2">
        <v>-33.984444038620332</v>
      </c>
    </row>
    <row r="229" spans="1:48" x14ac:dyDescent="0.3">
      <c r="A229" s="1"/>
      <c r="B229" s="1"/>
      <c r="C229" s="1"/>
      <c r="D229" s="1"/>
      <c r="E229" s="1"/>
      <c r="F229" s="1">
        <f t="shared" si="3"/>
        <v>2223</v>
      </c>
      <c r="G229" s="1">
        <f>carbondioxide!F479</f>
        <v>21143.557989307756</v>
      </c>
      <c r="H229" s="1">
        <f>economy!AR269</f>
        <v>124653.59371273901</v>
      </c>
      <c r="I229" s="1">
        <f>economy!AS269</f>
        <v>96521.911089946312</v>
      </c>
      <c r="J229" s="1">
        <f>economy!AT269</f>
        <v>37075.957850527971</v>
      </c>
      <c r="K229" s="12">
        <f>economy!BN269</f>
        <v>-61.475273902117678</v>
      </c>
      <c r="L229" s="12">
        <f>economy!BO269</f>
        <v>-37.072717122894872</v>
      </c>
      <c r="M229" s="12">
        <f>economy!BP269</f>
        <v>-31.353838781258776</v>
      </c>
      <c r="N229" s="1">
        <v>20681.545208574287</v>
      </c>
      <c r="O229" s="1">
        <v>141706.05284229972</v>
      </c>
      <c r="P229" s="1">
        <v>99985.42005926407</v>
      </c>
      <c r="Q229" s="1">
        <v>38011.931271713001</v>
      </c>
      <c r="R229" s="17">
        <v>-56.891213452688113</v>
      </c>
      <c r="S229" s="17">
        <v>-35.198541961669569</v>
      </c>
      <c r="T229" s="17">
        <v>-29.916392563425564</v>
      </c>
      <c r="U229" s="1">
        <v>21096.770168710387</v>
      </c>
      <c r="V229" s="1">
        <v>123325.69803640866</v>
      </c>
      <c r="W229" s="1">
        <v>96267.258766063038</v>
      </c>
      <c r="X229" s="1">
        <v>37007.19550830104</v>
      </c>
      <c r="Y229" s="17">
        <v>-61.828058187125258</v>
      </c>
      <c r="Z229" s="17">
        <v>-37.204499101567748</v>
      </c>
      <c r="AA229" s="17">
        <v>-31.454191665796202</v>
      </c>
      <c r="AB229" s="1">
        <v>20681.545208574287</v>
      </c>
      <c r="AC229" s="1">
        <v>141706.05284229972</v>
      </c>
      <c r="AD229" s="1">
        <v>99985.42005926407</v>
      </c>
      <c r="AE229" s="1">
        <v>38011.931271713001</v>
      </c>
      <c r="AF229" s="1">
        <v>-56.891213452688113</v>
      </c>
      <c r="AG229" s="1">
        <v>-35.198541961669569</v>
      </c>
      <c r="AH229" s="1">
        <v>-29.916392563425564</v>
      </c>
      <c r="AI229" s="1">
        <v>33086.544468666252</v>
      </c>
      <c r="AJ229" s="1">
        <v>388796.86947665812</v>
      </c>
      <c r="AK229" s="1">
        <v>169777.34407285764</v>
      </c>
      <c r="AL229" s="1">
        <v>58727.897258864825</v>
      </c>
      <c r="AM229" s="1">
        <v>-55.809656188168837</v>
      </c>
      <c r="AN229" s="1">
        <v>-38.485000934525559</v>
      </c>
      <c r="AO229" s="1">
        <v>-33.106511634570033</v>
      </c>
      <c r="AP229" s="1">
        <v>4698.3174926932288</v>
      </c>
      <c r="AQ229" s="2">
        <v>33972.1542566758</v>
      </c>
      <c r="AR229" s="2">
        <v>20284.245466911842</v>
      </c>
      <c r="AS229" s="2">
        <v>8632.1133151654321</v>
      </c>
      <c r="AT229" s="2">
        <v>-62.151249889682433</v>
      </c>
      <c r="AU229" s="2">
        <v>-40.720631559002605</v>
      </c>
      <c r="AV229" s="2">
        <v>-34.163474864016706</v>
      </c>
    </row>
    <row r="230" spans="1:48" x14ac:dyDescent="0.3">
      <c r="A230" s="1"/>
      <c r="B230" s="1"/>
      <c r="C230" s="1"/>
      <c r="D230" s="1"/>
      <c r="E230" s="1"/>
      <c r="F230" s="1">
        <f t="shared" si="3"/>
        <v>2224</v>
      </c>
      <c r="G230" s="1">
        <f>carbondioxide!F480</f>
        <v>21092.870759083457</v>
      </c>
      <c r="H230" s="1">
        <f>economy!AR270</f>
        <v>122877.03591543291</v>
      </c>
      <c r="I230" s="1">
        <f>economy!AS270</f>
        <v>96503.393290813343</v>
      </c>
      <c r="J230" s="1">
        <f>economy!AT270</f>
        <v>37099.475252226126</v>
      </c>
      <c r="K230" s="12">
        <f>economy!BN270</f>
        <v>-62.052956556777623</v>
      </c>
      <c r="L230" s="12">
        <f>economy!BO270</f>
        <v>-37.277768237424745</v>
      </c>
      <c r="M230" s="12">
        <f>economy!BP270</f>
        <v>-31.511419770740613</v>
      </c>
      <c r="N230" s="1">
        <v>20635.790043089713</v>
      </c>
      <c r="O230" s="1">
        <v>140259.47539233466</v>
      </c>
      <c r="P230" s="1">
        <v>99993.828418048317</v>
      </c>
      <c r="Q230" s="1">
        <v>38041.708466451513</v>
      </c>
      <c r="R230" s="17">
        <v>-57.375227556090913</v>
      </c>
      <c r="S230" s="17">
        <v>-35.395238757121966</v>
      </c>
      <c r="T230" s="17">
        <v>-30.068970668537354</v>
      </c>
      <c r="U230" s="1">
        <v>21046.349641081124</v>
      </c>
      <c r="V230" s="1">
        <v>121531.9207636926</v>
      </c>
      <c r="W230" s="1">
        <v>96249.312869844754</v>
      </c>
      <c r="X230" s="1">
        <v>37030.946971733247</v>
      </c>
      <c r="Y230" s="17">
        <v>-62.411264282061637</v>
      </c>
      <c r="Z230" s="17">
        <v>-37.408867089467314</v>
      </c>
      <c r="AA230" s="17">
        <v>-31.611145732568545</v>
      </c>
      <c r="AB230" s="1">
        <v>20635.790043089713</v>
      </c>
      <c r="AC230" s="1">
        <v>140259.47539233466</v>
      </c>
      <c r="AD230" s="1">
        <v>99993.828418048317</v>
      </c>
      <c r="AE230" s="1">
        <v>38041.708466451513</v>
      </c>
      <c r="AF230" s="1">
        <v>-57.375227556090913</v>
      </c>
      <c r="AG230" s="1">
        <v>-35.395238757121966</v>
      </c>
      <c r="AH230" s="1">
        <v>-30.068970668537354</v>
      </c>
      <c r="AI230" s="1">
        <v>33105.873013111443</v>
      </c>
      <c r="AJ230" s="1">
        <v>389995.78201526724</v>
      </c>
      <c r="AK230" s="1">
        <v>170436.74848793406</v>
      </c>
      <c r="AL230" s="1">
        <v>58934.837394194306</v>
      </c>
      <c r="AM230" s="1">
        <v>-56.192435041619653</v>
      </c>
      <c r="AN230" s="1">
        <v>-38.727772578231281</v>
      </c>
      <c r="AO230" s="1">
        <v>-33.306579752365082</v>
      </c>
      <c r="AP230" s="1">
        <v>4601.9905401380747</v>
      </c>
      <c r="AQ230" s="2">
        <v>33343.620155620003</v>
      </c>
      <c r="AR230" s="2">
        <v>19921.340409027416</v>
      </c>
      <c r="AS230" s="2">
        <v>8475.303849990878</v>
      </c>
      <c r="AT230" s="2">
        <v>-62.485568291354582</v>
      </c>
      <c r="AU230" s="2">
        <v>-40.93151269844072</v>
      </c>
      <c r="AV230" s="2">
        <v>-34.341350846859314</v>
      </c>
    </row>
    <row r="231" spans="1:48" x14ac:dyDescent="0.3">
      <c r="A231" s="1"/>
      <c r="B231" s="1"/>
      <c r="C231" s="1"/>
      <c r="D231" s="1"/>
      <c r="E231" s="1"/>
      <c r="F231" s="1">
        <f t="shared" si="3"/>
        <v>2225</v>
      </c>
      <c r="G231" s="1">
        <f>carbondioxide!F481</f>
        <v>21042.219201774784</v>
      </c>
      <c r="H231" s="1">
        <f>economy!AR271</f>
        <v>121057.21891669292</v>
      </c>
      <c r="I231" s="1">
        <f>economy!AS271</f>
        <v>96480.910131105702</v>
      </c>
      <c r="J231" s="1">
        <f>economy!AT271</f>
        <v>37121.847521643896</v>
      </c>
      <c r="K231" s="12">
        <f>economy!BN271</f>
        <v>-62.641244692610279</v>
      </c>
      <c r="L231" s="12">
        <f>economy!BO271</f>
        <v>-37.48228355689993</v>
      </c>
      <c r="M231" s="12">
        <f>economy!BP271</f>
        <v>-31.668427644332429</v>
      </c>
      <c r="N231" s="1">
        <v>20590.077431131642</v>
      </c>
      <c r="O231" s="1">
        <v>138785.8483318302</v>
      </c>
      <c r="P231" s="1">
        <v>99998.195601764528</v>
      </c>
      <c r="Q231" s="1">
        <v>38070.301937849043</v>
      </c>
      <c r="R231" s="17">
        <v>-57.864282369827073</v>
      </c>
      <c r="S231" s="17">
        <v>-35.591434522628433</v>
      </c>
      <c r="T231" s="17">
        <v>-30.221025707623351</v>
      </c>
      <c r="U231" s="1">
        <v>20995.957972630869</v>
      </c>
      <c r="V231" s="1">
        <v>119693.34713760843</v>
      </c>
      <c r="W231" s="1">
        <v>96227.40119959203</v>
      </c>
      <c r="X231" s="1">
        <v>37053.553052127681</v>
      </c>
      <c r="Y231" s="17">
        <v>-63.005628889312376</v>
      </c>
      <c r="Z231" s="17">
        <v>-37.612707627663234</v>
      </c>
      <c r="AA231" s="17">
        <v>-31.767533276208876</v>
      </c>
      <c r="AB231" s="1">
        <v>20590.077431131642</v>
      </c>
      <c r="AC231" s="1">
        <v>138785.8483318302</v>
      </c>
      <c r="AD231" s="1">
        <v>99998.195601764528</v>
      </c>
      <c r="AE231" s="1">
        <v>38070.301937849043</v>
      </c>
      <c r="AF231" s="1">
        <v>-57.864282369827073</v>
      </c>
      <c r="AG231" s="1">
        <v>-35.591434522628433</v>
      </c>
      <c r="AH231" s="1">
        <v>-30.221025707623351</v>
      </c>
      <c r="AI231" s="1">
        <v>33124.939064176295</v>
      </c>
      <c r="AJ231" s="1">
        <v>391186.37261511502</v>
      </c>
      <c r="AK231" s="1">
        <v>171092.09882705659</v>
      </c>
      <c r="AL231" s="1">
        <v>59140.43082809409</v>
      </c>
      <c r="AM231" s="1">
        <v>-56.574712048291744</v>
      </c>
      <c r="AN231" s="1">
        <v>-38.970174567883625</v>
      </c>
      <c r="AO231" s="1">
        <v>-33.506337821063184</v>
      </c>
      <c r="AP231" s="1">
        <v>4507.6175128466621</v>
      </c>
      <c r="AQ231" s="2">
        <v>32725.931135236951</v>
      </c>
      <c r="AR231" s="2">
        <v>19564.338189686514</v>
      </c>
      <c r="AS231" s="2">
        <v>8321.1152522319917</v>
      </c>
      <c r="AT231" s="2">
        <v>-62.817292615670581</v>
      </c>
      <c r="AU231" s="2">
        <v>-41.140870664095132</v>
      </c>
      <c r="AV231" s="2">
        <v>-34.518094173640883</v>
      </c>
    </row>
    <row r="232" spans="1:48" x14ac:dyDescent="0.3">
      <c r="A232" s="1"/>
      <c r="B232" s="1"/>
      <c r="C232" s="1"/>
      <c r="D232" s="1"/>
      <c r="E232" s="1"/>
      <c r="F232" s="1">
        <f t="shared" si="3"/>
        <v>2226</v>
      </c>
      <c r="G232" s="1">
        <f>carbondioxide!F482</f>
        <v>20991.599967881757</v>
      </c>
      <c r="H232" s="1">
        <f>economy!AR272</f>
        <v>119191.48610622696</v>
      </c>
      <c r="I232" s="1">
        <f>economy!AS272</f>
        <v>96454.494018521524</v>
      </c>
      <c r="J232" s="1">
        <f>economy!AT272</f>
        <v>37143.085037174489</v>
      </c>
      <c r="K232" s="12">
        <f>economy!BN272</f>
        <v>-63.241099571431064</v>
      </c>
      <c r="L232" s="12">
        <f>economy!BO272</f>
        <v>-37.686268308973744</v>
      </c>
      <c r="M232" s="12">
        <f>economy!BP272</f>
        <v>-31.824865730790521</v>
      </c>
      <c r="N232" s="1">
        <v>20544.408177465924</v>
      </c>
      <c r="O232" s="1">
        <v>137284.25700126201</v>
      </c>
      <c r="P232" s="1">
        <v>99998.55374405779</v>
      </c>
      <c r="Q232" s="1">
        <v>38097.721874566203</v>
      </c>
      <c r="R232" s="17">
        <v>-58.358708024781194</v>
      </c>
      <c r="S232" s="17">
        <v>-35.787133641211938</v>
      </c>
      <c r="T232" s="17">
        <v>-30.372560580301382</v>
      </c>
      <c r="U232" s="1">
        <v>20945.591385952615</v>
      </c>
      <c r="V232" s="1">
        <v>117807.12424956948</v>
      </c>
      <c r="W232" s="1">
        <v>96201.556035450747</v>
      </c>
      <c r="X232" s="1">
        <v>37075.024102832096</v>
      </c>
      <c r="Y232" s="17">
        <v>-63.612187260349053</v>
      </c>
      <c r="Z232" s="17">
        <v>-37.816025854528483</v>
      </c>
      <c r="AA232" s="17">
        <v>-31.923357538469876</v>
      </c>
      <c r="AB232" s="1">
        <v>20544.408177465924</v>
      </c>
      <c r="AC232" s="1">
        <v>137284.25700126201</v>
      </c>
      <c r="AD232" s="1">
        <v>99998.55374405779</v>
      </c>
      <c r="AE232" s="1">
        <v>38097.721874566203</v>
      </c>
      <c r="AF232" s="1">
        <v>-58.358708024781194</v>
      </c>
      <c r="AG232" s="1">
        <v>-35.787133641211938</v>
      </c>
      <c r="AH232" s="1">
        <v>-30.372560580301382</v>
      </c>
      <c r="AI232" s="1">
        <v>33143.748088798944</v>
      </c>
      <c r="AJ232" s="1">
        <v>392368.66269964929</v>
      </c>
      <c r="AK232" s="1">
        <v>171743.39483506512</v>
      </c>
      <c r="AL232" s="1">
        <v>59344.679175616868</v>
      </c>
      <c r="AM232" s="1">
        <v>-56.956485190633778</v>
      </c>
      <c r="AN232" s="1">
        <v>-39.212206826582396</v>
      </c>
      <c r="AO232" s="1">
        <v>-33.705785743297689</v>
      </c>
      <c r="AP232" s="1">
        <v>4415.1596901962494</v>
      </c>
      <c r="AQ232" s="2">
        <v>32118.923277789738</v>
      </c>
      <c r="AR232" s="2">
        <v>19213.160141076787</v>
      </c>
      <c r="AS232" s="2">
        <v>8169.5104361688655</v>
      </c>
      <c r="AT232" s="2">
        <v>-63.146466772763269</v>
      </c>
      <c r="AU232" s="2">
        <v>-41.348733875999336</v>
      </c>
      <c r="AV232" s="2">
        <v>-34.693727135616683</v>
      </c>
    </row>
    <row r="233" spans="1:48" x14ac:dyDescent="0.3">
      <c r="A233" s="1"/>
      <c r="B233" s="1"/>
      <c r="C233" s="1"/>
      <c r="D233" s="1"/>
      <c r="E233" s="1"/>
      <c r="F233" s="1">
        <f t="shared" si="3"/>
        <v>2227</v>
      </c>
      <c r="G233" s="1">
        <f>carbondioxide!F483</f>
        <v>20941.008858583195</v>
      </c>
      <c r="H233" s="1">
        <f>economy!AR273</f>
        <v>117276.82555366926</v>
      </c>
      <c r="I233" s="1">
        <f>economy!AS273</f>
        <v>96424.177236011645</v>
      </c>
      <c r="J233" s="1">
        <f>economy!AT273</f>
        <v>37163.198149513293</v>
      </c>
      <c r="K233" s="12">
        <f>economy!BN273</f>
        <v>-63.853614149835423</v>
      </c>
      <c r="L233" s="12">
        <f>economy!BO273</f>
        <v>-37.889727757098449</v>
      </c>
      <c r="M233" s="12">
        <f>economy!BP273</f>
        <v>-31.980737368605347</v>
      </c>
      <c r="N233" s="1">
        <v>20498.782814032442</v>
      </c>
      <c r="O233" s="1">
        <v>135753.69670230194</v>
      </c>
      <c r="P233" s="1">
        <v>99994.934870243349</v>
      </c>
      <c r="Q233" s="1">
        <v>38123.978438151637</v>
      </c>
      <c r="R233" s="17">
        <v>-58.858864731505363</v>
      </c>
      <c r="S233" s="17">
        <v>-35.982340551717876</v>
      </c>
      <c r="T233" s="17">
        <v>-30.523578217020784</v>
      </c>
      <c r="U233" s="1">
        <v>20895.245176241784</v>
      </c>
      <c r="V233" s="1">
        <v>115870.00818977892</v>
      </c>
      <c r="W233" s="1">
        <v>96171.809542613875</v>
      </c>
      <c r="X233" s="1">
        <v>37095.370452266769</v>
      </c>
      <c r="Y233" s="17">
        <v>-64.23212068330983</v>
      </c>
      <c r="Z233" s="17">
        <v>-38.018826941204097</v>
      </c>
      <c r="AA233" s="17">
        <v>-32.07862176856991</v>
      </c>
      <c r="AB233" s="1">
        <v>20498.782814032442</v>
      </c>
      <c r="AC233" s="1">
        <v>135753.69670230194</v>
      </c>
      <c r="AD233" s="1">
        <v>99994.934870243349</v>
      </c>
      <c r="AE233" s="1">
        <v>38123.978438151637</v>
      </c>
      <c r="AF233" s="1">
        <v>-58.858864731505363</v>
      </c>
      <c r="AG233" s="1">
        <v>-35.982340551717876</v>
      </c>
      <c r="AH233" s="1">
        <v>-30.523578217020784</v>
      </c>
      <c r="AI233" s="1">
        <v>33162.305445496713</v>
      </c>
      <c r="AJ233" s="1">
        <v>393542.67440904374</v>
      </c>
      <c r="AK233" s="1">
        <v>172390.63681837602</v>
      </c>
      <c r="AL233" s="1">
        <v>59547.584204839826</v>
      </c>
      <c r="AM233" s="1">
        <v>-57.337752612197995</v>
      </c>
      <c r="AN233" s="1">
        <v>-39.453869361259649</v>
      </c>
      <c r="AO233" s="1">
        <v>-33.904923490105787</v>
      </c>
      <c r="AP233" s="1">
        <v>4324.5790784666124</v>
      </c>
      <c r="AQ233" s="2">
        <v>31522.434441182915</v>
      </c>
      <c r="AR233" s="2">
        <v>18867.728116119753</v>
      </c>
      <c r="AS233" s="2">
        <v>8020.4526369549512</v>
      </c>
      <c r="AT233" s="2">
        <v>-63.473134922852005</v>
      </c>
      <c r="AU233" s="2">
        <v>-41.55513085892926</v>
      </c>
      <c r="AV233" s="2">
        <v>-34.86827210997658</v>
      </c>
    </row>
    <row r="234" spans="1:48" x14ac:dyDescent="0.3">
      <c r="A234" s="1"/>
      <c r="B234" s="1"/>
      <c r="C234" s="1"/>
      <c r="D234" s="1"/>
      <c r="E234" s="1"/>
      <c r="F234" s="1">
        <f t="shared" si="3"/>
        <v>2228</v>
      </c>
      <c r="G234" s="1">
        <f>carbondioxide!F484</f>
        <v>20890.440699468567</v>
      </c>
      <c r="H234" s="1">
        <f>economy!AR274</f>
        <v>115309.80521825189</v>
      </c>
      <c r="I234" s="1">
        <f>economy!AS274</f>
        <v>96389.991943710411</v>
      </c>
      <c r="J234" s="1">
        <f>economy!AT274</f>
        <v>37182.197182547403</v>
      </c>
      <c r="K234" s="12">
        <f>economy!BN274</f>
        <v>-64.480038798414625</v>
      </c>
      <c r="L234" s="12">
        <f>economy!BO274</f>
        <v>-38.092667193499359</v>
      </c>
      <c r="M234" s="12">
        <f>economy!BP274</f>
        <v>-32.136045900206291</v>
      </c>
      <c r="N234" s="1">
        <v>20453.201585777813</v>
      </c>
      <c r="O234" s="1">
        <v>134193.06183999497</v>
      </c>
      <c r="P234" s="1">
        <v>99987.370894026317</v>
      </c>
      <c r="Q234" s="1">
        <v>38149.081762461239</v>
      </c>
      <c r="R234" s="17">
        <v>-59.365146638746495</v>
      </c>
      <c r="S234" s="17">
        <v>-36.177059744613253</v>
      </c>
      <c r="T234" s="17">
        <v>-30.674081575480169</v>
      </c>
      <c r="U234" s="1">
        <v>20844.913566741758</v>
      </c>
      <c r="V234" s="1">
        <v>113878.29065248879</v>
      </c>
      <c r="W234" s="1">
        <v>96138.193773618492</v>
      </c>
      <c r="X234" s="1">
        <v>37114.602404902711</v>
      </c>
      <c r="Y234" s="17">
        <v>-64.866785868254908</v>
      </c>
      <c r="Z234" s="17">
        <v>-38.221116084310673</v>
      </c>
      <c r="AA234" s="17">
        <v>-32.233329217205451</v>
      </c>
      <c r="AB234" s="1">
        <v>20453.201585777813</v>
      </c>
      <c r="AC234" s="1">
        <v>134193.06183999497</v>
      </c>
      <c r="AD234" s="1">
        <v>99987.370894026317</v>
      </c>
      <c r="AE234" s="1">
        <v>38149.081762461239</v>
      </c>
      <c r="AF234" s="1">
        <v>-59.365146638746495</v>
      </c>
      <c r="AG234" s="1">
        <v>-36.177059744613253</v>
      </c>
      <c r="AH234" s="1">
        <v>-30.674081575480169</v>
      </c>
      <c r="AI234" s="1">
        <v>33180.616385743269</v>
      </c>
      <c r="AJ234" s="1">
        <v>394708.43058216502</v>
      </c>
      <c r="AK234" s="1">
        <v>173033.82563444079</v>
      </c>
      <c r="AL234" s="1">
        <v>59749.147833644143</v>
      </c>
      <c r="AM234" s="1">
        <v>-57.718512612692948</v>
      </c>
      <c r="AN234" s="1">
        <v>-39.695162259670468</v>
      </c>
      <c r="AO234" s="1">
        <v>-34.103751098516284</v>
      </c>
      <c r="AP234" s="1">
        <v>4235.838398970136</v>
      </c>
      <c r="AQ234" s="2">
        <v>30936.304262571186</v>
      </c>
      <c r="AR234" s="2">
        <v>18527.964503307416</v>
      </c>
      <c r="AS234" s="2">
        <v>7873.9054146961807</v>
      </c>
      <c r="AT234" s="2">
        <v>-63.79734143643293</v>
      </c>
      <c r="AU234" s="2">
        <v>-41.760090219260633</v>
      </c>
      <c r="AV234" s="2">
        <v>-35.041751541982613</v>
      </c>
    </row>
    <row r="235" spans="1:48" x14ac:dyDescent="0.3">
      <c r="A235" s="1"/>
      <c r="B235" s="1"/>
      <c r="C235" s="1"/>
      <c r="D235" s="1"/>
      <c r="E235" s="1"/>
      <c r="F235" s="1">
        <f t="shared" si="3"/>
        <v>2229</v>
      </c>
      <c r="G235" s="1">
        <f>carbondioxide!F485</f>
        <v>20839.889183244253</v>
      </c>
      <c r="H235" s="1">
        <f>economy!AR275</f>
        <v>113286.49242905914</v>
      </c>
      <c r="I235" s="1">
        <f>economy!AS275</f>
        <v>96351.97018192269</v>
      </c>
      <c r="J235" s="1">
        <f>economy!AT275</f>
        <v>37200.092434519102</v>
      </c>
      <c r="K235" s="12">
        <f>economy!BN275</f>
        <v>-65.121813665831482</v>
      </c>
      <c r="L235" s="12">
        <f>economy!BO275</f>
        <v>-38.295091931709109</v>
      </c>
      <c r="M235" s="12">
        <f>economy!BP275</f>
        <v>-32.29079466584551</v>
      </c>
      <c r="N235" s="1">
        <v>20407.664433476897</v>
      </c>
      <c r="O235" s="1">
        <v>132601.13332004228</v>
      </c>
      <c r="P235" s="1">
        <v>99975.893614603352</v>
      </c>
      <c r="Q235" s="1">
        <v>38173.041953175256</v>
      </c>
      <c r="R235" s="17">
        <v>-59.877986343114173</v>
      </c>
      <c r="S235" s="17">
        <v>-36.371295757791565</v>
      </c>
      <c r="T235" s="17">
        <v>-30.824073637055424</v>
      </c>
      <c r="U235" s="1">
        <v>20794.589527869506</v>
      </c>
      <c r="V235" s="1">
        <v>111827.70719158344</v>
      </c>
      <c r="W235" s="1">
        <v>96100.740671797859</v>
      </c>
      <c r="X235" s="1">
        <v>37132.730242540347</v>
      </c>
      <c r="Y235" s="17">
        <v>-65.517752160939793</v>
      </c>
      <c r="Z235" s="17">
        <v>-38.422898498149394</v>
      </c>
      <c r="AA235" s="17">
        <v>-32.387483130189814</v>
      </c>
      <c r="AB235" s="1">
        <v>20407.664433476897</v>
      </c>
      <c r="AC235" s="1">
        <v>132601.13332004228</v>
      </c>
      <c r="AD235" s="1">
        <v>99975.893614603352</v>
      </c>
      <c r="AE235" s="1">
        <v>38173.041953175256</v>
      </c>
      <c r="AF235" s="1">
        <v>-59.877986343114173</v>
      </c>
      <c r="AG235" s="1">
        <v>-36.371295757791565</v>
      </c>
      <c r="AH235" s="1">
        <v>-30.824073637055424</v>
      </c>
      <c r="AI235" s="1">
        <v>33198.686055353377</v>
      </c>
      <c r="AJ235" s="1">
        <v>395865.95473875629</v>
      </c>
      <c r="AK235" s="1">
        <v>173672.96268127099</v>
      </c>
      <c r="AL235" s="1">
        <v>59949.372126521317</v>
      </c>
      <c r="AM235" s="1">
        <v>-58.098763643132223</v>
      </c>
      <c r="AN235" s="1">
        <v>-39.936085687449371</v>
      </c>
      <c r="AO235" s="1">
        <v>-34.302268669189125</v>
      </c>
      <c r="AP235" s="1">
        <v>4148.9010762972257</v>
      </c>
      <c r="AQ235" s="2">
        <v>30360.374160993706</v>
      </c>
      <c r="AR235" s="2">
        <v>18193.792240738207</v>
      </c>
      <c r="AS235" s="2">
        <v>7729.8326582227492</v>
      </c>
      <c r="AT235" s="2">
        <v>-64.119130856447242</v>
      </c>
      <c r="AU235" s="2">
        <v>-41.963640623031665</v>
      </c>
      <c r="AV235" s="2">
        <v>-35.214187928032878</v>
      </c>
    </row>
    <row r="236" spans="1:48" x14ac:dyDescent="0.3">
      <c r="A236" s="1"/>
      <c r="B236" s="1"/>
      <c r="C236" s="1"/>
      <c r="D236" s="1"/>
      <c r="E236" s="1"/>
      <c r="F236" s="1">
        <f t="shared" si="3"/>
        <v>2230</v>
      </c>
      <c r="G236" s="1">
        <f>carbondioxide!F486</f>
        <v>20789.346672243508</v>
      </c>
      <c r="H236" s="1">
        <f>economy!AR276</f>
        <v>111202.35280205646</v>
      </c>
      <c r="I236" s="1">
        <f>economy!AS276</f>
        <v>96310.143875320224</v>
      </c>
      <c r="J236" s="1">
        <f>economy!AT276</f>
        <v>37216.894179504139</v>
      </c>
      <c r="K236" s="12">
        <f>economy!BN276</f>
        <v>-65.780609858044926</v>
      </c>
      <c r="L236" s="12">
        <f>economy!BO276</f>
        <v>-38.49700729854861</v>
      </c>
      <c r="M236" s="12">
        <f>economy!BP276</f>
        <v>-32.444986997075965</v>
      </c>
      <c r="N236" s="1">
        <v>20362.170972961285</v>
      </c>
      <c r="O236" s="1">
        <v>130976.5638503253</v>
      </c>
      <c r="P236" s="1">
        <v>99960.53471415909</v>
      </c>
      <c r="Q236" s="1">
        <v>38195.869087417595</v>
      </c>
      <c r="R236" s="17">
        <v>-60.397860186778189</v>
      </c>
      <c r="S236" s="17">
        <v>-36.565053172368671</v>
      </c>
      <c r="T236" s="17">
        <v>-30.973557403226753</v>
      </c>
      <c r="U236" s="1">
        <v>20744.264548969866</v>
      </c>
      <c r="V236" s="1">
        <v>109713.32131327396</v>
      </c>
      <c r="W236" s="1">
        <v>96059.482076063665</v>
      </c>
      <c r="X236" s="1">
        <v>37149.764225934719</v>
      </c>
      <c r="Y236" s="17">
        <v>-66.186849224812178</v>
      </c>
      <c r="Z236" s="17">
        <v>-38.624179406262513</v>
      </c>
      <c r="AA236" s="17">
        <v>-32.541086741620724</v>
      </c>
      <c r="AB236" s="1">
        <v>20362.170972961285</v>
      </c>
      <c r="AC236" s="1">
        <v>130976.5638503253</v>
      </c>
      <c r="AD236" s="1">
        <v>99960.53471415909</v>
      </c>
      <c r="AE236" s="1">
        <v>38195.869087417595</v>
      </c>
      <c r="AF236" s="1">
        <v>-60.397860186778189</v>
      </c>
      <c r="AG236" s="1">
        <v>-36.565053172368671</v>
      </c>
      <c r="AH236" s="1">
        <v>-30.973557403226753</v>
      </c>
      <c r="AI236" s="1">
        <v>33216.519495874265</v>
      </c>
      <c r="AJ236" s="1">
        <v>397015.27106183051</v>
      </c>
      <c r="AK236" s="1">
        <v>174308.04988702887</v>
      </c>
      <c r="AL236" s="1">
        <v>60148.259291406386</v>
      </c>
      <c r="AM236" s="1">
        <v>-58.478504301080513</v>
      </c>
      <c r="AN236" s="1">
        <v>-40.176639885232575</v>
      </c>
      <c r="AO236" s="1">
        <v>-34.500476364106717</v>
      </c>
      <c r="AP236" s="1">
        <v>4063.7312266796898</v>
      </c>
      <c r="AQ236" s="2">
        <v>29794.487339069241</v>
      </c>
      <c r="AR236" s="2">
        <v>17865.13482937403</v>
      </c>
      <c r="AS236" s="2">
        <v>7588.1985885632021</v>
      </c>
      <c r="AT236" s="2">
        <v>-64.438547862350362</v>
      </c>
      <c r="AU236" s="2">
        <v>-42.165810775162143</v>
      </c>
      <c r="AV236" s="2">
        <v>-35.385603799614202</v>
      </c>
    </row>
    <row r="237" spans="1:48" x14ac:dyDescent="0.3">
      <c r="A237" s="1"/>
      <c r="B237" s="1"/>
      <c r="C237" s="1"/>
      <c r="D237" s="1"/>
      <c r="E237" s="1"/>
      <c r="F237" s="1">
        <f t="shared" si="3"/>
        <v>2231</v>
      </c>
      <c r="G237" s="1">
        <f>carbondioxide!F487</f>
        <v>20738.803948251847</v>
      </c>
      <c r="H237" s="1">
        <f>economy!AR277</f>
        <v>109052.12193460116</v>
      </c>
      <c r="I237" s="1">
        <f>economy!AS277</f>
        <v>96264.54483853998</v>
      </c>
      <c r="J237" s="1">
        <f>economy!AT277</f>
        <v>37232.612669255737</v>
      </c>
      <c r="K237" s="12">
        <f>economy!BN277</f>
        <v>-66.458382474359738</v>
      </c>
      <c r="L237" s="12">
        <f>economy!BO277</f>
        <v>-38.698418625412302</v>
      </c>
      <c r="M237" s="12">
        <f>economy!BP277</f>
        <v>-32.598626209716812</v>
      </c>
      <c r="N237" s="1">
        <v>20316.72047003475</v>
      </c>
      <c r="O237" s="1">
        <v>129317.86071030983</v>
      </c>
      <c r="P237" s="1">
        <v>99941.325755775499</v>
      </c>
      <c r="Q237" s="1">
        <v>38217.573213482101</v>
      </c>
      <c r="R237" s="17">
        <v>-60.925294514938194</v>
      </c>
      <c r="S237" s="17">
        <v>-36.758336608452176</v>
      </c>
      <c r="T237" s="17">
        <v>-31.122535891991486</v>
      </c>
      <c r="U237" s="1">
        <v>20693.928347526355</v>
      </c>
      <c r="V237" s="1">
        <v>107529.37632676854</v>
      </c>
      <c r="W237" s="1">
        <v>96014.44972724223</v>
      </c>
      <c r="X237" s="1">
        <v>37165.714596826576</v>
      </c>
      <c r="Y237" s="17">
        <v>-66.8762289266312</v>
      </c>
      <c r="Z237" s="17">
        <v>-38.824964032188092</v>
      </c>
      <c r="AA237" s="17">
        <v>-32.694143266453423</v>
      </c>
      <c r="AB237" s="1">
        <v>20316.72047003475</v>
      </c>
      <c r="AC237" s="1">
        <v>129317.86071030983</v>
      </c>
      <c r="AD237" s="1">
        <v>99941.325755775499</v>
      </c>
      <c r="AE237" s="1">
        <v>38217.573213482101</v>
      </c>
      <c r="AF237" s="1">
        <v>-60.925294514938194</v>
      </c>
      <c r="AG237" s="1">
        <v>-36.758336608452176</v>
      </c>
      <c r="AH237" s="1">
        <v>-31.122535891991486</v>
      </c>
      <c r="AI237" s="1">
        <v>33234.121645982348</v>
      </c>
      <c r="AJ237" s="1">
        <v>398156.40438028064</v>
      </c>
      <c r="AK237" s="1">
        <v>174939.08969968875</v>
      </c>
      <c r="AL237" s="1">
        <v>60345.811676540507</v>
      </c>
      <c r="AM237" s="1">
        <v>-58.857733325995135</v>
      </c>
      <c r="AN237" s="1">
        <v>-40.41682516584487</v>
      </c>
      <c r="AO237" s="1">
        <v>-34.698374404315885</v>
      </c>
      <c r="AP237" s="1">
        <v>3980.2936464744935</v>
      </c>
      <c r="AQ237" s="2">
        <v>29238.488783788136</v>
      </c>
      <c r="AR237" s="2">
        <v>17541.916345540474</v>
      </c>
      <c r="AS237" s="2">
        <v>7448.9677621305173</v>
      </c>
      <c r="AT237" s="2">
        <v>-64.75563723600709</v>
      </c>
      <c r="AU237" s="2">
        <v>-42.366629399781296</v>
      </c>
      <c r="AV237" s="2">
        <v>-35.556021708106556</v>
      </c>
    </row>
    <row r="238" spans="1:48" x14ac:dyDescent="0.3">
      <c r="A238" s="1"/>
      <c r="B238" s="1"/>
      <c r="C238" s="1"/>
      <c r="D238" s="1"/>
      <c r="E238" s="1"/>
      <c r="F238" s="1">
        <f t="shared" si="3"/>
        <v>2232</v>
      </c>
      <c r="G238" s="1">
        <f>carbondioxide!F488</f>
        <v>20688.249892401524</v>
      </c>
      <c r="H238" s="1">
        <f>economy!AR278</f>
        <v>106829.64056230919</v>
      </c>
      <c r="I238" s="1">
        <f>economy!AS278</f>
        <v>96215.204783430934</v>
      </c>
      <c r="J238" s="1">
        <f>economy!AT278</f>
        <v>37247.258135477496</v>
      </c>
      <c r="K238" s="12">
        <f>economy!BN278</f>
        <v>-67.157439835296671</v>
      </c>
      <c r="L238" s="12">
        <f>economy!BO278</f>
        <v>-38.899331238676467</v>
      </c>
      <c r="M238" s="12">
        <f>economy!BP278</f>
        <v>-32.751715596171614</v>
      </c>
      <c r="N238" s="1">
        <v>20271.311810177514</v>
      </c>
      <c r="O238" s="1">
        <v>127623.36544174684</v>
      </c>
      <c r="P238" s="1">
        <v>99918.298181777107</v>
      </c>
      <c r="Q238" s="1">
        <v>38238.164350670369</v>
      </c>
      <c r="R238" s="17">
        <v>-61.460873110183492</v>
      </c>
      <c r="S238" s="17">
        <v>-36.951150720863772</v>
      </c>
      <c r="T238" s="17">
        <v>-31.271012134247528</v>
      </c>
      <c r="U238" s="1">
        <v>20643.568494693478</v>
      </c>
      <c r="V238" s="1">
        <v>105269.10354254111</v>
      </c>
      <c r="W238" s="1">
        <v>95965.675276248629</v>
      </c>
      <c r="X238" s="1">
        <v>37180.591580452463</v>
      </c>
      <c r="Y238" s="17">
        <v>-67.588446806169898</v>
      </c>
      <c r="Z238" s="17">
        <v>-39.025257589199249</v>
      </c>
      <c r="AA238" s="17">
        <v>-32.846655892322595</v>
      </c>
      <c r="AB238" s="1">
        <v>20271.311810177514</v>
      </c>
      <c r="AC238" s="1">
        <v>127623.36544174684</v>
      </c>
      <c r="AD238" s="1">
        <v>99918.298181777107</v>
      </c>
      <c r="AE238" s="1">
        <v>38238.164350670369</v>
      </c>
      <c r="AF238" s="1">
        <v>-61.460873110183492</v>
      </c>
      <c r="AG238" s="1">
        <v>-36.951150720863772</v>
      </c>
      <c r="AH238" s="1">
        <v>-31.271012134247528</v>
      </c>
      <c r="AI238" s="1">
        <v>33251.497342884948</v>
      </c>
      <c r="AJ238" s="1">
        <v>399289.38015170483</v>
      </c>
      <c r="AK238" s="1">
        <v>175566.08507677197</v>
      </c>
      <c r="AL238" s="1">
        <v>60542.031767360037</v>
      </c>
      <c r="AM238" s="1">
        <v>-59.236449594661828</v>
      </c>
      <c r="AN238" s="1">
        <v>-40.656641911550295</v>
      </c>
      <c r="AO238" s="1">
        <v>-34.895963067720523</v>
      </c>
      <c r="AP238" s="1">
        <v>3898.5538007702171</v>
      </c>
      <c r="AQ238" s="2">
        <v>28692.22526643474</v>
      </c>
      <c r="AR238" s="2">
        <v>17224.061452691571</v>
      </c>
      <c r="AS238" s="2">
        <v>7312.1050736289826</v>
      </c>
      <c r="AT238" s="2">
        <v>-65.070443829340462</v>
      </c>
      <c r="AU238" s="2">
        <v>-42.566125221618812</v>
      </c>
      <c r="AV238" s="2">
        <v>-35.725464210404908</v>
      </c>
    </row>
    <row r="239" spans="1:48" x14ac:dyDescent="0.3">
      <c r="A239" s="1"/>
      <c r="B239" s="1"/>
      <c r="C239" s="1"/>
      <c r="D239" s="1"/>
      <c r="E239" s="1"/>
      <c r="F239" s="1">
        <f t="shared" si="3"/>
        <v>2233</v>
      </c>
      <c r="G239" s="1">
        <f>carbondioxide!F489</f>
        <v>20637.671070954173</v>
      </c>
      <c r="H239" s="1">
        <f>economy!AR279</f>
        <v>104527.63992839621</v>
      </c>
      <c r="I239" s="1">
        <f>economy!AS279</f>
        <v>96162.15532825845</v>
      </c>
      <c r="J239" s="1">
        <f>economy!AT279</f>
        <v>37260.840792608346</v>
      </c>
      <c r="K239" s="12">
        <f>economy!BN279</f>
        <v>-67.880535195663541</v>
      </c>
      <c r="L239" s="12">
        <f>economy!BO279</f>
        <v>-39.099750449000062</v>
      </c>
      <c r="M239" s="12">
        <f>economy!BP279</f>
        <v>-32.904258416925849</v>
      </c>
      <c r="N239" s="1">
        <v>20225.94346191025</v>
      </c>
      <c r="O239" s="1">
        <v>125891.22977082696</v>
      </c>
      <c r="P239" s="1">
        <v>99891.483312538141</v>
      </c>
      <c r="Q239" s="1">
        <v>38257.652489250169</v>
      </c>
      <c r="R239" s="17">
        <v>-62.005246080460822</v>
      </c>
      <c r="S239" s="17">
        <v>-37.143500194791017</v>
      </c>
      <c r="T239" s="17">
        <v>-31.418989170129297</v>
      </c>
      <c r="U239" s="1">
        <v>20593.169927231338</v>
      </c>
      <c r="V239" s="1">
        <v>102924.47041540864</v>
      </c>
      <c r="W239" s="1">
        <v>95913.190294461267</v>
      </c>
      <c r="X239" s="1">
        <v>37194.405388630796</v>
      </c>
      <c r="Y239" s="17">
        <v>-68.326571033298848</v>
      </c>
      <c r="Z239" s="17">
        <v>-39.225065268756921</v>
      </c>
      <c r="AA239" s="17">
        <v>-32.998627770409968</v>
      </c>
      <c r="AB239" s="1">
        <v>20225.94346191025</v>
      </c>
      <c r="AC239" s="1">
        <v>125891.22977082696</v>
      </c>
      <c r="AD239" s="1">
        <v>99891.483312538141</v>
      </c>
      <c r="AE239" s="1">
        <v>38257.652489250169</v>
      </c>
      <c r="AF239" s="1">
        <v>-62.005246080460822</v>
      </c>
      <c r="AG239" s="1">
        <v>-37.143500194791017</v>
      </c>
      <c r="AH239" s="1">
        <v>-31.418989170129297</v>
      </c>
      <c r="AI239" s="1">
        <v>33268.651323724727</v>
      </c>
      <c r="AJ239" s="1">
        <v>400414.22444544442</v>
      </c>
      <c r="AK239" s="1">
        <v>176189.0394751546</v>
      </c>
      <c r="AL239" s="1">
        <v>60736.922183416478</v>
      </c>
      <c r="AM239" s="1">
        <v>-59.614652116725388</v>
      </c>
      <c r="AN239" s="1">
        <v>-40.896090571365953</v>
      </c>
      <c r="AO239" s="1">
        <v>-35.093242686923659</v>
      </c>
      <c r="AP239" s="1">
        <v>3818.4778121179911</v>
      </c>
      <c r="AQ239" s="2">
        <v>28155.545341674177</v>
      </c>
      <c r="AR239" s="2">
        <v>16911.495412460081</v>
      </c>
      <c r="AS239" s="2">
        <v>7177.5757586914651</v>
      </c>
      <c r="AT239" s="2">
        <v>-65.383012533664228</v>
      </c>
      <c r="AU239" s="2">
        <v>-42.764326948414812</v>
      </c>
      <c r="AV239" s="2">
        <v>-35.893953855323602</v>
      </c>
    </row>
    <row r="240" spans="1:48" x14ac:dyDescent="0.3">
      <c r="A240" s="1"/>
      <c r="B240" s="1"/>
      <c r="C240" s="1"/>
      <c r="D240" s="1"/>
      <c r="E240" s="1"/>
      <c r="F240" s="1">
        <f t="shared" si="3"/>
        <v>2234</v>
      </c>
      <c r="G240" s="1">
        <f>carbondioxide!F490</f>
        <v>20587.051192499574</v>
      </c>
      <c r="H240" s="1">
        <f>economy!AR280</f>
        <v>102137.45816837576</v>
      </c>
      <c r="I240" s="1">
        <f>economy!AS280</f>
        <v>96105.428009270734</v>
      </c>
      <c r="J240" s="1">
        <f>economy!AT280</f>
        <v>37273.370841224816</v>
      </c>
      <c r="K240" s="12">
        <f>economy!BN280</f>
        <v>-68.630990268000701</v>
      </c>
      <c r="L240" s="12">
        <f>economy!BO280</f>
        <v>-39.299681539217644</v>
      </c>
      <c r="M240" s="12">
        <f>economy!BP280</f>
        <v>-33.056257890999476</v>
      </c>
      <c r="N240" s="1">
        <v>20180.613432390219</v>
      </c>
      <c r="O240" s="1">
        <v>124119.38688404293</v>
      </c>
      <c r="P240" s="1">
        <v>99860.912345788965</v>
      </c>
      <c r="Q240" s="1">
        <v>38276.047590541973</v>
      </c>
      <c r="R240" s="17">
        <v>-62.55914055640671</v>
      </c>
      <c r="S240" s="17">
        <v>-37.335389741339995</v>
      </c>
      <c r="T240" s="17">
        <v>-31.56647004527537</v>
      </c>
      <c r="U240" s="1">
        <v>20542.714302739016</v>
      </c>
      <c r="V240" s="1">
        <v>100485.84458757362</v>
      </c>
      <c r="W240" s="1">
        <v>95857.026286769731</v>
      </c>
      <c r="X240" s="1">
        <v>37207.166223547509</v>
      </c>
      <c r="Y240" s="17">
        <v>-69.094330716789344</v>
      </c>
      <c r="Z240" s="17">
        <v>-39.424392227321945</v>
      </c>
      <c r="AA240" s="17">
        <v>-33.150062005092437</v>
      </c>
      <c r="AB240" s="1">
        <v>20180.613432390219</v>
      </c>
      <c r="AC240" s="1">
        <v>124119.38688404293</v>
      </c>
      <c r="AD240" s="1">
        <v>99860.912345788965</v>
      </c>
      <c r="AE240" s="1">
        <v>38276.047590541973</v>
      </c>
      <c r="AF240" s="1">
        <v>-62.55914055640671</v>
      </c>
      <c r="AG240" s="1">
        <v>-37.335389741339995</v>
      </c>
      <c r="AH240" s="1">
        <v>-31.56647004527537</v>
      </c>
      <c r="AI240" s="1">
        <v>33285.588226987209</v>
      </c>
      <c r="AJ240" s="1">
        <v>401530.96392584534</v>
      </c>
      <c r="AK240" s="1">
        <v>176807.95684095443</v>
      </c>
      <c r="AL240" s="1">
        <v>60930.485675325232</v>
      </c>
      <c r="AM240" s="1">
        <v>-59.992340030312754</v>
      </c>
      <c r="AN240" s="1">
        <v>-41.135171658438331</v>
      </c>
      <c r="AO240" s="1">
        <v>-35.290213647119124</v>
      </c>
      <c r="AP240" s="1">
        <v>3740.0324493889211</v>
      </c>
      <c r="AQ240" s="2">
        <v>27628.299345836414</v>
      </c>
      <c r="AR240" s="2">
        <v>16604.144095014355</v>
      </c>
      <c r="AS240" s="2">
        <v>7045.3453962556387</v>
      </c>
      <c r="AT240" s="2">
        <v>-65.693388250631145</v>
      </c>
      <c r="AU240" s="2">
        <v>-42.961263254305997</v>
      </c>
      <c r="AV240" s="2">
        <v>-36.061513170751098</v>
      </c>
    </row>
    <row r="241" spans="1:48" x14ac:dyDescent="0.3">
      <c r="A241" s="1"/>
      <c r="B241" s="1"/>
      <c r="C241" s="1"/>
      <c r="D241" s="1"/>
      <c r="E241" s="1"/>
      <c r="F241" s="1">
        <f t="shared" si="3"/>
        <v>2235</v>
      </c>
      <c r="G241" s="1">
        <f>carbondioxide!F491</f>
        <v>20536.370386516002</v>
      </c>
      <c r="H241" s="1">
        <f>economy!AR281</f>
        <v>99648.659323259606</v>
      </c>
      <c r="I241" s="1">
        <f>economy!AS281</f>
        <v>96045.054295149079</v>
      </c>
      <c r="J241" s="1">
        <f>economy!AT281</f>
        <v>37284.858472197782</v>
      </c>
      <c r="K241" s="12">
        <f>economy!BN281</f>
        <v>-69.412864691901618</v>
      </c>
      <c r="L241" s="12">
        <f>economy!BO281</f>
        <v>-39.499129750430328</v>
      </c>
      <c r="M241" s="12">
        <f>economy!BP281</f>
        <v>-33.207717185058698</v>
      </c>
      <c r="N241" s="1">
        <v>20135.319213416704</v>
      </c>
      <c r="O241" s="1">
        <v>122305.51693121993</v>
      </c>
      <c r="P241" s="1">
        <v>99826.616356461585</v>
      </c>
      <c r="Q241" s="1">
        <v>38293.359587145133</v>
      </c>
      <c r="R241" s="17">
        <v>-63.123373659694799</v>
      </c>
      <c r="S241" s="17">
        <v>-37.526824092955785</v>
      </c>
      <c r="T241" s="17">
        <v>-31.713457807002371</v>
      </c>
      <c r="U241" s="1">
        <v>20492.179134865015</v>
      </c>
      <c r="V241" s="1">
        <v>97941.537811013914</v>
      </c>
      <c r="W241" s="1">
        <v>95797.214707911757</v>
      </c>
      <c r="X241" s="1">
        <v>37218.884282403284</v>
      </c>
      <c r="Y241" s="17">
        <v>-69.896321813452033</v>
      </c>
      <c r="Z241" s="17">
        <v>-39.623243571057046</v>
      </c>
      <c r="AA241" s="17">
        <v>-33.300961642018258</v>
      </c>
      <c r="AB241" s="1">
        <v>20135.319213416704</v>
      </c>
      <c r="AC241" s="1">
        <v>122305.51693121993</v>
      </c>
      <c r="AD241" s="1">
        <v>99826.616356461585</v>
      </c>
      <c r="AE241" s="1">
        <v>38293.359587145133</v>
      </c>
      <c r="AF241" s="1">
        <v>-63.123373659694799</v>
      </c>
      <c r="AG241" s="1">
        <v>-37.526824092955785</v>
      </c>
      <c r="AH241" s="1">
        <v>-31.713457807002371</v>
      </c>
      <c r="AI241" s="1">
        <v>33302.312593909672</v>
      </c>
      <c r="AJ241" s="1">
        <v>402639.62583572866</v>
      </c>
      <c r="AK241" s="1">
        <v>177422.84159949678</v>
      </c>
      <c r="AL241" s="1">
        <v>61122.725121744057</v>
      </c>
      <c r="AM241" s="1">
        <v>-60.369512597748646</v>
      </c>
      <c r="AN241" s="1">
        <v>-41.37388574748082</v>
      </c>
      <c r="AO241" s="1">
        <v>-35.486876384031447</v>
      </c>
      <c r="AP241" s="1">
        <v>3663.185116759475</v>
      </c>
      <c r="AQ241" s="2">
        <v>27110.339394428749</v>
      </c>
      <c r="AR241" s="2">
        <v>16301.93398874187</v>
      </c>
      <c r="AS241" s="2">
        <v>6915.3799106878623</v>
      </c>
      <c r="AT241" s="2">
        <v>-66.001615864731903</v>
      </c>
      <c r="AU241" s="2">
        <v>-43.156962764146947</v>
      </c>
      <c r="AV241" s="2">
        <v>-36.228164651523414</v>
      </c>
    </row>
    <row r="242" spans="1:48" x14ac:dyDescent="0.3">
      <c r="A242" s="1"/>
      <c r="B242" s="1"/>
      <c r="C242" s="1"/>
      <c r="D242" s="1"/>
      <c r="E242" s="1"/>
      <c r="F242" s="1">
        <f t="shared" si="3"/>
        <v>2236</v>
      </c>
      <c r="G242" s="1">
        <f>carbondioxide!F492</f>
        <v>20485.604229119897</v>
      </c>
      <c r="H242" s="1">
        <f>economy!AR282</f>
        <v>97048.51204172174</v>
      </c>
      <c r="I242" s="1">
        <f>economy!AS282</f>
        <v>95981.065605030366</v>
      </c>
      <c r="J242" s="1">
        <f>economy!AT282</f>
        <v>37295.313871786944</v>
      </c>
      <c r="K242" s="12">
        <f>economy!BN282</f>
        <v>-70.231193429416152</v>
      </c>
      <c r="L242" s="12">
        <f>economy!BO282</f>
        <v>-39.698100265768623</v>
      </c>
      <c r="M242" s="12">
        <f>economy!BP282</f>
        <v>-33.358639400791979</v>
      </c>
      <c r="N242" s="1">
        <v>20090.057715500374</v>
      </c>
      <c r="O242" s="1">
        <v>120447.00529637562</v>
      </c>
      <c r="P242" s="1">
        <v>99788.626297128823</v>
      </c>
      <c r="Q242" s="1">
        <v>38309.598383318851</v>
      </c>
      <c r="R242" s="17">
        <v>-63.698868347489032</v>
      </c>
      <c r="S242" s="17">
        <v>-37.717807998670317</v>
      </c>
      <c r="T242" s="17">
        <v>-31.859955500355088</v>
      </c>
      <c r="U242" s="1">
        <v>20441.536613439395</v>
      </c>
      <c r="V242" s="1">
        <v>95277.174464144686</v>
      </c>
      <c r="W242" s="1">
        <v>95733.786982920719</v>
      </c>
      <c r="X242" s="1">
        <v>37229.569763140862</v>
      </c>
      <c r="Y242" s="17">
        <v>-70.738299483224125</v>
      </c>
      <c r="Z242" s="17">
        <v>-39.821624337785941</v>
      </c>
      <c r="AA242" s="17">
        <v>-33.451329654136103</v>
      </c>
      <c r="AB242" s="1">
        <v>20090.057715500374</v>
      </c>
      <c r="AC242" s="1">
        <v>120447.00529637562</v>
      </c>
      <c r="AD242" s="1">
        <v>99788.626297128823</v>
      </c>
      <c r="AE242" s="1">
        <v>38309.598383318851</v>
      </c>
      <c r="AF242" s="1">
        <v>-63.698868347489032</v>
      </c>
      <c r="AG242" s="1">
        <v>-37.717807998670317</v>
      </c>
      <c r="AH242" s="1">
        <v>-31.859955500355088</v>
      </c>
      <c r="AI242" s="1">
        <v>33318.82886989056</v>
      </c>
      <c r="AJ242" s="1">
        <v>403740.23798008455</v>
      </c>
      <c r="AK242" s="1">
        <v>178033.69864536135</v>
      </c>
      <c r="AL242" s="1">
        <v>61313.643526383203</v>
      </c>
      <c r="AM242" s="1">
        <v>-60.746169201362086</v>
      </c>
      <c r="AN242" s="1">
        <v>-41.612233472272095</v>
      </c>
      <c r="AO242" s="1">
        <v>-35.683231381903738</v>
      </c>
      <c r="AP242" s="1">
        <v>3587.9038428261911</v>
      </c>
      <c r="AQ242" s="2">
        <v>26601.519378908597</v>
      </c>
      <c r="AR242" s="2">
        <v>16004.792209279654</v>
      </c>
      <c r="AS242" s="2">
        <v>6787.6455736635417</v>
      </c>
      <c r="AT242" s="2">
        <v>-66.307740217281008</v>
      </c>
      <c r="AU242" s="2">
        <v>-43.351454038727013</v>
      </c>
      <c r="AV242" s="2">
        <v>-36.393930747985344</v>
      </c>
    </row>
    <row r="243" spans="1:48" x14ac:dyDescent="0.3">
      <c r="A243" s="1"/>
      <c r="B243" s="1"/>
      <c r="C243" s="1"/>
      <c r="D243" s="1"/>
      <c r="E243" s="1"/>
      <c r="F243" s="1">
        <f t="shared" si="3"/>
        <v>2237</v>
      </c>
      <c r="G243" s="1">
        <f>carbondioxide!F493</f>
        <v>20434.722403581884</v>
      </c>
      <c r="H243" s="1">
        <f>economy!AR283</f>
        <v>94321.261345860243</v>
      </c>
      <c r="I243" s="1">
        <f>economy!AS283</f>
        <v>95913.493331022488</v>
      </c>
      <c r="J243" s="1">
        <f>economy!AT283</f>
        <v>37304.747227913707</v>
      </c>
      <c r="K243" s="12">
        <f>economy!BN283</f>
        <v>-71.092327261395937</v>
      </c>
      <c r="L243" s="12">
        <f>economy!BO283</f>
        <v>-39.89659819111376</v>
      </c>
      <c r="M243" s="12">
        <f>economy!BP283</f>
        <v>-33.509027560014133</v>
      </c>
      <c r="N243" s="1">
        <v>20044.825186950955</v>
      </c>
      <c r="O243" s="1">
        <v>118540.89172697657</v>
      </c>
      <c r="P243" s="1">
        <v>99746.972999102058</v>
      </c>
      <c r="Q243" s="1">
        <v>38324.773855532279</v>
      </c>
      <c r="R243" s="17">
        <v>-64.286672934703162</v>
      </c>
      <c r="S243" s="17">
        <v>-37.908346219129164</v>
      </c>
      <c r="T243" s="17">
        <v>-32.005966163997087</v>
      </c>
      <c r="U243" s="1">
        <v>20390.751963348586</v>
      </c>
      <c r="V243" s="1">
        <v>92474.797465537806</v>
      </c>
      <c r="W243" s="1">
        <v>95666.774532786221</v>
      </c>
      <c r="X243" s="1">
        <v>37239.232871541244</v>
      </c>
      <c r="Y243" s="17">
        <v>-71.627603919622558</v>
      </c>
      <c r="Z243" s="17">
        <v>-40.019539475343052</v>
      </c>
      <c r="AA243" s="17">
        <v>-33.601168925024886</v>
      </c>
      <c r="AB243" s="1">
        <v>20044.825186950955</v>
      </c>
      <c r="AC243" s="1">
        <v>118540.89172697657</v>
      </c>
      <c r="AD243" s="1">
        <v>99746.972999102058</v>
      </c>
      <c r="AE243" s="1">
        <v>38324.773855532279</v>
      </c>
      <c r="AF243" s="1">
        <v>-64.286672934703162</v>
      </c>
      <c r="AG243" s="1">
        <v>-37.908346219129164</v>
      </c>
      <c r="AH243" s="1">
        <v>-32.005966163997087</v>
      </c>
      <c r="AI243" s="1">
        <v>33335.141405899034</v>
      </c>
      <c r="AJ243" s="1">
        <v>404832.82870998367</v>
      </c>
      <c r="AK243" s="1">
        <v>178640.53333251289</v>
      </c>
      <c r="AL243" s="1">
        <v>61503.244015044649</v>
      </c>
      <c r="AM243" s="1">
        <v>-61.122309339383648</v>
      </c>
      <c r="AN243" s="1">
        <v>-41.850215523214416</v>
      </c>
      <c r="AO243" s="1">
        <v>-35.879279171533206</v>
      </c>
      <c r="AP243" s="1">
        <v>3514.1572698511222</v>
      </c>
      <c r="AQ243" s="2">
        <v>26101.694962746562</v>
      </c>
      <c r="AR243" s="2">
        <v>15712.646507911224</v>
      </c>
      <c r="AS243" s="2">
        <v>6662.109005811787</v>
      </c>
      <c r="AT243" s="2">
        <v>-66.611806081828831</v>
      </c>
      <c r="AU243" s="2">
        <v>-43.544765560844105</v>
      </c>
      <c r="AV243" s="2">
        <v>-36.558833855210892</v>
      </c>
    </row>
    <row r="244" spans="1:48" x14ac:dyDescent="0.3">
      <c r="A244" s="1"/>
      <c r="B244" s="1"/>
      <c r="C244" s="1"/>
      <c r="D244" s="1"/>
      <c r="E244" s="1"/>
      <c r="F244" s="1">
        <f t="shared" si="3"/>
        <v>2238</v>
      </c>
      <c r="G244" s="1">
        <f>carbondioxide!F494</f>
        <v>20383.686820831943</v>
      </c>
      <c r="H244" s="1">
        <f>economy!AR284</f>
        <v>91447.087076857162</v>
      </c>
      <c r="I244" s="1">
        <f>economy!AS284</f>
        <v>95842.368866459816</v>
      </c>
      <c r="J244" s="1">
        <f>economy!AT284</f>
        <v>37313.16873794479</v>
      </c>
      <c r="K244" s="12">
        <f>economy!BN284</f>
        <v>-72.004434544195348</v>
      </c>
      <c r="L244" s="12">
        <f>economy!BO284</f>
        <v>-40.094628531791443</v>
      </c>
      <c r="M244" s="12">
        <f>economy!BP284</f>
        <v>-33.658884586755626</v>
      </c>
      <c r="N244" s="1">
        <v>19999.617113985678</v>
      </c>
      <c r="O244" s="1">
        <v>116583.80779624614</v>
      </c>
      <c r="P244" s="1">
        <v>99701.687174267907</v>
      </c>
      <c r="Q244" s="1">
        <v>38338.895853207905</v>
      </c>
      <c r="R244" s="17">
        <v>-64.88798536871316</v>
      </c>
      <c r="S244" s="17">
        <v>-38.098443521338559</v>
      </c>
      <c r="T244" s="17">
        <v>-32.151492825896767</v>
      </c>
      <c r="U244" s="1">
        <v>20339.781111156874</v>
      </c>
      <c r="V244" s="1">
        <v>89511.569741322688</v>
      </c>
      <c r="W244" s="1">
        <v>95596.208806842507</v>
      </c>
      <c r="X244" s="1">
        <v>37247.883830092658</v>
      </c>
      <c r="Y244" s="17">
        <v>-72.573799091661527</v>
      </c>
      <c r="Z244" s="17">
        <v>-40.216993815100672</v>
      </c>
      <c r="AA244" s="17">
        <v>-33.750482228609911</v>
      </c>
      <c r="AB244" s="1">
        <v>19999.617113985678</v>
      </c>
      <c r="AC244" s="1">
        <v>116583.80779624614</v>
      </c>
      <c r="AD244" s="1">
        <v>99701.687174267907</v>
      </c>
      <c r="AE244" s="1">
        <v>38338.895853207905</v>
      </c>
      <c r="AF244" s="1">
        <v>-64.88798536871316</v>
      </c>
      <c r="AG244" s="1">
        <v>-38.098443521338559</v>
      </c>
      <c r="AH244" s="1">
        <v>-32.151492825896767</v>
      </c>
      <c r="AI244" s="1">
        <v>33351.254459882904</v>
      </c>
      <c r="AJ244" s="1">
        <v>405917.42690670351</v>
      </c>
      <c r="AK244" s="1">
        <v>179243.35146451753</v>
      </c>
      <c r="AL244" s="1">
        <v>61691.529832694505</v>
      </c>
      <c r="AM244" s="1">
        <v>-61.497932621931611</v>
      </c>
      <c r="AN244" s="1">
        <v>-42.08783264495063</v>
      </c>
      <c r="AO244" s="1">
        <v>-36.075020328352814</v>
      </c>
      <c r="AP244" s="1">
        <v>3441.914643138819</v>
      </c>
      <c r="AQ244" s="2">
        <v>25610.723576809076</v>
      </c>
      <c r="AR244" s="2">
        <v>15425.42527934948</v>
      </c>
      <c r="AS244" s="2">
        <v>6538.7371781330903</v>
      </c>
      <c r="AT244" s="2">
        <v>-66.913858140940917</v>
      </c>
      <c r="AU244" s="2">
        <v>-43.736925722199146</v>
      </c>
      <c r="AV244" s="2">
        <v>-36.722896302853719</v>
      </c>
    </row>
    <row r="245" spans="1:48" x14ac:dyDescent="0.3">
      <c r="A245" s="1"/>
      <c r="B245" s="1"/>
      <c r="C245" s="1"/>
      <c r="D245" s="1"/>
      <c r="E245" s="1"/>
      <c r="F245" s="1">
        <f t="shared" si="3"/>
        <v>2239</v>
      </c>
      <c r="G245" s="1">
        <f>carbondioxide!F495</f>
        <v>20332.448920365943</v>
      </c>
      <c r="H245" s="1">
        <f>economy!AR285</f>
        <v>88400.573524080144</v>
      </c>
      <c r="I245" s="1">
        <f>economy!AS285</f>
        <v>95767.72364161945</v>
      </c>
      <c r="J245" s="1">
        <f>economy!AT285</f>
        <v>37320.588618440757</v>
      </c>
      <c r="K245" s="12">
        <f>economy!BN285</f>
        <v>-72.978264062188103</v>
      </c>
      <c r="L245" s="12">
        <f>economy!BO285</f>
        <v>-40.292196163847564</v>
      </c>
      <c r="M245" s="12">
        <f>economy!BP285</f>
        <v>-33.808213285288637</v>
      </c>
      <c r="N245" s="1">
        <v>19954.428096560856</v>
      </c>
      <c r="O245" s="1">
        <v>114571.89931953799</v>
      </c>
      <c r="P245" s="1">
        <v>99652.799417763614</v>
      </c>
      <c r="Q245" s="1">
        <v>38351.974199682089</v>
      </c>
      <c r="R245" s="17">
        <v>-65.504183715352028</v>
      </c>
      <c r="S245" s="17">
        <v>-38.288104673060275</v>
      </c>
      <c r="T245" s="17">
        <v>-32.296538498755716</v>
      </c>
      <c r="U245" s="1">
        <v>20288.567283043729</v>
      </c>
      <c r="V245" s="1">
        <v>86357.832221433928</v>
      </c>
      <c r="W245" s="1">
        <v>95522.12132399439</v>
      </c>
      <c r="X245" s="1">
        <v>37255.532889189715</v>
      </c>
      <c r="Y245" s="17">
        <v>-73.589664161380441</v>
      </c>
      <c r="Z245" s="17">
        <v>-40.413992038941345</v>
      </c>
      <c r="AA245" s="17">
        <v>-33.899272203957523</v>
      </c>
      <c r="AB245" s="1">
        <v>19954.428096560856</v>
      </c>
      <c r="AC245" s="1">
        <v>114571.89931953799</v>
      </c>
      <c r="AD245" s="1">
        <v>99652.799417763614</v>
      </c>
      <c r="AE245" s="1">
        <v>38351.974199682089</v>
      </c>
      <c r="AF245" s="1">
        <v>-65.504183715352028</v>
      </c>
      <c r="AG245" s="1">
        <v>-38.288104673060275</v>
      </c>
      <c r="AH245" s="1">
        <v>-32.296538498755716</v>
      </c>
      <c r="AI245" s="1">
        <v>33367.17219817546</v>
      </c>
      <c r="AJ245" s="1">
        <v>406994.06196607725</v>
      </c>
      <c r="AK245" s="1">
        <v>179842.15928484511</v>
      </c>
      <c r="AL245" s="1">
        <v>61878.504340565538</v>
      </c>
      <c r="AM245" s="1">
        <v>-61.873038767086435</v>
      </c>
      <c r="AN245" s="1">
        <v>-42.325085634039645</v>
      </c>
      <c r="AO245" s="1">
        <v>-36.270455470559504</v>
      </c>
      <c r="AP245" s="1">
        <v>3371.1458005459954</v>
      </c>
      <c r="AQ245" s="2">
        <v>25128.464414089947</v>
      </c>
      <c r="AR245" s="2">
        <v>15143.057568924238</v>
      </c>
      <c r="AS245" s="2">
        <v>6417.4974131974832</v>
      </c>
      <c r="AT245" s="2">
        <v>-67.213940964287261</v>
      </c>
      <c r="AU245" s="2">
        <v>-43.927962811075396</v>
      </c>
      <c r="AV245" s="2">
        <v>-36.886140345601255</v>
      </c>
    </row>
    <row r="246" spans="1:48" x14ac:dyDescent="0.3">
      <c r="A246" s="1"/>
      <c r="B246" s="1"/>
      <c r="C246" s="1"/>
      <c r="D246" s="1"/>
      <c r="E246" s="1"/>
      <c r="F246" s="1">
        <f t="shared" si="3"/>
        <v>2240</v>
      </c>
      <c r="G246" s="1">
        <f>carbondioxide!F496</f>
        <v>20280.945689517273</v>
      </c>
      <c r="H246" s="1">
        <f>economy!AR286</f>
        <v>85148.38969469654</v>
      </c>
      <c r="I246" s="1">
        <f>economy!AS286</f>
        <v>95689.58916932487</v>
      </c>
      <c r="J246" s="1">
        <f>economy!AT286</f>
        <v>37327.017117514159</v>
      </c>
      <c r="K246" s="12">
        <f>economy!BN286</f>
        <v>-74.028347965910186</v>
      </c>
      <c r="L246" s="12">
        <f>economy!BO286</f>
        <v>-40.489305797897167</v>
      </c>
      <c r="M246" s="12">
        <f>economy!BP286</f>
        <v>-33.957016312572094</v>
      </c>
      <c r="N246" s="1">
        <v>19909.251692817554</v>
      </c>
      <c r="O246" s="1">
        <v>112500.7291462758</v>
      </c>
      <c r="P246" s="1">
        <v>99600.340211617557</v>
      </c>
      <c r="Q246" s="1">
        <v>38364.018693416954</v>
      </c>
      <c r="R246" s="17">
        <v>-66.136864863937532</v>
      </c>
      <c r="S246" s="17">
        <v>-38.477334436764515</v>
      </c>
      <c r="T246" s="17">
        <v>-32.441106175111564</v>
      </c>
      <c r="U246" s="1">
        <v>20237.035898640181</v>
      </c>
      <c r="V246" s="1">
        <v>82974.098825651919</v>
      </c>
      <c r="W246" s="1">
        <v>95444.543725796</v>
      </c>
      <c r="X246" s="1">
        <v>37262.190341464782</v>
      </c>
      <c r="Y246" s="17">
        <v>-74.6927954982324</v>
      </c>
      <c r="Z246" s="17">
        <v>-40.610538637133359</v>
      </c>
      <c r="AA246" s="17">
        <v>-34.04754132322568</v>
      </c>
      <c r="AB246" s="1">
        <v>19909.251692817554</v>
      </c>
      <c r="AC246" s="1">
        <v>112500.7291462758</v>
      </c>
      <c r="AD246" s="1">
        <v>99600.340211617557</v>
      </c>
      <c r="AE246" s="1">
        <v>38364.018693416954</v>
      </c>
      <c r="AF246" s="1">
        <v>-66.136864863937532</v>
      </c>
      <c r="AG246" s="1">
        <v>-38.477334436764515</v>
      </c>
      <c r="AH246" s="1">
        <v>-32.441106175111564</v>
      </c>
      <c r="AI246" s="1">
        <v>33382.898696898956</v>
      </c>
      <c r="AJ246" s="1">
        <v>408062.7637830571</v>
      </c>
      <c r="AK246" s="1">
        <v>180436.96346726155</v>
      </c>
      <c r="AL246" s="1">
        <v>62064.171013292485</v>
      </c>
      <c r="AM246" s="1">
        <v>-62.247627597052563</v>
      </c>
      <c r="AN246" s="1">
        <v>-42.561975336688988</v>
      </c>
      <c r="AO246" s="1">
        <v>-36.465585257287472</v>
      </c>
      <c r="AP246" s="1">
        <v>3301.8211621244322</v>
      </c>
      <c r="AQ246" s="2">
        <v>24654.778423818145</v>
      </c>
      <c r="AR246" s="2">
        <v>14865.473079193458</v>
      </c>
      <c r="AS246" s="2">
        <v>6298.3573861313234</v>
      </c>
      <c r="AT246" s="2">
        <v>-67.512098987986946</v>
      </c>
      <c r="AU246" s="2">
        <v>-44.117905000768097</v>
      </c>
      <c r="AV246" s="2">
        <v>-37.048588154205511</v>
      </c>
    </row>
    <row r="247" spans="1:48" x14ac:dyDescent="0.3">
      <c r="A247" s="1"/>
      <c r="B247" s="1"/>
      <c r="C247" s="1"/>
      <c r="D247" s="1"/>
      <c r="E247" s="1"/>
      <c r="F247" s="1">
        <f t="shared" si="3"/>
        <v>2241</v>
      </c>
      <c r="G247" s="1">
        <f>carbondioxide!F497</f>
        <v>20229.09360853332</v>
      </c>
      <c r="H247" s="1">
        <f>economy!AR287</f>
        <v>81645.642712315268</v>
      </c>
      <c r="I247" s="1">
        <f>economy!AS287</f>
        <v>95607.997103927977</v>
      </c>
      <c r="J247" s="1">
        <f>economy!AT287</f>
        <v>37332.464530724785</v>
      </c>
      <c r="K247" s="12">
        <f>economy!BN287</f>
        <v>-75.174982512545441</v>
      </c>
      <c r="L247" s="12">
        <f>economy!BO287</f>
        <v>-40.685961932569214</v>
      </c>
      <c r="M247" s="12">
        <f>economy!BP287</f>
        <v>-34.105296142861079</v>
      </c>
      <c r="N247" s="1">
        <v>19864.080222487315</v>
      </c>
      <c r="O247" s="1">
        <v>110365.15403805418</v>
      </c>
      <c r="P247" s="1">
        <v>99544.33992950902</v>
      </c>
      <c r="Q247" s="1">
        <v>38375.039109504127</v>
      </c>
      <c r="R247" s="17">
        <v>-66.78789425628274</v>
      </c>
      <c r="S247" s="17">
        <v>-38.666137563029196</v>
      </c>
      <c r="T247" s="17">
        <v>-32.585198822031835</v>
      </c>
      <c r="U247" s="1">
        <v>20185.086643693059</v>
      </c>
      <c r="V247" s="1">
        <v>79306.216154504451</v>
      </c>
      <c r="W247" s="1">
        <v>95363.507845787637</v>
      </c>
      <c r="X247" s="1">
        <v>37267.866540423573</v>
      </c>
      <c r="Y247" s="17">
        <v>-75.908322942165796</v>
      </c>
      <c r="Z247" s="17">
        <v>-40.806637853274715</v>
      </c>
      <c r="AA247" s="17">
        <v>-34.195291849863537</v>
      </c>
      <c r="AB247" s="1">
        <v>19864.080222487315</v>
      </c>
      <c r="AC247" s="1">
        <v>110365.15403805418</v>
      </c>
      <c r="AD247" s="1">
        <v>99544.33992950902</v>
      </c>
      <c r="AE247" s="1">
        <v>38375.039109504127</v>
      </c>
      <c r="AF247" s="1">
        <v>-66.78789425628274</v>
      </c>
      <c r="AG247" s="1">
        <v>-38.666137563029196</v>
      </c>
      <c r="AH247" s="1">
        <v>-32.585198822031835</v>
      </c>
      <c r="AI247" s="1">
        <v>33398.437943365301</v>
      </c>
      <c r="AJ247" s="1">
        <v>409123.56273649813</v>
      </c>
      <c r="AK247" s="1">
        <v>181027.77110631036</v>
      </c>
      <c r="AL247" s="1">
        <v>62248.533436079168</v>
      </c>
      <c r="AM247" s="1">
        <v>-62.621699034406333</v>
      </c>
      <c r="AN247" s="1">
        <v>-42.798502646543916</v>
      </c>
      <c r="AO247" s="1">
        <v>-36.660410386826307</v>
      </c>
      <c r="AP247" s="1">
        <v>3233.9117198978511</v>
      </c>
      <c r="AQ247" s="2">
        <v>24189.528304969641</v>
      </c>
      <c r="AR247" s="2">
        <v>14592.602175995962</v>
      </c>
      <c r="AS247" s="2">
        <v>6181.2851254001034</v>
      </c>
      <c r="AT247" s="2">
        <v>-67.808376495155287</v>
      </c>
      <c r="AU247" s="2">
        <v>-44.306780338732445</v>
      </c>
      <c r="AV247" s="2">
        <v>-37.210261807065812</v>
      </c>
    </row>
    <row r="248" spans="1:48" x14ac:dyDescent="0.3">
      <c r="A248" s="1"/>
      <c r="B248" s="1"/>
      <c r="C248" s="1"/>
      <c r="D248" s="1"/>
      <c r="E248" s="1"/>
      <c r="F248" s="1">
        <f t="shared" si="3"/>
        <v>2242</v>
      </c>
      <c r="G248" s="1">
        <f>carbondioxide!F498</f>
        <v>20176.779101778364</v>
      </c>
      <c r="H248" s="1">
        <f>economy!AR288</f>
        <v>77829.892740666968</v>
      </c>
      <c r="I248" s="1">
        <f>economy!AS288</f>
        <v>95522.979318836791</v>
      </c>
      <c r="J248" s="1">
        <f>economy!AT288</f>
        <v>37336.941221888708</v>
      </c>
      <c r="K248" s="12">
        <f>economy!BN288</f>
        <v>-76.447663860291385</v>
      </c>
      <c r="L248" s="12">
        <f>economy!BO288</f>
        <v>-40.882168792990406</v>
      </c>
      <c r="M248" s="12">
        <f>economy!BP288</f>
        <v>-34.253055021024451</v>
      </c>
      <c r="N248" s="1">
        <v>19818.90451596331</v>
      </c>
      <c r="O248" s="1">
        <v>108159.16686309729</v>
      </c>
      <c r="P248" s="1">
        <v>99484.828842847652</v>
      </c>
      <c r="Q248" s="1">
        <v>38385.045201511843</v>
      </c>
      <c r="R248" s="17">
        <v>-67.459470623272196</v>
      </c>
      <c r="S248" s="17">
        <v>-38.854518783243968</v>
      </c>
      <c r="T248" s="17">
        <v>-32.728819375292751</v>
      </c>
      <c r="U248" s="1">
        <v>20132.580662178352</v>
      </c>
      <c r="V248" s="1">
        <v>75277.183727780706</v>
      </c>
      <c r="W248" s="1">
        <v>95279.045801720655</v>
      </c>
      <c r="X248" s="1">
        <v>37272.571925153141</v>
      </c>
      <c r="Y248" s="17">
        <v>-77.273793243398188</v>
      </c>
      <c r="Z248" s="17">
        <v>-41.002293610317203</v>
      </c>
      <c r="AA248" s="17">
        <v>-34.342525782511856</v>
      </c>
      <c r="AB248" s="1">
        <v>19818.90451596331</v>
      </c>
      <c r="AC248" s="1">
        <v>108159.16686309729</v>
      </c>
      <c r="AD248" s="1">
        <v>99484.828842847652</v>
      </c>
      <c r="AE248" s="1">
        <v>38385.045201511843</v>
      </c>
      <c r="AF248" s="1">
        <v>-67.459470623272196</v>
      </c>
      <c r="AG248" s="1">
        <v>-38.854518783243968</v>
      </c>
      <c r="AH248" s="1">
        <v>-32.728819375292751</v>
      </c>
      <c r="AI248" s="1">
        <v>33413.79383747228</v>
      </c>
      <c r="AJ248" s="1">
        <v>410176.48967415746</v>
      </c>
      <c r="AK248" s="1">
        <v>181614.58970788633</v>
      </c>
      <c r="AL248" s="1">
        <v>62431.595301897978</v>
      </c>
      <c r="AM248" s="1">
        <v>-62.995253098428918</v>
      </c>
      <c r="AN248" s="1">
        <v>-43.034668502531979</v>
      </c>
      <c r="AO248" s="1">
        <v>-36.854931594883169</v>
      </c>
      <c r="AP248" s="1">
        <v>3167.3890277731339</v>
      </c>
      <c r="AQ248" s="2">
        <v>23732.578499209456</v>
      </c>
      <c r="AR248" s="2">
        <v>14324.375893963839</v>
      </c>
      <c r="AS248" s="2">
        <v>6066.2490133947786</v>
      </c>
      <c r="AT248" s="2">
        <v>-68.102817597601899</v>
      </c>
      <c r="AU248" s="2">
        <v>-44.49461673641725</v>
      </c>
      <c r="AV248" s="2">
        <v>-37.371183282339054</v>
      </c>
    </row>
    <row r="249" spans="1:48" x14ac:dyDescent="0.3">
      <c r="A249" s="1"/>
      <c r="B249" s="1"/>
      <c r="C249" s="1"/>
      <c r="D249" s="1"/>
      <c r="E249" s="1"/>
      <c r="F249" s="1">
        <f t="shared" si="3"/>
        <v>2243</v>
      </c>
      <c r="G249" s="1">
        <f>carbondioxide!F499</f>
        <v>20123.842819322388</v>
      </c>
      <c r="H249" s="1">
        <f>economy!AR289</f>
        <v>73610.806117460495</v>
      </c>
      <c r="I249" s="1">
        <f>economy!AS289</f>
        <v>95434.568010466915</v>
      </c>
      <c r="J249" s="1">
        <f>economy!AT289</f>
        <v>37340.457650903438</v>
      </c>
      <c r="K249" s="12">
        <f>economy!BN289</f>
        <v>-77.891441661696163</v>
      </c>
      <c r="L249" s="12">
        <f>economy!BO289</f>
        <v>-41.077930247084829</v>
      </c>
      <c r="M249" s="12">
        <f>economy!BP289</f>
        <v>-34.400294899078006</v>
      </c>
      <c r="N249" s="1">
        <v>19773.713590457017</v>
      </c>
      <c r="O249" s="1">
        <v>105875.69167666907</v>
      </c>
      <c r="P249" s="1">
        <v>99421.837128421656</v>
      </c>
      <c r="Q249" s="1">
        <v>38394.046703742861</v>
      </c>
      <c r="R249" s="17">
        <v>-68.154211489660554</v>
      </c>
      <c r="S249" s="17">
        <v>-39.042482801438034</v>
      </c>
      <c r="T249" s="17">
        <v>-32.871970732907002</v>
      </c>
      <c r="U249" s="1">
        <v>20079.318851278331</v>
      </c>
      <c r="V249" s="1">
        <v>70772.49867966595</v>
      </c>
      <c r="W249" s="1">
        <v>95191.190120989238</v>
      </c>
      <c r="X249" s="1">
        <v>37276.317053860148</v>
      </c>
      <c r="Y249" s="17">
        <v>-78.848615263123733</v>
      </c>
      <c r="Z249" s="17">
        <v>-41.19750940794416</v>
      </c>
      <c r="AA249" s="17">
        <v>-34.489244777199062</v>
      </c>
      <c r="AB249" s="1">
        <v>19773.713590457017</v>
      </c>
      <c r="AC249" s="1">
        <v>105875.69167666907</v>
      </c>
      <c r="AD249" s="1">
        <v>99421.837128421656</v>
      </c>
      <c r="AE249" s="1">
        <v>38394.046703742861</v>
      </c>
      <c r="AF249" s="1">
        <v>-68.154211489660554</v>
      </c>
      <c r="AG249" s="1">
        <v>-39.042482801438034</v>
      </c>
      <c r="AH249" s="1">
        <v>-32.871970732907002</v>
      </c>
      <c r="AI249" s="1">
        <v>33428.9701930952</v>
      </c>
      <c r="AJ249" s="1">
        <v>411221.57589791529</v>
      </c>
      <c r="AK249" s="1">
        <v>182197.42717990241</v>
      </c>
      <c r="AL249" s="1">
        <v>62613.360408722845</v>
      </c>
      <c r="AM249" s="1">
        <v>-63.368289901523362</v>
      </c>
      <c r="AN249" s="1">
        <v>-43.270473886762545</v>
      </c>
      <c r="AO249" s="1">
        <v>-37.049149652888488</v>
      </c>
      <c r="AP249" s="1">
        <v>3102.2251915862521</v>
      </c>
      <c r="AQ249" s="2">
        <v>23283.795183290105</v>
      </c>
      <c r="AR249" s="2">
        <v>14060.725941512004</v>
      </c>
      <c r="AS249" s="2">
        <v>5953.2177868289473</v>
      </c>
      <c r="AT249" s="2">
        <v>-68.395466218631071</v>
      </c>
      <c r="AU249" s="2">
        <v>-44.681441959754423</v>
      </c>
      <c r="AV249" s="2">
        <v>-37.531374450553947</v>
      </c>
    </row>
    <row r="250" spans="1:48" x14ac:dyDescent="0.3">
      <c r="A250" s="1"/>
      <c r="B250" s="1"/>
      <c r="C250" s="1"/>
      <c r="D250" s="1"/>
      <c r="E250" s="1"/>
      <c r="F250" s="1">
        <f t="shared" si="3"/>
        <v>2244</v>
      </c>
      <c r="G250" s="1">
        <f>carbondioxide!F500</f>
        <v>20070.052389914308</v>
      </c>
      <c r="H250" s="1">
        <f>economy!AR290</f>
        <v>68851.08866138653</v>
      </c>
      <c r="I250" s="1">
        <f>economy!AS290</f>
        <v>95342.795841065628</v>
      </c>
      <c r="J250" s="1">
        <f>economy!AT290</f>
        <v>37343.02441191837</v>
      </c>
      <c r="K250" s="12">
        <f>economy!BN290</f>
        <v>-79.579656267725127</v>
      </c>
      <c r="L250" s="12">
        <f>economy!BO290</f>
        <v>-41.273249687734911</v>
      </c>
      <c r="M250" s="12">
        <f>economy!BP290</f>
        <v>-34.547017346822727</v>
      </c>
      <c r="N250" s="1">
        <v>19728.494226846189</v>
      </c>
      <c r="O250" s="1">
        <v>103506.31374792015</v>
      </c>
      <c r="P250" s="1">
        <v>99355.394877939194</v>
      </c>
      <c r="Q250" s="1">
        <v>38402.053333986507</v>
      </c>
      <c r="R250" s="17">
        <v>-68.875267945727146</v>
      </c>
      <c r="S250" s="17">
        <v>-39.230034284998062</v>
      </c>
      <c r="T250" s="17">
        <v>-33.01465574782538</v>
      </c>
      <c r="U250" s="1">
        <v>20025.002874021855</v>
      </c>
      <c r="V250" s="1">
        <v>65611.912795794677</v>
      </c>
      <c r="W250" s="1">
        <v>95099.97391596844</v>
      </c>
      <c r="X250" s="1">
        <v>37279.112650711686</v>
      </c>
      <c r="Y250" s="17">
        <v>-80.734128021071101</v>
      </c>
      <c r="Z250" s="17">
        <v>-41.392288174735526</v>
      </c>
      <c r="AA250" s="17">
        <v>-34.635450035188917</v>
      </c>
      <c r="AB250" s="1">
        <v>19728.494226846189</v>
      </c>
      <c r="AC250" s="1">
        <v>103506.31374792015</v>
      </c>
      <c r="AD250" s="1">
        <v>99355.394877939194</v>
      </c>
      <c r="AE250" s="1">
        <v>38402.053333986507</v>
      </c>
      <c r="AF250" s="1">
        <v>-68.875267945727146</v>
      </c>
      <c r="AG250" s="1">
        <v>-39.230034284998062</v>
      </c>
      <c r="AH250" s="1">
        <v>-33.01465574782538</v>
      </c>
      <c r="AI250" s="1">
        <v>33443.970739473312</v>
      </c>
      <c r="AJ250" s="1">
        <v>412258.85314920772</v>
      </c>
      <c r="AK250" s="1">
        <v>182776.29182305024</v>
      </c>
      <c r="AL250" s="1">
        <v>62793.832656794024</v>
      </c>
      <c r="AM250" s="1">
        <v>-63.740809645714329</v>
      </c>
      <c r="AN250" s="1">
        <v>-43.505919822479839</v>
      </c>
      <c r="AO250" s="1">
        <v>-37.243065366344219</v>
      </c>
      <c r="AP250" s="1">
        <v>3038.392859283143</v>
      </c>
      <c r="AQ250" s="2">
        <v>22843.046260930991</v>
      </c>
      <c r="AR250" s="2">
        <v>13801.584705321975</v>
      </c>
      <c r="AS250" s="2">
        <v>5842.1605369538147</v>
      </c>
      <c r="AT250" s="2">
        <v>-68.686366076896562</v>
      </c>
      <c r="AU250" s="2">
        <v>-44.867283620274698</v>
      </c>
      <c r="AV250" s="2">
        <v>-37.690857067707007</v>
      </c>
    </row>
    <row r="251" spans="1:48" x14ac:dyDescent="0.3">
      <c r="A251" s="1"/>
      <c r="B251" s="1"/>
      <c r="C251" s="1"/>
      <c r="D251" s="1"/>
      <c r="E251" s="1"/>
      <c r="F251" s="1">
        <f t="shared" si="3"/>
        <v>2245</v>
      </c>
      <c r="G251" s="1">
        <f>carbondioxide!F501</f>
        <v>20015.052088086886</v>
      </c>
      <c r="H251" s="1">
        <f>economy!AR291</f>
        <v>63328.402724958425</v>
      </c>
      <c r="I251" s="1">
        <f>economy!AS291</f>
        <v>95247.696140935353</v>
      </c>
      <c r="J251" s="1">
        <f>economy!AT291</f>
        <v>37344.652287354307</v>
      </c>
      <c r="K251" s="12">
        <f>economy!BN291</f>
        <v>-81.642314312755758</v>
      </c>
      <c r="L251" s="12">
        <f>economy!BO291</f>
        <v>-41.468129859980699</v>
      </c>
      <c r="M251" s="12">
        <f>economy!BP291</f>
        <v>-34.693223420676716</v>
      </c>
      <c r="N251" s="1">
        <v>19683.230409038675</v>
      </c>
      <c r="O251" s="1">
        <v>101040.91812162127</v>
      </c>
      <c r="P251" s="1">
        <v>99285.53210988162</v>
      </c>
      <c r="Q251" s="1">
        <v>38409.074796876601</v>
      </c>
      <c r="R251" s="17">
        <v>-69.626481505362733</v>
      </c>
      <c r="S251" s="17">
        <v>-39.417177853969314</v>
      </c>
      <c r="T251" s="17">
        <v>-33.156877219581347</v>
      </c>
      <c r="U251" s="1">
        <v>19969.159850669137</v>
      </c>
      <c r="V251" s="1">
        <v>59489.652585392207</v>
      </c>
      <c r="W251" s="1">
        <v>95005.431137593914</v>
      </c>
      <c r="X251" s="1">
        <v>37280.96967358805</v>
      </c>
      <c r="Y251" s="17">
        <v>-83.121971011555587</v>
      </c>
      <c r="Z251" s="17">
        <v>-41.586632045226239</v>
      </c>
      <c r="AA251" s="17">
        <v>-34.78114213360093</v>
      </c>
      <c r="AB251" s="1">
        <v>19683.230409038675</v>
      </c>
      <c r="AC251" s="1">
        <v>101040.91812162127</v>
      </c>
      <c r="AD251" s="1">
        <v>99285.53210988162</v>
      </c>
      <c r="AE251" s="1">
        <v>38409.074796876601</v>
      </c>
      <c r="AF251" s="1">
        <v>-69.626481505362733</v>
      </c>
      <c r="AG251" s="1">
        <v>-39.417177853969314</v>
      </c>
      <c r="AH251" s="1">
        <v>-33.156877219581347</v>
      </c>
      <c r="AI251" s="1">
        <v>33458.799122589822</v>
      </c>
      <c r="AJ251" s="1">
        <v>413288.35359467997</v>
      </c>
      <c r="AK251" s="1">
        <v>183351.19232165581</v>
      </c>
      <c r="AL251" s="1">
        <v>62973.016045916796</v>
      </c>
      <c r="AM251" s="1">
        <v>-64.112812619229899</v>
      </c>
      <c r="AN251" s="1">
        <v>-43.741007372069355</v>
      </c>
      <c r="AO251" s="1">
        <v>-37.436679573214441</v>
      </c>
      <c r="AP251" s="1">
        <v>2975.8652112355576</v>
      </c>
      <c r="AQ251" s="2">
        <v>22410.201354203808</v>
      </c>
      <c r="AR251" s="2">
        <v>13546.885254336767</v>
      </c>
      <c r="AS251" s="2">
        <v>5733.0467095979784</v>
      </c>
      <c r="AT251" s="2">
        <v>-68.975560671265441</v>
      </c>
      <c r="AU251" s="2">
        <v>-45.05216916682177</v>
      </c>
      <c r="AV251" s="2">
        <v>-37.849652768818615</v>
      </c>
    </row>
    <row r="252" spans="1:48" x14ac:dyDescent="0.3">
      <c r="A252" s="1"/>
      <c r="B252" s="1"/>
      <c r="C252" s="1"/>
      <c r="D252" s="1"/>
      <c r="E252" s="1"/>
      <c r="F252" s="1">
        <f t="shared" si="3"/>
        <v>2246</v>
      </c>
      <c r="G252" s="1">
        <f>carbondioxide!F502</f>
        <v>19958.262078288757</v>
      </c>
      <c r="H252" s="1">
        <f>economy!AR292</f>
        <v>56650.854967408311</v>
      </c>
      <c r="I252" s="1">
        <f>economy!AS292</f>
        <v>95149.303205674762</v>
      </c>
      <c r="J252" s="1">
        <f>economy!AT292</f>
        <v>37345.352327344539</v>
      </c>
      <c r="K252" s="12">
        <f>economy!BN292</f>
        <v>-84.339161224866345</v>
      </c>
      <c r="L252" s="12">
        <f>economy!BO292</f>
        <v>-41.662572594624557</v>
      </c>
      <c r="M252" s="12">
        <f>economy!BP292</f>
        <v>-34.838913461097128</v>
      </c>
      <c r="N252" s="1">
        <v>19637.902569531368</v>
      </c>
      <c r="O252" s="1">
        <v>98467.196958860703</v>
      </c>
      <c r="P252" s="1">
        <v>99212.278784220747</v>
      </c>
      <c r="Q252" s="1">
        <v>38415.12078799968</v>
      </c>
      <c r="R252" s="17">
        <v>-70.412602874384447</v>
      </c>
      <c r="S252" s="17">
        <v>-39.603918068532288</v>
      </c>
      <c r="T252" s="17">
        <v>-33.298637884571889</v>
      </c>
      <c r="U252" s="1">
        <v>19910.982625899534</v>
      </c>
      <c r="V252" s="1">
        <v>51830.905205883391</v>
      </c>
      <c r="W252" s="1">
        <v>94907.596958114576</v>
      </c>
      <c r="X252" s="1">
        <v>37281.899416459652</v>
      </c>
      <c r="Y252" s="17">
        <v>-86.433736434477225</v>
      </c>
      <c r="Z252" s="17">
        <v>-41.780542003886957</v>
      </c>
      <c r="AA252" s="17">
        <v>-34.926320754303916</v>
      </c>
      <c r="AB252" s="1">
        <v>19637.902569531368</v>
      </c>
      <c r="AC252" s="1">
        <v>98467.196958860703</v>
      </c>
      <c r="AD252" s="1">
        <v>99212.278784220747</v>
      </c>
      <c r="AE252" s="1">
        <v>38415.12078799968</v>
      </c>
      <c r="AF252" s="1">
        <v>-70.412602874384447</v>
      </c>
      <c r="AG252" s="1">
        <v>-39.603918068532288</v>
      </c>
      <c r="AH252" s="1">
        <v>-33.298637884571889</v>
      </c>
      <c r="AI252" s="1">
        <v>33473.458906545558</v>
      </c>
      <c r="AJ252" s="1">
        <v>414310.10981205362</v>
      </c>
      <c r="AK252" s="1">
        <v>183922.13773463422</v>
      </c>
      <c r="AL252" s="1">
        <v>63150.91467279326</v>
      </c>
      <c r="AM252" s="1">
        <v>-64.484299193163793</v>
      </c>
      <c r="AN252" s="1">
        <v>-43.975737635116012</v>
      </c>
      <c r="AO252" s="1">
        <v>-37.629993142357208</v>
      </c>
      <c r="AP252" s="1">
        <v>2914.6159506919093</v>
      </c>
      <c r="AQ252" s="2">
        <v>21985.131794447076</v>
      </c>
      <c r="AR252" s="2">
        <v>13296.561343283613</v>
      </c>
      <c r="AS252" s="2">
        <v>5625.8461050387405</v>
      </c>
      <c r="AT252" s="2">
        <v>-69.263093266646891</v>
      </c>
      <c r="AU252" s="2">
        <v>-45.236125877837019</v>
      </c>
      <c r="AV252" s="2">
        <v>-38.007783061928187</v>
      </c>
    </row>
    <row r="253" spans="1:48" x14ac:dyDescent="0.3">
      <c r="A253" s="1"/>
      <c r="B253" s="1"/>
      <c r="C253" s="1"/>
      <c r="D253" s="1"/>
      <c r="E253" s="1"/>
      <c r="F253" s="1">
        <f t="shared" si="3"/>
        <v>2247</v>
      </c>
      <c r="G253" s="1">
        <f>carbondioxide!F503</f>
        <v>19898.654375978345</v>
      </c>
      <c r="H253" s="1">
        <f>economy!AR293</f>
        <v>48040.245945244293</v>
      </c>
      <c r="I253" s="1">
        <f>economy!AS293</f>
        <v>95047.65275424892</v>
      </c>
      <c r="J253" s="1">
        <f>economy!AT293</f>
        <v>37345.13597233755</v>
      </c>
      <c r="K253" s="12">
        <f>economy!BN293</f>
        <v>-88.293050912673507</v>
      </c>
      <c r="L253" s="12">
        <f>economy!BO293</f>
        <v>-41.856578370630011</v>
      </c>
      <c r="M253" s="12">
        <f>economy!BP293</f>
        <v>-34.984086758932399</v>
      </c>
      <c r="N253" s="1">
        <v>19592.4865562169</v>
      </c>
      <c r="O253" s="1">
        <v>95769.964312519151</v>
      </c>
      <c r="P253" s="1">
        <v>99135.664820729915</v>
      </c>
      <c r="Q253" s="1">
        <v>38420.20099894773</v>
      </c>
      <c r="R253" s="17">
        <v>-71.23960415346005</v>
      </c>
      <c r="S253" s="17">
        <v>-39.790259414103289</v>
      </c>
      <c r="T253" s="17">
        <v>-33.439940404558897</v>
      </c>
      <c r="U253" s="1">
        <v>19848.945581857333</v>
      </c>
      <c r="V253" s="1">
        <v>41379.204253931923</v>
      </c>
      <c r="W253" s="1">
        <v>94806.508381369946</v>
      </c>
      <c r="X253" s="1">
        <v>37281.913672949042</v>
      </c>
      <c r="Y253" s="17">
        <v>-91.858717112340628</v>
      </c>
      <c r="Z253" s="17">
        <v>-41.974017272699818</v>
      </c>
      <c r="AA253" s="17">
        <v>-35.07098421609426</v>
      </c>
      <c r="AB253" s="1">
        <v>19592.4865562169</v>
      </c>
      <c r="AC253" s="1">
        <v>95769.964312519151</v>
      </c>
      <c r="AD253" s="1">
        <v>99135.664820729915</v>
      </c>
      <c r="AE253" s="1">
        <v>38420.20099894773</v>
      </c>
      <c r="AF253" s="1">
        <v>-71.23960415346005</v>
      </c>
      <c r="AG253" s="1">
        <v>-39.790259414103289</v>
      </c>
      <c r="AH253" s="1">
        <v>-33.439940404558897</v>
      </c>
      <c r="AI253" s="1">
        <v>33487.953574925559</v>
      </c>
      <c r="AJ253" s="1">
        <v>415324.15477620828</v>
      </c>
      <c r="AK253" s="1">
        <v>184489.13748653824</v>
      </c>
      <c r="AL253" s="1">
        <v>63327.532728387465</v>
      </c>
      <c r="AM253" s="1">
        <v>-64.855269818217224</v>
      </c>
      <c r="AN253" s="1">
        <v>-44.210111746513782</v>
      </c>
      <c r="AO253" s="1">
        <v>-37.823006971997124</v>
      </c>
      <c r="AP253" s="1">
        <v>2854.619294362989</v>
      </c>
      <c r="AQ253" s="2">
        <v>21567.710612733223</v>
      </c>
      <c r="AR253" s="2">
        <v>13050.54741574008</v>
      </c>
      <c r="AS253" s="2">
        <v>5520.5288777115184</v>
      </c>
      <c r="AT253" s="2">
        <v>-69.549006880743491</v>
      </c>
      <c r="AU253" s="2">
        <v>-45.419180854189683</v>
      </c>
      <c r="AV253" s="2">
        <v>-38.165269322508891</v>
      </c>
    </row>
    <row r="254" spans="1:48" x14ac:dyDescent="0.3">
      <c r="A254" s="1"/>
      <c r="B254" s="1"/>
      <c r="C254" s="1"/>
      <c r="D254" s="1"/>
      <c r="E254" s="1"/>
      <c r="F254" s="1">
        <f t="shared" si="3"/>
        <v>2248</v>
      </c>
      <c r="G254" s="1">
        <f>carbondioxide!F504</f>
        <v>19834.177225664782</v>
      </c>
      <c r="H254" s="1">
        <f>economy!AR294</f>
        <v>35642.776432468439</v>
      </c>
      <c r="I254" s="1">
        <f>economy!AS294</f>
        <v>94942.782679556898</v>
      </c>
      <c r="J254" s="1">
        <f>economy!AT294</f>
        <v>37344.015254460042</v>
      </c>
      <c r="K254" s="12">
        <f>economy!BN294</f>
        <v>-95.5681205447721</v>
      </c>
      <c r="L254" s="12">
        <f>economy!BO294</f>
        <v>-42.050145533301752</v>
      </c>
      <c r="M254" s="12">
        <f>economy!BP294</f>
        <v>-35.128740957242066</v>
      </c>
      <c r="N254" s="1">
        <v>19546.952189110143</v>
      </c>
      <c r="O254" s="1">
        <v>92930.18100353847</v>
      </c>
      <c r="P254" s="1">
        <v>99055.720121883787</v>
      </c>
      <c r="Q254" s="1">
        <v>38424.325123576491</v>
      </c>
      <c r="R254" s="17">
        <v>-72.115136222998629</v>
      </c>
      <c r="S254" s="17">
        <v>-39.976206283299675</v>
      </c>
      <c r="T254" s="17">
        <v>-33.580787352818632</v>
      </c>
      <c r="U254" s="1">
        <v>19779.698216422668</v>
      </c>
      <c r="V254" s="1">
        <v>24614.432582684811</v>
      </c>
      <c r="W254" s="1">
        <v>94702.205288941463</v>
      </c>
      <c r="X254" s="1">
        <v>37281.025017529348</v>
      </c>
      <c r="Y254" s="17">
        <v>-105.07155612980215</v>
      </c>
      <c r="Z254" s="17">
        <v>-42.167054145183613</v>
      </c>
      <c r="AA254" s="17">
        <v>-35.215128580425088</v>
      </c>
      <c r="AB254" s="1">
        <v>19546.952189110143</v>
      </c>
      <c r="AC254" s="1">
        <v>92930.18100353847</v>
      </c>
      <c r="AD254" s="1">
        <v>99055.720121883787</v>
      </c>
      <c r="AE254" s="1">
        <v>38424.325123576491</v>
      </c>
      <c r="AF254" s="1">
        <v>-72.115136222998629</v>
      </c>
      <c r="AG254" s="1">
        <v>-39.976206283299675</v>
      </c>
      <c r="AH254" s="1">
        <v>-33.580787352818632</v>
      </c>
      <c r="AI254" s="1">
        <v>33502.286532157639</v>
      </c>
      <c r="AJ254" s="1">
        <v>416330.52184547961</v>
      </c>
      <c r="AK254" s="1">
        <v>185052.20135870748</v>
      </c>
      <c r="AL254" s="1">
        <v>63502.874495323835</v>
      </c>
      <c r="AM254" s="1">
        <v>-65.225725021519125</v>
      </c>
      <c r="AN254" s="1">
        <v>-44.444130874625799</v>
      </c>
      <c r="AO254" s="1">
        <v>-38.015721988238298</v>
      </c>
      <c r="AP254" s="1">
        <v>2795.8499631423037</v>
      </c>
      <c r="AQ254" s="2">
        <v>21157.812529910523</v>
      </c>
      <c r="AR254" s="2">
        <v>12808.778606759923</v>
      </c>
      <c r="AS254" s="2">
        <v>5417.0655357637479</v>
      </c>
      <c r="AT254" s="2">
        <v>-69.833344271684666</v>
      </c>
      <c r="AU254" s="2">
        <v>-45.601361012526979</v>
      </c>
      <c r="AV254" s="2">
        <v>-38.32213278828236</v>
      </c>
    </row>
    <row r="255" spans="1:48" x14ac:dyDescent="0.3">
      <c r="A255" s="1"/>
      <c r="B255" s="1"/>
      <c r="C255" s="1"/>
      <c r="D255" s="1"/>
      <c r="E255" s="1"/>
      <c r="F255" s="1">
        <f t="shared" si="3"/>
        <v>2249</v>
      </c>
      <c r="G255" s="1">
        <f>carbondioxide!F505</f>
        <v>19759.921585232718</v>
      </c>
      <c r="H255" s="1">
        <f>economy!AR295</f>
        <v>13358.042810803367</v>
      </c>
      <c r="I255" s="1">
        <f>economy!AS295</f>
        <v>94834.734383733754</v>
      </c>
      <c r="J255" s="1">
        <f>economy!AT295</f>
        <v>37342.003156934399</v>
      </c>
      <c r="K255" s="12">
        <f>economy!BN295</f>
        <v>-122.69577907661339</v>
      </c>
      <c r="L255" s="12">
        <f>economy!BO295</f>
        <v>-42.243268723244228</v>
      </c>
      <c r="M255" s="12">
        <f>economy!BP295</f>
        <v>-35.272870843919819</v>
      </c>
      <c r="N255" s="1">
        <v>19501.261198235443</v>
      </c>
      <c r="O255" s="1">
        <v>89923.530190881022</v>
      </c>
      <c r="P255" s="1">
        <v>98972.474601707101</v>
      </c>
      <c r="Q255" s="1">
        <v>38427.502865831237</v>
      </c>
      <c r="R255" s="17">
        <v>-73.049219396108356</v>
      </c>
      <c r="S255" s="17">
        <v>-40.161762953703921</v>
      </c>
      <c r="T255" s="17">
        <v>-33.721181197132935</v>
      </c>
      <c r="U255" s="1">
        <v>19693.816369540244</v>
      </c>
      <c r="V255" s="1">
        <v>349.62161066375529</v>
      </c>
      <c r="W255" s="1">
        <v>94594.732421944296</v>
      </c>
      <c r="X255" s="1">
        <v>37279.247340287497</v>
      </c>
      <c r="Y255" s="17">
        <v>-305.72514428106604</v>
      </c>
      <c r="Z255" s="17">
        <v>-42.359643411139842</v>
      </c>
      <c r="AA255" s="17">
        <v>-35.358745666168254</v>
      </c>
      <c r="AB255" s="1">
        <v>19501.261198235443</v>
      </c>
      <c r="AC255" s="1">
        <v>89923.530190881022</v>
      </c>
      <c r="AD255" s="1">
        <v>98972.474601707101</v>
      </c>
      <c r="AE255" s="1">
        <v>38427.502865831237</v>
      </c>
      <c r="AF255" s="1">
        <v>-73.049219396108356</v>
      </c>
      <c r="AG255" s="1">
        <v>-40.161762953703921</v>
      </c>
      <c r="AH255" s="1">
        <v>-33.721181197132935</v>
      </c>
      <c r="AI255" s="1">
        <v>33516.461104862843</v>
      </c>
      <c r="AJ255" s="1">
        <v>417329.24474817113</v>
      </c>
      <c r="AK255" s="1">
        <v>185611.33948051775</v>
      </c>
      <c r="AL255" s="1">
        <v>63676.944345320255</v>
      </c>
      <c r="AM255" s="1">
        <v>-65.59566540352364</v>
      </c>
      <c r="AN255" s="1">
        <v>-44.677796219493722</v>
      </c>
      <c r="AO255" s="1">
        <v>-38.208139143616364</v>
      </c>
      <c r="AP255" s="1">
        <v>2738.2831729607215</v>
      </c>
      <c r="AQ255" s="2">
        <v>20755.313946241655</v>
      </c>
      <c r="AR255" s="2">
        <v>12571.190745073818</v>
      </c>
      <c r="AS255" s="2">
        <v>5315.4269404596453</v>
      </c>
      <c r="AT255" s="2">
        <v>-70.116147926502293</v>
      </c>
      <c r="AU255" s="2">
        <v>-45.782693079119881</v>
      </c>
      <c r="AV255" s="2">
        <v>-38.47839455441509</v>
      </c>
    </row>
    <row r="256" spans="1:48" x14ac:dyDescent="0.3">
      <c r="A256" s="1"/>
      <c r="B256" s="1"/>
      <c r="C256" s="1"/>
      <c r="D256" s="1"/>
      <c r="E256" s="1"/>
      <c r="F256" s="1">
        <f t="shared" si="3"/>
        <v>2250</v>
      </c>
      <c r="G256" s="1">
        <f>carbondioxide!F506</f>
        <v>19659.672983678745</v>
      </c>
      <c r="H256" s="1">
        <f>economy!AR296</f>
        <v>349.62161713356505</v>
      </c>
      <c r="I256" s="1">
        <f>economy!AS296</f>
        <v>94723.555446483559</v>
      </c>
      <c r="J256" s="1">
        <f>economy!AT296</f>
        <v>37339.114335400402</v>
      </c>
      <c r="K256" s="12">
        <f>economy!BN296</f>
        <v>-306.41254292123233</v>
      </c>
      <c r="L256" s="12">
        <f>economy!BO296</f>
        <v>-42.435935100012671</v>
      </c>
      <c r="M256" s="12">
        <f>economy!BP296</f>
        <v>-35.416465433146996</v>
      </c>
      <c r="N256" s="1">
        <v>19455.364200186665</v>
      </c>
      <c r="O256" s="1">
        <v>86718.272930476072</v>
      </c>
      <c r="P256" s="1">
        <v>98885.958222481815</v>
      </c>
      <c r="Q256" s="1">
        <v>38429.743949645403</v>
      </c>
      <c r="R256" s="17">
        <v>-74.055323718765194</v>
      </c>
      <c r="S256" s="17">
        <v>-40.346933559894147</v>
      </c>
      <c r="T256" s="17">
        <v>-33.861124278462697</v>
      </c>
      <c r="U256" s="1">
        <v>19588.816590067509</v>
      </c>
      <c r="V256" s="1">
        <v>349.62161713356505</v>
      </c>
      <c r="W256" s="1">
        <v>94484.14373110958</v>
      </c>
      <c r="X256" s="1">
        <v>37276.597026619107</v>
      </c>
      <c r="Y256" s="17">
        <v>-307.08643367900925</v>
      </c>
      <c r="Z256" s="17">
        <v>-42.551763094544462</v>
      </c>
      <c r="AA256" s="17">
        <v>-35.501817414792278</v>
      </c>
      <c r="AB256" s="1">
        <v>19455.364200186665</v>
      </c>
      <c r="AC256" s="1">
        <v>86718.272930476072</v>
      </c>
      <c r="AD256" s="1">
        <v>98885.958222481815</v>
      </c>
      <c r="AE256" s="1">
        <v>38429.743949645403</v>
      </c>
      <c r="AF256" s="1">
        <v>-74.055323718765194</v>
      </c>
      <c r="AG256" s="1">
        <v>-40.346933559894147</v>
      </c>
      <c r="AH256" s="1">
        <v>-33.861124278462697</v>
      </c>
      <c r="AI256" s="1">
        <v>33530.480543197562</v>
      </c>
      <c r="AJ256" s="1">
        <v>418320.35756927682</v>
      </c>
      <c r="AK256" s="1">
        <v>186166.56232072721</v>
      </c>
      <c r="AL256" s="1">
        <v>63849.746736653135</v>
      </c>
      <c r="AM256" s="1">
        <v>-65.965091634983537</v>
      </c>
      <c r="AN256" s="1">
        <v>-44.911109011096038</v>
      </c>
      <c r="AO256" s="1">
        <v>-38.400259415689597</v>
      </c>
      <c r="AP256" s="1">
        <v>2681.8946257750608</v>
      </c>
      <c r="AQ256" s="2">
        <v>20360.092930659801</v>
      </c>
      <c r="AR256" s="2">
        <v>12337.720354879973</v>
      </c>
      <c r="AS256" s="2">
        <v>5215.5843054417146</v>
      </c>
      <c r="AT256" s="2">
        <v>-70.397460050411667</v>
      </c>
      <c r="AU256" s="2">
        <v>-45.963203584182139</v>
      </c>
      <c r="AV256" s="2">
        <v>-38.634075569079073</v>
      </c>
    </row>
    <row r="257" spans="1:48" x14ac:dyDescent="0.3">
      <c r="A257" s="1"/>
      <c r="B257" s="1"/>
      <c r="C257" s="1"/>
      <c r="D257" s="1"/>
      <c r="E257" s="1"/>
      <c r="F257" s="1">
        <f t="shared" si="3"/>
        <v>2251</v>
      </c>
      <c r="G257" s="1">
        <f>carbondioxide!F507</f>
        <v>19586.193630350575</v>
      </c>
      <c r="H257" s="1">
        <f>economy!AR297</f>
        <v>349.62162327988443</v>
      </c>
      <c r="I257" s="1">
        <f>economy!AS297</f>
        <v>94609.305996607494</v>
      </c>
      <c r="J257" s="1">
        <f>economy!AT297</f>
        <v>37335.366849869541</v>
      </c>
      <c r="K257" s="12">
        <f>economy!BN297</f>
        <v>-307.77161219728941</v>
      </c>
      <c r="L257" s="12">
        <f>economy!BO297</f>
        <v>-42.628111861842605</v>
      </c>
      <c r="M257" s="12">
        <f>economy!BP297</f>
        <v>-35.559498249544085</v>
      </c>
      <c r="N257" s="1">
        <v>19409.196130787743</v>
      </c>
      <c r="O257" s="1">
        <v>83271.904320737565</v>
      </c>
      <c r="P257" s="1">
        <v>98796.20104205604</v>
      </c>
      <c r="Q257" s="1">
        <v>38431.058131640879</v>
      </c>
      <c r="R257" s="17">
        <v>-75.152130545153355</v>
      </c>
      <c r="S257" s="17">
        <v>-40.531722057481858</v>
      </c>
      <c r="T257" s="17">
        <v>-34.000618783590077</v>
      </c>
      <c r="U257" s="1">
        <v>19551.086301328451</v>
      </c>
      <c r="V257" s="1">
        <v>349.62162327988443</v>
      </c>
      <c r="W257" s="1">
        <v>94370.514556203329</v>
      </c>
      <c r="X257" s="1">
        <v>37273.09628154755</v>
      </c>
      <c r="Y257" s="17">
        <v>-308.44044132323501</v>
      </c>
      <c r="Z257" s="17">
        <v>-42.743376067137568</v>
      </c>
      <c r="AA257" s="17">
        <v>-35.644314325910166</v>
      </c>
      <c r="AB257" s="1">
        <v>19409.196130787743</v>
      </c>
      <c r="AC257" s="1">
        <v>83271.904320737565</v>
      </c>
      <c r="AD257" s="1">
        <v>98796.20104205604</v>
      </c>
      <c r="AE257" s="1">
        <v>38431.058131640879</v>
      </c>
      <c r="AF257" s="1">
        <v>-75.152130545153355</v>
      </c>
      <c r="AG257" s="1">
        <v>-40.531722057481858</v>
      </c>
      <c r="AH257" s="1">
        <v>-34.000618783590077</v>
      </c>
      <c r="AI257" s="1">
        <v>33544.34802218563</v>
      </c>
      <c r="AJ257" s="1">
        <v>419303.89473741414</v>
      </c>
      <c r="AK257" s="1">
        <v>186717.88067892703</v>
      </c>
      <c r="AL257" s="1">
        <v>64021.286211658218</v>
      </c>
      <c r="AM257" s="1">
        <v>-66.334004453998858</v>
      </c>
      <c r="AN257" s="1">
        <v>-45.144070507653979</v>
      </c>
      <c r="AO257" s="1">
        <v>-38.592083805667805</v>
      </c>
      <c r="AP257" s="1">
        <v>2626.6605006900359</v>
      </c>
      <c r="AQ257" s="2">
        <v>19972.029209662967</v>
      </c>
      <c r="AR257" s="2">
        <v>12108.304657239729</v>
      </c>
      <c r="AS257" s="2">
        <v>5117.5091958551902</v>
      </c>
      <c r="AT257" s="2">
        <v>-70.677322556861114</v>
      </c>
      <c r="AU257" s="2">
        <v>-46.142918856639902</v>
      </c>
      <c r="AV257" s="2">
        <v>-38.789196629359289</v>
      </c>
    </row>
    <row r="258" spans="1:48" x14ac:dyDescent="0.3">
      <c r="A258" s="1"/>
      <c r="B258" s="1"/>
      <c r="C258" s="1"/>
      <c r="D258" s="1"/>
      <c r="E258" s="1"/>
      <c r="F258" s="1">
        <f t="shared" si="3"/>
        <v>2252</v>
      </c>
      <c r="G258" s="1">
        <f>carbondioxide!F508</f>
        <v>19548.244434833072</v>
      </c>
      <c r="H258" s="1">
        <f>economy!AR298</f>
        <v>349.62162911888794</v>
      </c>
      <c r="I258" s="1">
        <f>economy!AS298</f>
        <v>94492.07961063752</v>
      </c>
      <c r="J258" s="1">
        <f>economy!AT298</f>
        <v>37330.78788687296</v>
      </c>
      <c r="K258" s="12">
        <f>economy!BN298</f>
        <v>-309.12344177020447</v>
      </c>
      <c r="L258" s="12">
        <f>economy!BO298</f>
        <v>-42.819785197954189</v>
      </c>
      <c r="M258" s="12">
        <f>economy!BP298</f>
        <v>-35.701958733560907</v>
      </c>
      <c r="N258" s="1">
        <v>19362.669100552313</v>
      </c>
      <c r="O258" s="1">
        <v>79525.718482837066</v>
      </c>
      <c r="P258" s="1">
        <v>98703.233275778344</v>
      </c>
      <c r="Q258" s="1">
        <v>38431.455217700895</v>
      </c>
      <c r="R258" s="17">
        <v>-76.366552021870703</v>
      </c>
      <c r="S258" s="17">
        <v>-40.71613217572407</v>
      </c>
      <c r="T258" s="17">
        <v>-34.139666709120377</v>
      </c>
      <c r="U258" s="1">
        <v>19513.348937630293</v>
      </c>
      <c r="V258" s="1">
        <v>349.62162911888794</v>
      </c>
      <c r="W258" s="1">
        <v>94253.946151688171</v>
      </c>
      <c r="X258" s="1">
        <v>37268.774199217798</v>
      </c>
      <c r="Y258" s="17">
        <v>-309.78731416662635</v>
      </c>
      <c r="Z258" s="17">
        <v>-42.934495775372156</v>
      </c>
      <c r="AA258" s="17">
        <v>-35.78624770571848</v>
      </c>
      <c r="AB258" s="1">
        <v>19362.669100552313</v>
      </c>
      <c r="AC258" s="1">
        <v>79525.718482837066</v>
      </c>
      <c r="AD258" s="1">
        <v>98703.233275778344</v>
      </c>
      <c r="AE258" s="1">
        <v>38431.455217700895</v>
      </c>
      <c r="AF258" s="1">
        <v>-76.366552021870703</v>
      </c>
      <c r="AG258" s="1">
        <v>-40.71613217572407</v>
      </c>
      <c r="AH258" s="1">
        <v>-34.139666709120377</v>
      </c>
      <c r="AI258" s="1">
        <v>33558.066643041784</v>
      </c>
      <c r="AJ258" s="1">
        <v>420279.89101197274</v>
      </c>
      <c r="AK258" s="1">
        <v>187265.30567709054</v>
      </c>
      <c r="AL258" s="1">
        <v>64191.567394263722</v>
      </c>
      <c r="AM258" s="1">
        <v>-66.702404663139021</v>
      </c>
      <c r="AN258" s="1">
        <v>-45.376681993984612</v>
      </c>
      <c r="AO258" s="1">
        <v>-38.783613337079068</v>
      </c>
      <c r="AP258" s="1">
        <v>2572.5574452131164</v>
      </c>
      <c r="AQ258" s="2">
        <v>19591.004155866434</v>
      </c>
      <c r="AR258" s="2">
        <v>11882.881571092074</v>
      </c>
      <c r="AS258" s="2">
        <v>5021.1735273409868</v>
      </c>
      <c r="AT258" s="2">
        <v>-70.955777058315164</v>
      </c>
      <c r="AU258" s="2">
        <v>-46.321865019330893</v>
      </c>
      <c r="AV258" s="2">
        <v>-38.943778377492066</v>
      </c>
    </row>
    <row r="259" spans="1:48" x14ac:dyDescent="0.3">
      <c r="A259" s="1"/>
      <c r="B259" s="1"/>
      <c r="C259" s="1"/>
      <c r="D259" s="1"/>
      <c r="E259" s="1"/>
      <c r="F259" s="1">
        <f t="shared" si="3"/>
        <v>2253</v>
      </c>
      <c r="G259" s="1">
        <f>carbondioxide!F509</f>
        <v>19510.297069589167</v>
      </c>
      <c r="H259" s="1">
        <f>economy!AR299</f>
        <v>349.62163466594137</v>
      </c>
      <c r="I259" s="1">
        <f>economy!AS299</f>
        <v>94371.939968486389</v>
      </c>
      <c r="J259" s="1">
        <f>economy!AT299</f>
        <v>37325.395787770052</v>
      </c>
      <c r="K259" s="12">
        <f>economy!BN299</f>
        <v>-310.46817150968297</v>
      </c>
      <c r="L259" s="12">
        <f>economy!BO299</f>
        <v>-43.010971793478944</v>
      </c>
      <c r="M259" s="12">
        <f>economy!BP299</f>
        <v>-35.843859961067857</v>
      </c>
      <c r="N259" s="1">
        <v>19315.660748074395</v>
      </c>
      <c r="O259" s="1">
        <v>75395.523784146702</v>
      </c>
      <c r="P259" s="1">
        <v>98607.085379165073</v>
      </c>
      <c r="Q259" s="1">
        <v>38430.945085043561</v>
      </c>
      <c r="R259" s="17">
        <v>-77.739232435965064</v>
      </c>
      <c r="S259" s="17">
        <v>-40.900167353309023</v>
      </c>
      <c r="T259" s="17">
        <v>-34.278269812731047</v>
      </c>
      <c r="U259" s="1">
        <v>19475.617643711874</v>
      </c>
      <c r="V259" s="1">
        <v>349.62163466594137</v>
      </c>
      <c r="W259" s="1">
        <v>94134.457944860187</v>
      </c>
      <c r="X259" s="1">
        <v>37263.636624565916</v>
      </c>
      <c r="Y259" s="17">
        <v>-311.12718274656373</v>
      </c>
      <c r="Z259" s="17">
        <v>-43.125142647984013</v>
      </c>
      <c r="AA259" s="17">
        <v>-35.92763261067681</v>
      </c>
      <c r="AB259" s="1">
        <v>19315.660748074395</v>
      </c>
      <c r="AC259" s="1">
        <v>75395.523784146702</v>
      </c>
      <c r="AD259" s="1">
        <v>98607.085379165073</v>
      </c>
      <c r="AE259" s="1">
        <v>38430.945085043561</v>
      </c>
      <c r="AF259" s="1">
        <v>-77.739232435965064</v>
      </c>
      <c r="AG259" s="1">
        <v>-40.900167353309023</v>
      </c>
      <c r="AH259" s="1">
        <v>-34.278269812731047</v>
      </c>
      <c r="AI259" s="1">
        <v>33571.639434484343</v>
      </c>
      <c r="AJ259" s="1">
        <v>421248.38147046743</v>
      </c>
      <c r="AK259" s="1">
        <v>187808.84875122533</v>
      </c>
      <c r="AL259" s="1">
        <v>64360.594987558077</v>
      </c>
      <c r="AM259" s="1">
        <v>-67.070293126637694</v>
      </c>
      <c r="AN259" s="1">
        <v>-45.608944779899879</v>
      </c>
      <c r="AO259" s="1">
        <v>-38.974849054472813</v>
      </c>
      <c r="AP259" s="1">
        <v>2519.5625666415453</v>
      </c>
      <c r="AQ259" s="2">
        <v>19216.9007762324</v>
      </c>
      <c r="AR259" s="2">
        <v>11661.389713901528</v>
      </c>
      <c r="AS259" s="2">
        <v>4926.5495649029035</v>
      </c>
      <c r="AT259" s="2">
        <v>-71.232864857738278</v>
      </c>
      <c r="AU259" s="2">
        <v>-46.500067984612485</v>
      </c>
      <c r="AV259" s="2">
        <v>-39.097841297418597</v>
      </c>
    </row>
    <row r="260" spans="1:48" x14ac:dyDescent="0.3">
      <c r="A260" s="1"/>
      <c r="B260" s="1"/>
      <c r="C260" s="1"/>
      <c r="D260" s="1"/>
      <c r="E260" s="1"/>
      <c r="F260" s="1">
        <f t="shared" si="3"/>
        <v>2254</v>
      </c>
      <c r="G260" s="1">
        <f>carbondioxide!F510</f>
        <v>19472.358668198292</v>
      </c>
      <c r="H260" s="1">
        <f>economy!AR300</f>
        <v>349.62163993564224</v>
      </c>
      <c r="I260" s="1">
        <f>economy!AS300</f>
        <v>94248.900782879064</v>
      </c>
      <c r="J260" s="1">
        <f>economy!AT300</f>
        <v>37319.195251588004</v>
      </c>
      <c r="K260" s="12">
        <f>economy!BN300</f>
        <v>-311.80592699842094</v>
      </c>
      <c r="L260" s="12">
        <f>economy!BO300</f>
        <v>-43.201692048635678</v>
      </c>
      <c r="M260" s="12">
        <f>economy!BP300</f>
        <v>-35.985216709325762</v>
      </c>
      <c r="N260" s="1">
        <v>19267.994290261333</v>
      </c>
      <c r="O260" s="1">
        <v>70754.78581529716</v>
      </c>
      <c r="P260" s="1">
        <v>98507.788160868949</v>
      </c>
      <c r="Q260" s="1">
        <v>38429.537712352321</v>
      </c>
      <c r="R260" s="17">
        <v>-79.33536825535316</v>
      </c>
      <c r="S260" s="17">
        <v>-41.083830648463106</v>
      </c>
      <c r="T260" s="17">
        <v>-34.416429544911075</v>
      </c>
      <c r="U260" s="1">
        <v>19437.892665037056</v>
      </c>
      <c r="V260" s="1">
        <v>349.62163993564224</v>
      </c>
      <c r="W260" s="1">
        <v>94012.056975388608</v>
      </c>
      <c r="X260" s="1">
        <v>37257.686955789191</v>
      </c>
      <c r="Y260" s="17">
        <v>-312.46016599894739</v>
      </c>
      <c r="Z260" s="17">
        <v>-43.315336998030865</v>
      </c>
      <c r="AA260" s="17">
        <v>-36.068483432651696</v>
      </c>
      <c r="AB260" s="1">
        <v>19267.994290261333</v>
      </c>
      <c r="AC260" s="1">
        <v>70754.78581529716</v>
      </c>
      <c r="AD260" s="1">
        <v>98507.788160868949</v>
      </c>
      <c r="AE260" s="1">
        <v>38429.537712352321</v>
      </c>
      <c r="AF260" s="1">
        <v>-79.33536825535316</v>
      </c>
      <c r="AG260" s="1">
        <v>-41.083830648463106</v>
      </c>
      <c r="AH260" s="1">
        <v>-34.416429544911075</v>
      </c>
      <c r="AI260" s="1">
        <v>33585.069354037834</v>
      </c>
      <c r="AJ260" s="1">
        <v>422209.401496101</v>
      </c>
      <c r="AK260" s="1">
        <v>188348.52164312877</v>
      </c>
      <c r="AL260" s="1">
        <v>64528.373771391409</v>
      </c>
      <c r="AM260" s="1">
        <v>-67.437670767659171</v>
      </c>
      <c r="AN260" s="1">
        <v>-45.840860198650908</v>
      </c>
      <c r="AO260" s="1">
        <v>-39.165792022159451</v>
      </c>
      <c r="AP260" s="1">
        <v>2467.6534235808731</v>
      </c>
      <c r="AQ260" s="2">
        <v>18849.60369999559</v>
      </c>
      <c r="AR260" s="2">
        <v>11443.768401953026</v>
      </c>
      <c r="AS260" s="2">
        <v>4833.6099216545354</v>
      </c>
      <c r="AT260" s="2">
        <v>-71.508626940746723</v>
      </c>
      <c r="AU260" s="2">
        <v>-46.677553450359412</v>
      </c>
      <c r="AV260" s="2">
        <v>-39.251405711638476</v>
      </c>
    </row>
    <row r="261" spans="1:48" x14ac:dyDescent="0.3">
      <c r="A261" s="1"/>
      <c r="B261" s="1"/>
      <c r="C261" s="1"/>
      <c r="D261" s="1"/>
      <c r="E261" s="1"/>
      <c r="F261" s="1">
        <f t="shared" si="3"/>
        <v>2255</v>
      </c>
      <c r="G261" s="1">
        <f>carbondioxide!F511</f>
        <v>19434.428756603316</v>
      </c>
      <c r="H261" s="1">
        <f>economy!AR301</f>
        <v>349.62164494185816</v>
      </c>
      <c r="I261" s="1">
        <f>economy!AS301</f>
        <v>94122.968630112227</v>
      </c>
      <c r="J261" s="1">
        <f>economy!AT301</f>
        <v>37312.189695684247</v>
      </c>
      <c r="K261" s="12">
        <f>economy!BN301</f>
        <v>-313.13682352554514</v>
      </c>
      <c r="L261" s="12">
        <f>economy!BO301</f>
        <v>-43.391965832443987</v>
      </c>
      <c r="M261" s="12">
        <f>economy!BP301</f>
        <v>-36.126042951873565</v>
      </c>
      <c r="N261" s="1">
        <v>19219.402213400004</v>
      </c>
      <c r="O261" s="1">
        <v>65401.595037867213</v>
      </c>
      <c r="P261" s="1">
        <v>98405.37294158063</v>
      </c>
      <c r="Q261" s="1">
        <v>38427.243222148987</v>
      </c>
      <c r="R261" s="17">
        <v>-81.268205750492442</v>
      </c>
      <c r="S261" s="17">
        <v>-41.26712460813723</v>
      </c>
      <c r="T261" s="17">
        <v>-34.554146949528921</v>
      </c>
      <c r="U261" s="1">
        <v>19400.172783373968</v>
      </c>
      <c r="V261" s="1">
        <v>349.62164494185816</v>
      </c>
      <c r="W261" s="1">
        <v>93886.749345999939</v>
      </c>
      <c r="X261" s="1">
        <v>37250.928663316925</v>
      </c>
      <c r="Y261" s="17">
        <v>-313.78637420908581</v>
      </c>
      <c r="Z261" s="17">
        <v>-43.505098127363112</v>
      </c>
      <c r="AA261" s="17">
        <v>-36.208813609363141</v>
      </c>
      <c r="AB261" s="1">
        <v>19219.402213400004</v>
      </c>
      <c r="AC261" s="1">
        <v>65401.595037867213</v>
      </c>
      <c r="AD261" s="1">
        <v>98405.37294158063</v>
      </c>
      <c r="AE261" s="1">
        <v>38427.243222148987</v>
      </c>
      <c r="AF261" s="1">
        <v>-81.268205750492442</v>
      </c>
      <c r="AG261" s="1">
        <v>-41.26712460813723</v>
      </c>
      <c r="AH261" s="1">
        <v>-34.554146949528921</v>
      </c>
      <c r="AI261" s="1">
        <v>33598.35928932477</v>
      </c>
      <c r="AJ261" s="1">
        <v>423162.98676553665</v>
      </c>
      <c r="AK261" s="1">
        <v>188884.33639224328</v>
      </c>
      <c r="AL261" s="1">
        <v>64694.908600010611</v>
      </c>
      <c r="AM261" s="1">
        <v>-67.804538565634871</v>
      </c>
      <c r="AN261" s="1">
        <v>-46.072429605417014</v>
      </c>
      <c r="AO261" s="1">
        <v>-39.356443322985143</v>
      </c>
      <c r="AP261" s="1">
        <v>2416.8080175942077</v>
      </c>
      <c r="AQ261" s="2">
        <v>18488.999166303118</v>
      </c>
      <c r="AR261" s="2">
        <v>11229.957650307013</v>
      </c>
      <c r="AS261" s="2">
        <v>4742.3275574512036</v>
      </c>
      <c r="AT261" s="2">
        <v>-71.783103968397214</v>
      </c>
      <c r="AU261" s="2">
        <v>-46.854346896332203</v>
      </c>
      <c r="AV261" s="2">
        <v>-39.404491778349062</v>
      </c>
    </row>
    <row r="262" spans="1:48" x14ac:dyDescent="0.3">
      <c r="A262" s="1"/>
      <c r="B262" s="1"/>
      <c r="C262" s="1"/>
      <c r="D262" s="1"/>
      <c r="E262" s="1"/>
      <c r="F262" s="1">
        <f t="shared" si="3"/>
        <v>2256</v>
      </c>
      <c r="G262" s="1">
        <f>carbondioxide!F512</f>
        <v>19396.506078254373</v>
      </c>
      <c r="H262" s="1">
        <f>economy!AR302</f>
        <v>349.62164969776325</v>
      </c>
      <c r="I262" s="1">
        <f>economy!AS302</f>
        <v>93994.149864876235</v>
      </c>
      <c r="J262" s="1">
        <f>economy!AT302</f>
        <v>37304.382702632618</v>
      </c>
      <c r="K262" s="12">
        <f>economy!BN302</f>
        <v>-314.46096855657748</v>
      </c>
      <c r="L262" s="12">
        <f>economy!BO302</f>
        <v>-43.58181203163624</v>
      </c>
      <c r="M262" s="12">
        <f>economy!BP302</f>
        <v>-36.266351773191097</v>
      </c>
      <c r="N262" s="1">
        <v>19169.454965163492</v>
      </c>
      <c r="O262" s="1">
        <v>58987.208833480341</v>
      </c>
      <c r="P262" s="1">
        <v>98299.871785679497</v>
      </c>
      <c r="Q262" s="1">
        <v>38424.071942606635</v>
      </c>
      <c r="R262" s="17">
        <v>-83.757410971614618</v>
      </c>
      <c r="S262" s="17">
        <v>-41.450051068403255</v>
      </c>
      <c r="T262" s="17">
        <v>-34.691422511847492</v>
      </c>
      <c r="U262" s="1">
        <v>19362.456785283972</v>
      </c>
      <c r="V262" s="1">
        <v>349.62164969776325</v>
      </c>
      <c r="W262" s="1">
        <v>93758.541770495634</v>
      </c>
      <c r="X262" s="1">
        <v>37243.365485429866</v>
      </c>
      <c r="Y262" s="17">
        <v>-315.10591086936853</v>
      </c>
      <c r="Z262" s="17">
        <v>-43.694444395920158</v>
      </c>
      <c r="AA262" s="17">
        <v>-36.348635772231752</v>
      </c>
      <c r="AB262" s="1">
        <v>19169.454965163492</v>
      </c>
      <c r="AC262" s="1">
        <v>58987.208833480341</v>
      </c>
      <c r="AD262" s="1">
        <v>98299.871785679497</v>
      </c>
      <c r="AE262" s="1">
        <v>38424.071942606635</v>
      </c>
      <c r="AF262" s="1">
        <v>-83.757410971614618</v>
      </c>
      <c r="AG262" s="1">
        <v>-41.450051068403255</v>
      </c>
      <c r="AH262" s="1">
        <v>-34.691422511847492</v>
      </c>
      <c r="AI262" s="1">
        <v>33611.51205934614</v>
      </c>
      <c r="AJ262" s="1">
        <v>424109.17323687137</v>
      </c>
      <c r="AK262" s="1">
        <v>189416.30532761884</v>
      </c>
      <c r="AL262" s="1">
        <v>64860.204399728646</v>
      </c>
      <c r="AM262" s="1">
        <v>-68.170897553669107</v>
      </c>
      <c r="AN262" s="1">
        <v>-46.303654375837922</v>
      </c>
      <c r="AO262" s="1">
        <v>-39.546804057141607</v>
      </c>
      <c r="AP262" s="1">
        <v>2367.004784981345</v>
      </c>
      <c r="AQ262" s="2">
        <v>18134.975011585833</v>
      </c>
      <c r="AR262" s="2">
        <v>11019.898172428255</v>
      </c>
      <c r="AS262" s="2">
        <v>4652.6757774121352</v>
      </c>
      <c r="AT262" s="2">
        <v>-72.056336270583643</v>
      </c>
      <c r="AU262" s="2">
        <v>-47.030473580898175</v>
      </c>
      <c r="AV262" s="2">
        <v>-39.55711948885677</v>
      </c>
    </row>
    <row r="263" spans="1:48" x14ac:dyDescent="0.3">
      <c r="A263" s="1"/>
      <c r="B263" s="1"/>
      <c r="C263" s="1"/>
      <c r="D263" s="1"/>
      <c r="E263" s="1"/>
      <c r="F263" s="1">
        <f t="shared" si="3"/>
        <v>2257</v>
      </c>
      <c r="G263" s="1">
        <f>carbondioxide!F513</f>
        <v>19358.589444593781</v>
      </c>
      <c r="H263" s="1">
        <f>economy!AR303</f>
        <v>349.62165421587321</v>
      </c>
      <c r="I263" s="1">
        <f>economy!AS303</f>
        <v>93862.451451061643</v>
      </c>
      <c r="J263" s="1">
        <f>economy!AT303</f>
        <v>37295.778098364419</v>
      </c>
      <c r="K263" s="12">
        <f>economy!BN303</f>
        <v>-315.77846329990484</v>
      </c>
      <c r="L263" s="12">
        <f>economy!BO303</f>
        <v>-43.77124866258503</v>
      </c>
      <c r="M263" s="12">
        <f>economy!BP303</f>
        <v>-36.406155514109734</v>
      </c>
      <c r="N263" s="1">
        <v>19117.40638708201</v>
      </c>
      <c r="O263" s="1">
        <v>50839.267402766585</v>
      </c>
      <c r="P263" s="1">
        <v>98191.317854471738</v>
      </c>
      <c r="Q263" s="1">
        <v>38420.034501946015</v>
      </c>
      <c r="R263" s="17">
        <v>-87.305378769327561</v>
      </c>
      <c r="S263" s="17">
        <v>-41.632610831110988</v>
      </c>
      <c r="T263" s="17">
        <v>-34.828255911704062</v>
      </c>
      <c r="U263" s="1">
        <v>19324.74359393226</v>
      </c>
      <c r="V263" s="1">
        <v>349.62165421587321</v>
      </c>
      <c r="W263" s="1">
        <v>93627.441559910571</v>
      </c>
      <c r="X263" s="1">
        <v>37235.001371605809</v>
      </c>
      <c r="Y263" s="17">
        <v>-316.41887387546637</v>
      </c>
      <c r="Z263" s="17">
        <v>-43.883393380684325</v>
      </c>
      <c r="AA263" s="17">
        <v>-36.487961885492147</v>
      </c>
      <c r="AB263" s="1">
        <v>19117.40638708201</v>
      </c>
      <c r="AC263" s="1">
        <v>50839.267402766585</v>
      </c>
      <c r="AD263" s="1">
        <v>98191.317854471738</v>
      </c>
      <c r="AE263" s="1">
        <v>38420.034501946015</v>
      </c>
      <c r="AF263" s="1">
        <v>-87.305378769327561</v>
      </c>
      <c r="AG263" s="1">
        <v>-41.632610831110988</v>
      </c>
      <c r="AH263" s="1">
        <v>-34.828255911704062</v>
      </c>
      <c r="AI263" s="1">
        <v>33624.530415750676</v>
      </c>
      <c r="AJ263" s="1">
        <v>425047.99713781622</v>
      </c>
      <c r="AK263" s="1">
        <v>189944.44105997431</v>
      </c>
      <c r="AL263" s="1">
        <v>65024.266166627182</v>
      </c>
      <c r="AM263" s="1">
        <v>-68.536748816012874</v>
      </c>
      <c r="AN263" s="1">
        <v>-46.53453590458907</v>
      </c>
      <c r="AO263" s="1">
        <v>-39.736875341010105</v>
      </c>
      <c r="AP263" s="1">
        <v>2318.2225886868973</v>
      </c>
      <c r="AQ263" s="2">
        <v>17787.420656678274</v>
      </c>
      <c r="AR263" s="2">
        <v>10813.531379500659</v>
      </c>
      <c r="AS263" s="2">
        <v>4564.6282303378894</v>
      </c>
      <c r="AT263" s="2">
        <v>-72.328363840012472</v>
      </c>
      <c r="AU263" s="2">
        <v>-47.20595853808809</v>
      </c>
      <c r="AV263" s="2">
        <v>-39.709308665246986</v>
      </c>
    </row>
    <row r="264" spans="1:48" x14ac:dyDescent="0.3">
      <c r="A264" s="1"/>
      <c r="B264" s="1"/>
      <c r="C264" s="1"/>
      <c r="D264" s="1"/>
      <c r="E264" s="1"/>
      <c r="F264" s="1">
        <f t="shared" ref="F264:F284" si="4">1+F263</f>
        <v>2258</v>
      </c>
      <c r="G264" s="1">
        <f>carbondioxide!F514</f>
        <v>19320.677793201317</v>
      </c>
      <c r="H264" s="1">
        <f>economy!AR304</f>
        <v>349.62165850807776</v>
      </c>
      <c r="I264" s="1">
        <f>economy!AS304</f>
        <v>93727.880872138281</v>
      </c>
      <c r="J264" s="1">
        <f>economy!AT304</f>
        <v>37286.379894734564</v>
      </c>
      <c r="K264" s="12">
        <f>economy!BN304</f>
        <v>-317.08940372476962</v>
      </c>
      <c r="L264" s="12">
        <f>economy!BO304</f>
        <v>-43.960293015537303</v>
      </c>
      <c r="M264" s="12">
        <f>economy!BP304</f>
        <v>-36.545465892469366</v>
      </c>
      <c r="N264" s="1">
        <v>19061.810634149089</v>
      </c>
      <c r="O264" s="1">
        <v>39430.088279301111</v>
      </c>
      <c r="P264" s="1">
        <v>98079.745976925478</v>
      </c>
      <c r="Q264" s="1">
        <v>38415.141981302935</v>
      </c>
      <c r="R264" s="17">
        <v>-93.431930881259319</v>
      </c>
      <c r="S264" s="17">
        <v>-41.814803097340523</v>
      </c>
      <c r="T264" s="17">
        <v>-34.964645589621938</v>
      </c>
      <c r="U264" s="1">
        <v>19287.032242750087</v>
      </c>
      <c r="V264" s="1">
        <v>349.62165850807776</v>
      </c>
      <c r="W264" s="1">
        <v>93493.456448975019</v>
      </c>
      <c r="X264" s="1">
        <v>37225.840426303381</v>
      </c>
      <c r="Y264" s="17">
        <v>-317.72535631839816</v>
      </c>
      <c r="Z264" s="17">
        <v>-44.071962000171638</v>
      </c>
      <c r="AA264" s="17">
        <v>-36.626803343124834</v>
      </c>
      <c r="AB264" s="1">
        <v>19061.810634149089</v>
      </c>
      <c r="AC264" s="1">
        <v>39430.088279301111</v>
      </c>
      <c r="AD264" s="1">
        <v>98079.745976925478</v>
      </c>
      <c r="AE264" s="1">
        <v>38415.141981302935</v>
      </c>
      <c r="AF264" s="1">
        <v>-93.431930881259319</v>
      </c>
      <c r="AG264" s="1">
        <v>-41.814803097340523</v>
      </c>
      <c r="AH264" s="1">
        <v>-34.964645589621938</v>
      </c>
      <c r="AI264" s="1">
        <v>33637.41704409205</v>
      </c>
      <c r="AJ264" s="1">
        <v>425979.49495408224</v>
      </c>
      <c r="AK264" s="1">
        <v>190468.75647386743</v>
      </c>
      <c r="AL264" s="1">
        <v>65187.098964293495</v>
      </c>
      <c r="AM264" s="1">
        <v>-68.902093485604226</v>
      </c>
      <c r="AN264" s="1">
        <v>-46.765075603998767</v>
      </c>
      <c r="AO264" s="1">
        <v>-39.926658306038817</v>
      </c>
      <c r="AP264" s="1">
        <v>2270.4407103364583</v>
      </c>
      <c r="AQ264" s="2">
        <v>17446.22709370399</v>
      </c>
      <c r="AR264" s="2">
        <v>10610.79937944103</v>
      </c>
      <c r="AS264" s="2">
        <v>4478.158907027997</v>
      </c>
      <c r="AT264" s="2">
        <v>-72.599226326729308</v>
      </c>
      <c r="AU264" s="2">
        <v>-47.380826574971344</v>
      </c>
      <c r="AV264" s="2">
        <v>-39.861078958300098</v>
      </c>
    </row>
    <row r="265" spans="1:48" x14ac:dyDescent="0.3">
      <c r="A265" s="1"/>
      <c r="B265" s="1"/>
      <c r="C265" s="1"/>
      <c r="D265" s="1"/>
      <c r="E265" s="1"/>
      <c r="F265" s="1">
        <f t="shared" si="4"/>
        <v>2259</v>
      </c>
      <c r="G265" s="1">
        <f>carbondioxide!F515</f>
        <v>19282.770159136333</v>
      </c>
      <c r="H265" s="1">
        <f>economy!AR305</f>
        <v>349.62166258567208</v>
      </c>
      <c r="I265" s="1">
        <f>economy!AS305</f>
        <v>93590.445975351729</v>
      </c>
      <c r="J265" s="1">
        <f>economy!AT305</f>
        <v>37276.19224212876</v>
      </c>
      <c r="K265" s="12">
        <f>economy!BN305</f>
        <v>-318.39388124350461</v>
      </c>
      <c r="L265" s="12">
        <f>economy!BO305</f>
        <v>-44.148961762713505</v>
      </c>
      <c r="M265" s="12">
        <f>economy!BP305</f>
        <v>-36.68429408642195</v>
      </c>
      <c r="N265" s="1">
        <v>18999.368127938207</v>
      </c>
      <c r="O265" s="1">
        <v>20170.625331995045</v>
      </c>
      <c r="P265" s="1">
        <v>97965.193645543302</v>
      </c>
      <c r="Q265" s="1">
        <v>38409.406182297389</v>
      </c>
      <c r="R265" s="17">
        <v>-110.94744718324615</v>
      </c>
      <c r="S265" s="17">
        <v>-41.996624361077863</v>
      </c>
      <c r="T265" s="17">
        <v>-35.100587896015341</v>
      </c>
      <c r="U265" s="1">
        <v>19249.321845186747</v>
      </c>
      <c r="V265" s="1">
        <v>349.62166258567208</v>
      </c>
      <c r="W265" s="1">
        <v>93356.59446582981</v>
      </c>
      <c r="X265" s="1">
        <v>37215.886873296469</v>
      </c>
      <c r="Y265" s="17">
        <v>-319.02544702818426</v>
      </c>
      <c r="Z265" s="17">
        <v>-44.260166601686819</v>
      </c>
      <c r="AA265" s="17">
        <v>-36.765171034958172</v>
      </c>
      <c r="AB265" s="1">
        <v>18999.368127938207</v>
      </c>
      <c r="AC265" s="1">
        <v>20170.625331995045</v>
      </c>
      <c r="AD265" s="1">
        <v>97965.193645543302</v>
      </c>
      <c r="AE265" s="1">
        <v>38409.406182297389</v>
      </c>
      <c r="AF265" s="1">
        <v>-110.94744718324615</v>
      </c>
      <c r="AG265" s="1">
        <v>-41.996624361077863</v>
      </c>
      <c r="AH265" s="1">
        <v>-35.100587896015341</v>
      </c>
      <c r="AI265" s="1">
        <v>33650.174565074369</v>
      </c>
      <c r="AJ265" s="1">
        <v>426903.70341796085</v>
      </c>
      <c r="AK265" s="1">
        <v>190989.26471996351</v>
      </c>
      <c r="AL265" s="1">
        <v>65348.707921589972</v>
      </c>
      <c r="AM265" s="1">
        <v>-69.266932741674651</v>
      </c>
      <c r="AN265" s="1">
        <v>-46.995274902706498</v>
      </c>
      <c r="AO265" s="1">
        <v>-40.116154097653379</v>
      </c>
      <c r="AP265" s="1">
        <v>2223.6388423998433</v>
      </c>
      <c r="AQ265" s="2">
        <v>17111.286872741439</v>
      </c>
      <c r="AR265" s="2">
        <v>10411.644975623462</v>
      </c>
      <c r="AS265" s="2">
        <v>4393.2421385034868</v>
      </c>
      <c r="AT265" s="2">
        <v>-72.868963033171724</v>
      </c>
      <c r="AU265" s="2">
        <v>-47.555102269334704</v>
      </c>
      <c r="AV265" s="2">
        <v>-40.012449845641427</v>
      </c>
    </row>
    <row r="266" spans="1:48" x14ac:dyDescent="0.3">
      <c r="A266" s="1"/>
      <c r="B266" s="1"/>
      <c r="C266" s="1"/>
      <c r="D266" s="1"/>
      <c r="E266" s="1"/>
      <c r="F266" s="1">
        <f t="shared" si="4"/>
        <v>2260</v>
      </c>
      <c r="G266" s="1">
        <f>carbondioxide!F516</f>
        <v>19244.865649302585</v>
      </c>
      <c r="H266" s="1">
        <f>economy!AR306</f>
        <v>349.62166645938674</v>
      </c>
      <c r="I266" s="1">
        <f>economy!AS306</f>
        <v>93450.154863308635</v>
      </c>
      <c r="J266" s="1">
        <f>economy!AT306</f>
        <v>37265.219400301648</v>
      </c>
      <c r="K266" s="12">
        <f>economy!BN306</f>
        <v>-319.69198318691826</v>
      </c>
      <c r="L266" s="12">
        <f>economy!BO306</f>
        <v>-44.337271034106855</v>
      </c>
      <c r="M266" s="12">
        <f>economy!BP306</f>
        <v>-36.822650791792782</v>
      </c>
      <c r="N266" s="1">
        <v>18920.129998409091</v>
      </c>
      <c r="O266" s="1">
        <v>349.62166645938674</v>
      </c>
      <c r="P266" s="1">
        <v>97847.702950615931</v>
      </c>
      <c r="Q266" s="1">
        <v>38402.840148823547</v>
      </c>
      <c r="R266" s="17">
        <v>-307.06194210300441</v>
      </c>
      <c r="S266" s="17">
        <v>-42.178065869872782</v>
      </c>
      <c r="T266" s="17">
        <v>-35.236075128161048</v>
      </c>
      <c r="U266" s="1">
        <v>19211.611575201285</v>
      </c>
      <c r="V266" s="1">
        <v>349.62166645938674</v>
      </c>
      <c r="W266" s="1">
        <v>93216.863852473049</v>
      </c>
      <c r="X266" s="1">
        <v>37205.145034976907</v>
      </c>
      <c r="Y266" s="17">
        <v>-320.31923096370986</v>
      </c>
      <c r="Z266" s="17">
        <v>-44.448023022734574</v>
      </c>
      <c r="AA266" s="17">
        <v>-36.903075393098518</v>
      </c>
      <c r="AB266" s="1">
        <v>18920.129998409091</v>
      </c>
      <c r="AC266" s="1">
        <v>349.62166645938674</v>
      </c>
      <c r="AD266" s="1">
        <v>97847.702950615931</v>
      </c>
      <c r="AE266" s="1">
        <v>38402.840148823547</v>
      </c>
      <c r="AF266" s="1">
        <v>-307.06194210300441</v>
      </c>
      <c r="AG266" s="1">
        <v>-42.178065869872782</v>
      </c>
      <c r="AH266" s="1">
        <v>-35.236075128161048</v>
      </c>
      <c r="AI266" s="1">
        <v>33662.80553578477</v>
      </c>
      <c r="AJ266" s="1">
        <v>427820.6594971118</v>
      </c>
      <c r="AK266" s="1">
        <v>191505.97920741083</v>
      </c>
      <c r="AL266" s="1">
        <v>65509.098230458825</v>
      </c>
      <c r="AM266" s="1">
        <v>-69.631267807419661</v>
      </c>
      <c r="AN266" s="1">
        <v>-47.225135244361596</v>
      </c>
      <c r="AO266" s="1">
        <v>-40.305363874199372</v>
      </c>
      <c r="AP266" s="1">
        <v>2177.7970804803081</v>
      </c>
      <c r="AQ266" s="2">
        <v>16782.494088286654</v>
      </c>
      <c r="AR266" s="2">
        <v>10216.011665326514</v>
      </c>
      <c r="AS266" s="2">
        <v>4309.8525941390699</v>
      </c>
      <c r="AT266" s="2">
        <v>-73.137612909721156</v>
      </c>
      <c r="AU266" s="2">
        <v>-47.728809967648345</v>
      </c>
      <c r="AV266" s="2">
        <v>-40.163440630113158</v>
      </c>
    </row>
    <row r="267" spans="1:48" x14ac:dyDescent="0.3">
      <c r="A267" s="1"/>
      <c r="B267" s="1"/>
      <c r="C267" s="1"/>
      <c r="D267" s="1"/>
      <c r="E267" s="1"/>
      <c r="F267" s="1">
        <f t="shared" si="4"/>
        <v>2261</v>
      </c>
      <c r="G267" s="1">
        <f>carbondioxide!F517</f>
        <v>19206.963426554754</v>
      </c>
      <c r="H267" s="1">
        <f>economy!AR307</f>
        <v>349.6216701394157</v>
      </c>
      <c r="I267" s="1">
        <f>economy!AS307</f>
        <v>93307.015829368494</v>
      </c>
      <c r="J267" s="1">
        <f>economy!AT307</f>
        <v>37253.465721685105</v>
      </c>
      <c r="K267" s="12">
        <f>economy!BN307</f>
        <v>-320.98379315120042</v>
      </c>
      <c r="L267" s="12">
        <f>economy!BO307</f>
        <v>-44.525236471524714</v>
      </c>
      <c r="M267" s="12">
        <f>economy!BP307</f>
        <v>-36.960546263011075</v>
      </c>
      <c r="N267" s="1">
        <v>18840.926348597091</v>
      </c>
      <c r="O267" s="1">
        <v>349.6216701394157</v>
      </c>
      <c r="P267" s="1">
        <v>97727.324991748945</v>
      </c>
      <c r="Q267" s="1">
        <v>38395.459363237969</v>
      </c>
      <c r="R267" s="17">
        <v>-308.34569577322952</v>
      </c>
      <c r="S267" s="17">
        <v>-42.359105951686473</v>
      </c>
      <c r="T267" s="17">
        <v>-35.371089558706799</v>
      </c>
      <c r="U267" s="1">
        <v>19173.90065605336</v>
      </c>
      <c r="V267" s="1">
        <v>349.6216701394157</v>
      </c>
      <c r="W267" s="1">
        <v>93074.27301965814</v>
      </c>
      <c r="X267" s="1">
        <v>37193.619320852755</v>
      </c>
      <c r="Y267" s="17">
        <v>-321.60678950638135</v>
      </c>
      <c r="Z267" s="17">
        <v>-44.635546635901996</v>
      </c>
      <c r="AA267" s="17">
        <v>-37.040526426058122</v>
      </c>
      <c r="AB267" s="1">
        <v>18840.926348597091</v>
      </c>
      <c r="AC267" s="1">
        <v>349.6216701394157</v>
      </c>
      <c r="AD267" s="1">
        <v>97727.324991748945</v>
      </c>
      <c r="AE267" s="1">
        <v>38395.459363237969</v>
      </c>
      <c r="AF267" s="1">
        <v>-308.34569577322952</v>
      </c>
      <c r="AG267" s="1">
        <v>-42.359105951686473</v>
      </c>
      <c r="AH267" s="1">
        <v>-35.371089558706799</v>
      </c>
      <c r="AI267" s="1">
        <v>33675.312450914214</v>
      </c>
      <c r="AJ267" s="1">
        <v>428730.40038354398</v>
      </c>
      <c r="AK267" s="1">
        <v>192018.91359632061</v>
      </c>
      <c r="AL267" s="1">
        <v>65668.275143758612</v>
      </c>
      <c r="AM267" s="1">
        <v>-69.995099947732811</v>
      </c>
      <c r="AN267" s="1">
        <v>-47.45465808636132</v>
      </c>
      <c r="AO267" s="1">
        <v>-40.494288805916788</v>
      </c>
      <c r="AP267" s="1">
        <v>2132.8959157287441</v>
      </c>
      <c r="AQ267" s="2">
        <v>16459.744365527058</v>
      </c>
      <c r="AR267" s="2">
        <v>10023.843637914682</v>
      </c>
      <c r="AS267" s="2">
        <v>4227.9652797093258</v>
      </c>
      <c r="AT267" s="2">
        <v>-73.405214550731245</v>
      </c>
      <c r="AU267" s="2">
        <v>-47.901973783305472</v>
      </c>
      <c r="AV267" s="2">
        <v>-40.314070438357625</v>
      </c>
    </row>
    <row r="268" spans="1:48" x14ac:dyDescent="0.3">
      <c r="A268" s="1"/>
      <c r="B268" s="1"/>
      <c r="C268" s="1"/>
      <c r="D268" s="1"/>
      <c r="E268" s="1"/>
      <c r="F268" s="1">
        <f t="shared" si="4"/>
        <v>2262</v>
      </c>
      <c r="G268" s="1">
        <f>carbondioxide!F518</f>
        <v>19169.06270073996</v>
      </c>
      <c r="H268" s="1">
        <f>economy!AR308</f>
        <v>349.62167363544324</v>
      </c>
      <c r="I268" s="1">
        <f>economy!AS308</f>
        <v>93161.03732159127</v>
      </c>
      <c r="J268" s="1">
        <f>economy!AT308</f>
        <v>37240.935642238175</v>
      </c>
      <c r="K268" s="12">
        <f>economy!BN308</f>
        <v>-322.26939126407046</v>
      </c>
      <c r="L268" s="12">
        <f>economy!BO308</f>
        <v>-44.712873268791725</v>
      </c>
      <c r="M268" s="12">
        <f>economy!BP308</f>
        <v>-37.097990343750034</v>
      </c>
      <c r="N268" s="1">
        <v>18806.055904528206</v>
      </c>
      <c r="O268" s="1">
        <v>349.62167363544324</v>
      </c>
      <c r="P268" s="1">
        <v>97604.13311251362</v>
      </c>
      <c r="Q268" s="1">
        <v>38387.285358878311</v>
      </c>
      <c r="R268" s="17">
        <v>-309.62301307786572</v>
      </c>
      <c r="S268" s="17">
        <v>-42.539722235604771</v>
      </c>
      <c r="T268" s="17">
        <v>-35.505613461513072</v>
      </c>
      <c r="U268" s="1">
        <v>19136.188354257567</v>
      </c>
      <c r="V268" s="1">
        <v>349.62167363544324</v>
      </c>
      <c r="W268" s="1">
        <v>92928.830522612028</v>
      </c>
      <c r="X268" s="1">
        <v>37181.314221431887</v>
      </c>
      <c r="Y268" s="17">
        <v>-322.8882006926911</v>
      </c>
      <c r="Z268" s="17">
        <v>-44.822752383328748</v>
      </c>
      <c r="AA268" s="17">
        <v>-37.177533745149567</v>
      </c>
      <c r="AB268" s="1">
        <v>18806.055904528206</v>
      </c>
      <c r="AC268" s="1">
        <v>349.62167363544324</v>
      </c>
      <c r="AD268" s="1">
        <v>97604.13311251362</v>
      </c>
      <c r="AE268" s="1">
        <v>38387.285358878311</v>
      </c>
      <c r="AF268" s="1">
        <v>-309.62301307786572</v>
      </c>
      <c r="AG268" s="1">
        <v>-42.539722235604771</v>
      </c>
      <c r="AH268" s="1">
        <v>-35.505613461513072</v>
      </c>
      <c r="AI268" s="1">
        <v>33687.697743964709</v>
      </c>
      <c r="AJ268" s="1">
        <v>429632.96348279528</v>
      </c>
      <c r="AK268" s="1">
        <v>192528.08179034857</v>
      </c>
      <c r="AL268" s="1">
        <v>65826.243973135075</v>
      </c>
      <c r="AM268" s="1">
        <v>-70.358430467002492</v>
      </c>
      <c r="AN268" s="1">
        <v>-47.683844898627939</v>
      </c>
      <c r="AO268" s="1">
        <v>-40.682930073945336</v>
      </c>
      <c r="AP268" s="1">
        <v>2088.9162273816564</v>
      </c>
      <c r="AQ268" s="2">
        <v>16142.93484644099</v>
      </c>
      <c r="AR268" s="2">
        <v>9835.0857727651655</v>
      </c>
      <c r="AS268" s="2">
        <v>4147.5555353533955</v>
      </c>
      <c r="AT268" s="2">
        <v>-73.671806191008784</v>
      </c>
      <c r="AU268" s="2">
        <v>-48.074617595121218</v>
      </c>
      <c r="AV268" s="2">
        <v>-40.464358219600719</v>
      </c>
    </row>
    <row r="269" spans="1:48" x14ac:dyDescent="0.3">
      <c r="A269" s="1"/>
      <c r="B269" s="1"/>
      <c r="C269" s="1"/>
      <c r="D269" s="1"/>
      <c r="E269" s="1"/>
      <c r="F269" s="1">
        <f t="shared" si="4"/>
        <v>2263</v>
      </c>
      <c r="G269" s="1">
        <f>carbondioxide!F519</f>
        <v>19131.162723968097</v>
      </c>
      <c r="H269" s="1">
        <f>economy!AR309</f>
        <v>349.62167695666943</v>
      </c>
      <c r="I269" s="1">
        <f>economy!AS309</f>
        <v>93012.227923642349</v>
      </c>
      <c r="J269" s="1">
        <f>economy!AT309</f>
        <v>37227.6336766655</v>
      </c>
      <c r="K269" s="12">
        <f>economy!BN309</f>
        <v>-323.54885439928648</v>
      </c>
      <c r="L269" s="12">
        <f>economy!BO309</f>
        <v>-44.900196203221419</v>
      </c>
      <c r="M269" s="12">
        <f>economy!BP309</f>
        <v>-37.234992491068226</v>
      </c>
      <c r="N269" s="1">
        <v>18771.18148781707</v>
      </c>
      <c r="O269" s="1">
        <v>349.62167695666943</v>
      </c>
      <c r="P269" s="1">
        <v>97478.202758773317</v>
      </c>
      <c r="Q269" s="1">
        <v>38378.339916065175</v>
      </c>
      <c r="R269" s="17">
        <v>-310.89401477118349</v>
      </c>
      <c r="S269" s="17">
        <v>-42.719927066483116</v>
      </c>
      <c r="T269" s="17">
        <v>-35.639656807925277</v>
      </c>
      <c r="U269" s="1">
        <v>19098.473976562833</v>
      </c>
      <c r="V269" s="1">
        <v>349.62167695666943</v>
      </c>
      <c r="W269" s="1">
        <v>92780.545048660468</v>
      </c>
      <c r="X269" s="1">
        <v>37168.234305151433</v>
      </c>
      <c r="Y269" s="17">
        <v>-324.1635394071435</v>
      </c>
      <c r="Z269" s="17">
        <v>-45.009654804580563</v>
      </c>
      <c r="AA269" s="17">
        <v>-37.314106585946284</v>
      </c>
      <c r="AB269" s="1">
        <v>18771.18148781707</v>
      </c>
      <c r="AC269" s="1">
        <v>349.62167695666943</v>
      </c>
      <c r="AD269" s="1">
        <v>97478.202758773317</v>
      </c>
      <c r="AE269" s="1">
        <v>38378.339916065175</v>
      </c>
      <c r="AF269" s="1">
        <v>-310.89401477118349</v>
      </c>
      <c r="AG269" s="1">
        <v>-42.719927066483116</v>
      </c>
      <c r="AH269" s="1">
        <v>-35.639656807925277</v>
      </c>
      <c r="AI269" s="1">
        <v>33699.963788444002</v>
      </c>
      <c r="AJ269" s="1">
        <v>430528.38640330912</v>
      </c>
      <c r="AK269" s="1">
        <v>193033.49792938231</v>
      </c>
      <c r="AL269" s="1">
        <v>65983.010086924638</v>
      </c>
      <c r="AM269" s="1">
        <v>-70.721260706968835</v>
      </c>
      <c r="AN269" s="1">
        <v>-47.912697162423555</v>
      </c>
      <c r="AO269" s="1">
        <v>-40.871288869360292</v>
      </c>
      <c r="AP269" s="1">
        <v>2045.8392754218194</v>
      </c>
      <c r="AQ269" s="2">
        <v>15831.964175736965</v>
      </c>
      <c r="AR269" s="2">
        <v>9649.683636951162</v>
      </c>
      <c r="AS269" s="2">
        <v>4068.599033462307</v>
      </c>
      <c r="AT269" s="2">
        <v>-73.937425702724966</v>
      </c>
      <c r="AU269" s="2">
        <v>-48.246765046077591</v>
      </c>
      <c r="AV269" s="2">
        <v>-40.614322744625731</v>
      </c>
    </row>
    <row r="270" spans="1:48" x14ac:dyDescent="0.3">
      <c r="A270" s="1"/>
      <c r="B270" s="1"/>
      <c r="C270" s="1"/>
      <c r="D270" s="1"/>
      <c r="E270" s="1"/>
      <c r="F270" s="1">
        <f t="shared" si="4"/>
        <v>2264</v>
      </c>
      <c r="G270" s="1">
        <f>carbondioxide!F520</f>
        <v>19093.26278832895</v>
      </c>
      <c r="H270" s="1">
        <f>economy!AR310</f>
        <v>349.62168011183434</v>
      </c>
      <c r="I270" s="1">
        <f>economy!AS310</f>
        <v>92860.596345230428</v>
      </c>
      <c r="J270" s="1">
        <f>economy!AT310</f>
        <v>37213.564416071873</v>
      </c>
      <c r="K270" s="12">
        <f>economy!BN310</f>
        <v>-324.82225635732658</v>
      </c>
      <c r="L270" s="12">
        <f>economy!BO310</f>
        <v>-45.087219661528579</v>
      </c>
      <c r="M270" s="12">
        <f>economy!BP310</f>
        <v>-37.371561795373943</v>
      </c>
      <c r="N270" s="1">
        <v>18736.311422157425</v>
      </c>
      <c r="O270" s="1">
        <v>349.62168011183434</v>
      </c>
      <c r="P270" s="1">
        <v>97349.551226443742</v>
      </c>
      <c r="Q270" s="1">
        <v>38368.628525191394</v>
      </c>
      <c r="R270" s="17">
        <v>-312.15880862769359</v>
      </c>
      <c r="S270" s="17">
        <v>-42.899737351943614</v>
      </c>
      <c r="T270" s="17">
        <v>-35.773231923641227</v>
      </c>
      <c r="U270" s="1">
        <v>19060.756868634711</v>
      </c>
      <c r="V270" s="1">
        <v>349.62168011183434</v>
      </c>
      <c r="W270" s="1">
        <v>92629.425411281904</v>
      </c>
      <c r="X270" s="1">
        <v>37154.384216946833</v>
      </c>
      <c r="Y270" s="17">
        <v>-325.43287754869777</v>
      </c>
      <c r="Z270" s="17">
        <v>-45.196268060275997</v>
      </c>
      <c r="AA270" s="17">
        <v>-37.450253826522356</v>
      </c>
      <c r="AB270" s="1">
        <v>18736.311422157425</v>
      </c>
      <c r="AC270" s="1">
        <v>349.62168011183434</v>
      </c>
      <c r="AD270" s="1">
        <v>97349.551226443742</v>
      </c>
      <c r="AE270" s="1">
        <v>38368.628525191394</v>
      </c>
      <c r="AF270" s="1">
        <v>-312.15880862769359</v>
      </c>
      <c r="AG270" s="1">
        <v>-42.899737351943614</v>
      </c>
      <c r="AH270" s="1">
        <v>-35.773231923641227</v>
      </c>
      <c r="AI270" s="1">
        <v>33712.112899046697</v>
      </c>
      <c r="AJ270" s="1">
        <v>431416.70694600156</v>
      </c>
      <c r="AK270" s="1">
        <v>193535.17638233126</v>
      </c>
      <c r="AL270" s="1">
        <v>66138.5789080916</v>
      </c>
      <c r="AM270" s="1">
        <v>-71.083592044641605</v>
      </c>
      <c r="AN270" s="1">
        <v>-48.141216369202205</v>
      </c>
      <c r="AO270" s="1">
        <v>-41.059366392237955</v>
      </c>
      <c r="AP270" s="1">
        <v>2003.6466933603906</v>
      </c>
      <c r="AQ270" s="2">
        <v>15526.732486645957</v>
      </c>
      <c r="AR270" s="2">
        <v>9467.5834826921255</v>
      </c>
      <c r="AS270" s="2">
        <v>3991.0717764931737</v>
      </c>
      <c r="AT270" s="2">
        <v>-74.202110592735835</v>
      </c>
      <c r="AU270" s="2">
        <v>-48.418439542301513</v>
      </c>
      <c r="AV270" s="2">
        <v>-40.763982604927264</v>
      </c>
    </row>
    <row r="271" spans="1:48" x14ac:dyDescent="0.3">
      <c r="A271" s="1"/>
      <c r="B271" s="1"/>
      <c r="C271" s="1"/>
      <c r="D271" s="1"/>
      <c r="E271" s="1"/>
      <c r="F271" s="1">
        <f t="shared" si="4"/>
        <v>2265</v>
      </c>
      <c r="G271" s="1">
        <f>carbondioxide!F521</f>
        <v>19055.36222496568</v>
      </c>
      <c r="H271" s="1">
        <f>economy!AR311</f>
        <v>349.62168310924108</v>
      </c>
      <c r="I271" s="1">
        <f>economy!AS311</f>
        <v>92706.151417551402</v>
      </c>
      <c r="J271" s="1">
        <f>economy!AT311</f>
        <v>37198.73252689428</v>
      </c>
      <c r="K271" s="12">
        <f>economy!BN311</f>
        <v>-326.08966802318372</v>
      </c>
      <c r="L271" s="12">
        <f>economy!BO311</f>
        <v>-45.273957662133938</v>
      </c>
      <c r="M271" s="12">
        <f>economy!BP311</f>
        <v>-37.507706997635204</v>
      </c>
      <c r="N271" s="1">
        <v>18701.445629386035</v>
      </c>
      <c r="O271" s="1">
        <v>349.62168310924108</v>
      </c>
      <c r="P271" s="1">
        <v>97218.18725473313</v>
      </c>
      <c r="Q271" s="1">
        <v>38358.155030974493</v>
      </c>
      <c r="R271" s="17">
        <v>-313.41749315837518</v>
      </c>
      <c r="S271" s="17">
        <v>-43.079169730194543</v>
      </c>
      <c r="T271" s="17">
        <v>-35.906350524512085</v>
      </c>
      <c r="U271" s="1">
        <v>19023.036414646464</v>
      </c>
      <c r="V271" s="1">
        <v>349.62168310924108</v>
      </c>
      <c r="W271" s="1">
        <v>92475.48054730476</v>
      </c>
      <c r="X271" s="1">
        <v>37139.768677626009</v>
      </c>
      <c r="Y271" s="17">
        <v>-326.69628417884127</v>
      </c>
      <c r="Z271" s="17">
        <v>-45.382605952910907</v>
      </c>
      <c r="AA271" s="17">
        <v>-37.5859840035234</v>
      </c>
      <c r="AB271" s="1">
        <v>18701.445629386035</v>
      </c>
      <c r="AC271" s="1">
        <v>349.62168310924108</v>
      </c>
      <c r="AD271" s="1">
        <v>97218.18725473313</v>
      </c>
      <c r="AE271" s="1">
        <v>38358.155030974493</v>
      </c>
      <c r="AF271" s="1">
        <v>-313.41749315837518</v>
      </c>
      <c r="AG271" s="1">
        <v>-43.079169730194543</v>
      </c>
      <c r="AH271" s="1">
        <v>-35.906350524512085</v>
      </c>
      <c r="AI271" s="1">
        <v>33724.147332822322</v>
      </c>
      <c r="AJ271" s="1">
        <v>432297.9630940223</v>
      </c>
      <c r="AK271" s="1">
        <v>194033.13174002105</v>
      </c>
      <c r="AL271" s="1">
        <v>66292.955912197765</v>
      </c>
      <c r="AM271" s="1">
        <v>-71.445425890276468</v>
      </c>
      <c r="AN271" s="1">
        <v>-48.369404019498411</v>
      </c>
      <c r="AO271" s="1">
        <v>-41.247163850750539</v>
      </c>
      <c r="AP271" s="1">
        <v>1962.3204811392941</v>
      </c>
      <c r="AQ271" s="2">
        <v>15227.141386579768</v>
      </c>
      <c r="AR271" s="2">
        <v>9288.7322445815043</v>
      </c>
      <c r="AS271" s="2">
        <v>3914.9500947141478</v>
      </c>
      <c r="AT271" s="2">
        <v>-74.465898000291247</v>
      </c>
      <c r="AU271" s="2">
        <v>-48.589664252263916</v>
      </c>
      <c r="AV271" s="2">
        <v>-40.91335621203622</v>
      </c>
    </row>
    <row r="272" spans="1:48" x14ac:dyDescent="0.3">
      <c r="A272" s="1"/>
      <c r="B272" s="1"/>
      <c r="C272" s="1"/>
      <c r="D272" s="1"/>
      <c r="E272" s="1"/>
      <c r="F272" s="1">
        <f t="shared" si="4"/>
        <v>2266</v>
      </c>
      <c r="G272" s="1">
        <f>carbondioxide!F522</f>
        <v>19017.460403852299</v>
      </c>
      <c r="H272" s="1">
        <f>economy!AR312</f>
        <v>349.62168595677747</v>
      </c>
      <c r="I272" s="1">
        <f>economy!AS312</f>
        <v>92548.902091041571</v>
      </c>
      <c r="J272" s="1">
        <f>economy!AT312</f>
        <v>37183.142750428153</v>
      </c>
      <c r="K272" s="12">
        <f>economy!BN312</f>
        <v>-327.35115750803311</v>
      </c>
      <c r="L272" s="12">
        <f>economy!BO312</f>
        <v>-45.46042387506234</v>
      </c>
      <c r="M272" s="12">
        <f>economy!BP312</f>
        <v>-37.643436504709435</v>
      </c>
      <c r="N272" s="1">
        <v>18666.583123409306</v>
      </c>
      <c r="O272" s="1">
        <v>349.62168595677747</v>
      </c>
      <c r="P272" s="1">
        <v>97084.119085336468</v>
      </c>
      <c r="Q272" s="1">
        <v>38346.923376832856</v>
      </c>
      <c r="R272" s="17">
        <v>-314.67015989944917</v>
      </c>
      <c r="S272" s="17">
        <v>-43.258239998462905</v>
      </c>
      <c r="T272" s="17">
        <v>-36.039023553239595</v>
      </c>
      <c r="U272" s="1">
        <v>18985.312037309413</v>
      </c>
      <c r="V272" s="1">
        <v>349.62168595677747</v>
      </c>
      <c r="W272" s="1">
        <v>92318.719515314675</v>
      </c>
      <c r="X272" s="1">
        <v>37124.392483560237</v>
      </c>
      <c r="Y272" s="17">
        <v>-327.95382565632895</v>
      </c>
      <c r="Z272" s="17">
        <v>-45.568681945770997</v>
      </c>
      <c r="AA272" s="17">
        <v>-37.72130532671661</v>
      </c>
      <c r="AB272" s="1">
        <v>18666.583123409306</v>
      </c>
      <c r="AC272" s="1">
        <v>349.62168595677747</v>
      </c>
      <c r="AD272" s="1">
        <v>97084.119085336468</v>
      </c>
      <c r="AE272" s="1">
        <v>38346.923376832856</v>
      </c>
      <c r="AF272" s="1">
        <v>-314.67015989944917</v>
      </c>
      <c r="AG272" s="1">
        <v>-43.258239998462905</v>
      </c>
      <c r="AH272" s="1">
        <v>-36.039023553239595</v>
      </c>
      <c r="AI272" s="1">
        <v>33736.069290329586</v>
      </c>
      <c r="AJ272" s="1">
        <v>433172.19300270377</v>
      </c>
      <c r="AK272" s="1">
        <v>194527.37880819029</v>
      </c>
      <c r="AL272" s="1">
        <v>66446.146625404828</v>
      </c>
      <c r="AM272" s="1">
        <v>-71.806763685409152</v>
      </c>
      <c r="AN272" s="1">
        <v>-48.597261621851317</v>
      </c>
      <c r="AO272" s="1">
        <v>-41.434682460289586</v>
      </c>
      <c r="AP272" s="1">
        <v>1921.8429981526083</v>
      </c>
      <c r="AQ272" s="2">
        <v>14933.093942668002</v>
      </c>
      <c r="AR272" s="2">
        <v>9113.0775366018988</v>
      </c>
      <c r="AS272" s="2">
        <v>3840.2106438840474</v>
      </c>
      <c r="AT272" s="2">
        <v>-74.728824695113133</v>
      </c>
      <c r="AU272" s="2">
        <v>-48.760462106188314</v>
      </c>
      <c r="AV272" s="2">
        <v>-41.062461797006968</v>
      </c>
    </row>
    <row r="273" spans="1:48" x14ac:dyDescent="0.3">
      <c r="A273" s="1"/>
      <c r="B273" s="1"/>
      <c r="C273" s="1"/>
      <c r="D273" s="1"/>
      <c r="E273" s="1"/>
      <c r="F273" s="1">
        <f t="shared" si="4"/>
        <v>2267</v>
      </c>
      <c r="G273" s="1">
        <f>carbondioxide!F523</f>
        <v>18979.556733892096</v>
      </c>
      <c r="H273" s="1">
        <f>economy!AR313</f>
        <v>349.62168866193707</v>
      </c>
      <c r="I273" s="1">
        <f>economy!AS313</f>
        <v>92388.857433863057</v>
      </c>
      <c r="J273" s="1">
        <f>economy!AT313</f>
        <v>37166.799902550905</v>
      </c>
      <c r="K273" s="12">
        <f>economy!BN313</f>
        <v>-328.60679027899295</v>
      </c>
      <c r="L273" s="12">
        <f>economy!BO313</f>
        <v>-45.646631640176068</v>
      </c>
      <c r="M273" s="12">
        <f>economy!BP313</f>
        <v>-37.778758403333043</v>
      </c>
      <c r="N273" s="1">
        <v>18631.722952122775</v>
      </c>
      <c r="O273" s="1">
        <v>349.62168866193707</v>
      </c>
      <c r="P273" s="1">
        <v>96947.355499460406</v>
      </c>
      <c r="Q273" s="1">
        <v>38334.937725710537</v>
      </c>
      <c r="R273" s="17">
        <v>-315.91689485911229</v>
      </c>
      <c r="S273" s="17">
        <v>-43.436963188563929</v>
      </c>
      <c r="T273" s="17">
        <v>-36.171261301720847</v>
      </c>
      <c r="U273" s="1">
        <v>18947.583198069762</v>
      </c>
      <c r="V273" s="1">
        <v>349.62168866193707</v>
      </c>
      <c r="W273" s="1">
        <v>92159.15149416092</v>
      </c>
      <c r="X273" s="1">
        <v>37108.260506414321</v>
      </c>
      <c r="Y273" s="17">
        <v>-329.20556576176267</v>
      </c>
      <c r="Z273" s="17">
        <v>-45.754509180484995</v>
      </c>
      <c r="AA273" s="17">
        <v>-37.856225692423173</v>
      </c>
      <c r="AB273" s="1">
        <v>18631.722952122775</v>
      </c>
      <c r="AC273" s="1">
        <v>349.62168866193707</v>
      </c>
      <c r="AD273" s="1">
        <v>96947.355499460406</v>
      </c>
      <c r="AE273" s="1">
        <v>38334.937725710537</v>
      </c>
      <c r="AF273" s="1">
        <v>-315.91689485911229</v>
      </c>
      <c r="AG273" s="1">
        <v>-43.436963188563929</v>
      </c>
      <c r="AH273" s="1">
        <v>-36.171261301720847</v>
      </c>
      <c r="AI273" s="1">
        <v>33747.880916776827</v>
      </c>
      <c r="AJ273" s="1">
        <v>434039.43498970353</v>
      </c>
      <c r="AK273" s="1">
        <v>195017.93260059267</v>
      </c>
      <c r="AL273" s="1">
        <v>66598.156622509618</v>
      </c>
      <c r="AM273" s="1">
        <v>-72.16760690094614</v>
      </c>
      <c r="AN273" s="1">
        <v>-48.824790691763766</v>
      </c>
      <c r="AO273" s="1">
        <v>-41.621923442617344</v>
      </c>
      <c r="AP273" s="1">
        <v>1882.1969563856819</v>
      </c>
      <c r="AQ273" s="2">
        <v>14644.494667185871</v>
      </c>
      <c r="AR273" s="2">
        <v>8940.5676489376419</v>
      </c>
      <c r="AS273" s="2">
        <v>3766.8304028704229</v>
      </c>
      <c r="AT273" s="2">
        <v>-74.990927075823677</v>
      </c>
      <c r="AU273" s="2">
        <v>-48.930855795657067</v>
      </c>
      <c r="AV273" s="2">
        <v>-41.211317410057667</v>
      </c>
    </row>
    <row r="274" spans="1:48" x14ac:dyDescent="0.3">
      <c r="A274" s="1"/>
      <c r="B274" s="1"/>
      <c r="C274" s="1"/>
      <c r="D274" s="1"/>
      <c r="E274" s="1"/>
      <c r="F274" s="1">
        <f t="shared" si="4"/>
        <v>2268</v>
      </c>
      <c r="G274" s="1">
        <f>carbondioxide!F524</f>
        <v>18941.650663116183</v>
      </c>
      <c r="H274" s="1">
        <f>economy!AR314</f>
        <v>349.62169123183872</v>
      </c>
      <c r="I274" s="1">
        <f>economy!AS314</f>
        <v>92226.026630223772</v>
      </c>
      <c r="J274" s="1">
        <f>economy!AT314</f>
        <v>37149.708873420095</v>
      </c>
      <c r="K274" s="12">
        <f>economy!BN314</f>
        <v>-329.85662927964228</v>
      </c>
      <c r="L274" s="12">
        <f>economy!BO314</f>
        <v>-45.832593984205005</v>
      </c>
      <c r="M274" s="12">
        <f>economy!BP314</f>
        <v>-37.91368047310803</v>
      </c>
      <c r="N274" s="1">
        <v>18596.864273419309</v>
      </c>
      <c r="O274" s="1">
        <v>349.62169123183872</v>
      </c>
      <c r="P274" s="1">
        <v>96807.90577195854</v>
      </c>
      <c r="Q274" s="1">
        <v>38322.202410760809</v>
      </c>
      <c r="R274" s="17">
        <v>-317.15777945388737</v>
      </c>
      <c r="S274" s="17">
        <v>-43.615353693890825</v>
      </c>
      <c r="T274" s="17">
        <v>-36.303073519899534</v>
      </c>
      <c r="U274" s="1">
        <v>18909.849397318096</v>
      </c>
      <c r="V274" s="1">
        <v>349.62169123183872</v>
      </c>
      <c r="W274" s="1">
        <v>91996.785780944236</v>
      </c>
      <c r="X274" s="1">
        <v>37091.377692764188</v>
      </c>
      <c r="Y274" s="17">
        <v>-330.4515658140345</v>
      </c>
      <c r="Z274" s="17">
        <v>-45.940100493564053</v>
      </c>
      <c r="AA274" s="17">
        <v>-37.990752696085607</v>
      </c>
      <c r="AB274" s="1">
        <v>18596.864273419309</v>
      </c>
      <c r="AC274" s="1">
        <v>349.62169123183872</v>
      </c>
      <c r="AD274" s="1">
        <v>96807.90577195854</v>
      </c>
      <c r="AE274" s="1">
        <v>38322.202410760809</v>
      </c>
      <c r="AF274" s="1">
        <v>-317.15777945388737</v>
      </c>
      <c r="AG274" s="1">
        <v>-43.615353693890825</v>
      </c>
      <c r="AH274" s="1">
        <v>-36.303073519899534</v>
      </c>
      <c r="AI274" s="1">
        <v>33759.584303148891</v>
      </c>
      <c r="AJ274" s="1">
        <v>434899.72752532421</v>
      </c>
      <c r="AK274" s="1">
        <v>195504.80833219917</v>
      </c>
      <c r="AL274" s="1">
        <v>66748.991525011705</v>
      </c>
      <c r="AM274" s="1">
        <v>-72.527957035311374</v>
      </c>
      <c r="AN274" s="1">
        <v>-49.051992750695625</v>
      </c>
      <c r="AO274" s="1">
        <v>-41.808888025045583</v>
      </c>
      <c r="AP274" s="1">
        <v>1843.3654136707096</v>
      </c>
      <c r="AQ274" s="2">
        <v>14361.249502884182</v>
      </c>
      <c r="AR274" s="2">
        <v>8771.1515445941059</v>
      </c>
      <c r="AS274" s="2">
        <v>3694.786671209707</v>
      </c>
      <c r="AT274" s="2">
        <v>-75.252241168706135</v>
      </c>
      <c r="AU274" s="2">
        <v>-49.100867773405412</v>
      </c>
      <c r="AV274" s="2">
        <v>-41.359940920355946</v>
      </c>
    </row>
    <row r="275" spans="1:48" x14ac:dyDescent="0.3">
      <c r="A275" s="1"/>
      <c r="B275" s="1"/>
      <c r="C275" s="1"/>
      <c r="D275" s="1"/>
      <c r="E275" s="1"/>
      <c r="F275" s="1">
        <f t="shared" si="4"/>
        <v>2269</v>
      </c>
      <c r="G275" s="1">
        <f>carbondioxide!F525</f>
        <v>18903.741678859467</v>
      </c>
      <c r="H275" s="1">
        <f>economy!AR315</f>
        <v>349.62169367324526</v>
      </c>
      <c r="I275" s="1">
        <f>economy!AS315</f>
        <v>92060.418978045796</v>
      </c>
      <c r="J275" s="1">
        <f>economy!AT315</f>
        <v>37131.874627025718</v>
      </c>
      <c r="K275" s="12">
        <f>economy!BN315</f>
        <v>-331.10073504301693</v>
      </c>
      <c r="L275" s="12">
        <f>economy!BO315</f>
        <v>-46.018323636863599</v>
      </c>
      <c r="M275" s="12">
        <f>economy!BP315</f>
        <v>-38.048210198698207</v>
      </c>
      <c r="N275" s="1">
        <v>18562.006332760368</v>
      </c>
      <c r="O275" s="1">
        <v>349.62169367324526</v>
      </c>
      <c r="P275" s="1">
        <v>96665.779527771709</v>
      </c>
      <c r="Q275" s="1">
        <v>38308.721890317916</v>
      </c>
      <c r="R275" s="17">
        <v>-318.39289113281177</v>
      </c>
      <c r="S275" s="17">
        <v>-43.793425366796626</v>
      </c>
      <c r="T275" s="17">
        <v>-36.434469491374664</v>
      </c>
      <c r="U275" s="1">
        <v>18872.110174528701</v>
      </c>
      <c r="V275" s="1">
        <v>349.62169367324526</v>
      </c>
      <c r="W275" s="1">
        <v>91831.631788169412</v>
      </c>
      <c r="X275" s="1">
        <v>37073.749063524425</v>
      </c>
      <c r="Y275" s="17">
        <v>-331.69188477996585</v>
      </c>
      <c r="Z275" s="17">
        <v>-46.125468432147507</v>
      </c>
      <c r="AA275" s="17">
        <v>-38.124893644132399</v>
      </c>
      <c r="AB275" s="1">
        <v>18562.006332760368</v>
      </c>
      <c r="AC275" s="1">
        <v>349.62169367324526</v>
      </c>
      <c r="AD275" s="1">
        <v>96665.779527771709</v>
      </c>
      <c r="AE275" s="1">
        <v>38308.721890317916</v>
      </c>
      <c r="AF275" s="1">
        <v>-318.39289113281177</v>
      </c>
      <c r="AG275" s="1">
        <v>-43.793425366796626</v>
      </c>
      <c r="AH275" s="1">
        <v>-36.434469491374664</v>
      </c>
      <c r="AI275" s="1">
        <v>33771.181487319845</v>
      </c>
      <c r="AJ275" s="1">
        <v>435753.10922303132</v>
      </c>
      <c r="AK275" s="1">
        <v>195988.02141250498</v>
      </c>
      <c r="AL275" s="1">
        <v>66898.656999212835</v>
      </c>
      <c r="AM275" s="1">
        <v>-72.887815612646875</v>
      </c>
      <c r="AN275" s="1">
        <v>-49.278869325090426</v>
      </c>
      <c r="AO275" s="1">
        <v>-41.99557743964143</v>
      </c>
      <c r="AP275" s="1">
        <v>1805.3317670574479</v>
      </c>
      <c r="AQ275" s="2">
        <v>14083.265808233253</v>
      </c>
      <c r="AR275" s="2">
        <v>8604.7788558331922</v>
      </c>
      <c r="AS275" s="2">
        <v>3624.0570666129092</v>
      </c>
      <c r="AT275" s="2">
        <v>-75.512802626780427</v>
      </c>
      <c r="AU275" s="2">
        <v>-49.270520253292624</v>
      </c>
      <c r="AV275" s="2">
        <v>-41.508350015941993</v>
      </c>
    </row>
    <row r="276" spans="1:48" x14ac:dyDescent="0.3">
      <c r="A276" s="1"/>
      <c r="B276" s="1"/>
      <c r="C276" s="1"/>
      <c r="D276" s="1"/>
      <c r="E276" s="1"/>
      <c r="F276" s="1">
        <f t="shared" si="4"/>
        <v>2270</v>
      </c>
      <c r="G276" s="1">
        <f>carbondioxide!F526</f>
        <v>18865.829307848882</v>
      </c>
      <c r="H276" s="1">
        <f>economy!AR316</f>
        <v>349.62169599258158</v>
      </c>
      <c r="I276" s="1">
        <f>economy!AS316</f>
        <v>91892.043885739593</v>
      </c>
      <c r="J276" s="1">
        <f>economy!AT316</f>
        <v>37113.302200540449</v>
      </c>
      <c r="K276" s="12">
        <f>economy!BN316</f>
        <v>-332.33916579822392</v>
      </c>
      <c r="L276" s="12">
        <f>economy!BO316</f>
        <v>-46.203833046241044</v>
      </c>
      <c r="M276" s="12">
        <f>economy!BP316</f>
        <v>-38.182354781372347</v>
      </c>
      <c r="N276" s="1">
        <v>18527.148440556404</v>
      </c>
      <c r="O276" s="1">
        <v>349.62169599258158</v>
      </c>
      <c r="P276" s="1">
        <v>96520.986637768394</v>
      </c>
      <c r="Q276" s="1">
        <v>38294.50071957113</v>
      </c>
      <c r="R276" s="17">
        <v>-319.62230380950297</v>
      </c>
      <c r="S276" s="17">
        <v>-43.971191586873019</v>
      </c>
      <c r="T276" s="17">
        <v>-36.565458085257468</v>
      </c>
      <c r="U276" s="1">
        <v>18834.365108287453</v>
      </c>
      <c r="V276" s="1">
        <v>349.62169599258158</v>
      </c>
      <c r="W276" s="1">
        <v>91663.699039919011</v>
      </c>
      <c r="X276" s="1">
        <v>37055.379713154602</v>
      </c>
      <c r="Y276" s="17">
        <v>-332.92657937804029</v>
      </c>
      <c r="Z276" s="17">
        <v>-46.310625269097706</v>
      </c>
      <c r="AA276" s="17">
        <v>-38.258655565245512</v>
      </c>
      <c r="AB276" s="1">
        <v>18527.148440556404</v>
      </c>
      <c r="AC276" s="1">
        <v>349.62169599258158</v>
      </c>
      <c r="AD276" s="1">
        <v>96520.986637768394</v>
      </c>
      <c r="AE276" s="1">
        <v>38294.50071957113</v>
      </c>
      <c r="AF276" s="1">
        <v>-319.62230380950297</v>
      </c>
      <c r="AG276" s="1">
        <v>-43.971191586873019</v>
      </c>
      <c r="AH276" s="1">
        <v>-36.565458085257468</v>
      </c>
      <c r="AI276" s="1">
        <v>33782.674455151478</v>
      </c>
      <c r="AJ276" s="1">
        <v>436599.61883013946</v>
      </c>
      <c r="AK276" s="1">
        <v>196467.58743893841</v>
      </c>
      <c r="AL276" s="1">
        <v>67047.158754349031</v>
      </c>
      <c r="AM276" s="1">
        <v>-73.247184181067425</v>
      </c>
      <c r="AN276" s="1">
        <v>-49.505421945434769</v>
      </c>
      <c r="AO276" s="1">
        <v>-42.181992922459294</v>
      </c>
      <c r="AP276" s="1">
        <v>1768.0797462977155</v>
      </c>
      <c r="AQ276" s="2">
        <v>13810.452342591027</v>
      </c>
      <c r="AR276" s="2">
        <v>8441.3998804339572</v>
      </c>
      <c r="AS276" s="2">
        <v>3554.6195224203716</v>
      </c>
      <c r="AT276" s="2">
        <v>-75.772646729177467</v>
      </c>
      <c r="AU276" s="2">
        <v>-49.439835210440201</v>
      </c>
      <c r="AV276" s="2">
        <v>-41.656562203781306</v>
      </c>
    </row>
    <row r="277" spans="1:48" x14ac:dyDescent="0.3">
      <c r="A277" s="1"/>
      <c r="B277" s="1"/>
      <c r="C277" s="1"/>
      <c r="D277" s="1"/>
      <c r="E277" s="1"/>
      <c r="F277" s="1">
        <f t="shared" si="4"/>
        <v>2271</v>
      </c>
      <c r="G277" s="1">
        <f>carbondioxide!F527</f>
        <v>18827.913116174404</v>
      </c>
      <c r="H277" s="1">
        <f>economy!AR317</f>
        <v>349.62169819595107</v>
      </c>
      <c r="I277" s="1">
        <f>economy!AS317</f>
        <v>91720.910867983912</v>
      </c>
      <c r="J277" s="1">
        <f>economy!AT317</f>
        <v>37093.996703445788</v>
      </c>
      <c r="K277" s="12">
        <f>economy!BN317</f>
        <v>-333.57197757145224</v>
      </c>
      <c r="L277" s="12">
        <f>economy!BO317</f>
        <v>-46.389134393586353</v>
      </c>
      <c r="M277" s="12">
        <f>economy!BP317</f>
        <v>-38.316121149984468</v>
      </c>
      <c r="N277" s="1">
        <v>18492.289957790606</v>
      </c>
      <c r="O277" s="1">
        <v>349.62169819595107</v>
      </c>
      <c r="P277" s="1">
        <v>96373.537155484999</v>
      </c>
      <c r="Q277" s="1">
        <v>38279.543534065218</v>
      </c>
      <c r="R277" s="17">
        <v>-320.84608817505517</v>
      </c>
      <c r="S277" s="17">
        <v>-44.14866530932624</v>
      </c>
      <c r="T277" s="17">
        <v>-36.696047792921902</v>
      </c>
      <c r="U277" s="1">
        <v>18796.613816192716</v>
      </c>
      <c r="V277" s="1">
        <v>349.62169819595107</v>
      </c>
      <c r="W277" s="1">
        <v>91492.997167008114</v>
      </c>
      <c r="X277" s="1">
        <v>37036.274808637128</v>
      </c>
      <c r="Y277" s="17">
        <v>-334.15570417686456</v>
      </c>
      <c r="Z277" s="17">
        <v>-46.495583017539545</v>
      </c>
      <c r="AA277" s="17">
        <v>-38.39204522110213</v>
      </c>
      <c r="AB277" s="1">
        <v>18492.289957790606</v>
      </c>
      <c r="AC277" s="1">
        <v>349.62169819595107</v>
      </c>
      <c r="AD277" s="1">
        <v>96373.537155484999</v>
      </c>
      <c r="AE277" s="1">
        <v>38279.543534065218</v>
      </c>
      <c r="AF277" s="1">
        <v>-320.84608817505517</v>
      </c>
      <c r="AG277" s="1">
        <v>-44.14866530932624</v>
      </c>
      <c r="AH277" s="1">
        <v>-36.696047792921902</v>
      </c>
      <c r="AI277" s="1">
        <v>33794.065141577965</v>
      </c>
      <c r="AJ277" s="1">
        <v>437439.29521869146</v>
      </c>
      <c r="AK277" s="1">
        <v>196943.52219037019</v>
      </c>
      <c r="AL277" s="1">
        <v>67194.502540754242</v>
      </c>
      <c r="AM277" s="1">
        <v>-73.606064310967128</v>
      </c>
      <c r="AN277" s="1">
        <v>-49.731652145349791</v>
      </c>
      <c r="AO277" s="1">
        <v>-42.368135712798491</v>
      </c>
      <c r="AP277" s="1">
        <v>1731.5934074423767</v>
      </c>
      <c r="AQ277" s="2">
        <v>13542.719251306313</v>
      </c>
      <c r="AR277" s="2">
        <v>8280.9655777870448</v>
      </c>
      <c r="AS277" s="2">
        <v>3486.4522850088165</v>
      </c>
      <c r="AT277" s="2">
        <v>-76.031808380796321</v>
      </c>
      <c r="AU277" s="2">
        <v>-49.608834381528681</v>
      </c>
      <c r="AV277" s="2">
        <v>-41.804594809940404</v>
      </c>
    </row>
    <row r="278" spans="1:48" x14ac:dyDescent="0.3">
      <c r="A278" s="1"/>
      <c r="B278" s="1"/>
      <c r="C278" s="1"/>
      <c r="D278" s="1"/>
      <c r="E278" s="1"/>
      <c r="F278" s="1">
        <f t="shared" si="4"/>
        <v>2272</v>
      </c>
      <c r="G278" s="1">
        <f>carbondioxide!F528</f>
        <v>18789.992709132432</v>
      </c>
      <c r="H278" s="1">
        <f>economy!AR318</f>
        <v>349.62170028915216</v>
      </c>
      <c r="I278" s="1">
        <f>economy!AS318</f>
        <v>91547.029540498828</v>
      </c>
      <c r="J278" s="1">
        <f>economy!AT318</f>
        <v>37073.963316433917</v>
      </c>
      <c r="K278" s="12">
        <f>economy!BN318</f>
        <v>-334.79922428194345</v>
      </c>
      <c r="L278" s="12">
        <f>economy!BO318</f>
        <v>-46.574239607570803</v>
      </c>
      <c r="M278" s="12">
        <f>economy!BP318</f>
        <v>-38.449515971454026</v>
      </c>
      <c r="N278" s="1">
        <v>18457.430287744759</v>
      </c>
      <c r="O278" s="1">
        <v>349.62170028915216</v>
      </c>
      <c r="P278" s="1">
        <v>96223.441281095395</v>
      </c>
      <c r="Q278" s="1">
        <v>38263.855040419177</v>
      </c>
      <c r="R278" s="17">
        <v>-322.06431193618249</v>
      </c>
      <c r="S278" s="17">
        <v>-44.325859100656793</v>
      </c>
      <c r="T278" s="17">
        <v>-36.826246755298499</v>
      </c>
      <c r="U278" s="1">
        <v>18758.855954626924</v>
      </c>
      <c r="V278" s="1">
        <v>349.62170028915216</v>
      </c>
      <c r="W278" s="1">
        <v>91319.535901139243</v>
      </c>
      <c r="X278" s="1">
        <v>37016.439588234585</v>
      </c>
      <c r="Y278" s="17">
        <v>-335.37931168882602</v>
      </c>
      <c r="Z278" s="17">
        <v>-46.680353444911177</v>
      </c>
      <c r="AA278" s="17">
        <v>-38.52506911664149</v>
      </c>
      <c r="AB278" s="1">
        <v>18457.430287744759</v>
      </c>
      <c r="AC278" s="1">
        <v>349.62170028915216</v>
      </c>
      <c r="AD278" s="1">
        <v>96223.441281095395</v>
      </c>
      <c r="AE278" s="1">
        <v>38263.855040419177</v>
      </c>
      <c r="AF278" s="1">
        <v>-322.06431193618249</v>
      </c>
      <c r="AG278" s="1">
        <v>-44.325859100656793</v>
      </c>
      <c r="AH278" s="1">
        <v>-36.826246755298499</v>
      </c>
      <c r="AI278" s="1">
        <v>33805.355431676064</v>
      </c>
      <c r="AJ278" s="1">
        <v>438272.17737651023</v>
      </c>
      <c r="AK278" s="1">
        <v>197415.84162072663</v>
      </c>
      <c r="AL278" s="1">
        <v>67340.69414805503</v>
      </c>
      <c r="AM278" s="1">
        <v>-73.964457593377603</v>
      </c>
      <c r="AN278" s="1">
        <v>-49.957561460713798</v>
      </c>
      <c r="AO278" s="1">
        <v>-42.554007052486348</v>
      </c>
      <c r="AP278" s="1">
        <v>1695.8571265494172</v>
      </c>
      <c r="AQ278" s="2">
        <v>13279.978050766977</v>
      </c>
      <c r="AR278" s="2">
        <v>8123.4275648315715</v>
      </c>
      <c r="AS278" s="2">
        <v>3419.5339111538774</v>
      </c>
      <c r="AT278" s="2">
        <v>-76.290322112228694</v>
      </c>
      <c r="AU278" s="2">
        <v>-49.777539265242851</v>
      </c>
      <c r="AV278" s="2">
        <v>-41.952464979878066</v>
      </c>
    </row>
    <row r="279" spans="1:48" x14ac:dyDescent="0.3">
      <c r="A279" s="1"/>
      <c r="B279" s="1"/>
      <c r="C279" s="1"/>
      <c r="D279" s="1"/>
      <c r="E279" s="1"/>
      <c r="F279" s="1">
        <f t="shared" si="4"/>
        <v>2273</v>
      </c>
      <c r="G279" s="1">
        <f>carbondioxide!F529</f>
        <v>18752.06773094285</v>
      </c>
      <c r="H279" s="1">
        <f>economy!AR319</f>
        <v>349.62170227769315</v>
      </c>
      <c r="I279" s="1">
        <f>economy!AS319</f>
        <v>91370.409613841373</v>
      </c>
      <c r="J279" s="1">
        <f>economy!AT319</f>
        <v>37053.207290097052</v>
      </c>
      <c r="K279" s="12">
        <f>economy!BN319</f>
        <v>-336.02095783334011</v>
      </c>
      <c r="L279" s="12">
        <f>economy!BO319</f>
        <v>-46.759160378086975</v>
      </c>
      <c r="M279" s="12">
        <f>economy!BP319</f>
        <v>-38.582545660789663</v>
      </c>
      <c r="N279" s="1">
        <v>18422.568871484542</v>
      </c>
      <c r="O279" s="1">
        <v>349.62170227769315</v>
      </c>
      <c r="P279" s="1">
        <v>96070.709341716007</v>
      </c>
      <c r="Q279" s="1">
        <v>38247.440011259001</v>
      </c>
      <c r="R279" s="17">
        <v>-323.27704000569935</v>
      </c>
      <c r="S279" s="17">
        <v>-44.502785166330249</v>
      </c>
      <c r="T279" s="17">
        <v>-36.956062784207283</v>
      </c>
      <c r="U279" s="1">
        <v>18721.091218404588</v>
      </c>
      <c r="V279" s="1">
        <v>349.62170227769315</v>
      </c>
      <c r="W279" s="1">
        <v>91143.325068106424</v>
      </c>
      <c r="X279" s="1">
        <v>36995.879360043058</v>
      </c>
      <c r="Y279" s="17">
        <v>-336.59745245930685</v>
      </c>
      <c r="Z279" s="17">
        <v>-46.864948086574827</v>
      </c>
      <c r="AA279" s="17">
        <v>-38.657733509893283</v>
      </c>
      <c r="AB279" s="1">
        <v>18422.568871484542</v>
      </c>
      <c r="AC279" s="1">
        <v>349.62170227769315</v>
      </c>
      <c r="AD279" s="1">
        <v>96070.709341716007</v>
      </c>
      <c r="AE279" s="1">
        <v>38247.440011259001</v>
      </c>
      <c r="AF279" s="1">
        <v>-323.27704000569935</v>
      </c>
      <c r="AG279" s="1">
        <v>-44.502785166330249</v>
      </c>
      <c r="AH279" s="1">
        <v>-36.956062784207283</v>
      </c>
      <c r="AI279" s="1">
        <v>33816.547161720773</v>
      </c>
      <c r="AJ279" s="1">
        <v>439098.3043984308</v>
      </c>
      <c r="AK279" s="1">
        <v>197884.56185270112</v>
      </c>
      <c r="AL279" s="1">
        <v>67485.739403397587</v>
      </c>
      <c r="AM279" s="1">
        <v>-74.322365638376269</v>
      </c>
      <c r="AN279" s="1">
        <v>-50.183151428815556</v>
      </c>
      <c r="AO279" s="1">
        <v>-42.739608185185446</v>
      </c>
      <c r="AP279" s="1">
        <v>1660.8555935017323</v>
      </c>
      <c r="AQ279" s="2">
        <v>13022.141613402779</v>
      </c>
      <c r="AR279" s="2">
        <v>7968.7381118425637</v>
      </c>
      <c r="AS279" s="2">
        <v>3353.8432653513037</v>
      </c>
      <c r="AT279" s="2">
        <v>-76.548222079936991</v>
      </c>
      <c r="AU279" s="2">
        <v>-49.945971122858111</v>
      </c>
      <c r="AV279" s="2">
        <v>-42.100189678845958</v>
      </c>
    </row>
    <row r="280" spans="1:48" x14ac:dyDescent="0.3">
      <c r="A280" s="1"/>
      <c r="B280" s="1"/>
      <c r="C280" s="1"/>
      <c r="D280" s="1"/>
      <c r="E280" s="1"/>
      <c r="F280" s="1">
        <f t="shared" si="4"/>
        <v>2274</v>
      </c>
      <c r="G280" s="1">
        <f>carbondioxide!F530</f>
        <v>18714.137864347726</v>
      </c>
      <c r="H280" s="1">
        <f>economy!AR320</f>
        <v>349.62170416680704</v>
      </c>
      <c r="I280" s="1">
        <f>economy!AS320</f>
        <v>91191.060886280931</v>
      </c>
      <c r="J280" s="1">
        <f>economy!AT320</f>
        <v>37031.733943421044</v>
      </c>
      <c r="K280" s="12">
        <f>economy!BN320</f>
        <v>-337.23722820074374</v>
      </c>
      <c r="L280" s="12">
        <f>economy!BO320</f>
        <v>-46.94390816962725</v>
      </c>
      <c r="M280" s="12">
        <f>economy!BP320</f>
        <v>-38.715216390690301</v>
      </c>
      <c r="N280" s="1">
        <v>18387.705185538631</v>
      </c>
      <c r="O280" s="1">
        <v>349.62170416680704</v>
      </c>
      <c r="P280" s="1">
        <v>95915.351781007237</v>
      </c>
      <c r="Q280" s="1">
        <v>38230.303282525201</v>
      </c>
      <c r="R280" s="17">
        <v>-324.48433466189681</v>
      </c>
      <c r="S280" s="17">
        <v>-44.679455373355182</v>
      </c>
      <c r="T280" s="17">
        <v>-37.085503379871248</v>
      </c>
      <c r="U280" s="1">
        <v>18683.319340307138</v>
      </c>
      <c r="V280" s="1">
        <v>349.62170416680704</v>
      </c>
      <c r="W280" s="1">
        <v>90964.374580114512</v>
      </c>
      <c r="X280" s="1">
        <v>36974.599500360084</v>
      </c>
      <c r="Y280" s="17">
        <v>-337.81017515175284</v>
      </c>
      <c r="Z280" s="17">
        <v>-47.049378259024941</v>
      </c>
      <c r="AA280" s="17">
        <v>-38.790044421397148</v>
      </c>
      <c r="AB280" s="1">
        <v>18387.705185538631</v>
      </c>
      <c r="AC280" s="1">
        <v>349.62170416680704</v>
      </c>
      <c r="AD280" s="1">
        <v>95915.351781007237</v>
      </c>
      <c r="AE280" s="1">
        <v>38230.303282525201</v>
      </c>
      <c r="AF280" s="1">
        <v>-324.48433466189681</v>
      </c>
      <c r="AG280" s="1">
        <v>-44.679455373355182</v>
      </c>
      <c r="AH280" s="1">
        <v>-37.085503379871248</v>
      </c>
      <c r="AI280" s="1">
        <v>33827.642120227043</v>
      </c>
      <c r="AJ280" s="1">
        <v>439917.71547770634</v>
      </c>
      <c r="AK280" s="1">
        <v>198349.69917156897</v>
      </c>
      <c r="AL280" s="1">
        <v>67629.644169705411</v>
      </c>
      <c r="AM280" s="1">
        <v>-74.679790073544225</v>
      </c>
      <c r="AN280" s="1">
        <v>-50.408423587537563</v>
      </c>
      <c r="AO280" s="1">
        <v>-42.924940355725361</v>
      </c>
      <c r="AP280" s="1">
        <v>1626.5738059332953</v>
      </c>
      <c r="AQ280" s="2">
        <v>12769.124152652195</v>
      </c>
      <c r="AR280" s="2">
        <v>7816.8501380770886</v>
      </c>
      <c r="AS280" s="2">
        <v>3289.3595170997328</v>
      </c>
      <c r="AT280" s="2">
        <v>-76.805542066671634</v>
      </c>
      <c r="AU280" s="2">
        <v>-50.114150978958783</v>
      </c>
      <c r="AV280" s="2">
        <v>-42.247785692392242</v>
      </c>
    </row>
    <row r="281" spans="1:48" x14ac:dyDescent="0.3">
      <c r="A281" s="1"/>
      <c r="B281" s="1"/>
      <c r="C281" s="1"/>
      <c r="D281" s="1"/>
      <c r="E281" s="1"/>
      <c r="F281" s="1">
        <f t="shared" si="4"/>
        <v>2275</v>
      </c>
      <c r="G281" s="1">
        <f>carbondioxide!F531</f>
        <v>18676.202830101869</v>
      </c>
      <c r="H281" s="1">
        <f>economy!AR321</f>
        <v>349.6217059614653</v>
      </c>
      <c r="I281" s="1">
        <f>economy!AS321</f>
        <v>91008.993235821254</v>
      </c>
      <c r="J281" s="1">
        <f>economy!AT321</f>
        <v>37009.548662103029</v>
      </c>
      <c r="K281" s="12">
        <f>economy!BN321</f>
        <v>-338.44808351375639</v>
      </c>
      <c r="L281" s="12">
        <f>economy!BO321</f>
        <v>-47.128494234276999</v>
      </c>
      <c r="M281" s="12">
        <f>economy!BP321</f>
        <v>-38.847534100750153</v>
      </c>
      <c r="N281" s="1">
        <v>18352.838740808162</v>
      </c>
      <c r="O281" s="1">
        <v>349.6217059614653</v>
      </c>
      <c r="P281" s="1">
        <v>95757.379153763308</v>
      </c>
      <c r="Q281" s="1">
        <v>38212.449752052504</v>
      </c>
      <c r="R281" s="17">
        <v>-325.6862556869882</v>
      </c>
      <c r="S281" s="17">
        <v>-44.855881269562687</v>
      </c>
      <c r="T281" s="17">
        <v>-37.214575745921501</v>
      </c>
      <c r="U281" s="1">
        <v>18645.540090515806</v>
      </c>
      <c r="V281" s="1">
        <v>349.6217059614653</v>
      </c>
      <c r="W281" s="1">
        <v>90782.694427283248</v>
      </c>
      <c r="X281" s="1">
        <v>36952.605451888281</v>
      </c>
      <c r="Y281" s="17">
        <v>-339.01752662884371</v>
      </c>
      <c r="Z281" s="17">
        <v>-47.23365507272468</v>
      </c>
      <c r="AA281" s="17">
        <v>-38.922007643236341</v>
      </c>
      <c r="AB281" s="1">
        <v>18352.838740808162</v>
      </c>
      <c r="AC281" s="1">
        <v>349.6217059614653</v>
      </c>
      <c r="AD281" s="1">
        <v>95757.379153763308</v>
      </c>
      <c r="AE281" s="1">
        <v>38212.449752052504</v>
      </c>
      <c r="AF281" s="1">
        <v>-325.6862556869882</v>
      </c>
      <c r="AG281" s="1">
        <v>-44.855881269562687</v>
      </c>
      <c r="AH281" s="1">
        <v>-37.214575745921501</v>
      </c>
      <c r="AI281" s="1">
        <v>33838.642048976821</v>
      </c>
      <c r="AJ281" s="1">
        <v>440730.44989758887</v>
      </c>
      <c r="AK281" s="1">
        <v>198811.2700190992</v>
      </c>
      <c r="AL281" s="1">
        <v>67772.414343967626</v>
      </c>
      <c r="AM281" s="1">
        <v>-75.036732542471881</v>
      </c>
      <c r="AN281" s="1">
        <v>-50.633379474568478</v>
      </c>
      <c r="AO281" s="1">
        <v>-43.110004809457664</v>
      </c>
      <c r="AP281" s="1">
        <v>1592.9970632622621</v>
      </c>
      <c r="AQ281" s="2">
        <v>12520.841207902246</v>
      </c>
      <c r="AR281" s="2">
        <v>7667.7172072867224</v>
      </c>
      <c r="AS281" s="2">
        <v>3226.0621381479527</v>
      </c>
      <c r="AT281" s="2">
        <v>-77.062315482114286</v>
      </c>
      <c r="AU281" s="2">
        <v>-50.282099622281315</v>
      </c>
      <c r="AV281" s="2">
        <v>-42.39526962696231</v>
      </c>
    </row>
    <row r="282" spans="1:48" x14ac:dyDescent="0.3">
      <c r="A282" s="1"/>
      <c r="B282" s="1"/>
      <c r="C282" s="1"/>
      <c r="D282" s="1"/>
      <c r="E282" s="1"/>
      <c r="F282" s="1">
        <f t="shared" si="4"/>
        <v>2276</v>
      </c>
      <c r="G282" s="1">
        <f>carbondioxide!F532</f>
        <v>18638.262386367162</v>
      </c>
      <c r="H282" s="1">
        <f>economy!AR322</f>
        <v>349.62170766639059</v>
      </c>
      <c r="I282" s="1">
        <f>economy!AS322</f>
        <v>90824.21661144025</v>
      </c>
      <c r="J282" s="1">
        <f>economy!AT322</f>
        <v>36986.656896714157</v>
      </c>
      <c r="K282" s="12">
        <f>economy!BN322</f>
        <v>-339.65357013573947</v>
      </c>
      <c r="L282" s="12">
        <f>economy!BO322</f>
        <v>-47.312929624349962</v>
      </c>
      <c r="M282" s="12">
        <f>economy!BP322</f>
        <v>-38.979504506289082</v>
      </c>
      <c r="N282" s="1">
        <v>18317.969082129741</v>
      </c>
      <c r="O282" s="1">
        <v>349.62170766639059</v>
      </c>
      <c r="P282" s="1">
        <v>95596.802122918481</v>
      </c>
      <c r="Q282" s="1">
        <v>38193.884378769202</v>
      </c>
      <c r="R282" s="17">
        <v>-326.88286049089436</v>
      </c>
      <c r="S282" s="17">
        <v>-45.032074100691034</v>
      </c>
      <c r="T282" s="17">
        <v>-37.343286802699389</v>
      </c>
      <c r="U282" s="1">
        <v>18607.753275955045</v>
      </c>
      <c r="V282" s="1">
        <v>349.62170766639059</v>
      </c>
      <c r="W282" s="1">
        <v>90598.294668409275</v>
      </c>
      <c r="X282" s="1">
        <v>36929.902721795181</v>
      </c>
      <c r="Y282" s="17">
        <v>-340.21955202998259</v>
      </c>
      <c r="Z282" s="17">
        <v>-47.417789444596131</v>
      </c>
      <c r="AA282" s="17">
        <v>-39.053628747705872</v>
      </c>
      <c r="AB282" s="1">
        <v>18317.969082129741</v>
      </c>
      <c r="AC282" s="1">
        <v>349.62170766639059</v>
      </c>
      <c r="AD282" s="1">
        <v>95596.802122918481</v>
      </c>
      <c r="AE282" s="1">
        <v>38193.884378769202</v>
      </c>
      <c r="AF282" s="1">
        <v>-326.88286049089436</v>
      </c>
      <c r="AG282" s="1">
        <v>-45.032074100691034</v>
      </c>
      <c r="AH282" s="1">
        <v>-37.343286802699389</v>
      </c>
      <c r="AI282" s="1">
        <v>33849.548644031463</v>
      </c>
      <c r="AJ282" s="1">
        <v>441536.54702308116</v>
      </c>
      <c r="AK282" s="1">
        <v>199269.29098756879</v>
      </c>
      <c r="AL282" s="1">
        <v>67914.05585555853</v>
      </c>
      <c r="AM282" s="1">
        <v>-75.393194703312304</v>
      </c>
      <c r="AN282" s="1">
        <v>-50.858020626644048</v>
      </c>
      <c r="AO282" s="1">
        <v>-43.294802791634076</v>
      </c>
      <c r="AP282" s="1">
        <v>1560.1109608296367</v>
      </c>
      <c r="AQ282" s="2">
        <v>12277.209629409756</v>
      </c>
      <c r="AR282" s="2">
        <v>7521.2935231039955</v>
      </c>
      <c r="AS282" s="2">
        <v>3163.9308997095022</v>
      </c>
      <c r="AT282" s="2">
        <v>-77.318575363734837</v>
      </c>
      <c r="AU282" s="2">
        <v>-50.449837606674357</v>
      </c>
      <c r="AV282" s="2">
        <v>-42.542657910590535</v>
      </c>
    </row>
    <row r="283" spans="1:48" x14ac:dyDescent="0.3">
      <c r="A283" s="1"/>
      <c r="B283" s="1"/>
      <c r="C283" s="1"/>
      <c r="D283" s="1"/>
      <c r="E283" s="1"/>
      <c r="F283" s="1">
        <f t="shared" si="4"/>
        <v>2277</v>
      </c>
      <c r="G283" s="1">
        <f>carbondioxide!F533</f>
        <v>18600.316328022949</v>
      </c>
      <c r="H283" s="1">
        <f>economy!AR323</f>
        <v>349.62170928606963</v>
      </c>
      <c r="I283" s="1">
        <f>economy!AS323</f>
        <v>90636.7410236172</v>
      </c>
      <c r="J283" s="1">
        <f>economy!AT323</f>
        <v>36963.064160727576</v>
      </c>
      <c r="K283" s="12">
        <f>economy!BN323</f>
        <v>-340.85373273949892</v>
      </c>
      <c r="L283" s="12">
        <f>economy!BO323</f>
        <v>-47.497225204691574</v>
      </c>
      <c r="M283" s="12">
        <f>economy!BP323</f>
        <v>-39.111133106827602</v>
      </c>
      <c r="N283" s="1">
        <v>18283.095788151866</v>
      </c>
      <c r="O283" s="1">
        <v>349.62170928606963</v>
      </c>
      <c r="P283" s="1">
        <v>95433.631457459167</v>
      </c>
      <c r="Q283" s="1">
        <v>38174.612182134973</v>
      </c>
      <c r="R283" s="17">
        <v>-328.07420422428112</v>
      </c>
      <c r="S283" s="17">
        <v>-45.208044825955959</v>
      </c>
      <c r="T283" s="17">
        <v>-37.47164319935262</v>
      </c>
      <c r="U283" s="1">
        <v>18569.958739558311</v>
      </c>
      <c r="V283" s="1">
        <v>349.62170928606963</v>
      </c>
      <c r="W283" s="1">
        <v>90411.185421053451</v>
      </c>
      <c r="X283" s="1">
        <v>36906.496879649727</v>
      </c>
      <c r="Y283" s="17">
        <v>-341.41629484530341</v>
      </c>
      <c r="Z283" s="17">
        <v>-47.60179211018847</v>
      </c>
      <c r="AA283" s="17">
        <v>-39.184913095632687</v>
      </c>
      <c r="AB283" s="1">
        <v>18283.095788151866</v>
      </c>
      <c r="AC283" s="1">
        <v>349.62170928606963</v>
      </c>
      <c r="AD283" s="1">
        <v>95433.631457459167</v>
      </c>
      <c r="AE283" s="1">
        <v>38174.612182134973</v>
      </c>
      <c r="AF283" s="1">
        <v>-328.07420422428112</v>
      </c>
      <c r="AG283" s="1">
        <v>-45.208044825955959</v>
      </c>
      <c r="AH283" s="1">
        <v>-37.47164319935262</v>
      </c>
      <c r="AI283" s="1">
        <v>33860.363556730015</v>
      </c>
      <c r="AJ283" s="1">
        <v>442336.04629285913</v>
      </c>
      <c r="AK283" s="1">
        <v>199723.77881387324</v>
      </c>
      <c r="AL283" s="1">
        <v>68054.574664587184</v>
      </c>
      <c r="AM283" s="1">
        <v>-75.74917822738054</v>
      </c>
      <c r="AN283" s="1">
        <v>-51.082348578816081</v>
      </c>
      <c r="AO283" s="1">
        <v>-43.479335546807</v>
      </c>
      <c r="AP283" s="1">
        <v>1527.9013841421106</v>
      </c>
      <c r="AQ283" s="2">
        <v>12038.147563212544</v>
      </c>
      <c r="AR283" s="2">
        <v>7377.5339243100379</v>
      </c>
      <c r="AS283" s="2">
        <v>3102.9458696472557</v>
      </c>
      <c r="AT283" s="2">
        <v>-77.574354377849559</v>
      </c>
      <c r="AU283" s="2">
        <v>-50.617385252169271</v>
      </c>
      <c r="AV283" s="2">
        <v>-42.689966793678146</v>
      </c>
    </row>
    <row r="284" spans="1:48" x14ac:dyDescent="0.3">
      <c r="A284" s="1"/>
      <c r="B284" s="1"/>
      <c r="C284" s="1"/>
      <c r="D284" s="1"/>
      <c r="E284" s="1"/>
      <c r="F284" s="1">
        <f t="shared" si="4"/>
        <v>2278</v>
      </c>
      <c r="G284" s="1">
        <f>carbondioxide!F534</f>
        <v>18562.364485903978</v>
      </c>
      <c r="H284" s="1">
        <f>economy!AR324</f>
        <v>349.62171082476482</v>
      </c>
      <c r="I284" s="1">
        <f>economy!AS324</f>
        <v>90446.576534213542</v>
      </c>
      <c r="J284" s="1">
        <f>economy!AT324</f>
        <v>36938.776028430591</v>
      </c>
      <c r="K284" s="12">
        <f>economy!BN324</f>
        <v>-342.04861437958004</v>
      </c>
      <c r="L284" s="12">
        <f>economy!BO324</f>
        <v>-47.681391664671608</v>
      </c>
      <c r="M284" s="12">
        <f>economy!BP324</f>
        <v>-39.242425194223081</v>
      </c>
      <c r="N284" s="1">
        <v>18248.218471327273</v>
      </c>
      <c r="O284" s="1">
        <v>349.62171082476482</v>
      </c>
      <c r="P284" s="1">
        <v>95267.878030378721</v>
      </c>
      <c r="Q284" s="1">
        <v>38154.638241601358</v>
      </c>
      <c r="R284" s="17">
        <v>-329.26033988331659</v>
      </c>
      <c r="S284" s="17">
        <v>-45.383804132529626</v>
      </c>
      <c r="T284" s="17">
        <v>-37.599651325035452</v>
      </c>
      <c r="U284" s="1">
        <v>18532.156359467939</v>
      </c>
      <c r="V284" s="1">
        <v>349.62171082476482</v>
      </c>
      <c r="W284" s="1">
        <v>90221.376851018824</v>
      </c>
      <c r="X284" s="1">
        <v>36882.393555253075</v>
      </c>
      <c r="Y284" s="17">
        <v>-342.60779698637054</v>
      </c>
      <c r="Z284" s="17">
        <v>-47.7856736355442</v>
      </c>
      <c r="AA284" s="17">
        <v>-39.315865844363898</v>
      </c>
      <c r="AB284" s="1">
        <v>18248.218471327273</v>
      </c>
      <c r="AC284" s="1">
        <v>349.62171082476482</v>
      </c>
      <c r="AD284" s="1">
        <v>95267.878030378721</v>
      </c>
      <c r="AE284" s="1">
        <v>38154.638241601358</v>
      </c>
      <c r="AF284" s="1">
        <v>-329.26033988331659</v>
      </c>
      <c r="AG284" s="1">
        <v>-45.383804132529626</v>
      </c>
      <c r="AH284" s="1">
        <v>-37.599651325035452</v>
      </c>
      <c r="AI284" s="1">
        <v>33871.088394672712</v>
      </c>
      <c r="AJ284" s="1">
        <v>443128.98721135699</v>
      </c>
      <c r="AK284" s="1">
        <v>200174.75037373655</v>
      </c>
      <c r="AL284" s="1">
        <v>68193.97676027719</v>
      </c>
      <c r="AM284" s="1">
        <v>-76.104684797798285</v>
      </c>
      <c r="AN284" s="1">
        <v>-51.306364863748605</v>
      </c>
      <c r="AO284" s="1">
        <v>-43.663604318252098</v>
      </c>
      <c r="AP284" s="1">
        <v>1496.354503217651</v>
      </c>
      <c r="AQ284" s="2">
        <v>11803.574436038181</v>
      </c>
      <c r="AR284" s="2">
        <v>7236.3938799905209</v>
      </c>
      <c r="AS284" s="2">
        <v>3043.0874096306065</v>
      </c>
      <c r="AT284" s="2">
        <v>-77.829684820869133</v>
      </c>
      <c r="AU284" s="2">
        <v>-50.78476264615351</v>
      </c>
      <c r="AV284" s="2">
        <v>-42.837212349851562</v>
      </c>
    </row>
    <row r="285" spans="1:48" x14ac:dyDescent="0.3">
      <c r="A285" s="1"/>
      <c r="B285" s="1"/>
      <c r="C285" s="1"/>
      <c r="D285" s="1"/>
      <c r="E285" s="1"/>
      <c r="F285" s="1">
        <f t="shared" ref="F285:F306" si="5">1+F284</f>
        <v>2279</v>
      </c>
      <c r="G285" s="1">
        <f>carbondioxide!F535</f>
        <v>18524.406725976864</v>
      </c>
      <c r="H285" s="1">
        <f>economy!AR325</f>
        <v>349.62171228652522</v>
      </c>
      <c r="I285" s="1">
        <f>economy!AS325</f>
        <v>90253.733245771349</v>
      </c>
      <c r="J285" s="1">
        <f>economy!AT325</f>
        <v>36913.798132739721</v>
      </c>
      <c r="K285" s="12">
        <f>economy!BN325</f>
        <v>-343.23825656134829</v>
      </c>
      <c r="L285" s="12">
        <f>economy!BO325</f>
        <v>-47.865439529887141</v>
      </c>
      <c r="M285" s="12">
        <f>economy!BP325</f>
        <v>-39.373385860482692</v>
      </c>
      <c r="N285" s="1">
        <v>18213.336777910376</v>
      </c>
      <c r="O285" s="1">
        <v>349.62171228652522</v>
      </c>
      <c r="P285" s="1">
        <v>95099.552816202515</v>
      </c>
      <c r="Q285" s="1">
        <v>38133.967695978456</v>
      </c>
      <c r="R285" s="17">
        <v>-330.44131840773082</v>
      </c>
      <c r="S285" s="17">
        <v>-45.559362449193124</v>
      </c>
      <c r="T285" s="17">
        <v>-37.727317319407447</v>
      </c>
      <c r="U285" s="1">
        <v>18494.346048179104</v>
      </c>
      <c r="V285" s="1">
        <v>349.62171228652522</v>
      </c>
      <c r="W285" s="1">
        <v>90028.879161278208</v>
      </c>
      <c r="X285" s="1">
        <v>36857.598436382359</v>
      </c>
      <c r="Y285" s="17">
        <v>-343.79409885373889</v>
      </c>
      <c r="Z285" s="17">
        <v>-47.969444428784236</v>
      </c>
      <c r="AA285" s="17">
        <v>-39.446491955437722</v>
      </c>
      <c r="AB285" s="1">
        <v>18213.336777910376</v>
      </c>
      <c r="AC285" s="1">
        <v>349.62171228652522</v>
      </c>
      <c r="AD285" s="1">
        <v>95099.552816202515</v>
      </c>
      <c r="AE285" s="1">
        <v>38133.967695978456</v>
      </c>
      <c r="AF285" s="1">
        <v>-330.44131840773082</v>
      </c>
      <c r="AG285" s="1">
        <v>-45.559362449193124</v>
      </c>
      <c r="AH285" s="1">
        <v>-37.727317319407447</v>
      </c>
      <c r="AI285" s="1">
        <v>33881.724722690044</v>
      </c>
      <c r="AJ285" s="1">
        <v>443915.40934103011</v>
      </c>
      <c r="AK285" s="1">
        <v>200622.2226760193</v>
      </c>
      <c r="AL285" s="1">
        <v>68332.268159376603</v>
      </c>
      <c r="AM285" s="1">
        <v>-76.459716108182818</v>
      </c>
      <c r="AN285" s="1">
        <v>-51.530071011040683</v>
      </c>
      <c r="AO285" s="1">
        <v>-43.847610347412314</v>
      </c>
      <c r="AP285" s="1">
        <v>1465.4567670324263</v>
      </c>
      <c r="AQ285" s="2">
        <v>11573.410940218371</v>
      </c>
      <c r="AR285" s="2">
        <v>7097.829484586834</v>
      </c>
      <c r="AS285" s="2">
        <v>2984.3361722678305</v>
      </c>
      <c r="AT285" s="2">
        <v>-78.084598620725259</v>
      </c>
      <c r="AU285" s="2">
        <v>-50.951989644641124</v>
      </c>
      <c r="AV285" s="2">
        <v>-42.984410476896507</v>
      </c>
    </row>
    <row r="286" spans="1:48" x14ac:dyDescent="0.3">
      <c r="A286" s="1"/>
      <c r="B286" s="1"/>
      <c r="C286" s="1"/>
      <c r="D286" s="1"/>
      <c r="E286" s="1"/>
      <c r="F286" s="1">
        <f t="shared" si="5"/>
        <v>2280</v>
      </c>
      <c r="G286" s="1">
        <f>carbondioxide!F536</f>
        <v>18486.442948465417</v>
      </c>
      <c r="H286" s="1">
        <f>economy!AR326</f>
        <v>349.62171367519761</v>
      </c>
      <c r="I286" s="1">
        <f>economy!AS326</f>
        <v>90058.221290283022</v>
      </c>
      <c r="J286" s="1">
        <f>economy!AT326</f>
        <v>36888.13616293465</v>
      </c>
      <c r="K286" s="12">
        <f>economy!BN326</f>
        <v>-344.42269930701224</v>
      </c>
      <c r="L286" s="12">
        <f>economy!BO326</f>
        <v>-48.049379173595234</v>
      </c>
      <c r="M286" s="12">
        <f>economy!BP326</f>
        <v>-39.504020005267101</v>
      </c>
      <c r="N286" s="1">
        <v>18178.450387900728</v>
      </c>
      <c r="O286" s="1">
        <v>349.62171367519761</v>
      </c>
      <c r="P286" s="1">
        <v>94928.666887840242</v>
      </c>
      <c r="Q286" s="1">
        <v>38112.605742649102</v>
      </c>
      <c r="R286" s="17">
        <v>-331.61718877322778</v>
      </c>
      <c r="S286" s="17">
        <v>-45.734729959332427</v>
      </c>
      <c r="T286" s="17">
        <v>-37.854647082557044</v>
      </c>
      <c r="U286" s="1">
        <v>18456.527751638259</v>
      </c>
      <c r="V286" s="1">
        <v>349.62171367519761</v>
      </c>
      <c r="W286" s="1">
        <v>89833.702580405632</v>
      </c>
      <c r="X286" s="1">
        <v>36832.117266462199</v>
      </c>
      <c r="Y286" s="17">
        <v>-344.97523940152854</v>
      </c>
      <c r="Z286" s="17">
        <v>-48.15311475143055</v>
      </c>
      <c r="AA286" s="17">
        <v>-39.576796201951183</v>
      </c>
      <c r="AB286" s="1">
        <v>18178.450387900728</v>
      </c>
      <c r="AC286" s="1">
        <v>349.62171367519761</v>
      </c>
      <c r="AD286" s="1">
        <v>94928.666887840242</v>
      </c>
      <c r="AE286" s="1">
        <v>38112.605742649102</v>
      </c>
      <c r="AF286" s="1">
        <v>-331.61718877322778</v>
      </c>
      <c r="AG286" s="1">
        <v>-45.734729959332427</v>
      </c>
      <c r="AH286" s="1">
        <v>-37.854647082557044</v>
      </c>
      <c r="AI286" s="1">
        <v>33892.274063797442</v>
      </c>
      <c r="AJ286" s="1">
        <v>444695.35229476576</v>
      </c>
      <c r="AK286" s="1">
        <v>201066.21285712282</v>
      </c>
      <c r="AL286" s="1">
        <v>68469.454904597136</v>
      </c>
      <c r="AM286" s="1">
        <v>-76.814273861379306</v>
      </c>
      <c r="AN286" s="1">
        <v>-51.753468546575085</v>
      </c>
      <c r="AO286" s="1">
        <v>-44.031354873362773</v>
      </c>
      <c r="AP286" s="1">
        <v>1435.1948980676898</v>
      </c>
      <c r="AQ286" s="2">
        <v>11347.579018615612</v>
      </c>
      <c r="AR286" s="2">
        <v>6961.7974528490222</v>
      </c>
      <c r="AS286" s="2">
        <v>2926.6730982159793</v>
      </c>
      <c r="AT286" s="2">
        <v>-78.339127338465659</v>
      </c>
      <c r="AU286" s="2">
        <v>-51.119085873633672</v>
      </c>
      <c r="AV286" s="2">
        <v>-43.131576897762933</v>
      </c>
    </row>
    <row r="287" spans="1:48" x14ac:dyDescent="0.3">
      <c r="A287" s="1"/>
      <c r="B287" s="1"/>
      <c r="C287" s="1"/>
      <c r="D287" s="1"/>
      <c r="E287" s="1"/>
      <c r="F287" s="1">
        <f t="shared" si="5"/>
        <v>2281</v>
      </c>
      <c r="G287" s="1">
        <f>carbondioxide!F537</f>
        <v>18448.473086933816</v>
      </c>
      <c r="H287" s="1">
        <f>economy!AR327</f>
        <v>349.62171499443639</v>
      </c>
      <c r="I287" s="1">
        <f>economy!AS327</f>
        <v>89860.050817485448</v>
      </c>
      <c r="J287" s="1">
        <f>economy!AT327</f>
        <v>36861.795862326791</v>
      </c>
      <c r="K287" s="12">
        <f>economy!BN327</f>
        <v>-345.60198121873947</v>
      </c>
      <c r="L287" s="12">
        <f>economy!BO327</f>
        <v>-48.233220827893803</v>
      </c>
      <c r="M287" s="12">
        <f>economy!BP327</f>
        <v>-39.634332343098322</v>
      </c>
      <c r="N287" s="1">
        <v>18143.559014903494</v>
      </c>
      <c r="O287" s="1">
        <v>349.62171499443639</v>
      </c>
      <c r="P287" s="1">
        <v>94755.23141266164</v>
      </c>
      <c r="Q287" s="1">
        <v>38090.557636607133</v>
      </c>
      <c r="R287" s="17">
        <v>-332.78799807896075</v>
      </c>
      <c r="S287" s="17">
        <v>-45.909916613387509</v>
      </c>
      <c r="T287" s="17">
        <v>-37.98164628443137</v>
      </c>
      <c r="U287" s="1">
        <v>18418.701448304269</v>
      </c>
      <c r="V287" s="1">
        <v>349.62171499443639</v>
      </c>
      <c r="W287" s="1">
        <v>89635.85735055829</v>
      </c>
      <c r="X287" s="1">
        <v>36805.955842179108</v>
      </c>
      <c r="Y287" s="17">
        <v>-346.15125619915739</v>
      </c>
      <c r="Z287" s="17">
        <v>-48.336694729484492</v>
      </c>
      <c r="AA287" s="17">
        <v>-39.706783175637071</v>
      </c>
      <c r="AB287" s="1">
        <v>18143.559014903494</v>
      </c>
      <c r="AC287" s="1">
        <v>349.62171499443639</v>
      </c>
      <c r="AD287" s="1">
        <v>94755.23141266164</v>
      </c>
      <c r="AE287" s="1">
        <v>38090.557636607133</v>
      </c>
      <c r="AF287" s="1">
        <v>-332.78799807896075</v>
      </c>
      <c r="AG287" s="1">
        <v>-45.909916613387509</v>
      </c>
      <c r="AH287" s="1">
        <v>-37.98164628443137</v>
      </c>
      <c r="AI287" s="1">
        <v>33902.737900135282</v>
      </c>
      <c r="AJ287" s="1">
        <v>445468.85572846932</v>
      </c>
      <c r="AK287" s="1">
        <v>201506.73817548892</v>
      </c>
      <c r="AL287" s="1">
        <v>68605.543063082994</v>
      </c>
      <c r="AM287" s="1">
        <v>-77.16835976823549</v>
      </c>
      <c r="AN287" s="1">
        <v>-51.976558991892574</v>
      </c>
      <c r="AO287" s="1">
        <v>-44.214839132296298</v>
      </c>
      <c r="AP287" s="1">
        <v>1405.5558869551771</v>
      </c>
      <c r="AQ287" s="2">
        <v>11126.001849569837</v>
      </c>
      <c r="AR287" s="2">
        <v>6828.255114696929</v>
      </c>
      <c r="AS287" s="2">
        <v>2870.0794132707119</v>
      </c>
      <c r="AT287" s="2">
        <v>-78.593302170007007</v>
      </c>
      <c r="AU287" s="2">
        <v>-51.286070730566244</v>
      </c>
      <c r="AV287" s="2">
        <v>-43.278727161636496</v>
      </c>
    </row>
    <row r="288" spans="1:48" x14ac:dyDescent="0.3">
      <c r="A288" s="1"/>
      <c r="B288" s="1"/>
      <c r="C288" s="1"/>
      <c r="D288" s="1"/>
      <c r="E288" s="1"/>
      <c r="F288" s="1">
        <f t="shared" si="5"/>
        <v>2282</v>
      </c>
      <c r="G288" s="1">
        <f>carbondioxide!F538</f>
        <v>18410.497107336185</v>
      </c>
      <c r="H288" s="1">
        <f>economy!AR328</f>
        <v>349.62171624771321</v>
      </c>
      <c r="I288" s="1">
        <f>economy!AS328</f>
        <v>89659.231982724741</v>
      </c>
      <c r="J288" s="1">
        <f>economy!AT328</f>
        <v>36834.783025876059</v>
      </c>
      <c r="K288" s="12">
        <f>economy!BN328</f>
        <v>-346.7761395390055</v>
      </c>
      <c r="L288" s="12">
        <f>economy!BO328</f>
        <v>-48.416974594668673</v>
      </c>
      <c r="M288" s="12">
        <f>economy!BP328</f>
        <v>-39.764327410284487</v>
      </c>
      <c r="N288" s="1">
        <v>18108.662405895957</v>
      </c>
      <c r="O288" s="1">
        <v>349.62171624771321</v>
      </c>
      <c r="P288" s="1">
        <v>94579.257647775143</v>
      </c>
      <c r="Q288" s="1">
        <v>38067.828689316855</v>
      </c>
      <c r="R288" s="17">
        <v>-333.95379163058203</v>
      </c>
      <c r="S288" s="17">
        <v>-46.084932140829466</v>
      </c>
      <c r="T288" s="17">
        <v>-38.108320373829798</v>
      </c>
      <c r="U288" s="1">
        <v>18380.867148180339</v>
      </c>
      <c r="V288" s="1">
        <v>349.62171624771321</v>
      </c>
      <c r="W288" s="1">
        <v>89435.353715055535</v>
      </c>
      <c r="X288" s="1">
        <v>36779.120011051593</v>
      </c>
      <c r="Y288" s="17">
        <v>-347.32218549036781</v>
      </c>
      <c r="Z288" s="17">
        <v>-48.520194364278744</v>
      </c>
      <c r="AA288" s="17">
        <v>-39.836457293662811</v>
      </c>
      <c r="AB288" s="1">
        <v>18108.662405895957</v>
      </c>
      <c r="AC288" s="1">
        <v>349.62171624771321</v>
      </c>
      <c r="AD288" s="1">
        <v>94579.257647775143</v>
      </c>
      <c r="AE288" s="1">
        <v>38067.828689316855</v>
      </c>
      <c r="AF288" s="1">
        <v>-333.95379163058203</v>
      </c>
      <c r="AG288" s="1">
        <v>-46.084932140829466</v>
      </c>
      <c r="AH288" s="1">
        <v>-38.108320373829798</v>
      </c>
      <c r="AI288" s="1">
        <v>33913.1176738945</v>
      </c>
      <c r="AJ288" s="1">
        <v>446235.95933380182</v>
      </c>
      <c r="AK288" s="1">
        <v>201943.81600619803</v>
      </c>
      <c r="AL288" s="1">
        <v>68740.538724908532</v>
      </c>
      <c r="AM288" s="1">
        <v>-77.521975546417949</v>
      </c>
      <c r="AN288" s="1">
        <v>-52.199343863590805</v>
      </c>
      <c r="AO288" s="1">
        <v>-44.398064357028872</v>
      </c>
      <c r="AP288" s="1">
        <v>1376.5269872196284</v>
      </c>
      <c r="AQ288" s="2">
        <v>10908.60383187114</v>
      </c>
      <c r="AR288" s="2">
        <v>6697.1604099959368</v>
      </c>
      <c r="AS288" s="2">
        <v>2814.5366254382952</v>
      </c>
      <c r="AT288" s="2">
        <v>-78.847153948036237</v>
      </c>
      <c r="AU288" s="2">
        <v>-51.452963385832234</v>
      </c>
      <c r="AV288" s="2">
        <v>-43.42587664507198</v>
      </c>
    </row>
    <row r="289" spans="1:48" x14ac:dyDescent="0.3">
      <c r="A289" s="1"/>
      <c r="B289" s="1"/>
      <c r="C289" s="1"/>
      <c r="D289" s="1"/>
      <c r="E289" s="1"/>
      <c r="F289" s="1">
        <f t="shared" si="5"/>
        <v>2283</v>
      </c>
      <c r="G289" s="1">
        <f>carbondioxide!F539</f>
        <v>18372.515007040023</v>
      </c>
      <c r="H289" s="1">
        <f>economy!AR329</f>
        <v>349.62171743832619</v>
      </c>
      <c r="I289" s="1">
        <f>economy!AS329</f>
        <v>89455.774934430345</v>
      </c>
      <c r="J289" s="1">
        <f>economy!AT329</f>
        <v>36807.103497768563</v>
      </c>
      <c r="K289" s="12">
        <f>economy!BN329</f>
        <v>-347.94521020830638</v>
      </c>
      <c r="L289" s="12">
        <f>economy!BO329</f>
        <v>-48.600650456324281</v>
      </c>
      <c r="M289" s="12">
        <f>economy!BP329</f>
        <v>-39.894009571572866</v>
      </c>
      <c r="N289" s="1">
        <v>18073.760340899822</v>
      </c>
      <c r="O289" s="1">
        <v>349.62171743832619</v>
      </c>
      <c r="P289" s="1">
        <v>94400.756934526318</v>
      </c>
      <c r="Q289" s="1">
        <v>38044.424267400602</v>
      </c>
      <c r="R289" s="17">
        <v>-335.11461301924294</v>
      </c>
      <c r="S289" s="17">
        <v>-46.259786061717357</v>
      </c>
      <c r="T289" s="17">
        <v>-38.234674587000086</v>
      </c>
      <c r="U289" s="1">
        <v>18343.024891823894</v>
      </c>
      <c r="V289" s="1">
        <v>349.62171743832619</v>
      </c>
      <c r="W289" s="1">
        <v>89232.201905588707</v>
      </c>
      <c r="X289" s="1">
        <v>36751.615668968225</v>
      </c>
      <c r="Y289" s="17">
        <v>-348.48806224967774</v>
      </c>
      <c r="Z289" s="17">
        <v>-48.703623543120059</v>
      </c>
      <c r="AA289" s="17">
        <v>-39.965822805162631</v>
      </c>
      <c r="AB289" s="1">
        <v>18073.760340899822</v>
      </c>
      <c r="AC289" s="1">
        <v>349.62171743832619</v>
      </c>
      <c r="AD289" s="1">
        <v>94400.756934526318</v>
      </c>
      <c r="AE289" s="1">
        <v>38044.424267400602</v>
      </c>
      <c r="AF289" s="1">
        <v>-335.11461301924294</v>
      </c>
      <c r="AG289" s="1">
        <v>-46.259786061717357</v>
      </c>
      <c r="AH289" s="1">
        <v>-38.234674587000086</v>
      </c>
      <c r="AI289" s="1">
        <v>33923.414788227841</v>
      </c>
      <c r="AJ289" s="1">
        <v>446996.70283108094</v>
      </c>
      <c r="AK289" s="1">
        <v>202377.46383565853</v>
      </c>
      <c r="AL289" s="1">
        <v>68874.448001605095</v>
      </c>
      <c r="AM289" s="1">
        <v>-77.875122919268406</v>
      </c>
      <c r="AN289" s="1">
        <v>-52.421824672747277</v>
      </c>
      <c r="AO289" s="1">
        <v>-44.581031776524419</v>
      </c>
      <c r="AP289" s="1">
        <v>1348.0957101170327</v>
      </c>
      <c r="AQ289" s="2">
        <v>10695.310569765386</v>
      </c>
      <c r="AR289" s="2">
        <v>6568.4718832530561</v>
      </c>
      <c r="AS289" s="2">
        <v>2760.0265219919779</v>
      </c>
      <c r="AT289" s="2">
        <v>-79.100713144051028</v>
      </c>
      <c r="AU289" s="2">
        <v>-51.619782784382124</v>
      </c>
      <c r="AV289" s="2">
        <v>-43.573040553184725</v>
      </c>
    </row>
    <row r="290" spans="1:48" x14ac:dyDescent="0.3">
      <c r="A290" s="1"/>
      <c r="B290" s="1"/>
      <c r="C290" s="1"/>
      <c r="D290" s="1"/>
      <c r="E290" s="1"/>
      <c r="F290" s="1">
        <f t="shared" si="5"/>
        <v>2284</v>
      </c>
      <c r="G290" s="1">
        <f>carbondioxide!F540</f>
        <v>18334.52681383018</v>
      </c>
      <c r="H290" s="1">
        <f>economy!AR330</f>
        <v>349.62171856940847</v>
      </c>
      <c r="I290" s="1">
        <f>economy!AS330</f>
        <v>89249.689801235902</v>
      </c>
      <c r="J290" s="1">
        <f>economy!AT330</f>
        <v>36778.763168966419</v>
      </c>
      <c r="K290" s="12">
        <f>economy!BN330</f>
        <v>-349.10922792036263</v>
      </c>
      <c r="L290" s="12">
        <f>economy!BO330</f>
        <v>-48.784258286315108</v>
      </c>
      <c r="M290" s="12">
        <f>economy!BP330</f>
        <v>-40.0233830265433</v>
      </c>
      <c r="N290" s="1">
        <v>18038.852632563594</v>
      </c>
      <c r="O290" s="1">
        <v>349.62171856940847</v>
      </c>
      <c r="P290" s="1">
        <v>94219.74069226456</v>
      </c>
      <c r="Q290" s="1">
        <v>38020.349791168854</v>
      </c>
      <c r="R290" s="17">
        <v>-336.27050419684576</v>
      </c>
      <c r="S290" s="17">
        <v>-46.434487697873955</v>
      </c>
      <c r="T290" s="17">
        <v>-38.360713955868036</v>
      </c>
      <c r="U290" s="1">
        <v>18305.174749340593</v>
      </c>
      <c r="V290" s="1">
        <v>349.62171856940847</v>
      </c>
      <c r="W290" s="1">
        <v>89026.412129098549</v>
      </c>
      <c r="X290" s="1">
        <v>36723.448757703904</v>
      </c>
      <c r="Y290" s="17">
        <v>-349.64892023637668</v>
      </c>
      <c r="Z290" s="17">
        <v>-48.88699204973976</v>
      </c>
      <c r="AA290" s="17">
        <v>-40.094883797514456</v>
      </c>
      <c r="AB290" s="1">
        <v>18038.852632563594</v>
      </c>
      <c r="AC290" s="1">
        <v>349.62171856940847</v>
      </c>
      <c r="AD290" s="1">
        <v>94219.74069226456</v>
      </c>
      <c r="AE290" s="1">
        <v>38020.349791168854</v>
      </c>
      <c r="AF290" s="1">
        <v>-336.27050419684576</v>
      </c>
      <c r="AG290" s="1">
        <v>-46.434487697873955</v>
      </c>
      <c r="AH290" s="1">
        <v>-38.360713955868036</v>
      </c>
      <c r="AI290" s="1">
        <v>33933.630608146646</v>
      </c>
      <c r="AJ290" s="1">
        <v>447751.12596233259</v>
      </c>
      <c r="AK290" s="1">
        <v>202807.69925639304</v>
      </c>
      <c r="AL290" s="1">
        <v>69007.277024715804</v>
      </c>
      <c r="AM290" s="1">
        <v>-78.227803614700534</v>
      </c>
      <c r="AN290" s="1">
        <v>-52.64400292436607</v>
      </c>
      <c r="AO290" s="1">
        <v>-44.763742615438922</v>
      </c>
      <c r="AP290" s="1">
        <v>1320.2498195671847</v>
      </c>
      <c r="AQ290" s="2">
        <v>10486.048857998589</v>
      </c>
      <c r="AR290" s="2">
        <v>6442.1486782394195</v>
      </c>
      <c r="AS290" s="2">
        <v>2706.5311665148079</v>
      </c>
      <c r="AT290" s="2">
        <v>-79.354009870531016</v>
      </c>
      <c r="AU290" s="2">
        <v>-51.786547647391131</v>
      </c>
      <c r="AV290" s="2">
        <v>-43.720233920896185</v>
      </c>
    </row>
    <row r="291" spans="1:48" x14ac:dyDescent="0.3">
      <c r="A291" s="1"/>
      <c r="B291" s="1"/>
      <c r="C291" s="1"/>
      <c r="D291" s="1"/>
      <c r="E291" s="1"/>
      <c r="F291" s="1">
        <f t="shared" si="5"/>
        <v>2285</v>
      </c>
      <c r="G291" s="1">
        <f>carbondioxide!F541</f>
        <v>18296.532584899363</v>
      </c>
      <c r="H291" s="1">
        <f>economy!AR331</f>
        <v>349.62171964393673</v>
      </c>
      <c r="I291" s="1">
        <f>economy!AS331</f>
        <v>89040.98667877783</v>
      </c>
      <c r="J291" s="1">
        <f>economy!AT331</f>
        <v>36749.767974739938</v>
      </c>
      <c r="K291" s="12">
        <f>economy!BN331</f>
        <v>-350.2682261749294</v>
      </c>
      <c r="L291" s="12">
        <f>economy!BO331</f>
        <v>-48.967807859494513</v>
      </c>
      <c r="M291" s="12">
        <f>economy!BP331</f>
        <v>-40.152451815751988</v>
      </c>
      <c r="N291" s="1">
        <v>18003.939125663379</v>
      </c>
      <c r="O291" s="1">
        <v>349.62171964393673</v>
      </c>
      <c r="P291" s="1">
        <v>94036.220411433533</v>
      </c>
      <c r="Q291" s="1">
        <v>37995.610733008471</v>
      </c>
      <c r="R291" s="17">
        <v>-337.42150554778527</v>
      </c>
      <c r="S291" s="17">
        <v>-46.609046183708983</v>
      </c>
      <c r="T291" s="17">
        <v>-38.486443315923268</v>
      </c>
      <c r="U291" s="1">
        <v>18267.316819368119</v>
      </c>
      <c r="V291" s="1">
        <v>349.62171964393673</v>
      </c>
      <c r="W291" s="1">
        <v>88817.994554347082</v>
      </c>
      <c r="X291" s="1">
        <v>36694.625262424197</v>
      </c>
      <c r="Y291" s="17">
        <v>-350.80479204618223</v>
      </c>
      <c r="Z291" s="17">
        <v>-49.07030957456886</v>
      </c>
      <c r="AA291" s="17">
        <v>-40.223644202371787</v>
      </c>
      <c r="AB291" s="1">
        <v>18003.939125663379</v>
      </c>
      <c r="AC291" s="1">
        <v>349.62171964393673</v>
      </c>
      <c r="AD291" s="1">
        <v>94036.220411433533</v>
      </c>
      <c r="AE291" s="1">
        <v>37995.610733008471</v>
      </c>
      <c r="AF291" s="1">
        <v>-337.42150554778527</v>
      </c>
      <c r="AG291" s="1">
        <v>-46.609046183708983</v>
      </c>
      <c r="AH291" s="1">
        <v>-38.486443315923268</v>
      </c>
      <c r="AI291" s="1">
        <v>33943.766461403204</v>
      </c>
      <c r="AJ291" s="1">
        <v>448499.26848449971</v>
      </c>
      <c r="AK291" s="1">
        <v>203234.53996191637</v>
      </c>
      <c r="AL291" s="1">
        <v>69139.031944379225</v>
      </c>
      <c r="AM291" s="1">
        <v>-78.580019364134643</v>
      </c>
      <c r="AN291" s="1">
        <v>-52.865880116847578</v>
      </c>
      <c r="AO291" s="1">
        <v>-44.946198093682931</v>
      </c>
      <c r="AP291" s="1">
        <v>1292.9773271791541</v>
      </c>
      <c r="AQ291" s="2">
        <v>10280.746666906056</v>
      </c>
      <c r="AR291" s="2">
        <v>6318.1505325447006</v>
      </c>
      <c r="AS291" s="2">
        <v>2654.0328959309459</v>
      </c>
      <c r="AT291" s="2">
        <v>-79.607073883230669</v>
      </c>
      <c r="AU291" s="2">
        <v>-51.95327647399052</v>
      </c>
      <c r="AV291" s="2">
        <v>-43.867471614229864</v>
      </c>
    </row>
    <row r="292" spans="1:48" x14ac:dyDescent="0.3">
      <c r="A292" s="1"/>
      <c r="B292" s="1"/>
      <c r="C292" s="1"/>
      <c r="D292" s="1"/>
      <c r="E292" s="1"/>
      <c r="F292" s="1">
        <f t="shared" si="5"/>
        <v>2286</v>
      </c>
      <c r="G292" s="1">
        <f>carbondioxide!F542</f>
        <v>18258.532405830458</v>
      </c>
      <c r="H292" s="1">
        <f>economy!AR332</f>
        <v>349.62172066473858</v>
      </c>
      <c r="I292" s="1">
        <f>economy!AS332</f>
        <v>88829.675616198045</v>
      </c>
      <c r="J292" s="1">
        <f>economy!AT332</f>
        <v>36720.12389219155</v>
      </c>
      <c r="K292" s="12">
        <f>economy!BN332</f>
        <v>-351.42223732832826</v>
      </c>
      <c r="L292" s="12">
        <f>economy!BO332</f>
        <v>-49.151308862297441</v>
      </c>
      <c r="M292" s="12">
        <f>economy!BP332</f>
        <v>-40.281219826636686</v>
      </c>
      <c r="N292" s="1">
        <v>17969.019696530642</v>
      </c>
      <c r="O292" s="1">
        <v>349.62172066473858</v>
      </c>
      <c r="P292" s="1">
        <v>93850.207646047536</v>
      </c>
      <c r="Q292" s="1">
        <v>37970.212615647055</v>
      </c>
      <c r="R292" s="17">
        <v>-338.56765595739449</v>
      </c>
      <c r="S292" s="17">
        <v>-46.783470476715671</v>
      </c>
      <c r="T292" s="17">
        <v>-38.611867313781183</v>
      </c>
      <c r="U292" s="1">
        <v>18229.451228054662</v>
      </c>
      <c r="V292" s="1">
        <v>349.62172066473858</v>
      </c>
      <c r="W292" s="1">
        <v>88606.959298209083</v>
      </c>
      <c r="X292" s="1">
        <v>36665.151209186508</v>
      </c>
      <c r="Y292" s="17">
        <v>-351.95570916066532</v>
      </c>
      <c r="Z292" s="17">
        <v>-49.253585724853728</v>
      </c>
      <c r="AA292" s="17">
        <v>-40.352107801460761</v>
      </c>
      <c r="AB292" s="1">
        <v>17969.019696530642</v>
      </c>
      <c r="AC292" s="1">
        <v>349.62172066473858</v>
      </c>
      <c r="AD292" s="1">
        <v>93850.207646047536</v>
      </c>
      <c r="AE292" s="1">
        <v>37970.212615647055</v>
      </c>
      <c r="AF292" s="1">
        <v>-338.56765595739449</v>
      </c>
      <c r="AG292" s="1">
        <v>-46.783470476715671</v>
      </c>
      <c r="AH292" s="1">
        <v>-38.611867313781183</v>
      </c>
      <c r="AI292" s="1">
        <v>33953.823639359063</v>
      </c>
      <c r="AJ292" s="1">
        <v>449241.17016280448</v>
      </c>
      <c r="AK292" s="1">
        <v>203658.00374170791</v>
      </c>
      <c r="AL292" s="1">
        <v>69269.718927940659</v>
      </c>
      <c r="AM292" s="1">
        <v>-78.931771901470583</v>
      </c>
      <c r="AN292" s="1">
        <v>-53.087457741480257</v>
      </c>
      <c r="AO292" s="1">
        <v>-45.12839942600209</v>
      </c>
      <c r="AP292" s="1">
        <v>1266.2664873682863</v>
      </c>
      <c r="AQ292" s="2">
        <v>10079.333127551892</v>
      </c>
      <c r="AR292" s="2">
        <v>6196.437772068949</v>
      </c>
      <c r="AS292" s="2">
        <v>2602.5143175274225</v>
      </c>
      <c r="AT292" s="2">
        <v>-79.859934583586366</v>
      </c>
      <c r="AU292" s="2">
        <v>-52.119987543058066</v>
      </c>
      <c r="AV292" s="2">
        <v>-44.01476833165367</v>
      </c>
    </row>
    <row r="293" spans="1:48" x14ac:dyDescent="0.3">
      <c r="A293" s="1"/>
      <c r="B293" s="1"/>
      <c r="C293" s="1"/>
      <c r="D293" s="1"/>
      <c r="E293" s="1"/>
      <c r="F293" s="1">
        <f t="shared" si="5"/>
        <v>2287</v>
      </c>
      <c r="G293" s="1">
        <f>carbondioxide!F543</f>
        <v>18220.526389575462</v>
      </c>
      <c r="H293" s="1">
        <f>economy!AR333</f>
        <v>349.62172163450026</v>
      </c>
      <c r="I293" s="1">
        <f>economy!AS333</f>
        <v>88615.766602372241</v>
      </c>
      <c r="J293" s="1">
        <f>economy!AT333</f>
        <v>36689.836937778666</v>
      </c>
      <c r="K293" s="12">
        <f>economy!BN333</f>
        <v>-352.57129264180242</v>
      </c>
      <c r="L293" s="12">
        <f>economy!BO333</f>
        <v>-49.334770902773521</v>
      </c>
      <c r="M293" s="12">
        <f>economy!BP333</f>
        <v>-40.40969079919256</v>
      </c>
      <c r="N293" s="1">
        <v>17934.094252416697</v>
      </c>
      <c r="O293" s="1">
        <v>349.62172163450026</v>
      </c>
      <c r="P293" s="1">
        <v>93661.714005610906</v>
      </c>
      <c r="Q293" s="1">
        <v>37944.161010309595</v>
      </c>
      <c r="R293" s="17">
        <v>-339.70899287727235</v>
      </c>
      <c r="S293" s="17">
        <v>-46.957769367660717</v>
      </c>
      <c r="T293" s="17">
        <v>-38.736990414437358</v>
      </c>
      <c r="U293" s="1">
        <v>18191.578128036523</v>
      </c>
      <c r="V293" s="1">
        <v>349.62172163450026</v>
      </c>
      <c r="W293" s="1">
        <v>88393.31641170285</v>
      </c>
      <c r="X293" s="1">
        <v>36635.03266244493</v>
      </c>
      <c r="Y293" s="17">
        <v>-353.1017019945495</v>
      </c>
      <c r="Z293" s="17">
        <v>-49.436830034629139</v>
      </c>
      <c r="AA293" s="17">
        <v>-40.480278232152415</v>
      </c>
      <c r="AB293" s="1">
        <v>17934.094252416697</v>
      </c>
      <c r="AC293" s="1">
        <v>349.62172163450026</v>
      </c>
      <c r="AD293" s="1">
        <v>93661.714005610906</v>
      </c>
      <c r="AE293" s="1">
        <v>37944.161010309595</v>
      </c>
      <c r="AF293" s="1">
        <v>-339.70899287727235</v>
      </c>
      <c r="AG293" s="1">
        <v>-46.957769367660717</v>
      </c>
      <c r="AH293" s="1">
        <v>-38.736990414437358</v>
      </c>
      <c r="AI293" s="1">
        <v>33963.803397838921</v>
      </c>
      <c r="AJ293" s="1">
        <v>449976.87076425459</v>
      </c>
      <c r="AK293" s="1">
        <v>204078.10847627211</v>
      </c>
      <c r="AL293" s="1">
        <v>69399.344158590568</v>
      </c>
      <c r="AM293" s="1">
        <v>-79.283062962097873</v>
      </c>
      <c r="AN293" s="1">
        <v>-53.308737281954976</v>
      </c>
      <c r="AO293" s="1">
        <v>-45.31034782157581</v>
      </c>
      <c r="AP293" s="1">
        <v>1240.1057925633461</v>
      </c>
      <c r="AQ293" s="2">
        <v>9881.7385169240115</v>
      </c>
      <c r="AR293" s="2">
        <v>6076.9713054570002</v>
      </c>
      <c r="AS293" s="2">
        <v>2551.9583059681549</v>
      </c>
      <c r="AT293" s="2">
        <v>-80.112621021229813</v>
      </c>
      <c r="AU293" s="2">
        <v>-52.286698915063845</v>
      </c>
      <c r="AV293" s="2">
        <v>-44.162138605466161</v>
      </c>
    </row>
    <row r="294" spans="1:48" x14ac:dyDescent="0.3">
      <c r="A294" s="1"/>
      <c r="B294" s="1"/>
      <c r="C294" s="1"/>
      <c r="D294" s="1"/>
      <c r="E294" s="1"/>
      <c r="F294" s="1">
        <f t="shared" si="5"/>
        <v>2288</v>
      </c>
      <c r="G294" s="1">
        <f>carbondioxide!F544</f>
        <v>18182.514675434661</v>
      </c>
      <c r="H294" s="1">
        <f>economy!AR334</f>
        <v>349.62172255577394</v>
      </c>
      <c r="I294" s="1">
        <f>economy!AS334</f>
        <v>88399.269551886144</v>
      </c>
      <c r="J294" s="1">
        <f>economy!AT334</f>
        <v>36658.913164844627</v>
      </c>
      <c r="K294" s="12">
        <f>economy!BN334</f>
        <v>-353.71542232780178</v>
      </c>
      <c r="L294" s="12">
        <f>economy!BO334</f>
        <v>-49.518203520486388</v>
      </c>
      <c r="M294" s="12">
        <f>economy!BP334</f>
        <v>-40.537868331428584</v>
      </c>
      <c r="N294" s="1">
        <v>17899.162730802524</v>
      </c>
      <c r="O294" s="1">
        <v>349.62172255577394</v>
      </c>
      <c r="P294" s="1">
        <v>93470.751146544731</v>
      </c>
      <c r="Q294" s="1">
        <v>37917.461534785005</v>
      </c>
      <c r="R294" s="17">
        <v>-340.8455523876616</v>
      </c>
      <c r="S294" s="17">
        <v>-47.131951490486394</v>
      </c>
      <c r="T294" s="17">
        <v>-38.861816908229173</v>
      </c>
      <c r="U294" s="1">
        <v>18153.697697418342</v>
      </c>
      <c r="V294" s="1">
        <v>349.62172255577394</v>
      </c>
      <c r="W294" s="1">
        <v>88177.075865779654</v>
      </c>
      <c r="X294" s="1">
        <v>36604.27572256713</v>
      </c>
      <c r="Y294" s="17">
        <v>-354.24279994098197</v>
      </c>
      <c r="Z294" s="17">
        <v>-49.62005197456439</v>
      </c>
      <c r="AA294" s="17">
        <v>-40.608158992818716</v>
      </c>
      <c r="AB294" s="1">
        <v>17899.162730802524</v>
      </c>
      <c r="AC294" s="1">
        <v>349.62172255577394</v>
      </c>
      <c r="AD294" s="1">
        <v>93470.751146544731</v>
      </c>
      <c r="AE294" s="1">
        <v>37917.461534785005</v>
      </c>
      <c r="AF294" s="1">
        <v>-340.8455523876616</v>
      </c>
      <c r="AG294" s="1">
        <v>-47.131951490486394</v>
      </c>
      <c r="AH294" s="1">
        <v>-38.861816908229173</v>
      </c>
      <c r="AI294" s="1">
        <v>33973.706957970149</v>
      </c>
      <c r="AJ294" s="1">
        <v>450706.41005130432</v>
      </c>
      <c r="AK294" s="1">
        <v>204494.87213229522</v>
      </c>
      <c r="AL294" s="1">
        <v>69527.913834031686</v>
      </c>
      <c r="AM294" s="1">
        <v>-79.633894281941352</v>
      </c>
      <c r="AN294" s="1">
        <v>-53.529720213899829</v>
      </c>
      <c r="AO294" s="1">
        <v>-45.492044483632469</v>
      </c>
      <c r="AP294" s="1">
        <v>1214.4839685024008</v>
      </c>
      <c r="AQ294" s="2">
        <v>9687.8942431900323</v>
      </c>
      <c r="AR294" s="2">
        <v>5959.7126184807448</v>
      </c>
      <c r="AS294" s="2">
        <v>2502.3480003021386</v>
      </c>
      <c r="AT294" s="2">
        <v>-80.365161896600569</v>
      </c>
      <c r="AU294" s="2">
        <v>-52.453428433966046</v>
      </c>
      <c r="AV294" s="2">
        <v>-44.309596803222483</v>
      </c>
    </row>
    <row r="295" spans="1:48" x14ac:dyDescent="0.3">
      <c r="A295" s="1"/>
      <c r="B295" s="1"/>
      <c r="C295" s="1"/>
      <c r="D295" s="1"/>
      <c r="E295" s="1"/>
      <c r="F295" s="1">
        <f t="shared" si="5"/>
        <v>2289</v>
      </c>
      <c r="G295" s="1">
        <f>carbondioxide!F545</f>
        <v>18144.497428040519</v>
      </c>
      <c r="H295" s="1">
        <f>economy!AR335</f>
        <v>349.62172343098393</v>
      </c>
      <c r="I295" s="1">
        <f>economy!AS335</f>
        <v>88180.194290770582</v>
      </c>
      <c r="J295" s="1">
        <f>economy!AT335</f>
        <v>36627.358661161859</v>
      </c>
      <c r="K295" s="12">
        <f>economy!BN335</f>
        <v>-354.85465559428769</v>
      </c>
      <c r="L295" s="12">
        <f>economy!BO335</f>
        <v>-49.701616196295255</v>
      </c>
      <c r="M295" s="12">
        <f>economy!BP335</f>
        <v>-40.665755884613219</v>
      </c>
      <c r="N295" s="1">
        <v>17864.225098663159</v>
      </c>
      <c r="O295" s="1">
        <v>349.62172343098393</v>
      </c>
      <c r="P295" s="1">
        <v>93277.33076316907</v>
      </c>
      <c r="Q295" s="1">
        <v>37890.119851416224</v>
      </c>
      <c r="R295" s="17">
        <v>-341.97736925702532</v>
      </c>
      <c r="S295" s="17">
        <v>-47.306025331942131</v>
      </c>
      <c r="T295" s="17">
        <v>-38.986350917518138</v>
      </c>
      <c r="U295" s="1">
        <v>18115.810138759982</v>
      </c>
      <c r="V295" s="1">
        <v>349.62172343098393</v>
      </c>
      <c r="W295" s="1">
        <v>87958.247536882307</v>
      </c>
      <c r="X295" s="1">
        <v>36572.88652336727</v>
      </c>
      <c r="Y295" s="17">
        <v>-355.37903141486885</v>
      </c>
      <c r="Z295" s="17">
        <v>-49.803260961698633</v>
      </c>
      <c r="AA295" s="17">
        <v>-40.735753447982049</v>
      </c>
      <c r="AB295" s="1">
        <v>17864.225098663159</v>
      </c>
      <c r="AC295" s="1">
        <v>349.62172343098393</v>
      </c>
      <c r="AD295" s="1">
        <v>93277.33076316907</v>
      </c>
      <c r="AE295" s="1">
        <v>37890.119851416224</v>
      </c>
      <c r="AF295" s="1">
        <v>-341.97736925702532</v>
      </c>
      <c r="AG295" s="1">
        <v>-47.306025331942131</v>
      </c>
      <c r="AH295" s="1">
        <v>-38.986350917518138</v>
      </c>
      <c r="AI295" s="1">
        <v>33983.535507008848</v>
      </c>
      <c r="AJ295" s="1">
        <v>451429.8277756545</v>
      </c>
      <c r="AK295" s="1">
        <v>204908.31275788718</v>
      </c>
      <c r="AL295" s="1">
        <v>69655.43416517158</v>
      </c>
      <c r="AM295" s="1">
        <v>-79.984267596542608</v>
      </c>
      <c r="AN295" s="1">
        <v>-53.750408004436402</v>
      </c>
      <c r="AO295" s="1">
        <v>-45.673490609081966</v>
      </c>
      <c r="AP295" s="1">
        <v>1189.3899696161236</v>
      </c>
      <c r="AQ295" s="2">
        <v>9497.7328310186331</v>
      </c>
      <c r="AR295" s="2">
        <v>5844.6237683739118</v>
      </c>
      <c r="AS295" s="2">
        <v>2453.6668009674063</v>
      </c>
      <c r="AT295" s="2">
        <v>-80.617585563650778</v>
      </c>
      <c r="AU295" s="2">
        <v>-52.620193729153975</v>
      </c>
      <c r="AV295" s="2">
        <v>-44.45715712919764</v>
      </c>
    </row>
    <row r="296" spans="1:48" x14ac:dyDescent="0.3">
      <c r="A296" s="1"/>
      <c r="B296" s="1"/>
      <c r="C296" s="1"/>
      <c r="D296" s="1"/>
      <c r="E296" s="1"/>
      <c r="F296" s="1">
        <f t="shared" si="5"/>
        <v>2290</v>
      </c>
      <c r="G296" s="1">
        <f>carbondioxide!F546</f>
        <v>18106.47483634833</v>
      </c>
      <c r="H296" s="1">
        <f>economy!AR336</f>
        <v>349.62172426243342</v>
      </c>
      <c r="I296" s="1">
        <f>economy!AS336</f>
        <v>87958.55054201126</v>
      </c>
      <c r="J296" s="1">
        <f>economy!AT336</f>
        <v>36595.17954649507</v>
      </c>
      <c r="K296" s="12">
        <f>economy!BN336</f>
        <v>-355.98902068715188</v>
      </c>
      <c r="L296" s="12">
        <f>economy!BO336</f>
        <v>-49.885018362034955</v>
      </c>
      <c r="M296" s="12">
        <f>economy!BP336</f>
        <v>-40.793356788318</v>
      </c>
      <c r="N296" s="1">
        <v>17829.281351693888</v>
      </c>
      <c r="O296" s="1">
        <v>349.62172426243342</v>
      </c>
      <c r="P296" s="1">
        <v>93081.464578295185</v>
      </c>
      <c r="Q296" s="1">
        <v>37862.141665029696</v>
      </c>
      <c r="R296" s="17">
        <v>-343.10447699896383</v>
      </c>
      <c r="S296" s="17">
        <v>-47.479999240961263</v>
      </c>
      <c r="T296" s="17">
        <v>-39.110596403105333</v>
      </c>
      <c r="U296" s="1">
        <v>18077.915678071873</v>
      </c>
      <c r="V296" s="1">
        <v>349.62172426243342</v>
      </c>
      <c r="W296" s="1">
        <v>87736.841192285006</v>
      </c>
      <c r="X296" s="1">
        <v>36540.871229662458</v>
      </c>
      <c r="Y296" s="17">
        <v>-356.51042389436367</v>
      </c>
      <c r="Z296" s="17">
        <v>-49.986466369081285</v>
      </c>
      <c r="AA296" s="17">
        <v>-40.86306483326576</v>
      </c>
      <c r="AB296" s="1">
        <v>17829.281351693888</v>
      </c>
      <c r="AC296" s="1">
        <v>349.62172426243342</v>
      </c>
      <c r="AD296" s="1">
        <v>93081.464578295185</v>
      </c>
      <c r="AE296" s="1">
        <v>37862.141665029696</v>
      </c>
      <c r="AF296" s="1">
        <v>-343.10447699896383</v>
      </c>
      <c r="AG296" s="1">
        <v>-47.479999240961263</v>
      </c>
      <c r="AH296" s="1">
        <v>-39.110596403105333</v>
      </c>
      <c r="AI296" s="1">
        <v>33993.290199151139</v>
      </c>
      <c r="AJ296" s="1">
        <v>452147.16367220419</v>
      </c>
      <c r="AK296" s="1">
        <v>205318.4484779161</v>
      </c>
      <c r="AL296" s="1">
        <v>69781.911374843388</v>
      </c>
      <c r="AM296" s="1">
        <v>-80.334184640175607</v>
      </c>
      <c r="AN296" s="1">
        <v>-53.970802111755823</v>
      </c>
      <c r="AO296" s="1">
        <v>-45.854687388164457</v>
      </c>
      <c r="AP296" s="1">
        <v>1164.812974497087</v>
      </c>
      <c r="AQ296" s="2">
        <v>9311.1879069711777</v>
      </c>
      <c r="AR296" s="2">
        <v>5731.6673781242926</v>
      </c>
      <c r="AS296" s="2">
        <v>2405.898366792544</v>
      </c>
      <c r="AT296" s="2">
        <v>-80.869920032635349</v>
      </c>
      <c r="AU296" s="2">
        <v>-52.787012217433677</v>
      </c>
      <c r="AV296" s="2">
        <v>-44.604833625883842</v>
      </c>
    </row>
    <row r="297" spans="1:48" x14ac:dyDescent="0.3">
      <c r="A297" s="1"/>
      <c r="B297" s="1"/>
      <c r="C297" s="1"/>
      <c r="D297" s="1"/>
      <c r="E297" s="1"/>
      <c r="F297" s="1">
        <f t="shared" si="5"/>
        <v>2291</v>
      </c>
      <c r="G297" s="1">
        <f>carbondioxide!F547</f>
        <v>18068.447112637259</v>
      </c>
      <c r="H297" s="1">
        <f>economy!AR337</f>
        <v>349.62172505231047</v>
      </c>
      <c r="I297" s="1">
        <f>economy!AS337</f>
        <v>87734.347910839162</v>
      </c>
      <c r="J297" s="1">
        <f>economy!AT337</f>
        <v>36562.381970188137</v>
      </c>
      <c r="K297" s="12">
        <f>economy!BN337</f>
        <v>-357.11854493083462</v>
      </c>
      <c r="L297" s="12">
        <f>economy!BO337</f>
        <v>-50.068419410110003</v>
      </c>
      <c r="M297" s="12">
        <f>economy!BP337</f>
        <v>-40.920674245267463</v>
      </c>
      <c r="N297" s="1">
        <v>17794.331513506258</v>
      </c>
      <c r="O297" s="1">
        <v>349.62172505231047</v>
      </c>
      <c r="P297" s="1">
        <v>92883.164333470879</v>
      </c>
      <c r="Q297" s="1">
        <v>37833.532720815776</v>
      </c>
      <c r="R297" s="17">
        <v>-344.22690792660364</v>
      </c>
      <c r="S297" s="17">
        <v>-47.653881437798447</v>
      </c>
      <c r="T297" s="17">
        <v>-39.234557170391504</v>
      </c>
      <c r="U297" s="1">
        <v>18040.014563822471</v>
      </c>
      <c r="V297" s="1">
        <v>349.62172505231047</v>
      </c>
      <c r="W297" s="1">
        <v>87512.866475221381</v>
      </c>
      <c r="X297" s="1">
        <v>36508.236034855705</v>
      </c>
      <c r="Y297" s="17">
        <v>-357.6370039605946</v>
      </c>
      <c r="Z297" s="17">
        <v>-50.169677535333612</v>
      </c>
      <c r="AA297" s="17">
        <v>-40.990096260154637</v>
      </c>
      <c r="AB297" s="1">
        <v>17794.331513506258</v>
      </c>
      <c r="AC297" s="1">
        <v>349.62172505231047</v>
      </c>
      <c r="AD297" s="1">
        <v>92883.164333470879</v>
      </c>
      <c r="AE297" s="1">
        <v>37833.532720815776</v>
      </c>
      <c r="AF297" s="1">
        <v>-344.22690792660364</v>
      </c>
      <c r="AG297" s="1">
        <v>-47.653881437798447</v>
      </c>
      <c r="AH297" s="1">
        <v>-39.234557170391504</v>
      </c>
      <c r="AI297" s="1">
        <v>34002.972156331147</v>
      </c>
      <c r="AJ297" s="1">
        <v>452858.45745313587</v>
      </c>
      <c r="AK297" s="1">
        <v>205725.29748942968</v>
      </c>
      <c r="AL297" s="1">
        <v>69907.351696551836</v>
      </c>
      <c r="AM297" s="1">
        <v>-80.683647144996172</v>
      </c>
      <c r="AN297" s="1">
        <v>-54.190903984714744</v>
      </c>
      <c r="AO297" s="1">
        <v>-46.035636004114998</v>
      </c>
      <c r="AP297" s="1">
        <v>1140.7423814537567</v>
      </c>
      <c r="AQ297" s="2">
        <v>9128.1941849678369</v>
      </c>
      <c r="AR297" s="2">
        <v>5620.8066307278568</v>
      </c>
      <c r="AS297" s="2">
        <v>2359.0266119972675</v>
      </c>
      <c r="AT297" s="2">
        <v>-81.122192972981367</v>
      </c>
      <c r="AU297" s="2">
        <v>-52.9539011050529</v>
      </c>
      <c r="AV297" s="2">
        <v>-44.75264017551919</v>
      </c>
    </row>
    <row r="298" spans="1:48" x14ac:dyDescent="0.3">
      <c r="A298" s="1"/>
      <c r="B298" s="1"/>
      <c r="C298" s="1"/>
      <c r="D298" s="1"/>
      <c r="E298" s="1"/>
      <c r="F298" s="1">
        <f t="shared" si="5"/>
        <v>2292</v>
      </c>
      <c r="G298" s="1">
        <f>carbondioxide!F548</f>
        <v>18030.414491523487</v>
      </c>
      <c r="H298" s="1">
        <f>economy!AR338</f>
        <v>349.62172580269367</v>
      </c>
      <c r="I298" s="1">
        <f>economy!AS338</f>
        <v>87507.595869809258</v>
      </c>
      <c r="J298" s="1">
        <f>economy!AT338</f>
        <v>36528.972108779664</v>
      </c>
      <c r="K298" s="12">
        <f>economy!BN338</f>
        <v>-358.24325476722316</v>
      </c>
      <c r="L298" s="12">
        <f>economy!BO338</f>
        <v>-50.251828703018603</v>
      </c>
      <c r="M298" s="12">
        <f>economy!BP338</f>
        <v>-41.047711336003019</v>
      </c>
      <c r="N298" s="1">
        <v>17759.375634799897</v>
      </c>
      <c r="O298" s="1">
        <v>349.62172580269367</v>
      </c>
      <c r="P298" s="1">
        <v>92682.441778920605</v>
      </c>
      <c r="Q298" s="1">
        <v>37804.298802172343</v>
      </c>
      <c r="R298" s="17">
        <v>-345.34469320457833</v>
      </c>
      <c r="S298" s="17">
        <v>-47.827680022941877</v>
      </c>
      <c r="T298" s="17">
        <v>-39.358236875292967</v>
      </c>
      <c r="U298" s="1">
        <v>18002.107065958986</v>
      </c>
      <c r="V298" s="1">
        <v>349.62172580269367</v>
      </c>
      <c r="W298" s="1">
        <v>87286.332889804689</v>
      </c>
      <c r="X298" s="1">
        <v>36474.987158550364</v>
      </c>
      <c r="Y298" s="17">
        <v>-358.75879733570804</v>
      </c>
      <c r="Z298" s="17">
        <v>-50.352903774147094</v>
      </c>
      <c r="AA298" s="17">
        <v>-41.116850720572408</v>
      </c>
      <c r="AB298" s="1">
        <v>17759.375634799897</v>
      </c>
      <c r="AC298" s="1">
        <v>349.62172580269367</v>
      </c>
      <c r="AD298" s="1">
        <v>92682.441778920605</v>
      </c>
      <c r="AE298" s="1">
        <v>37804.298802172343</v>
      </c>
      <c r="AF298" s="1">
        <v>-345.34469320457833</v>
      </c>
      <c r="AG298" s="1">
        <v>-47.827680022941877</v>
      </c>
      <c r="AH298" s="1">
        <v>-39.358236875292967</v>
      </c>
      <c r="AI298" s="1">
        <v>34012.582469004672</v>
      </c>
      <c r="AJ298" s="1">
        <v>453563.74880214827</v>
      </c>
      <c r="AK298" s="1">
        <v>206128.87805716458</v>
      </c>
      <c r="AL298" s="1">
        <v>70031.761373246045</v>
      </c>
      <c r="AM298" s="1">
        <v>-81.032656840223979</v>
      </c>
      <c r="AN298" s="1">
        <v>-54.410715062450492</v>
      </c>
      <c r="AO298" s="1">
        <v>-46.21633763284391</v>
      </c>
      <c r="AP298" s="1">
        <v>1117.167804147791</v>
      </c>
      <c r="AQ298" s="2">
        <v>8948.6874518325258</v>
      </c>
      <c r="AR298" s="2">
        <v>5512.0052634092172</v>
      </c>
      <c r="AS298" s="2">
        <v>2313.0357031936342</v>
      </c>
      <c r="AT298" s="2">
        <v>-81.37443171623066</v>
      </c>
      <c r="AU298" s="2">
        <v>-53.120877389761873</v>
      </c>
      <c r="AV298" s="2">
        <v>-44.900590501645119</v>
      </c>
    </row>
    <row r="299" spans="1:48" x14ac:dyDescent="0.3">
      <c r="A299" s="1"/>
      <c r="B299" s="1"/>
      <c r="C299" s="1"/>
      <c r="D299" s="1"/>
      <c r="E299" s="1"/>
      <c r="F299" s="1">
        <f t="shared" si="5"/>
        <v>2293</v>
      </c>
      <c r="G299" s="1">
        <f>carbondioxide!F549</f>
        <v>17992.377228987687</v>
      </c>
      <c r="H299" s="1">
        <f>economy!AR339</f>
        <v>349.62172651555761</v>
      </c>
      <c r="I299" s="1">
        <f>economy!AS339</f>
        <v>87278.303743669763</v>
      </c>
      <c r="J299" s="1">
        <f>economy!AT339</f>
        <v>36494.956163651332</v>
      </c>
      <c r="K299" s="12">
        <f>economy!BN339</f>
        <v>-359.36317579290966</v>
      </c>
      <c r="L299" s="12">
        <f>economy!BO339</f>
        <v>-50.435255582822798</v>
      </c>
      <c r="M299" s="12">
        <f>economy!BP339</f>
        <v>-41.174471023368632</v>
      </c>
      <c r="N299" s="1">
        <v>17724.413792516305</v>
      </c>
      <c r="O299" s="1">
        <v>349.62172651555761</v>
      </c>
      <c r="P299" s="1">
        <v>92479.308663217205</v>
      </c>
      <c r="Q299" s="1">
        <v>37774.445728522434</v>
      </c>
      <c r="R299" s="17">
        <v>-346.45786289871972</v>
      </c>
      <c r="S299" s="17">
        <v>-48.001402985814437</v>
      </c>
      <c r="T299" s="17">
        <v>-39.481639029923201</v>
      </c>
      <c r="U299" s="1">
        <v>17964.193474943731</v>
      </c>
      <c r="V299" s="1">
        <v>349.62172651555761</v>
      </c>
      <c r="W299" s="1">
        <v>87057.249785742228</v>
      </c>
      <c r="X299" s="1">
        <v>36441.13084419979</v>
      </c>
      <c r="Y299" s="17">
        <v>-359.87582891930754</v>
      </c>
      <c r="Z299" s="17">
        <v>-50.536154383734967</v>
      </c>
      <c r="AA299" s="17">
        <v>-41.243331091284283</v>
      </c>
      <c r="AB299" s="1">
        <v>17724.413792516305</v>
      </c>
      <c r="AC299" s="1">
        <v>349.62172651555761</v>
      </c>
      <c r="AD299" s="1">
        <v>92479.308663217205</v>
      </c>
      <c r="AE299" s="1">
        <v>37774.445728522434</v>
      </c>
      <c r="AF299" s="1">
        <v>-346.45786289871972</v>
      </c>
      <c r="AG299" s="1">
        <v>-48.001402985814437</v>
      </c>
      <c r="AH299" s="1">
        <v>-39.481639029923201</v>
      </c>
      <c r="AI299" s="1">
        <v>34022.122196919401</v>
      </c>
      <c r="AJ299" s="1">
        <v>454263.07736882183</v>
      </c>
      <c r="AK299" s="1">
        <v>206529.20850914228</v>
      </c>
      <c r="AL299" s="1">
        <v>70155.146656118275</v>
      </c>
      <c r="AM299" s="1">
        <v>-81.381215451356638</v>
      </c>
      <c r="AN299" s="1">
        <v>-54.630236774014826</v>
      </c>
      <c r="AO299" s="1">
        <v>-46.39679344263196</v>
      </c>
      <c r="AP299" s="1">
        <v>1094.0790673133356</v>
      </c>
      <c r="AQ299" s="2">
        <v>8772.6045529204566</v>
      </c>
      <c r="AR299" s="2">
        <v>5405.227561812645</v>
      </c>
      <c r="AS299" s="2">
        <v>2267.9100563893689</v>
      </c>
      <c r="AT299" s="2">
        <v>-81.626663259050005</v>
      </c>
      <c r="AU299" s="2">
        <v>-53.287957862906786</v>
      </c>
      <c r="AV299" s="2">
        <v>-45.048698170690088</v>
      </c>
    </row>
    <row r="300" spans="1:48" x14ac:dyDescent="0.3">
      <c r="A300" s="1"/>
      <c r="B300" s="1"/>
      <c r="C300" s="1"/>
      <c r="D300" s="1"/>
      <c r="E300" s="1"/>
      <c r="F300" s="1">
        <f t="shared" si="5"/>
        <v>2294</v>
      </c>
      <c r="G300" s="1">
        <f>carbondioxide!F550</f>
        <v>17954.335601418577</v>
      </c>
      <c r="H300" s="1">
        <f>economy!AR340</f>
        <v>349.62172719277839</v>
      </c>
      <c r="I300" s="1">
        <f>economy!AS340</f>
        <v>87046.480694022714</v>
      </c>
      <c r="J300" s="1">
        <f>economy!AT340</f>
        <v>36460.340358711881</v>
      </c>
      <c r="K300" s="12">
        <f>economy!BN340</f>
        <v>-360.47833279488128</v>
      </c>
      <c r="L300" s="12">
        <f>economy!BO340</f>
        <v>-50.618709380580363</v>
      </c>
      <c r="M300" s="12">
        <f>economy!BP340</f>
        <v>-41.300956156825116</v>
      </c>
      <c r="N300" s="1">
        <v>17689.446088979996</v>
      </c>
      <c r="O300" s="1">
        <v>349.62172719277839</v>
      </c>
      <c r="P300" s="1">
        <v>92273.776722717856</v>
      </c>
      <c r="Q300" s="1">
        <v>37743.979353115115</v>
      </c>
      <c r="R300" s="17">
        <v>-347.56644602356658</v>
      </c>
      <c r="S300" s="17">
        <v>-48.175058213277467</v>
      </c>
      <c r="T300" s="17">
        <v>-39.604767008050516</v>
      </c>
      <c r="U300" s="1">
        <v>17926.274100807535</v>
      </c>
      <c r="V300" s="1">
        <v>349.62172719277839</v>
      </c>
      <c r="W300" s="1">
        <v>86825.626342842545</v>
      </c>
      <c r="X300" s="1">
        <v>36406.673356794687</v>
      </c>
      <c r="Y300" s="17">
        <v>-360.98812282335615</v>
      </c>
      <c r="Z300" s="17">
        <v>-50.719438656252628</v>
      </c>
      <c r="AA300" s="17">
        <v>-41.369540138130994</v>
      </c>
      <c r="AB300" s="1">
        <v>17689.446088979996</v>
      </c>
      <c r="AC300" s="1">
        <v>349.62172719277839</v>
      </c>
      <c r="AD300" s="1">
        <v>92273.776722717856</v>
      </c>
      <c r="AE300" s="1">
        <v>37743.979353115115</v>
      </c>
      <c r="AF300" s="1">
        <v>-347.56644602356658</v>
      </c>
      <c r="AG300" s="1">
        <v>-48.175058213277467</v>
      </c>
      <c r="AH300" s="1">
        <v>-39.604767008050516</v>
      </c>
      <c r="AI300" s="1">
        <v>34031.592369871447</v>
      </c>
      <c r="AJ300" s="1">
        <v>454956.48276312131</v>
      </c>
      <c r="AK300" s="1">
        <v>206926.30723235212</v>
      </c>
      <c r="AL300" s="1">
        <v>70277.513803427821</v>
      </c>
      <c r="AM300" s="1">
        <v>-81.729324699415386</v>
      </c>
      <c r="AN300" s="1">
        <v>-54.849470538025898</v>
      </c>
      <c r="AO300" s="1">
        <v>-46.57700459384067</v>
      </c>
      <c r="AP300" s="1">
        <v>1071.4662025569926</v>
      </c>
      <c r="AQ300" s="2">
        <v>8599.8833778321023</v>
      </c>
      <c r="AR300" s="2">
        <v>5300.4383541677671</v>
      </c>
      <c r="AS300" s="2">
        <v>2223.6343339946816</v>
      </c>
      <c r="AT300" s="2">
        <v>-81.878914266303198</v>
      </c>
      <c r="AU300" s="2">
        <v>-53.455159111552533</v>
      </c>
      <c r="AV300" s="2">
        <v>-45.196976593576963</v>
      </c>
    </row>
    <row r="301" spans="1:48" x14ac:dyDescent="0.3">
      <c r="A301" s="1"/>
      <c r="B301" s="1"/>
      <c r="C301" s="1"/>
      <c r="D301" s="1"/>
      <c r="E301" s="1"/>
      <c r="F301" s="1">
        <f t="shared" si="5"/>
        <v>2295</v>
      </c>
      <c r="G301" s="1">
        <f>carbondioxide!F551</f>
        <v>17916.289904673758</v>
      </c>
      <c r="H301" s="1">
        <f>economy!AR341</f>
        <v>349.62172783613818</v>
      </c>
      <c r="I301" s="1">
        <f>economy!AS341</f>
        <v>86812.135703773325</v>
      </c>
      <c r="J301" s="1">
        <f>economy!AT341</f>
        <v>36425.130938119983</v>
      </c>
      <c r="K301" s="12">
        <f>economy!BN341</f>
        <v>-361.58874978471431</v>
      </c>
      <c r="L301" s="12">
        <f>economy!BO341</f>
        <v>-50.802199425754978</v>
      </c>
      <c r="M301" s="12">
        <f>economy!BP341</f>
        <v>-41.427169476600525</v>
      </c>
      <c r="N301" s="1">
        <v>17654.47265103153</v>
      </c>
      <c r="O301" s="1">
        <v>349.62172783613818</v>
      </c>
      <c r="P301" s="1">
        <v>92065.857670791331</v>
      </c>
      <c r="Q301" s="1">
        <v>37712.905560817977</v>
      </c>
      <c r="R301" s="17">
        <v>-348.67047058779775</v>
      </c>
      <c r="S301" s="17">
        <v>-48.348653497950423</v>
      </c>
      <c r="T301" s="17">
        <v>-39.727624050340964</v>
      </c>
      <c r="U301" s="1">
        <v>17888.349272221247</v>
      </c>
      <c r="V301" s="1">
        <v>349.62172783613818</v>
      </c>
      <c r="W301" s="1">
        <v>86591.471555312382</v>
      </c>
      <c r="X301" s="1">
        <v>36371.62098059128</v>
      </c>
      <c r="Y301" s="17">
        <v>-362.0957024056159</v>
      </c>
      <c r="Z301" s="17">
        <v>-50.9027658872035</v>
      </c>
      <c r="AA301" s="17">
        <v>-41.495480520101772</v>
      </c>
      <c r="AB301" s="1">
        <v>17654.47265103153</v>
      </c>
      <c r="AC301" s="1">
        <v>349.62172783613818</v>
      </c>
      <c r="AD301" s="1">
        <v>92065.857670791331</v>
      </c>
      <c r="AE301" s="1">
        <v>37712.905560817977</v>
      </c>
      <c r="AF301" s="1">
        <v>-348.67047058779775</v>
      </c>
      <c r="AG301" s="1">
        <v>-48.348653497950423</v>
      </c>
      <c r="AH301" s="1">
        <v>-39.727624050340964</v>
      </c>
      <c r="AI301" s="1">
        <v>34040.993988448288</v>
      </c>
      <c r="AJ301" s="1">
        <v>455644.00455003494</v>
      </c>
      <c r="AK301" s="1">
        <v>207320.19266851622</v>
      </c>
      <c r="AL301" s="1">
        <v>70398.86907935013</v>
      </c>
      <c r="AM301" s="1">
        <v>-82.076986300220639</v>
      </c>
      <c r="AN301" s="1">
        <v>-55.068417762338008</v>
      </c>
      <c r="AO301" s="1">
        <v>-46.756972238636671</v>
      </c>
      <c r="AP301" s="1">
        <v>1049.319444237138</v>
      </c>
      <c r="AQ301" s="2">
        <v>8430.4628462172368</v>
      </c>
      <c r="AR301" s="2">
        <v>5197.6030054338098</v>
      </c>
      <c r="AS301" s="2">
        <v>2180.1934418339333</v>
      </c>
      <c r="AT301" s="2">
        <v>-82.131211074179987</v>
      </c>
      <c r="AU301" s="2">
        <v>-53.622497520632358</v>
      </c>
      <c r="AV301" s="2">
        <v>-45.34543902735205</v>
      </c>
    </row>
    <row r="302" spans="1:48" x14ac:dyDescent="0.3">
      <c r="A302" s="1"/>
      <c r="B302" s="1"/>
      <c r="C302" s="1"/>
      <c r="D302" s="1"/>
      <c r="E302" s="1"/>
      <c r="F302" s="1">
        <f t="shared" si="5"/>
        <v>2296</v>
      </c>
      <c r="G302" s="1">
        <f>carbondioxide!F552</f>
        <v>17878.240453159087</v>
      </c>
      <c r="H302" s="1">
        <f>economy!AR342</f>
        <v>349.62172844732993</v>
      </c>
      <c r="I302" s="1">
        <f>economy!AS342</f>
        <v>86575.277561363357</v>
      </c>
      <c r="J302" s="1">
        <f>economy!AT342</f>
        <v>36389.334164048349</v>
      </c>
      <c r="K302" s="12">
        <f>economy!BN342</f>
        <v>-362.69445003133637</v>
      </c>
      <c r="L302" s="12">
        <f>economy!BO342</f>
        <v>-50.985735055620836</v>
      </c>
      <c r="M302" s="12">
        <f>economy!BP342</f>
        <v>-41.553113617682683</v>
      </c>
      <c r="N302" s="1">
        <v>17619.493629156481</v>
      </c>
      <c r="O302" s="1">
        <v>349.62172844732993</v>
      </c>
      <c r="P302" s="1">
        <v>91855.563186863394</v>
      </c>
      <c r="Q302" s="1">
        <v>37681.23026590926</v>
      </c>
      <c r="R302" s="17">
        <v>-349.76996363768177</v>
      </c>
      <c r="S302" s="17">
        <v>-48.522196546358849</v>
      </c>
      <c r="T302" s="17">
        <v>-39.850213269395361</v>
      </c>
      <c r="U302" s="1">
        <v>17850.419335586535</v>
      </c>
      <c r="V302" s="1">
        <v>349.62172844732993</v>
      </c>
      <c r="W302" s="1">
        <v>86354.794215837333</v>
      </c>
      <c r="X302" s="1">
        <v>36335.980016882546</v>
      </c>
      <c r="Y302" s="17">
        <v>-363.19859030168448</v>
      </c>
      <c r="Z302" s="17">
        <v>-51.086145384846475</v>
      </c>
      <c r="AA302" s="17">
        <v>-41.621154793252188</v>
      </c>
      <c r="AB302" s="1">
        <v>17619.493629156481</v>
      </c>
      <c r="AC302" s="1">
        <v>349.62172844732993</v>
      </c>
      <c r="AD302" s="1">
        <v>91855.563186863394</v>
      </c>
      <c r="AE302" s="1">
        <v>37681.23026590926</v>
      </c>
      <c r="AF302" s="1">
        <v>-349.76996363768177</v>
      </c>
      <c r="AG302" s="1">
        <v>-48.522196546358849</v>
      </c>
      <c r="AH302" s="1">
        <v>-39.850213269395361</v>
      </c>
      <c r="AI302" s="1">
        <v>34050.328024758164</v>
      </c>
      <c r="AJ302" s="1">
        <v>456325.68224434205</v>
      </c>
      <c r="AK302" s="1">
        <v>207710.88330994238</v>
      </c>
      <c r="AL302" s="1">
        <v>70519.218752851084</v>
      </c>
      <c r="AM302" s="1">
        <v>-82.424201963697953</v>
      </c>
      <c r="AN302" s="1">
        <v>-55.287079843728527</v>
      </c>
      <c r="AO302" s="1">
        <v>-46.936697520730256</v>
      </c>
      <c r="AP302" s="1">
        <v>1027.6292254212888</v>
      </c>
      <c r="AQ302" s="2">
        <v>8264.2828936721235</v>
      </c>
      <c r="AR302" s="2">
        <v>5096.6874114262419</v>
      </c>
      <c r="AS302" s="2">
        <v>2137.5725261634507</v>
      </c>
      <c r="AT302" s="2">
        <v>-82.383579693376944</v>
      </c>
      <c r="AU302" s="2">
        <v>-53.789989275120853</v>
      </c>
      <c r="AV302" s="2">
        <v>-45.494098576833537</v>
      </c>
    </row>
    <row r="303" spans="1:48" x14ac:dyDescent="0.3">
      <c r="A303" s="1"/>
      <c r="B303" s="1"/>
      <c r="C303" s="1"/>
      <c r="D303" s="1"/>
      <c r="E303" s="1"/>
      <c r="F303" s="1">
        <f t="shared" si="5"/>
        <v>2297</v>
      </c>
      <c r="G303" s="1">
        <f>carbondioxide!F553</f>
        <v>17840.187578927449</v>
      </c>
      <c r="H303" s="1">
        <f>economy!AR343</f>
        <v>349.62172902796215</v>
      </c>
      <c r="I303" s="1">
        <f>economy!AS343</f>
        <v>86335.914844783038</v>
      </c>
      <c r="J303" s="1">
        <f>economy!AT343</f>
        <v>36352.956314491632</v>
      </c>
      <c r="K303" s="12">
        <f>economy!BN343</f>
        <v>-363.79545609242308</v>
      </c>
      <c r="L303" s="12">
        <f>economy!BO343</f>
        <v>-51.169325624677768</v>
      </c>
      <c r="M303" s="12">
        <f>economy!BP343</f>
        <v>-41.678791113660424</v>
      </c>
      <c r="N303" s="1">
        <v>17584.509196614261</v>
      </c>
      <c r="O303" s="1">
        <v>349.62172902796215</v>
      </c>
      <c r="P303" s="1">
        <v>91642.9049053013</v>
      </c>
      <c r="Q303" s="1">
        <v>37648.959409876588</v>
      </c>
      <c r="R303" s="17">
        <v>-350.86495129864278</v>
      </c>
      <c r="S303" s="17">
        <v>-48.695694986923868</v>
      </c>
      <c r="T303" s="17">
        <v>-39.972537654589125</v>
      </c>
      <c r="U303" s="1">
        <v>17812.484654146792</v>
      </c>
      <c r="V303" s="1">
        <v>349.62172902796215</v>
      </c>
      <c r="W303" s="1">
        <v>86115.6028994386</v>
      </c>
      <c r="X303" s="1">
        <v>36299.756781814496</v>
      </c>
      <c r="Y303" s="17">
        <v>-364.29680845569771</v>
      </c>
      <c r="Z303" s="17">
        <v>-51.269586479622021</v>
      </c>
      <c r="AA303" s="17">
        <v>-41.746565414473608</v>
      </c>
      <c r="AB303" s="1">
        <v>17584.509196614261</v>
      </c>
      <c r="AC303" s="1">
        <v>349.62172902796215</v>
      </c>
      <c r="AD303" s="1">
        <v>91642.9049053013</v>
      </c>
      <c r="AE303" s="1">
        <v>37648.959409876588</v>
      </c>
      <c r="AF303" s="1">
        <v>-350.86495129864278</v>
      </c>
      <c r="AG303" s="1">
        <v>-48.695694986923868</v>
      </c>
      <c r="AH303" s="1">
        <v>-39.972537654589125</v>
      </c>
      <c r="AI303" s="1">
        <v>34059.595423146406</v>
      </c>
      <c r="AJ303" s="1">
        <v>457001.55530551425</v>
      </c>
      <c r="AK303" s="1">
        <v>208098.39769545724</v>
      </c>
      <c r="AL303" s="1">
        <v>70638.569096585969</v>
      </c>
      <c r="AM303" s="1">
        <v>-82.770973393212259</v>
      </c>
      <c r="AN303" s="1">
        <v>-55.50545816760161</v>
      </c>
      <c r="AO303" s="1">
        <v>-47.116181575127364</v>
      </c>
      <c r="AP303" s="1">
        <v>1006.3861739202348</v>
      </c>
      <c r="AQ303" s="2">
        <v>8101.2844577333699</v>
      </c>
      <c r="AR303" s="2">
        <v>4997.6579929294448</v>
      </c>
      <c r="AS303" s="2">
        <v>2095.7569706967392</v>
      </c>
      <c r="AT303" s="2">
        <v>-82.636045812325307</v>
      </c>
      <c r="AU303" s="2">
        <v>-53.957650362228364</v>
      </c>
      <c r="AV303" s="2">
        <v>-45.642968196277089</v>
      </c>
    </row>
    <row r="304" spans="1:48" x14ac:dyDescent="0.3">
      <c r="A304" s="1"/>
      <c r="B304" s="1"/>
      <c r="C304" s="1"/>
      <c r="D304" s="1"/>
      <c r="E304" s="1"/>
      <c r="F304" s="1">
        <f t="shared" si="5"/>
        <v>2298</v>
      </c>
      <c r="G304" s="1">
        <f>carbondioxide!F554</f>
        <v>17802.131630797896</v>
      </c>
      <c r="H304" s="1">
        <f>economy!AR344</f>
        <v>349.62172957956273</v>
      </c>
      <c r="I304" s="1">
        <f>economy!AS344</f>
        <v>86094.05590535028</v>
      </c>
      <c r="J304" s="1">
        <f>economy!AT344</f>
        <v>36316.003681119015</v>
      </c>
      <c r="K304" s="12">
        <f>economy!BN344</f>
        <v>-364.89178984448955</v>
      </c>
      <c r="L304" s="12">
        <f>economy!BO344</f>
        <v>-51.35298051409481</v>
      </c>
      <c r="M304" s="12">
        <f>economy!BP344</f>
        <v>-41.804204400419906</v>
      </c>
      <c r="N304" s="1">
        <v>17549.519548569948</v>
      </c>
      <c r="O304" s="1">
        <v>349.62172957956273</v>
      </c>
      <c r="P304" s="1">
        <v>91427.894404154751</v>
      </c>
      <c r="Q304" s="1">
        <v>37616.098959227296</v>
      </c>
      <c r="R304" s="17">
        <v>-351.9554588150242</v>
      </c>
      <c r="S304" s="17">
        <v>-48.869156377805233</v>
      </c>
      <c r="T304" s="17">
        <v>-40.094600076723061</v>
      </c>
      <c r="U304" s="1">
        <v>17774.545607118707</v>
      </c>
      <c r="V304" s="1">
        <v>349.62172957956273</v>
      </c>
      <c r="W304" s="1">
        <v>85873.905947093983</v>
      </c>
      <c r="X304" s="1">
        <v>36262.957604248593</v>
      </c>
      <c r="Y304" s="17">
        <v>-365.39037814974824</v>
      </c>
      <c r="Z304" s="17">
        <v>-51.453098533613428</v>
      </c>
      <c r="AA304" s="17">
        <v>-41.871714745119704</v>
      </c>
      <c r="AB304" s="1">
        <v>17549.519548569948</v>
      </c>
      <c r="AC304" s="1">
        <v>349.62172957956273</v>
      </c>
      <c r="AD304" s="1">
        <v>91427.894404154751</v>
      </c>
      <c r="AE304" s="1">
        <v>37616.098959227296</v>
      </c>
      <c r="AF304" s="1">
        <v>-351.9554588150242</v>
      </c>
      <c r="AG304" s="1">
        <v>-48.869156377805233</v>
      </c>
      <c r="AH304" s="1">
        <v>-40.094600076723061</v>
      </c>
      <c r="AI304" s="1">
        <v>34068.797100898424</v>
      </c>
      <c r="AJ304" s="1">
        <v>457671.66313274112</v>
      </c>
      <c r="AK304" s="1">
        <v>208482.75440642258</v>
      </c>
      <c r="AL304" s="1">
        <v>70756.926385822051</v>
      </c>
      <c r="AM304" s="1">
        <v>-83.117302284930886</v>
      </c>
      <c r="AN304" s="1">
        <v>-55.72355410770804</v>
      </c>
      <c r="AO304" s="1">
        <v>-47.295425527894842</v>
      </c>
      <c r="AP304" s="1">
        <v>985.58110839766982</v>
      </c>
      <c r="AQ304" s="2">
        <v>7941.4094639710465</v>
      </c>
      <c r="AR304" s="2">
        <v>4900.4816897988467</v>
      </c>
      <c r="AS304" s="2">
        <v>2054.7323936382095</v>
      </c>
      <c r="AT304" s="2">
        <v>-82.888634800461858</v>
      </c>
      <c r="AU304" s="2">
        <v>-54.125496573613887</v>
      </c>
      <c r="AV304" s="2">
        <v>-45.792060691057102</v>
      </c>
    </row>
    <row r="305" spans="1:48" x14ac:dyDescent="0.3">
      <c r="A305" s="1"/>
      <c r="B305" s="1"/>
      <c r="C305" s="1"/>
      <c r="D305" s="1"/>
      <c r="E305" s="1"/>
      <c r="F305" s="1">
        <f t="shared" si="5"/>
        <v>2299</v>
      </c>
      <c r="G305" s="1">
        <f>carbondioxide!F555</f>
        <v>17764.072973495247</v>
      </c>
      <c r="H305" s="1">
        <f>economy!AR345</f>
        <v>349.62173010358327</v>
      </c>
      <c r="I305" s="1">
        <f>economy!AS345</f>
        <v>85849.708851246425</v>
      </c>
      <c r="J305" s="1">
        <f>economy!AT345</f>
        <v>36278.48256717396</v>
      </c>
      <c r="K305" s="12">
        <f>economy!BN345</f>
        <v>-365.98347251173107</v>
      </c>
      <c r="L305" s="12">
        <f>economy!BO345</f>
        <v>-51.536709141198116</v>
      </c>
      <c r="M305" s="12">
        <f>economy!BP345</f>
        <v>-41.929355819701165</v>
      </c>
      <c r="N305" s="1">
        <v>17514.524901231569</v>
      </c>
      <c r="O305" s="1">
        <v>349.62173010358327</v>
      </c>
      <c r="P305" s="1">
        <v>91210.543193769918</v>
      </c>
      <c r="Q305" s="1">
        <v>37582.654903317292</v>
      </c>
      <c r="R305" s="17">
        <v>-353.04151058813886</v>
      </c>
      <c r="S305" s="17">
        <v>-49.042588214610127</v>
      </c>
      <c r="T305" s="17">
        <v>-40.216403292492856</v>
      </c>
      <c r="U305" s="1">
        <v>17736.602588844882</v>
      </c>
      <c r="V305" s="1">
        <v>349.62173010358327</v>
      </c>
      <c r="W305" s="1">
        <v>85629.711449112408</v>
      </c>
      <c r="X305" s="1">
        <v>36225.588823672522</v>
      </c>
      <c r="Y305" s="17">
        <v>-366.47932003208575</v>
      </c>
      <c r="Z305" s="17">
        <v>-51.636690950060881</v>
      </c>
      <c r="AA305" s="17">
        <v>-41.996605054496051</v>
      </c>
      <c r="AB305" s="1">
        <v>17514.524901231569</v>
      </c>
      <c r="AC305" s="1">
        <v>349.62173010358327</v>
      </c>
      <c r="AD305" s="1">
        <v>91210.543193769918</v>
      </c>
      <c r="AE305" s="1">
        <v>37582.654903317292</v>
      </c>
      <c r="AF305" s="1">
        <v>-353.04151058813886</v>
      </c>
      <c r="AG305" s="1">
        <v>-49.042588214610127</v>
      </c>
      <c r="AH305" s="1">
        <v>-40.216403292492856</v>
      </c>
      <c r="AI305" s="1">
        <v>34077.933948929487</v>
      </c>
      <c r="AJ305" s="1">
        <v>458336.04506008531</v>
      </c>
      <c r="AK305" s="1">
        <v>208863.97206283236</v>
      </c>
      <c r="AL305" s="1">
        <v>70874.296897386215</v>
      </c>
      <c r="AM305" s="1">
        <v>-83.463190327213937</v>
      </c>
      <c r="AN305" s="1">
        <v>-55.941369025881187</v>
      </c>
      <c r="AO305" s="1">
        <v>-47.474430495938591</v>
      </c>
      <c r="AP305" s="1">
        <v>965.20503455401945</v>
      </c>
      <c r="AQ305" s="2">
        <v>7784.600812184196</v>
      </c>
      <c r="AR305" s="2">
        <v>4805.1259550559635</v>
      </c>
      <c r="AS305" s="2">
        <v>2014.4846447266355</v>
      </c>
      <c r="AT305" s="2">
        <v>-83.141371711538042</v>
      </c>
      <c r="AU305" s="2">
        <v>-54.293543507614253</v>
      </c>
      <c r="AV305" s="2">
        <v>-45.941388719361228</v>
      </c>
    </row>
    <row r="306" spans="1:48" x14ac:dyDescent="0.3">
      <c r="A306" s="1"/>
      <c r="B306" s="1"/>
      <c r="C306" s="1"/>
      <c r="D306" s="1"/>
      <c r="E306" s="1"/>
      <c r="F306" s="1">
        <f t="shared" si="5"/>
        <v>2300</v>
      </c>
      <c r="G306" s="1">
        <f>carbondioxide!F556</f>
        <v>17726.011986811009</v>
      </c>
      <c r="H306" s="1">
        <f>economy!AR346</f>
        <v>349.62173060140282</v>
      </c>
      <c r="I306" s="1">
        <f>economy!AS346</f>
        <v>85602.881530796731</v>
      </c>
      <c r="J306" s="1">
        <f>economy!AT346</f>
        <v>36240.399285421612</v>
      </c>
      <c r="K306" s="12">
        <f>economy!BN346</f>
        <v>-367.07052469367039</v>
      </c>
      <c r="L306" s="12">
        <f>economy!BO346</f>
        <v>-51.720520969021294</v>
      </c>
      <c r="M306" s="12">
        <f>economy!BP346</f>
        <v>-42.054247622521018</v>
      </c>
      <c r="N306" s="1">
        <v>17479.525490995871</v>
      </c>
      <c r="O306" s="1">
        <v>349.62173060140282</v>
      </c>
      <c r="P306" s="1">
        <v>90990.862705290172</v>
      </c>
      <c r="Q306" s="1">
        <v>37548.633252201471</v>
      </c>
      <c r="R306" s="17">
        <v>-354.1231302126813</v>
      </c>
      <c r="S306" s="17">
        <v>-49.215997937979644</v>
      </c>
      <c r="T306" s="17">
        <v>-40.337949948785003</v>
      </c>
      <c r="U306" s="1">
        <v>17698.656007967995</v>
      </c>
      <c r="V306" s="1">
        <v>349.62173060140282</v>
      </c>
      <c r="W306" s="1">
        <v>85383.027228246632</v>
      </c>
      <c r="X306" s="1">
        <v>36187.656788159489</v>
      </c>
      <c r="Y306" s="17">
        <v>-367.56365414414654</v>
      </c>
      <c r="Z306" s="17">
        <v>-51.820373182946057</v>
      </c>
      <c r="AA306" s="17">
        <v>-42.121238523218388</v>
      </c>
      <c r="AB306" s="1">
        <v>17479.525490995871</v>
      </c>
      <c r="AC306" s="1">
        <v>349.62173060140282</v>
      </c>
      <c r="AD306" s="1">
        <v>90990.862705290172</v>
      </c>
      <c r="AE306" s="1">
        <v>37548.633252201471</v>
      </c>
      <c r="AF306" s="1">
        <v>-354.1231302126813</v>
      </c>
      <c r="AG306" s="1">
        <v>-49.215997937979644</v>
      </c>
      <c r="AH306" s="1">
        <v>-40.337949948785003</v>
      </c>
      <c r="AI306" s="1">
        <v>34087.00683246187</v>
      </c>
      <c r="AJ306" s="1">
        <v>458994.7403517614</v>
      </c>
      <c r="AK306" s="1">
        <v>209242.06931949273</v>
      </c>
      <c r="AL306" s="1">
        <v>70990.686908635005</v>
      </c>
      <c r="AM306" s="1">
        <v>-83.808639200031422</v>
      </c>
      <c r="AN306" s="1">
        <v>-56.158904271788209</v>
      </c>
      <c r="AO306" s="1">
        <v>-47.653197586794327</v>
      </c>
      <c r="AP306" s="1">
        <v>945.2491413832654</v>
      </c>
      <c r="AQ306" s="2">
        <v>7630.8023627011862</v>
      </c>
      <c r="AR306" s="2">
        <v>4711.5587489795762</v>
      </c>
      <c r="AS306" s="2">
        <v>1974.9998022893344</v>
      </c>
      <c r="AT306" s="2">
        <v>-83.394281286963533</v>
      </c>
      <c r="AU306" s="2">
        <v>-54.461806571487053</v>
      </c>
      <c r="AV306" s="2">
        <v>-46.090964793897008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2021-03-15T14:06:02Z</dcterms:modified>
</cp:coreProperties>
</file>